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AA.AD.EPA.GOV\ORD\CIN\USERS\MAIN\Q-Z\RYeardle\Net MyDocuments\Congress Run\CR Data\CR Data Final\"/>
    </mc:Choice>
  </mc:AlternateContent>
  <xr:revisionPtr revIDLastSave="0" documentId="13_ncr:1_{B383FD0E-47CE-4D0E-B16F-D9024A336D0A}" xr6:coauthVersionLast="41" xr6:coauthVersionMax="41" xr10:uidLastSave="{00000000-0000-0000-0000-000000000000}"/>
  <bookViews>
    <workbookView xWindow="1560" yWindow="1560" windowWidth="14400" windowHeight="10755" tabRatio="597" activeTab="2" xr2:uid="{00000000-000D-0000-FFFF-FFFF00000000}"/>
  </bookViews>
  <sheets>
    <sheet name="Taxa Data Complete" sheetId="2" r:id="rId1"/>
    <sheet name="Metadata" sheetId="3" r:id="rId2"/>
    <sheet name="Variable List" sheetId="4" r:id="rId3"/>
    <sheet name="QC samples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E8" i="2" l="1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7" i="2"/>
  <c r="DQ8" i="2"/>
  <c r="DQ9" i="2"/>
  <c r="DQ10" i="2"/>
  <c r="DQ11" i="2"/>
  <c r="DQ12" i="2"/>
  <c r="DQ13" i="2"/>
  <c r="DQ14" i="2"/>
  <c r="DQ15" i="2"/>
  <c r="DQ16" i="2"/>
  <c r="DQ17" i="2"/>
  <c r="DQ18" i="2"/>
  <c r="DQ19" i="2"/>
  <c r="DQ20" i="2"/>
  <c r="DQ21" i="2"/>
  <c r="DQ22" i="2"/>
  <c r="DQ23" i="2"/>
  <c r="DQ24" i="2"/>
  <c r="DQ25" i="2"/>
  <c r="DQ26" i="2"/>
  <c r="DQ27" i="2"/>
  <c r="DQ28" i="2"/>
  <c r="DQ29" i="2"/>
  <c r="DI8" i="2" l="1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8" i="2"/>
  <c r="DI29" i="2"/>
  <c r="DI26" i="2"/>
  <c r="DI27" i="2"/>
  <c r="DI7" i="2"/>
  <c r="EN29" i="2" l="1"/>
  <c r="EO29" i="2"/>
  <c r="EO23" i="2"/>
  <c r="EN23" i="2"/>
  <c r="EO19" i="2"/>
  <c r="EN19" i="2"/>
  <c r="EO28" i="2"/>
  <c r="EN28" i="2"/>
  <c r="EO22" i="2"/>
  <c r="EN22" i="2"/>
  <c r="EO18" i="2"/>
  <c r="EN18" i="2"/>
  <c r="EN25" i="2"/>
  <c r="EO25" i="2"/>
  <c r="EN21" i="2"/>
  <c r="EO21" i="2"/>
  <c r="EO17" i="2"/>
  <c r="EN17" i="2"/>
  <c r="EO26" i="2"/>
  <c r="EN26" i="2"/>
  <c r="EN24" i="2"/>
  <c r="EO24" i="2"/>
  <c r="EN20" i="2"/>
  <c r="EO20" i="2"/>
  <c r="EN27" i="2"/>
  <c r="EK8" i="2"/>
  <c r="EK9" i="2"/>
  <c r="EK10" i="2"/>
  <c r="EK11" i="2"/>
  <c r="EK12" i="2"/>
  <c r="EK13" i="2"/>
  <c r="EK14" i="2"/>
  <c r="EK15" i="2"/>
  <c r="EK16" i="2"/>
  <c r="EK17" i="2"/>
  <c r="EK18" i="2"/>
  <c r="EK19" i="2"/>
  <c r="EK20" i="2"/>
  <c r="EK21" i="2"/>
  <c r="EK22" i="2"/>
  <c r="EK23" i="2"/>
  <c r="EK24" i="2"/>
  <c r="EK25" i="2"/>
  <c r="EK28" i="2"/>
  <c r="EK29" i="2"/>
  <c r="EK26" i="2"/>
  <c r="EK27" i="2"/>
  <c r="EK7" i="2"/>
  <c r="DS7" i="2" l="1"/>
  <c r="DU8" i="2" l="1"/>
  <c r="DU9" i="2"/>
  <c r="DU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8" i="2"/>
  <c r="DU29" i="2"/>
  <c r="DU27" i="2"/>
  <c r="DU7" i="2"/>
  <c r="EI7" i="2" s="1"/>
  <c r="DS8" i="2"/>
  <c r="EI8" i="2" s="1"/>
  <c r="DS9" i="2"/>
  <c r="EI9" i="2" s="1"/>
  <c r="DS10" i="2"/>
  <c r="DS11" i="2"/>
  <c r="DS12" i="2"/>
  <c r="EI12" i="2" s="1"/>
  <c r="DS13" i="2"/>
  <c r="DS14" i="2"/>
  <c r="EI14" i="2" s="1"/>
  <c r="DS15" i="2"/>
  <c r="DS16" i="2"/>
  <c r="EI16" i="2" s="1"/>
  <c r="DS17" i="2"/>
  <c r="EI17" i="2" s="1"/>
  <c r="DS18" i="2"/>
  <c r="EI18" i="2" s="1"/>
  <c r="DS19" i="2"/>
  <c r="DS20" i="2"/>
  <c r="EI20" i="2" s="1"/>
  <c r="DS21" i="2"/>
  <c r="EI21" i="2" s="1"/>
  <c r="DS22" i="2"/>
  <c r="EI22" i="2" s="1"/>
  <c r="DS23" i="2"/>
  <c r="DS24" i="2"/>
  <c r="EI24" i="2" s="1"/>
  <c r="DS25" i="2"/>
  <c r="EI25" i="2" s="1"/>
  <c r="DS28" i="2"/>
  <c r="DS29" i="2"/>
  <c r="DS26" i="2"/>
  <c r="DS27" i="2"/>
  <c r="DQ7" i="2"/>
  <c r="DK8" i="2"/>
  <c r="EC8" i="2" s="1"/>
  <c r="DK9" i="2"/>
  <c r="EC9" i="2" s="1"/>
  <c r="DK10" i="2"/>
  <c r="EC10" i="2" s="1"/>
  <c r="DK11" i="2"/>
  <c r="EC11" i="2" s="1"/>
  <c r="DK12" i="2"/>
  <c r="EC12" i="2" s="1"/>
  <c r="DK13" i="2"/>
  <c r="EC13" i="2" s="1"/>
  <c r="DK14" i="2"/>
  <c r="EC14" i="2" s="1"/>
  <c r="DK15" i="2"/>
  <c r="EC15" i="2" s="1"/>
  <c r="DK16" i="2"/>
  <c r="EC16" i="2" s="1"/>
  <c r="DK17" i="2"/>
  <c r="EC17" i="2" s="1"/>
  <c r="DK18" i="2"/>
  <c r="EC18" i="2" s="1"/>
  <c r="DK19" i="2"/>
  <c r="EC19" i="2" s="1"/>
  <c r="DK20" i="2"/>
  <c r="EC20" i="2" s="1"/>
  <c r="DK21" i="2"/>
  <c r="EC21" i="2" s="1"/>
  <c r="DK22" i="2"/>
  <c r="EC22" i="2" s="1"/>
  <c r="DK23" i="2"/>
  <c r="EC23" i="2" s="1"/>
  <c r="DK24" i="2"/>
  <c r="EC24" i="2" s="1"/>
  <c r="DK25" i="2"/>
  <c r="EC25" i="2" s="1"/>
  <c r="DK28" i="2"/>
  <c r="EC28" i="2" s="1"/>
  <c r="DK29" i="2"/>
  <c r="EC29" i="2" s="1"/>
  <c r="DK26" i="2"/>
  <c r="EC26" i="2" s="1"/>
  <c r="DK27" i="2"/>
  <c r="EC27" i="2" s="1"/>
  <c r="DK7" i="2"/>
  <c r="EC7" i="2" s="1"/>
  <c r="DJ8" i="2"/>
  <c r="DJ9" i="2"/>
  <c r="DJ10" i="2"/>
  <c r="DJ11" i="2"/>
  <c r="DJ12" i="2"/>
  <c r="DJ13" i="2"/>
  <c r="DJ14" i="2"/>
  <c r="DJ15" i="2"/>
  <c r="DJ16" i="2"/>
  <c r="DJ17" i="2"/>
  <c r="DJ18" i="2"/>
  <c r="DJ19" i="2"/>
  <c r="DJ20" i="2"/>
  <c r="DJ21" i="2"/>
  <c r="DJ22" i="2"/>
  <c r="DJ23" i="2"/>
  <c r="DJ24" i="2"/>
  <c r="DJ25" i="2"/>
  <c r="DJ28" i="2"/>
  <c r="DJ29" i="2"/>
  <c r="DJ26" i="2"/>
  <c r="DJ27" i="2"/>
  <c r="DJ7" i="2"/>
  <c r="DN8" i="2"/>
  <c r="DN9" i="2"/>
  <c r="DN10" i="2"/>
  <c r="DN11" i="2"/>
  <c r="DN12" i="2"/>
  <c r="DN13" i="2"/>
  <c r="DN14" i="2"/>
  <c r="DN15" i="2"/>
  <c r="DN16" i="2"/>
  <c r="DN17" i="2"/>
  <c r="DN18" i="2"/>
  <c r="DN19" i="2"/>
  <c r="DN20" i="2"/>
  <c r="DN21" i="2"/>
  <c r="DN22" i="2"/>
  <c r="DN23" i="2"/>
  <c r="DN24" i="2"/>
  <c r="DN25" i="2"/>
  <c r="DN28" i="2"/>
  <c r="DN29" i="2"/>
  <c r="DN26" i="2"/>
  <c r="DN27" i="2"/>
  <c r="DN7" i="2"/>
  <c r="DM8" i="2"/>
  <c r="DM9" i="2"/>
  <c r="DM10" i="2"/>
  <c r="DM11" i="2"/>
  <c r="DM12" i="2"/>
  <c r="DM13" i="2"/>
  <c r="DM14" i="2"/>
  <c r="DM15" i="2"/>
  <c r="DM16" i="2"/>
  <c r="DM17" i="2"/>
  <c r="DM18" i="2"/>
  <c r="DM19" i="2"/>
  <c r="DM20" i="2"/>
  <c r="DM21" i="2"/>
  <c r="DM22" i="2"/>
  <c r="DM23" i="2"/>
  <c r="DM24" i="2"/>
  <c r="DM25" i="2"/>
  <c r="DM28" i="2"/>
  <c r="DM29" i="2"/>
  <c r="DM26" i="2"/>
  <c r="DM27" i="2"/>
  <c r="DM7" i="2"/>
  <c r="EI10" i="2" l="1"/>
  <c r="EI23" i="2"/>
  <c r="EI19" i="2"/>
  <c r="EI15" i="2"/>
  <c r="EI11" i="2"/>
  <c r="EI28" i="2"/>
  <c r="EI29" i="2"/>
  <c r="EI13" i="2"/>
  <c r="EI27" i="2"/>
  <c r="DL25" i="2"/>
  <c r="DL21" i="2"/>
  <c r="DL17" i="2"/>
  <c r="DL13" i="2"/>
  <c r="DL9" i="2"/>
  <c r="DL27" i="2"/>
  <c r="DL16" i="2"/>
  <c r="DL28" i="2"/>
  <c r="DL18" i="2"/>
  <c r="DL10" i="2"/>
  <c r="DL24" i="2"/>
  <c r="DL8" i="2"/>
  <c r="DL22" i="2"/>
  <c r="DL14" i="2"/>
  <c r="DL23" i="2"/>
  <c r="DL26" i="2"/>
  <c r="DL20" i="2"/>
  <c r="DL12" i="2"/>
  <c r="DL29" i="2"/>
  <c r="DL19" i="2"/>
  <c r="DL11" i="2"/>
  <c r="DL15" i="2"/>
  <c r="DL7" i="2"/>
  <c r="DF26" i="2" l="1"/>
  <c r="DW26" i="2" s="1"/>
  <c r="DF24" i="2"/>
  <c r="DW24" i="2" s="1"/>
  <c r="DH24" i="2"/>
  <c r="EP24" i="2" s="1"/>
  <c r="DF22" i="2"/>
  <c r="DW22" i="2" s="1"/>
  <c r="DH22" i="2"/>
  <c r="EP22" i="2" s="1"/>
  <c r="DG24" i="2" l="1"/>
  <c r="EG22" i="2"/>
  <c r="DP22" i="2"/>
  <c r="DG22" i="2"/>
  <c r="EG24" i="2"/>
  <c r="DP24" i="2"/>
  <c r="EE24" i="2"/>
  <c r="EE22" i="2"/>
  <c r="DU26" i="2"/>
  <c r="EI26" i="2" s="1"/>
  <c r="EA24" i="2"/>
  <c r="DY24" i="2"/>
  <c r="EA22" i="2"/>
  <c r="DY22" i="2"/>
  <c r="DH26" i="2"/>
  <c r="EP26" i="2" s="1"/>
  <c r="DG26" i="2"/>
  <c r="DF8" i="2"/>
  <c r="DW8" i="2" s="1"/>
  <c r="DF9" i="2"/>
  <c r="DW9" i="2" s="1"/>
  <c r="DF10" i="2"/>
  <c r="DW10" i="2" s="1"/>
  <c r="DF11" i="2"/>
  <c r="DW11" i="2" s="1"/>
  <c r="DF12" i="2"/>
  <c r="DW12" i="2" s="1"/>
  <c r="DF13" i="2"/>
  <c r="DW13" i="2" s="1"/>
  <c r="DF14" i="2"/>
  <c r="DW14" i="2" s="1"/>
  <c r="DF15" i="2"/>
  <c r="DW15" i="2" s="1"/>
  <c r="DF16" i="2"/>
  <c r="DW16" i="2" s="1"/>
  <c r="DF17" i="2"/>
  <c r="DW17" i="2" s="1"/>
  <c r="DF18" i="2"/>
  <c r="DW18" i="2" s="1"/>
  <c r="DF19" i="2"/>
  <c r="DW19" i="2" s="1"/>
  <c r="DF20" i="2"/>
  <c r="DW20" i="2" s="1"/>
  <c r="DF21" i="2"/>
  <c r="DW21" i="2" s="1"/>
  <c r="DF23" i="2"/>
  <c r="DW23" i="2" s="1"/>
  <c r="DF25" i="2"/>
  <c r="DW25" i="2" s="1"/>
  <c r="DF28" i="2"/>
  <c r="DW28" i="2" s="1"/>
  <c r="DF29" i="2"/>
  <c r="DW29" i="2" s="1"/>
  <c r="DF27" i="2"/>
  <c r="DW27" i="2" s="1"/>
  <c r="DF7" i="2"/>
  <c r="DH8" i="2"/>
  <c r="EP8" i="2" s="1"/>
  <c r="DH9" i="2"/>
  <c r="EP9" i="2" s="1"/>
  <c r="DH10" i="2"/>
  <c r="EP10" i="2" s="1"/>
  <c r="DH11" i="2"/>
  <c r="EP11" i="2" s="1"/>
  <c r="DH12" i="2"/>
  <c r="EP12" i="2" s="1"/>
  <c r="DH13" i="2"/>
  <c r="EP13" i="2" s="1"/>
  <c r="DH14" i="2"/>
  <c r="EP14" i="2" s="1"/>
  <c r="DH15" i="2"/>
  <c r="EP15" i="2" s="1"/>
  <c r="DH16" i="2"/>
  <c r="EP16" i="2" s="1"/>
  <c r="DH17" i="2"/>
  <c r="EP17" i="2" s="1"/>
  <c r="DH18" i="2"/>
  <c r="EP18" i="2" s="1"/>
  <c r="DH19" i="2"/>
  <c r="EP19" i="2" s="1"/>
  <c r="DH20" i="2"/>
  <c r="EP20" i="2" s="1"/>
  <c r="DH21" i="2"/>
  <c r="EP21" i="2" s="1"/>
  <c r="DH23" i="2"/>
  <c r="EP23" i="2" s="1"/>
  <c r="DH25" i="2"/>
  <c r="EP25" i="2" s="1"/>
  <c r="DH28" i="2"/>
  <c r="EP28" i="2" s="1"/>
  <c r="DH29" i="2"/>
  <c r="EP29" i="2" s="1"/>
  <c r="DH27" i="2"/>
  <c r="EP27" i="2" s="1"/>
  <c r="DG9" i="2"/>
  <c r="DG15" i="2"/>
  <c r="DG17" i="2"/>
  <c r="DG23" i="2"/>
  <c r="DH7" i="2"/>
  <c r="EP7" i="2" s="1"/>
  <c r="DG20" i="2" l="1"/>
  <c r="DG21" i="2"/>
  <c r="DG18" i="2"/>
  <c r="DG14" i="2"/>
  <c r="DG10" i="2"/>
  <c r="DG8" i="2"/>
  <c r="DG27" i="2"/>
  <c r="DG28" i="2"/>
  <c r="DG29" i="2"/>
  <c r="DG13" i="2"/>
  <c r="DG25" i="2"/>
  <c r="DG12" i="2"/>
  <c r="DG16" i="2"/>
  <c r="DG19" i="2"/>
  <c r="DP7" i="2"/>
  <c r="DG11" i="2"/>
  <c r="EG29" i="2"/>
  <c r="DP29" i="2"/>
  <c r="EG21" i="2"/>
  <c r="DP21" i="2"/>
  <c r="EG17" i="2"/>
  <c r="DP17" i="2"/>
  <c r="EG14" i="2"/>
  <c r="DP14" i="2"/>
  <c r="EG28" i="2"/>
  <c r="DP28" i="2"/>
  <c r="EG20" i="2"/>
  <c r="DP20" i="2"/>
  <c r="EG13" i="2"/>
  <c r="DP13" i="2"/>
  <c r="EG25" i="2"/>
  <c r="DP25" i="2"/>
  <c r="EG19" i="2"/>
  <c r="DP19" i="2"/>
  <c r="EG16" i="2"/>
  <c r="DP16" i="2"/>
  <c r="EG12" i="2"/>
  <c r="DP12" i="2"/>
  <c r="EG26" i="2"/>
  <c r="DP26" i="2"/>
  <c r="EG23" i="2"/>
  <c r="DP23" i="2"/>
  <c r="EG18" i="2"/>
  <c r="DP18" i="2"/>
  <c r="EG11" i="2"/>
  <c r="DP11" i="2"/>
  <c r="DW7" i="2"/>
  <c r="DG7" i="2"/>
  <c r="EG15" i="2"/>
  <c r="DP15" i="2"/>
  <c r="EG27" i="2"/>
  <c r="DP27" i="2"/>
  <c r="EG8" i="2"/>
  <c r="DP8" i="2"/>
  <c r="EG10" i="2"/>
  <c r="DP10" i="2"/>
  <c r="EG9" i="2"/>
  <c r="DP9" i="2"/>
  <c r="EE7" i="2"/>
  <c r="EG7" i="2"/>
  <c r="EE28" i="2"/>
  <c r="EE13" i="2"/>
  <c r="EE25" i="2"/>
  <c r="EE19" i="2"/>
  <c r="EE16" i="2"/>
  <c r="EE12" i="2"/>
  <c r="EE8" i="2"/>
  <c r="EE26" i="2"/>
  <c r="EE20" i="2"/>
  <c r="EE27" i="2"/>
  <c r="EE23" i="2"/>
  <c r="EE18" i="2"/>
  <c r="EE15" i="2"/>
  <c r="EE11" i="2"/>
  <c r="EE9" i="2"/>
  <c r="EE29" i="2"/>
  <c r="EE21" i="2"/>
  <c r="EE17" i="2"/>
  <c r="EE14" i="2"/>
  <c r="EE10" i="2"/>
  <c r="DY23" i="2"/>
  <c r="EA23" i="2"/>
  <c r="DY15" i="2"/>
  <c r="EA15" i="2"/>
  <c r="DY11" i="2"/>
  <c r="EA11" i="2"/>
  <c r="DY29" i="2"/>
  <c r="EA29" i="2"/>
  <c r="EA21" i="2"/>
  <c r="DY21" i="2"/>
  <c r="EA17" i="2"/>
  <c r="DY17" i="2"/>
  <c r="EA14" i="2"/>
  <c r="DY14" i="2"/>
  <c r="EA10" i="2"/>
  <c r="DY10" i="2"/>
  <c r="EA27" i="2"/>
  <c r="DY27" i="2"/>
  <c r="EA28" i="2"/>
  <c r="DY28" i="2"/>
  <c r="EA20" i="2"/>
  <c r="DY20" i="2"/>
  <c r="EA13" i="2"/>
  <c r="DY13" i="2"/>
  <c r="EA9" i="2"/>
  <c r="DY9" i="2"/>
  <c r="EA18" i="2"/>
  <c r="DY18" i="2"/>
  <c r="EA7" i="2"/>
  <c r="DY7" i="2"/>
  <c r="EA25" i="2"/>
  <c r="DY25" i="2"/>
  <c r="DY19" i="2"/>
  <c r="EA19" i="2"/>
  <c r="EA16" i="2"/>
  <c r="DY16" i="2"/>
  <c r="EA12" i="2"/>
  <c r="DY12" i="2"/>
  <c r="EA8" i="2"/>
  <c r="DY8" i="2"/>
  <c r="EA26" i="2"/>
  <c r="DY26" i="2"/>
</calcChain>
</file>

<file path=xl/sharedStrings.xml><?xml version="1.0" encoding="utf-8"?>
<sst xmlns="http://schemas.openxmlformats.org/spreadsheetml/2006/main" count="840" uniqueCount="385">
  <si>
    <t>Chironominae</t>
  </si>
  <si>
    <t>Tanypodinae</t>
  </si>
  <si>
    <t>Orthocladiinae</t>
  </si>
  <si>
    <t>Cricotopus bicinctus</t>
  </si>
  <si>
    <t>Cricotopus/ Orthocladius complex</t>
  </si>
  <si>
    <t xml:space="preserve">Polypedilum illinoese gr. </t>
  </si>
  <si>
    <t xml:space="preserve">Polypedilum scalaenum gr. </t>
  </si>
  <si>
    <t>Chironomidae</t>
  </si>
  <si>
    <t>EB</t>
  </si>
  <si>
    <t>EC</t>
  </si>
  <si>
    <t>EH</t>
  </si>
  <si>
    <t>EH1</t>
  </si>
  <si>
    <t>EH2</t>
  </si>
  <si>
    <t>TP</t>
  </si>
  <si>
    <t>TPP</t>
  </si>
  <si>
    <t>TPN</t>
  </si>
  <si>
    <t>TPC</t>
  </si>
  <si>
    <t>TH</t>
  </si>
  <si>
    <t>THA</t>
  </si>
  <si>
    <t>THP</t>
  </si>
  <si>
    <t>THH</t>
  </si>
  <si>
    <t>THC</t>
  </si>
  <si>
    <t>TB</t>
  </si>
  <si>
    <t>TL</t>
  </si>
  <si>
    <t>DEH</t>
  </si>
  <si>
    <t>DCP</t>
  </si>
  <si>
    <t>DCC</t>
  </si>
  <si>
    <t>DSP</t>
  </si>
  <si>
    <t>OE</t>
  </si>
  <si>
    <t>OA</t>
  </si>
  <si>
    <t>LEP</t>
  </si>
  <si>
    <t>HA</t>
  </si>
  <si>
    <t>HR</t>
  </si>
  <si>
    <t>OLI</t>
  </si>
  <si>
    <t>CIC</t>
  </si>
  <si>
    <t>CAG</t>
  </si>
  <si>
    <t>CAH</t>
  </si>
  <si>
    <t>CA</t>
  </si>
  <si>
    <t>MG</t>
  </si>
  <si>
    <t>MGA</t>
  </si>
  <si>
    <t>MGB</t>
  </si>
  <si>
    <t>MGH</t>
  </si>
  <si>
    <t>MGP1</t>
  </si>
  <si>
    <t>MGP2</t>
  </si>
  <si>
    <t>MGV</t>
  </si>
  <si>
    <t>MP</t>
  </si>
  <si>
    <t>MPD</t>
  </si>
  <si>
    <t>TUR</t>
  </si>
  <si>
    <t>HYD</t>
  </si>
  <si>
    <t>WM</t>
  </si>
  <si>
    <t>Chr_Ta1</t>
  </si>
  <si>
    <t>Chr_Ta2</t>
  </si>
  <si>
    <t>Chr_Ta3</t>
  </si>
  <si>
    <t>Chr_Ta4</t>
  </si>
  <si>
    <t>Chr_Ta5</t>
  </si>
  <si>
    <t>Chr_Ta6</t>
  </si>
  <si>
    <t>Chr_Or1</t>
  </si>
  <si>
    <t>Chr_Or2</t>
  </si>
  <si>
    <t>Chr_Or3</t>
  </si>
  <si>
    <t>Chr_Or4</t>
  </si>
  <si>
    <t>Chr_Or5</t>
  </si>
  <si>
    <t>Chr_Ch1</t>
  </si>
  <si>
    <t>Chr_Ch2</t>
  </si>
  <si>
    <t>Chr_Ch3</t>
  </si>
  <si>
    <t>Chr_Ch5</t>
  </si>
  <si>
    <t>Chr_Ch6</t>
  </si>
  <si>
    <t>Chr_Ch7</t>
  </si>
  <si>
    <t>Chr_Ch8</t>
  </si>
  <si>
    <t>Chr_Ch9</t>
  </si>
  <si>
    <t>Chr_Ch10</t>
  </si>
  <si>
    <t>Chr_Ch11</t>
  </si>
  <si>
    <t>Chr_Ch12</t>
  </si>
  <si>
    <t>Ephemeroptera</t>
  </si>
  <si>
    <t>Trichoptera</t>
  </si>
  <si>
    <t>Diptera</t>
  </si>
  <si>
    <t>Odonata</t>
  </si>
  <si>
    <t>Lepidoptera</t>
  </si>
  <si>
    <t>Oligochaeta</t>
  </si>
  <si>
    <t>Hirudinea</t>
  </si>
  <si>
    <t>Crustacea</t>
  </si>
  <si>
    <t>Mollusca</t>
  </si>
  <si>
    <t>Stenacron</t>
  </si>
  <si>
    <t>Neureclipsis</t>
  </si>
  <si>
    <t xml:space="preserve">Cyrnellus sp. </t>
  </si>
  <si>
    <t>Agraylea</t>
  </si>
  <si>
    <t>Hydropsyche</t>
  </si>
  <si>
    <t>Cheumatopysche</t>
  </si>
  <si>
    <t>Brachycentrus</t>
  </si>
  <si>
    <t>Enallagma</t>
  </si>
  <si>
    <t>Argia</t>
  </si>
  <si>
    <t>Erpobdellidae</t>
  </si>
  <si>
    <t>Glossiphonidae</t>
  </si>
  <si>
    <t>Isopoda/ Caecedotia</t>
  </si>
  <si>
    <t>Amphipoda/ Gammarus</t>
  </si>
  <si>
    <t>Amphipoda/ Hyallela</t>
  </si>
  <si>
    <t>Bithyniidae</t>
  </si>
  <si>
    <t>Hydrobiidae</t>
  </si>
  <si>
    <t>Valvatidae</t>
  </si>
  <si>
    <t>Pelecypoda</t>
  </si>
  <si>
    <t>Turbellaria</t>
  </si>
  <si>
    <t>Water Mite</t>
  </si>
  <si>
    <t>Lebertiidae/ Hydracarina</t>
  </si>
  <si>
    <t>Polycentropus</t>
  </si>
  <si>
    <t>SIA</t>
  </si>
  <si>
    <t>Sialidae</t>
  </si>
  <si>
    <t>OC</t>
  </si>
  <si>
    <t>Gyrinidae/ Gyrinis sp.</t>
  </si>
  <si>
    <t>Coleoptera</t>
  </si>
  <si>
    <t>CoGY</t>
  </si>
  <si>
    <t>CoHa</t>
  </si>
  <si>
    <t>Haliplidae/ Haliplus</t>
  </si>
  <si>
    <t>Baetiscidae</t>
  </si>
  <si>
    <t>EB1</t>
  </si>
  <si>
    <t>EBC</t>
  </si>
  <si>
    <t xml:space="preserve">Baetidae/ Baetis sp. </t>
  </si>
  <si>
    <t>Baetidae/ Pseudocleon</t>
  </si>
  <si>
    <t>MGL</t>
  </si>
  <si>
    <t>Lymnaeidae</t>
  </si>
  <si>
    <t>Ancylidae (incl. Ferrissia)</t>
  </si>
  <si>
    <t>Planorbidae (incl. Gyraulus sp.)</t>
  </si>
  <si>
    <t>Dreissenidae (incl. Dreissena sp.)</t>
  </si>
  <si>
    <t>Actacidae/ Cambaridae (Incl. Orconectes)</t>
  </si>
  <si>
    <t>Sialidae/ Sialis</t>
  </si>
  <si>
    <t>Baetidae/ Callibaetis</t>
  </si>
  <si>
    <t>EB2</t>
  </si>
  <si>
    <t>NEM</t>
  </si>
  <si>
    <t>Palpomyia/ Probezzia</t>
  </si>
  <si>
    <t>CoHy</t>
  </si>
  <si>
    <t>Hydrophilidae/ Berosus</t>
  </si>
  <si>
    <t>Empididae/ Hemerodromia</t>
  </si>
  <si>
    <t>Chr_Ch33</t>
  </si>
  <si>
    <t>Chr_Ch34</t>
  </si>
  <si>
    <t>Taxon</t>
  </si>
  <si>
    <t>Taxon Code</t>
  </si>
  <si>
    <t>Gastropoda</t>
  </si>
  <si>
    <t>Total Number</t>
  </si>
  <si>
    <t>Dominant Taxon</t>
  </si>
  <si>
    <t>% Dominant Taxon</t>
  </si>
  <si>
    <t>Date sampled</t>
  </si>
  <si>
    <t>Site ID</t>
  </si>
  <si>
    <t>Sub-sample</t>
  </si>
  <si>
    <t>BCP-A</t>
  </si>
  <si>
    <t>Replicate</t>
  </si>
  <si>
    <t>Sample Type</t>
  </si>
  <si>
    <t>1/2</t>
  </si>
  <si>
    <t>Nematoda</t>
  </si>
  <si>
    <t>ACP-A</t>
  </si>
  <si>
    <t>ACP-B</t>
  </si>
  <si>
    <t>Metadata</t>
  </si>
  <si>
    <t>SQ</t>
  </si>
  <si>
    <t xml:space="preserve">SQ = </t>
  </si>
  <si>
    <t>HD =</t>
  </si>
  <si>
    <t>Semi-quantitative Bucket sample</t>
  </si>
  <si>
    <t>Gravel Tray</t>
  </si>
  <si>
    <t>Modified Hester-Dendy</t>
  </si>
  <si>
    <t>Hydroida</t>
  </si>
  <si>
    <t>Collembola</t>
  </si>
  <si>
    <t>COL</t>
  </si>
  <si>
    <t>DIP</t>
  </si>
  <si>
    <t>CHI</t>
  </si>
  <si>
    <t>BCP</t>
  </si>
  <si>
    <t>TR</t>
  </si>
  <si>
    <t>HD</t>
  </si>
  <si>
    <t>Combined ID</t>
  </si>
  <si>
    <t>ACP</t>
  </si>
  <si>
    <t>BCP-B</t>
  </si>
  <si>
    <t>BCP-D</t>
  </si>
  <si>
    <t>Lepidoptera/ Pyralidae</t>
  </si>
  <si>
    <t>CoE</t>
  </si>
  <si>
    <t>1</t>
  </si>
  <si>
    <t>BCP-E</t>
  </si>
  <si>
    <t>Culicidae</t>
  </si>
  <si>
    <t>Atrichopogon</t>
  </si>
  <si>
    <t>DCA</t>
  </si>
  <si>
    <t>ACP-C</t>
  </si>
  <si>
    <t>ACP-E</t>
  </si>
  <si>
    <t>BCP-C</t>
  </si>
  <si>
    <t>ACP-D</t>
  </si>
  <si>
    <t>Unknown Hirudinea</t>
  </si>
  <si>
    <t>HIR</t>
  </si>
  <si>
    <t>Ephydridae</t>
  </si>
  <si>
    <t>DEP</t>
  </si>
  <si>
    <t>Unknown Trichoptera (not distinct)</t>
  </si>
  <si>
    <t>Unkown Hydropyschidae (not distinct)</t>
  </si>
  <si>
    <t>TRI</t>
  </si>
  <si>
    <t>Hydropsychidae (distinct)</t>
  </si>
  <si>
    <t>Philopotamidae/ Chimarra</t>
  </si>
  <si>
    <t>TPH</t>
  </si>
  <si>
    <t>Caenidae/ Caenis sp.</t>
  </si>
  <si>
    <t>Hydroptilidae/ Hydroptila</t>
  </si>
  <si>
    <t xml:space="preserve">Physidae </t>
  </si>
  <si>
    <t xml:space="preserve">TR= </t>
  </si>
  <si>
    <t xml:space="preserve">Undetermined Orthocladiinae (distinct) </t>
  </si>
  <si>
    <t>Chr_OR</t>
  </si>
  <si>
    <t>Undetermined Tanypodinae (distinct)</t>
  </si>
  <si>
    <t>Chr_TA</t>
  </si>
  <si>
    <t>Undetermined Chironomini (distinct)</t>
  </si>
  <si>
    <t>Undetermined Tanytarsini (distinct)</t>
  </si>
  <si>
    <t>Undetermined Chironominae (distinct)</t>
  </si>
  <si>
    <t>Chr_CH</t>
  </si>
  <si>
    <t>Total Number Chironomids</t>
  </si>
  <si>
    <t>Tanytarsini</t>
  </si>
  <si>
    <t>ChT_1</t>
  </si>
  <si>
    <t>ChT_2</t>
  </si>
  <si>
    <t>ChT_3</t>
  </si>
  <si>
    <t>ChT_4</t>
  </si>
  <si>
    <t>FFG &gt;&gt;</t>
  </si>
  <si>
    <t>Tolerance &gt;&gt;</t>
  </si>
  <si>
    <t># Taxa</t>
  </si>
  <si>
    <t># Mayfly Taxa</t>
  </si>
  <si>
    <t># Caddisfly Taxa</t>
  </si>
  <si>
    <t># Dipteran Taxa</t>
  </si>
  <si>
    <r>
      <t xml:space="preserve">% </t>
    </r>
    <r>
      <rPr>
        <b/>
        <sz val="11"/>
        <rFont val="Calibri"/>
        <family val="2"/>
        <scheme val="minor"/>
      </rPr>
      <t>Abundance Mayfly</t>
    </r>
  </si>
  <si>
    <r>
      <t xml:space="preserve">% </t>
    </r>
    <r>
      <rPr>
        <b/>
        <sz val="11"/>
        <rFont val="Calibri"/>
        <family val="2"/>
        <scheme val="minor"/>
      </rPr>
      <t>Abundance Caddisfly</t>
    </r>
  </si>
  <si>
    <r>
      <t xml:space="preserve">% </t>
    </r>
    <r>
      <rPr>
        <b/>
        <sz val="11"/>
        <rFont val="Calibri"/>
        <family val="2"/>
        <scheme val="minor"/>
      </rPr>
      <t>Abundance Tanytasini</t>
    </r>
  </si>
  <si>
    <t>% Diptera &amp; Non-Insects</t>
  </si>
  <si>
    <r>
      <t xml:space="preserve">% </t>
    </r>
    <r>
      <rPr>
        <b/>
        <sz val="11"/>
        <rFont val="Calibri"/>
        <family val="2"/>
        <scheme val="minor"/>
      </rPr>
      <t>Abundance Tolerant</t>
    </r>
  </si>
  <si>
    <t>#EPT Taxa</t>
  </si>
  <si>
    <t xml:space="preserve">Ohio EPA ICI Metrics and Scores </t>
  </si>
  <si>
    <t>ICI Score</t>
  </si>
  <si>
    <t>% Tol Score</t>
  </si>
  <si>
    <t># EPT Score</t>
  </si>
  <si>
    <t>% Dipt &amp; NI Score</t>
  </si>
  <si>
    <t>% Tanytarsini Score</t>
  </si>
  <si>
    <t>% Caddis Score</t>
  </si>
  <si>
    <t>% Mayfly Score</t>
  </si>
  <si>
    <t># Dipt Score</t>
  </si>
  <si>
    <t># Caddis Score</t>
  </si>
  <si>
    <t># Mayfly Score</t>
  </si>
  <si>
    <t># Taxa Score</t>
  </si>
  <si>
    <t>CG</t>
  </si>
  <si>
    <t>P</t>
  </si>
  <si>
    <t>SH</t>
  </si>
  <si>
    <t>CF</t>
  </si>
  <si>
    <t>SC</t>
  </si>
  <si>
    <t>Undetermined Heptageniidae</t>
  </si>
  <si>
    <t>Stenonema (femoratum)</t>
  </si>
  <si>
    <t>cg</t>
  </si>
  <si>
    <t>Psephenidae</t>
  </si>
  <si>
    <t>CoPs</t>
  </si>
  <si>
    <t>Elmidae/ Stenelmis</t>
  </si>
  <si>
    <t>Undetermined Gomphidae</t>
  </si>
  <si>
    <t>OG</t>
  </si>
  <si>
    <t>Undetermined Polycentropodidae (distinct)</t>
  </si>
  <si>
    <t>Leptoceridae</t>
  </si>
  <si>
    <t>DTI</t>
  </si>
  <si>
    <t>Tipulidae</t>
  </si>
  <si>
    <t>Undetemined Diptera (distinct)</t>
  </si>
  <si>
    <t>Simuliidae/ Simulium</t>
  </si>
  <si>
    <t>Undetermined Phaenopsectra (not distinct)</t>
  </si>
  <si>
    <t>Undetermined Chironomidae (not distinct)</t>
  </si>
  <si>
    <t>Number Chironominae</t>
  </si>
  <si>
    <t>Number Tanytarsini</t>
  </si>
  <si>
    <t>Number Chironomini</t>
  </si>
  <si>
    <t>Number Tanypodinae</t>
  </si>
  <si>
    <t>Number Orthocladiinae</t>
  </si>
  <si>
    <t>Phaenopsectra punctipes (flavipes)</t>
  </si>
  <si>
    <t>Phaenopsectra  obediens (dyari)</t>
  </si>
  <si>
    <t>Dicrotendipes simpsoni</t>
  </si>
  <si>
    <t>Polypedilum fallax</t>
  </si>
  <si>
    <t>SH/ CG</t>
  </si>
  <si>
    <t>CR_U1</t>
  </si>
  <si>
    <t>Undetermined Chironominae (not distinct)</t>
  </si>
  <si>
    <t>Total # Chironomidae</t>
  </si>
  <si>
    <t>CR_U2</t>
  </si>
  <si>
    <t>Undetermined Orthocladiinae (not distinct)</t>
  </si>
  <si>
    <t>% Orthocladiinae</t>
  </si>
  <si>
    <t>% Tanytarsini</t>
  </si>
  <si>
    <t>Microtendipes sp. (likely pedellus)</t>
  </si>
  <si>
    <t>SC/ CG</t>
  </si>
  <si>
    <t>CF/ CG</t>
  </si>
  <si>
    <t>CG/ SH</t>
  </si>
  <si>
    <t xml:space="preserve"> </t>
  </si>
  <si>
    <t xml:space="preserve"> Hydra/ Hydroida</t>
  </si>
  <si>
    <t>Poor</t>
  </si>
  <si>
    <t>Total Score</t>
  </si>
  <si>
    <t>Thiennemanniella xena</t>
  </si>
  <si>
    <t>Eukiefferiella claripennis</t>
  </si>
  <si>
    <t xml:space="preserve">Total # Taxa </t>
  </si>
  <si>
    <t># Chironomid Taxa</t>
  </si>
  <si>
    <t># Non-chironomid Taxa</t>
  </si>
  <si>
    <t>Undetermined Coenagrionidae (distinct)</t>
  </si>
  <si>
    <t>BA1</t>
  </si>
  <si>
    <t>BA2</t>
  </si>
  <si>
    <t>BA3</t>
  </si>
  <si>
    <t>BA4</t>
  </si>
  <si>
    <t>BA5</t>
  </si>
  <si>
    <t>BB1</t>
  </si>
  <si>
    <t>BB2</t>
  </si>
  <si>
    <t>BB3</t>
  </si>
  <si>
    <t>BB4</t>
  </si>
  <si>
    <t>BB5</t>
  </si>
  <si>
    <t>HA2</t>
  </si>
  <si>
    <t>HA4</t>
  </si>
  <si>
    <t>HA5</t>
  </si>
  <si>
    <t>TA1</t>
  </si>
  <si>
    <t>TA3</t>
  </si>
  <si>
    <t>TA4</t>
  </si>
  <si>
    <t>HB2</t>
  </si>
  <si>
    <t>HB3</t>
  </si>
  <si>
    <t>TB2</t>
  </si>
  <si>
    <t>TB3</t>
  </si>
  <si>
    <t>% chironomids</t>
  </si>
  <si>
    <t>Tabanidae</t>
  </si>
  <si>
    <t>DTA</t>
  </si>
  <si>
    <t>DDO</t>
  </si>
  <si>
    <t>Dolichopodidae</t>
  </si>
  <si>
    <t>HA1 *</t>
  </si>
  <si>
    <t>TA2 *</t>
  </si>
  <si>
    <t>TA5 *</t>
  </si>
  <si>
    <t>* Total Number &lt; 20</t>
  </si>
  <si>
    <t>Taxa data complete Tab</t>
  </si>
  <si>
    <t>P= predator</t>
  </si>
  <si>
    <t>CG=Collector-Gatherer</t>
  </si>
  <si>
    <t>CF=Collector-Filterer</t>
  </si>
  <si>
    <t>SH= Shredder</t>
  </si>
  <si>
    <t>SC= Scraper</t>
  </si>
  <si>
    <t xml:space="preserve">Values from 1 to 10, with 10 being the most tolerant of poor water quality. From Mandaville, 2002. </t>
  </si>
  <si>
    <t>Row 5 = Taxon name</t>
  </si>
  <si>
    <t>Shortened Identifier. 8 characters or less</t>
  </si>
  <si>
    <t>Row 6 = Taxon Code</t>
  </si>
  <si>
    <t>Such as order (Ephemeroptera), subfamily (for Chironomids - Tanypodinae, Orthocladiinae, etc.)</t>
  </si>
  <si>
    <t>SH/ P/ Par</t>
  </si>
  <si>
    <t>FFG</t>
  </si>
  <si>
    <t>CF/CG</t>
  </si>
  <si>
    <t>Very Poor</t>
  </si>
  <si>
    <t>Overall Water Quality/ Condition</t>
  </si>
  <si>
    <t xml:space="preserve">Sample ID </t>
  </si>
  <si>
    <t>Collection Date</t>
  </si>
  <si>
    <t>Sort Date</t>
  </si>
  <si>
    <t>Sort QC</t>
  </si>
  <si>
    <t>Enumeration QC</t>
  </si>
  <si>
    <t xml:space="preserve">ID QC </t>
  </si>
  <si>
    <t>RY</t>
  </si>
  <si>
    <t>ACP-3 Tray</t>
  </si>
  <si>
    <t>BCP-3 Tray</t>
  </si>
  <si>
    <t>HW</t>
  </si>
  <si>
    <t>BCP-2 Tray</t>
  </si>
  <si>
    <t>ACP-4 HD</t>
  </si>
  <si>
    <t>ACP-5 HD</t>
  </si>
  <si>
    <t>WT</t>
  </si>
  <si>
    <t>WT*</t>
  </si>
  <si>
    <t>* - partial count</t>
  </si>
  <si>
    <t>RY = Roger Yeardley</t>
  </si>
  <si>
    <t>HW = Haley Wright</t>
  </si>
  <si>
    <t>WT = William Thoeny</t>
  </si>
  <si>
    <t>Number of samples QCed exceeds QC requirement of 10%</t>
  </si>
  <si>
    <t>23 samples x 0.10 = 2.3</t>
  </si>
  <si>
    <t xml:space="preserve"> Sort By</t>
  </si>
  <si>
    <t>Macroinvertebrate Sort QC</t>
  </si>
  <si>
    <t>Chironomid ID QC</t>
  </si>
  <si>
    <t>Ided By</t>
  </si>
  <si>
    <t>Sort QCed By</t>
  </si>
  <si>
    <t>ID QCed By</t>
  </si>
  <si>
    <t>Enum QCed By</t>
  </si>
  <si>
    <t>Tolerant Taxa ( Ohio EPA ICI)</t>
  </si>
  <si>
    <t>Und. Ablabesmyia sp. (likely mallochi)</t>
  </si>
  <si>
    <t>Und. Alotanypus sp.</t>
  </si>
  <si>
    <t xml:space="preserve">Und. Zavrelimyia sp. </t>
  </si>
  <si>
    <t>Und. Psectrotanypus sp.</t>
  </si>
  <si>
    <t>Und. Procladius sp.</t>
  </si>
  <si>
    <t xml:space="preserve">Und. Conchapelopia sp. </t>
  </si>
  <si>
    <t xml:space="preserve">Und. Corynoneura sp. </t>
  </si>
  <si>
    <t>Und. Chironomus sp. (likely riparius/ decorus)</t>
  </si>
  <si>
    <t>Und. Cryptochironomus sp.</t>
  </si>
  <si>
    <t>Und. Dicrotendipes sp.</t>
  </si>
  <si>
    <t>Und. Microtendipes sp. (likely pedellus)</t>
  </si>
  <si>
    <t xml:space="preserve">Und. Paratendipes sp. </t>
  </si>
  <si>
    <t xml:space="preserve">Und. Micropsectra sp. </t>
  </si>
  <si>
    <t>Und. Paratanytarsus sp. (Likely dissimilis)</t>
  </si>
  <si>
    <t>Und. Rheotanytarsus sp.</t>
  </si>
  <si>
    <t>Und. Tanytarsus sp. (Prob. guerlus)</t>
  </si>
  <si>
    <t>Row 4 = Tolerance Value</t>
  </si>
  <si>
    <t>Row 2 = larger taxonomic group</t>
  </si>
  <si>
    <t>Row 3 = functional feeding group (FFG) code</t>
  </si>
  <si>
    <t>Und. = undetermined</t>
  </si>
  <si>
    <t>sp. = species</t>
  </si>
  <si>
    <t>Und. Chironomus sp. (riparius/ decorus)</t>
  </si>
  <si>
    <t xml:space="preserve">Und. Cryptochironomus sp. </t>
  </si>
  <si>
    <t xml:space="preserve">Und. Dicrotendipes sp. </t>
  </si>
  <si>
    <t>CR_U3</t>
  </si>
  <si>
    <t>Analysts</t>
  </si>
  <si>
    <t>For taxa codes of the taxa found in this sampling (and used in analyses) see 'Taxa Codes' tab</t>
  </si>
  <si>
    <t>(Columns H-DC) Names of taxa identified in samples. For Chironomidae, usually to level of genus or species. For other taxa, most to family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</si>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</sst>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8" tint="0.79998168889431442"/>
      </patternFill>
    </fill>
    <fill>
      <patternFill patternType="gray0625">
        <bgColor theme="9" tint="0.59996337778862885"/>
      </patternFill>
    </fill>
    <fill>
      <patternFill patternType="gray0625">
        <bgColor theme="9" tint="0.39994506668294322"/>
      </patternFill>
    </fill>
    <fill>
      <patternFill patternType="gray0625">
        <bgColor theme="8" tint="0.59996337778862885"/>
      </patternFill>
    </fill>
    <fill>
      <patternFill patternType="gray0625">
        <bgColor theme="8" tint="0.39994506668294322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4" fillId="0" borderId="0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/>
    <xf numFmtId="0" fontId="3" fillId="2" borderId="2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2" fontId="0" fillId="2" borderId="2" xfId="0" applyNumberFormat="1" applyFill="1" applyBorder="1"/>
    <xf numFmtId="14" fontId="1" fillId="2" borderId="2" xfId="0" applyNumberFormat="1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2" fontId="0" fillId="0" borderId="2" xfId="0" applyNumberForma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 applyAlignment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2" xfId="1" applyFont="1" applyFill="1" applyBorder="1" applyAlignment="1"/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Protection="1"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2" fillId="2" borderId="2" xfId="0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" fontId="7" fillId="0" borderId="2" xfId="0" applyNumberFormat="1" applyFont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14" fontId="0" fillId="5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NumberFormat="1" applyFont="1" applyFill="1" applyBorder="1" applyAlignment="1" applyProtection="1">
      <alignment horizontal="center" vertical="center"/>
      <protection locked="0"/>
    </xf>
    <xf numFmtId="1" fontId="7" fillId="5" borderId="2" xfId="0" applyNumberFormat="1" applyFont="1" applyFill="1" applyBorder="1" applyAlignment="1" applyProtection="1">
      <alignment horizontal="center"/>
    </xf>
    <xf numFmtId="1" fontId="0" fillId="5" borderId="2" xfId="0" applyNumberFormat="1" applyFill="1" applyBorder="1" applyAlignment="1" applyProtection="1">
      <alignment horizontal="center"/>
    </xf>
    <xf numFmtId="1" fontId="0" fillId="5" borderId="2" xfId="0" applyNumberFormat="1" applyFill="1" applyBorder="1" applyAlignment="1" applyProtection="1">
      <alignment horizontal="center" wrapText="1"/>
    </xf>
    <xf numFmtId="0" fontId="7" fillId="5" borderId="2" xfId="0" applyFont="1" applyFill="1" applyBorder="1" applyAlignment="1" applyProtection="1">
      <alignment horizontal="center"/>
      <protection locked="0"/>
    </xf>
    <xf numFmtId="1" fontId="7" fillId="5" borderId="2" xfId="0" applyNumberFormat="1" applyFont="1" applyFill="1" applyBorder="1" applyAlignment="1" applyProtection="1">
      <alignment horizontal="center"/>
      <protection locked="0"/>
    </xf>
    <xf numFmtId="164" fontId="7" fillId="5" borderId="2" xfId="0" applyNumberFormat="1" applyFon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Protection="1">
      <protection locked="0"/>
    </xf>
    <xf numFmtId="1" fontId="1" fillId="5" borderId="2" xfId="0" applyNumberFormat="1" applyFont="1" applyFill="1" applyBorder="1" applyAlignment="1" applyProtection="1">
      <alignment horizontal="center"/>
      <protection locked="0"/>
    </xf>
    <xf numFmtId="2" fontId="0" fillId="5" borderId="2" xfId="0" applyNumberFormat="1" applyFill="1" applyBorder="1" applyProtection="1">
      <protection locked="0"/>
    </xf>
    <xf numFmtId="165" fontId="7" fillId="5" borderId="2" xfId="0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0" fontId="0" fillId="5" borderId="0" xfId="0" applyFill="1" applyAlignment="1">
      <alignment wrapText="1"/>
    </xf>
    <xf numFmtId="0" fontId="1" fillId="8" borderId="2" xfId="0" applyFont="1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14" fontId="0" fillId="8" borderId="2" xfId="0" applyNumberFormat="1" applyFill="1" applyBorder="1" applyAlignment="1" applyProtection="1">
      <alignment horizontal="center" vertical="center"/>
      <protection locked="0"/>
    </xf>
    <xf numFmtId="49" fontId="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/>
      <protection locked="0"/>
    </xf>
    <xf numFmtId="1" fontId="0" fillId="8" borderId="2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1" fontId="0" fillId="8" borderId="2" xfId="0" applyNumberFormat="1" applyFill="1" applyBorder="1" applyAlignment="1" applyProtection="1">
      <alignment horizontal="center"/>
      <protection locked="0"/>
    </xf>
    <xf numFmtId="1" fontId="0" fillId="8" borderId="2" xfId="0" applyNumberFormat="1" applyFill="1" applyBorder="1" applyProtection="1">
      <protection locked="0"/>
    </xf>
    <xf numFmtId="1" fontId="1" fillId="8" borderId="2" xfId="0" applyNumberFormat="1" applyFont="1" applyFill="1" applyBorder="1" applyAlignment="1" applyProtection="1">
      <alignment horizontal="center"/>
      <protection locked="0"/>
    </xf>
    <xf numFmtId="2" fontId="0" fillId="8" borderId="2" xfId="0" applyNumberFormat="1" applyFill="1" applyBorder="1" applyProtection="1">
      <protection locked="0"/>
    </xf>
    <xf numFmtId="165" fontId="7" fillId="8" borderId="2" xfId="0" applyNumberFormat="1" applyFont="1" applyFill="1" applyBorder="1" applyAlignment="1" applyProtection="1">
      <alignment horizontal="center"/>
      <protection locked="0"/>
    </xf>
    <xf numFmtId="0" fontId="0" fillId="8" borderId="0" xfId="0" applyFill="1"/>
    <xf numFmtId="0" fontId="0" fillId="8" borderId="0" xfId="0" applyFill="1" applyAlignment="1">
      <alignment wrapText="1"/>
    </xf>
    <xf numFmtId="0" fontId="0" fillId="8" borderId="2" xfId="0" applyNumberFormat="1" applyFont="1" applyFill="1" applyBorder="1" applyAlignment="1" applyProtection="1">
      <alignment horizontal="center" vertical="center"/>
      <protection locked="0"/>
    </xf>
    <xf numFmtId="49" fontId="0" fillId="8" borderId="2" xfId="0" applyNumberFormat="1" applyFill="1" applyBorder="1" applyAlignment="1" applyProtection="1">
      <alignment horizontal="center" vertical="center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14" fontId="0" fillId="9" borderId="2" xfId="0" applyNumberFormat="1" applyFill="1" applyBorder="1" applyAlignment="1" applyProtection="1">
      <alignment horizontal="center" vertical="center"/>
      <protection locked="0"/>
    </xf>
    <xf numFmtId="49" fontId="0" fillId="9" borderId="2" xfId="0" applyNumberFormat="1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>
      <alignment horizontal="center"/>
    </xf>
    <xf numFmtId="0" fontId="0" fillId="9" borderId="2" xfId="0" applyFill="1" applyBorder="1"/>
    <xf numFmtId="0" fontId="0" fillId="9" borderId="4" xfId="0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1" fontId="7" fillId="9" borderId="2" xfId="0" applyNumberFormat="1" applyFont="1" applyFill="1" applyBorder="1" applyAlignment="1" applyProtection="1">
      <alignment horizontal="center"/>
      <protection locked="0"/>
    </xf>
    <xf numFmtId="0" fontId="0" fillId="9" borderId="2" xfId="0" applyFill="1" applyBorder="1" applyProtection="1">
      <protection locked="0"/>
    </xf>
    <xf numFmtId="1" fontId="0" fillId="9" borderId="2" xfId="0" applyNumberFormat="1" applyFill="1" applyBorder="1" applyAlignment="1" applyProtection="1">
      <alignment horizontal="center"/>
      <protection locked="0"/>
    </xf>
    <xf numFmtId="1" fontId="0" fillId="9" borderId="2" xfId="0" applyNumberFormat="1" applyFill="1" applyBorder="1" applyProtection="1">
      <protection locked="0"/>
    </xf>
    <xf numFmtId="1" fontId="1" fillId="9" borderId="2" xfId="0" applyNumberFormat="1" applyFont="1" applyFill="1" applyBorder="1" applyAlignment="1" applyProtection="1">
      <alignment horizontal="center"/>
      <protection locked="0"/>
    </xf>
    <xf numFmtId="2" fontId="0" fillId="9" borderId="2" xfId="0" applyNumberFormat="1" applyFill="1" applyBorder="1" applyProtection="1">
      <protection locked="0"/>
    </xf>
    <xf numFmtId="165" fontId="7" fillId="9" borderId="2" xfId="0" applyNumberFormat="1" applyFont="1" applyFill="1" applyBorder="1" applyAlignment="1" applyProtection="1">
      <alignment horizontal="center"/>
      <protection locked="0"/>
    </xf>
    <xf numFmtId="0" fontId="0" fillId="9" borderId="0" xfId="0" applyFill="1"/>
    <xf numFmtId="0" fontId="0" fillId="9" borderId="0" xfId="0" applyFill="1" applyAlignment="1">
      <alignment wrapText="1"/>
    </xf>
    <xf numFmtId="0" fontId="0" fillId="9" borderId="2" xfId="0" applyNumberFormat="1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wrapText="1"/>
    </xf>
    <xf numFmtId="0" fontId="11" fillId="9" borderId="2" xfId="0" applyFont="1" applyFill="1" applyBorder="1" applyAlignment="1" applyProtection="1">
      <alignment horizontal="center" vertical="center"/>
      <protection locked="0"/>
    </xf>
    <xf numFmtId="0" fontId="3" fillId="9" borderId="2" xfId="1" applyFont="1" applyFill="1" applyBorder="1" applyAlignment="1">
      <alignment horizontal="center"/>
    </xf>
    <xf numFmtId="0" fontId="1" fillId="10" borderId="2" xfId="0" applyFont="1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14" fontId="0" fillId="10" borderId="2" xfId="0" applyNumberFormat="1" applyFill="1" applyBorder="1" applyAlignment="1" applyProtection="1">
      <alignment horizontal="center" vertical="center"/>
      <protection locked="0"/>
    </xf>
    <xf numFmtId="49" fontId="0" fillId="10" borderId="2" xfId="0" applyNumberFormat="1" applyFill="1" applyBorder="1" applyAlignment="1" applyProtection="1">
      <alignment horizontal="center" vertical="center"/>
      <protection locked="0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 applyProtection="1">
      <alignment horizontal="center" vertical="center"/>
      <protection locked="0"/>
    </xf>
    <xf numFmtId="0" fontId="7" fillId="10" borderId="2" xfId="0" applyFont="1" applyFill="1" applyBorder="1" applyAlignment="1" applyProtection="1">
      <alignment horizontal="center"/>
      <protection locked="0"/>
    </xf>
    <xf numFmtId="1" fontId="7" fillId="10" borderId="2" xfId="0" applyNumberFormat="1" applyFont="1" applyFill="1" applyBorder="1" applyAlignment="1" applyProtection="1">
      <alignment horizontal="center"/>
      <protection locked="0"/>
    </xf>
    <xf numFmtId="0" fontId="0" fillId="10" borderId="2" xfId="0" applyFill="1" applyBorder="1" applyProtection="1">
      <protection locked="0"/>
    </xf>
    <xf numFmtId="1" fontId="0" fillId="10" borderId="2" xfId="0" applyNumberFormat="1" applyFill="1" applyBorder="1" applyAlignment="1" applyProtection="1">
      <alignment horizontal="center"/>
      <protection locked="0"/>
    </xf>
    <xf numFmtId="1" fontId="0" fillId="10" borderId="2" xfId="0" applyNumberFormat="1" applyFill="1" applyBorder="1" applyProtection="1">
      <protection locked="0"/>
    </xf>
    <xf numFmtId="1" fontId="1" fillId="10" borderId="2" xfId="0" applyNumberFormat="1" applyFont="1" applyFill="1" applyBorder="1" applyAlignment="1" applyProtection="1">
      <alignment horizontal="center"/>
      <protection locked="0"/>
    </xf>
    <xf numFmtId="2" fontId="0" fillId="10" borderId="2" xfId="0" applyNumberFormat="1" applyFill="1" applyBorder="1" applyProtection="1">
      <protection locked="0"/>
    </xf>
    <xf numFmtId="165" fontId="7" fillId="10" borderId="2" xfId="0" applyNumberFormat="1" applyFont="1" applyFill="1" applyBorder="1" applyAlignment="1" applyProtection="1">
      <alignment horizontal="center"/>
      <protection locked="0"/>
    </xf>
    <xf numFmtId="0" fontId="0" fillId="10" borderId="0" xfId="0" applyFill="1"/>
    <xf numFmtId="0" fontId="0" fillId="10" borderId="0" xfId="0" applyFill="1" applyAlignment="1">
      <alignment wrapText="1"/>
    </xf>
    <xf numFmtId="0" fontId="3" fillId="10" borderId="2" xfId="1" applyFont="1" applyFill="1" applyBorder="1" applyAlignment="1">
      <alignment horizontal="center"/>
    </xf>
    <xf numFmtId="0" fontId="1" fillId="11" borderId="2" xfId="0" applyFont="1" applyFill="1" applyBorder="1" applyAlignment="1" applyProtection="1">
      <alignment horizont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14" fontId="0" fillId="11" borderId="2" xfId="0" applyNumberFormat="1" applyFill="1" applyBorder="1" applyAlignment="1" applyProtection="1">
      <alignment horizontal="center" vertical="center"/>
      <protection locked="0"/>
    </xf>
    <xf numFmtId="49" fontId="0" fillId="11" borderId="2" xfId="0" applyNumberFormat="1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/>
      <protection locked="0"/>
    </xf>
    <xf numFmtId="0" fontId="7" fillId="11" borderId="2" xfId="0" applyFont="1" applyFill="1" applyBorder="1" applyAlignment="1" applyProtection="1">
      <alignment horizontal="center"/>
      <protection locked="0"/>
    </xf>
    <xf numFmtId="0" fontId="0" fillId="11" borderId="2" xfId="0" applyFill="1" applyBorder="1" applyProtection="1"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0" xfId="0" applyFill="1"/>
    <xf numFmtId="1" fontId="7" fillId="11" borderId="2" xfId="0" applyNumberFormat="1" applyFont="1" applyFill="1" applyBorder="1" applyAlignment="1" applyProtection="1">
      <alignment horizontal="center"/>
      <protection locked="0"/>
    </xf>
    <xf numFmtId="1" fontId="0" fillId="11" borderId="2" xfId="0" applyNumberFormat="1" applyFill="1" applyBorder="1" applyAlignment="1" applyProtection="1">
      <alignment horizontal="center"/>
      <protection locked="0"/>
    </xf>
    <xf numFmtId="1" fontId="0" fillId="11" borderId="11" xfId="0" applyNumberFormat="1" applyFill="1" applyBorder="1" applyAlignment="1" applyProtection="1">
      <alignment horizontal="center"/>
      <protection locked="0"/>
    </xf>
    <xf numFmtId="1" fontId="0" fillId="11" borderId="2" xfId="0" applyNumberFormat="1" applyFill="1" applyBorder="1" applyProtection="1">
      <protection locked="0"/>
    </xf>
    <xf numFmtId="1" fontId="1" fillId="11" borderId="2" xfId="0" applyNumberFormat="1" applyFont="1" applyFill="1" applyBorder="1" applyAlignment="1" applyProtection="1">
      <alignment horizontal="center"/>
      <protection locked="0"/>
    </xf>
    <xf numFmtId="1" fontId="1" fillId="11" borderId="11" xfId="0" applyNumberFormat="1" applyFont="1" applyFill="1" applyBorder="1" applyAlignment="1" applyProtection="1">
      <alignment horizontal="center"/>
      <protection locked="0"/>
    </xf>
    <xf numFmtId="1" fontId="7" fillId="11" borderId="11" xfId="0" applyNumberFormat="1" applyFont="1" applyFill="1" applyBorder="1" applyAlignment="1" applyProtection="1">
      <alignment horizontal="center"/>
      <protection locked="0"/>
    </xf>
    <xf numFmtId="2" fontId="0" fillId="11" borderId="2" xfId="0" applyNumberFormat="1" applyFill="1" applyBorder="1" applyProtection="1">
      <protection locked="0"/>
    </xf>
    <xf numFmtId="165" fontId="7" fillId="11" borderId="2" xfId="0" applyNumberFormat="1" applyFont="1" applyFill="1" applyBorder="1" applyAlignment="1" applyProtection="1">
      <alignment horizontal="center"/>
      <protection locked="0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wrapText="1"/>
    </xf>
    <xf numFmtId="1" fontId="0" fillId="11" borderId="2" xfId="0" applyNumberFormat="1" applyFill="1" applyBorder="1" applyAlignment="1">
      <alignment horizontal="center"/>
    </xf>
    <xf numFmtId="1" fontId="0" fillId="11" borderId="2" xfId="0" applyNumberFormat="1" applyFill="1" applyBorder="1" applyAlignment="1">
      <alignment horizontal="center" wrapText="1"/>
    </xf>
    <xf numFmtId="0" fontId="3" fillId="11" borderId="2" xfId="1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14" fontId="0" fillId="12" borderId="2" xfId="0" applyNumberFormat="1" applyFill="1" applyBorder="1" applyAlignment="1" applyProtection="1">
      <alignment horizontal="center" vertical="center"/>
      <protection locked="0"/>
    </xf>
    <xf numFmtId="49" fontId="0" fillId="12" borderId="2" xfId="0" applyNumberFormat="1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3" fillId="12" borderId="2" xfId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4" xfId="0" applyFill="1" applyBorder="1" applyAlignment="1" applyProtection="1">
      <alignment horizontal="center" vertical="center"/>
      <protection locked="0"/>
    </xf>
    <xf numFmtId="0" fontId="7" fillId="12" borderId="2" xfId="0" applyFont="1" applyFill="1" applyBorder="1" applyAlignment="1" applyProtection="1">
      <alignment horizontal="center"/>
      <protection locked="0"/>
    </xf>
    <xf numFmtId="1" fontId="7" fillId="12" borderId="2" xfId="0" applyNumberFormat="1" applyFont="1" applyFill="1" applyBorder="1" applyAlignment="1" applyProtection="1">
      <alignment horizontal="center"/>
      <protection locked="0"/>
    </xf>
    <xf numFmtId="0" fontId="0" fillId="12" borderId="2" xfId="0" applyFill="1" applyBorder="1" applyProtection="1">
      <protection locked="0"/>
    </xf>
    <xf numFmtId="1" fontId="0" fillId="12" borderId="2" xfId="0" applyNumberFormat="1" applyFill="1" applyBorder="1" applyAlignment="1" applyProtection="1">
      <alignment horizontal="center"/>
      <protection locked="0"/>
    </xf>
    <xf numFmtId="1" fontId="0" fillId="12" borderId="2" xfId="0" applyNumberFormat="1" applyFill="1" applyBorder="1" applyProtection="1">
      <protection locked="0"/>
    </xf>
    <xf numFmtId="1" fontId="1" fillId="12" borderId="2" xfId="0" applyNumberFormat="1" applyFont="1" applyFill="1" applyBorder="1" applyAlignment="1" applyProtection="1">
      <alignment horizontal="center"/>
      <protection locked="0"/>
    </xf>
    <xf numFmtId="2" fontId="0" fillId="12" borderId="2" xfId="0" applyNumberFormat="1" applyFill="1" applyBorder="1" applyProtection="1">
      <protection locked="0"/>
    </xf>
    <xf numFmtId="165" fontId="7" fillId="12" borderId="2" xfId="0" applyNumberFormat="1" applyFont="1" applyFill="1" applyBorder="1" applyAlignment="1" applyProtection="1">
      <alignment horizontal="center"/>
      <protection locked="0"/>
    </xf>
    <xf numFmtId="0" fontId="0" fillId="12" borderId="0" xfId="0" applyFill="1"/>
    <xf numFmtId="0" fontId="0" fillId="12" borderId="0" xfId="0" applyFill="1" applyAlignment="1">
      <alignment wrapText="1"/>
    </xf>
    <xf numFmtId="0" fontId="1" fillId="13" borderId="2" xfId="0" applyFont="1" applyFill="1" applyBorder="1" applyAlignment="1" applyProtection="1">
      <alignment horizontal="center" vertical="center"/>
      <protection locked="0"/>
    </xf>
    <xf numFmtId="0" fontId="1" fillId="14" borderId="2" xfId="0" applyFont="1" applyFill="1" applyBorder="1" applyAlignment="1" applyProtection="1">
      <alignment horizontal="center" vertical="center"/>
      <protection locked="0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0" fontId="1" fillId="16" borderId="2" xfId="0" applyFont="1" applyFill="1" applyBorder="1" applyAlignment="1" applyProtection="1">
      <alignment horizontal="center" vertical="center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1" fillId="18" borderId="2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164" fontId="7" fillId="8" borderId="2" xfId="0" applyNumberFormat="1" applyFont="1" applyFill="1" applyBorder="1" applyAlignment="1" applyProtection="1">
      <alignment horizontal="center"/>
      <protection locked="0"/>
    </xf>
    <xf numFmtId="164" fontId="7" fillId="9" borderId="2" xfId="0" applyNumberFormat="1" applyFont="1" applyFill="1" applyBorder="1" applyAlignment="1" applyProtection="1">
      <alignment horizontal="center"/>
      <protection locked="0"/>
    </xf>
    <xf numFmtId="164" fontId="7" fillId="10" borderId="2" xfId="0" applyNumberFormat="1" applyFont="1" applyFill="1" applyBorder="1" applyAlignment="1" applyProtection="1">
      <alignment horizontal="center"/>
      <protection locked="0"/>
    </xf>
    <xf numFmtId="164" fontId="7" fillId="11" borderId="2" xfId="0" applyNumberFormat="1" applyFont="1" applyFill="1" applyBorder="1" applyAlignment="1" applyProtection="1">
      <alignment horizontal="center"/>
      <protection locked="0"/>
    </xf>
    <xf numFmtId="164" fontId="7" fillId="12" borderId="2" xfId="0" applyNumberFormat="1" applyFont="1" applyFill="1" applyBorder="1" applyAlignment="1" applyProtection="1">
      <alignment horizontal="center"/>
      <protection locked="0"/>
    </xf>
    <xf numFmtId="0" fontId="0" fillId="8" borderId="2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" fillId="9" borderId="2" xfId="0" applyFont="1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0" fillId="11" borderId="2" xfId="0" applyFill="1" applyBorder="1"/>
    <xf numFmtId="1" fontId="13" fillId="5" borderId="2" xfId="0" applyNumberFormat="1" applyFont="1" applyFill="1" applyBorder="1" applyAlignment="1" applyProtection="1">
      <alignment horizontal="center"/>
      <protection locked="0"/>
    </xf>
    <xf numFmtId="1" fontId="13" fillId="8" borderId="2" xfId="0" applyNumberFormat="1" applyFont="1" applyFill="1" applyBorder="1" applyAlignment="1" applyProtection="1">
      <alignment horizontal="center"/>
      <protection locked="0"/>
    </xf>
    <xf numFmtId="1" fontId="0" fillId="8" borderId="2" xfId="0" applyNumberFormat="1" applyFont="1" applyFill="1" applyBorder="1" applyAlignment="1" applyProtection="1">
      <alignment horizontal="center"/>
      <protection locked="0"/>
    </xf>
    <xf numFmtId="1" fontId="0" fillId="9" borderId="2" xfId="0" applyNumberFormat="1" applyFont="1" applyFill="1" applyBorder="1" applyAlignment="1" applyProtection="1">
      <alignment horizontal="center"/>
      <protection locked="0"/>
    </xf>
    <xf numFmtId="1" fontId="0" fillId="10" borderId="2" xfId="0" applyNumberFormat="1" applyFont="1" applyFill="1" applyBorder="1" applyAlignment="1" applyProtection="1">
      <alignment horizontal="center"/>
      <protection locked="0"/>
    </xf>
    <xf numFmtId="1" fontId="0" fillId="11" borderId="0" xfId="0" applyNumberFormat="1" applyFont="1" applyFill="1" applyAlignment="1">
      <alignment horizontal="center"/>
    </xf>
    <xf numFmtId="1" fontId="0" fillId="11" borderId="2" xfId="0" applyNumberFormat="1" applyFont="1" applyFill="1" applyBorder="1" applyAlignment="1" applyProtection="1">
      <alignment horizontal="center"/>
      <protection locked="0"/>
    </xf>
    <xf numFmtId="1" fontId="0" fillId="12" borderId="2" xfId="0" applyNumberFormat="1" applyFont="1" applyFill="1" applyBorder="1" applyAlignment="1" applyProtection="1">
      <alignment horizontal="center"/>
      <protection locked="0"/>
    </xf>
    <xf numFmtId="165" fontId="1" fillId="8" borderId="2" xfId="0" applyNumberFormat="1" applyFont="1" applyFill="1" applyBorder="1" applyAlignment="1" applyProtection="1">
      <alignment horizontal="center"/>
      <protection locked="0"/>
    </xf>
    <xf numFmtId="165" fontId="1" fillId="9" borderId="2" xfId="0" applyNumberFormat="1" applyFont="1" applyFill="1" applyBorder="1" applyAlignment="1" applyProtection="1">
      <alignment horizontal="center"/>
      <protection locked="0"/>
    </xf>
    <xf numFmtId="165" fontId="1" fillId="10" borderId="2" xfId="0" applyNumberFormat="1" applyFont="1" applyFill="1" applyBorder="1" applyAlignment="1" applyProtection="1">
      <alignment horizontal="center"/>
      <protection locked="0"/>
    </xf>
    <xf numFmtId="165" fontId="1" fillId="11" borderId="2" xfId="0" applyNumberFormat="1" applyFont="1" applyFill="1" applyBorder="1" applyAlignment="1" applyProtection="1">
      <alignment horizontal="center"/>
      <protection locked="0"/>
    </xf>
    <xf numFmtId="165" fontId="1" fillId="12" borderId="2" xfId="0" applyNumberFormat="1" applyFont="1" applyFill="1" applyBorder="1" applyAlignment="1" applyProtection="1">
      <alignment horizontal="center"/>
      <protection locked="0"/>
    </xf>
    <xf numFmtId="1" fontId="13" fillId="5" borderId="2" xfId="0" applyNumberFormat="1" applyFont="1" applyFill="1" applyBorder="1" applyAlignment="1" applyProtection="1">
      <alignment horizontal="center"/>
    </xf>
    <xf numFmtId="0" fontId="0" fillId="5" borderId="2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3" borderId="2" xfId="1" applyFont="1" applyFill="1" applyBorder="1" applyAlignment="1">
      <alignment horizontal="center" wrapText="1"/>
    </xf>
    <xf numFmtId="0" fontId="0" fillId="3" borderId="2" xfId="0" applyNumberFormat="1" applyFill="1" applyBorder="1" applyAlignment="1">
      <alignment horizontal="center"/>
    </xf>
    <xf numFmtId="0" fontId="7" fillId="11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Border="1"/>
    <xf numFmtId="0" fontId="1" fillId="0" borderId="0" xfId="0" applyFont="1" applyFill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Normal" xfId="0" builtinId="0"/>
    <cellStyle name="Normal_SpeciesData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  <color rgb="FFFBF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R209"/>
  <sheetViews>
    <sheetView topLeftCell="A5" zoomScale="80" zoomScaleNormal="80" workbookViewId="0">
      <selection activeCell="BN4" sqref="BN4"/>
    </sheetView>
  </sheetViews>
  <sheetFormatPr defaultRowHeight="15" x14ac:dyDescent="0.25"/>
  <cols>
    <col min="1" max="6" width="14.7109375" style="2" customWidth="1"/>
    <col min="7" max="8" width="17.7109375" style="47" customWidth="1"/>
    <col min="9" max="10" width="15.7109375" style="55" customWidth="1"/>
    <col min="11" max="12" width="15.7109375" style="56" customWidth="1"/>
    <col min="13" max="13" width="14.42578125" style="55" customWidth="1"/>
    <col min="14" max="14" width="18.28515625" style="55" customWidth="1"/>
    <col min="15" max="16" width="15.7109375" style="56" customWidth="1"/>
    <col min="17" max="17" width="14.7109375" style="55" customWidth="1"/>
    <col min="18" max="19" width="17.28515625" style="56" customWidth="1"/>
    <col min="20" max="20" width="15.7109375" style="55" customWidth="1"/>
    <col min="21" max="21" width="18.28515625" style="55" customWidth="1"/>
    <col min="22" max="22" width="15.7109375" style="56" customWidth="1"/>
    <col min="23" max="23" width="15.7109375" style="55" customWidth="1"/>
    <col min="24" max="24" width="15.7109375" style="56" customWidth="1"/>
    <col min="25" max="25" width="15.7109375" style="55" customWidth="1"/>
    <col min="26" max="26" width="15.7109375" style="56" customWidth="1"/>
    <col min="27" max="27" width="15.7109375" style="55" customWidth="1"/>
    <col min="28" max="31" width="15.7109375" style="56" customWidth="1"/>
    <col min="32" max="32" width="15.85546875" style="55" customWidth="1"/>
    <col min="33" max="33" width="17" style="56" customWidth="1"/>
    <col min="34" max="34" width="15.7109375" style="55" customWidth="1"/>
    <col min="35" max="35" width="15.7109375" style="65" customWidth="1"/>
    <col min="36" max="36" width="15.7109375" style="66" customWidth="1"/>
    <col min="37" max="39" width="15.7109375" style="67" customWidth="1"/>
    <col min="40" max="43" width="15.7109375" style="86" customWidth="1"/>
    <col min="44" max="53" width="15.7109375" customWidth="1"/>
    <col min="54" max="54" width="18.42578125" customWidth="1"/>
    <col min="55" max="104" width="15.7109375" customWidth="1"/>
    <col min="105" max="105" width="14.28515625" customWidth="1"/>
    <col min="106" max="106" width="13.140625" customWidth="1"/>
    <col min="107" max="107" width="14.28515625" customWidth="1"/>
    <col min="108" max="108" width="16.5703125" customWidth="1"/>
    <col min="109" max="111" width="13.140625" customWidth="1"/>
    <col min="112" max="112" width="16.28515625" customWidth="1"/>
    <col min="113" max="113" width="13.7109375" customWidth="1"/>
    <col min="114" max="114" width="11.42578125" customWidth="1"/>
    <col min="115" max="115" width="11.28515625" customWidth="1"/>
    <col min="116" max="116" width="11.7109375" customWidth="1"/>
    <col min="117" max="117" width="11.28515625" customWidth="1"/>
    <col min="118" max="118" width="12.7109375" customWidth="1"/>
    <col min="119" max="119" width="18.7109375" customWidth="1"/>
    <col min="120" max="120" width="16.5703125" customWidth="1"/>
    <col min="121" max="121" width="10.7109375" style="2" customWidth="1"/>
    <col min="122" max="122" width="12.28515625" customWidth="1"/>
    <col min="123" max="123" width="10.7109375" customWidth="1"/>
    <col min="124" max="124" width="9" customWidth="1"/>
    <col min="125" max="125" width="10.7109375" customWidth="1"/>
    <col min="126" max="126" width="10.5703125" customWidth="1"/>
    <col min="127" max="127" width="10.7109375" customWidth="1"/>
    <col min="128" max="128" width="8.7109375" customWidth="1"/>
    <col min="129" max="129" width="10.7109375" customWidth="1"/>
    <col min="130" max="130" width="9.42578125" customWidth="1"/>
    <col min="131" max="131" width="10.7109375" customWidth="1"/>
    <col min="132" max="132" width="9.85546875" customWidth="1"/>
    <col min="133" max="133" width="10.7109375" customWidth="1"/>
    <col min="134" max="134" width="9.85546875" customWidth="1"/>
    <col min="135" max="135" width="10.7109375" customWidth="1"/>
    <col min="136" max="136" width="9.28515625" customWidth="1"/>
    <col min="137" max="137" width="14.42578125" customWidth="1"/>
    <col min="138" max="138" width="8.7109375" customWidth="1"/>
    <col min="139" max="139" width="10.7109375" customWidth="1"/>
    <col min="140" max="140" width="9.42578125" customWidth="1"/>
    <col min="141" max="143" width="13.140625" customWidth="1"/>
    <col min="144" max="144" width="16" customWidth="1"/>
    <col min="145" max="145" width="17.7109375" customWidth="1"/>
    <col min="146" max="148" width="14.7109375" customWidth="1"/>
    <col min="149" max="159" width="14.7109375" style="98" customWidth="1"/>
    <col min="160" max="172" width="14.7109375" customWidth="1"/>
  </cols>
  <sheetData>
    <row r="1" spans="1:174" x14ac:dyDescent="0.25">
      <c r="G1" s="52"/>
      <c r="AN1" s="67"/>
      <c r="AO1" s="67"/>
      <c r="AP1" s="67"/>
      <c r="AQ1" s="6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52"/>
      <c r="BN1" s="52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9"/>
      <c r="DI1" s="49"/>
      <c r="DJ1" s="49"/>
      <c r="DK1" s="49"/>
      <c r="DL1" s="49"/>
      <c r="DM1" s="49"/>
      <c r="DN1" s="49"/>
      <c r="DO1" s="49"/>
      <c r="DP1" s="49"/>
      <c r="DQ1" s="46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</row>
    <row r="2" spans="1:174" x14ac:dyDescent="0.25">
      <c r="G2" s="53" t="s">
        <v>7</v>
      </c>
      <c r="H2" s="47" t="s">
        <v>77</v>
      </c>
      <c r="I2" s="55" t="s">
        <v>1</v>
      </c>
      <c r="J2" s="55" t="s">
        <v>1</v>
      </c>
      <c r="K2" s="55" t="s">
        <v>1</v>
      </c>
      <c r="L2" s="55" t="s">
        <v>1</v>
      </c>
      <c r="M2" s="55" t="s">
        <v>1</v>
      </c>
      <c r="N2" s="55" t="s">
        <v>1</v>
      </c>
      <c r="O2" s="55" t="s">
        <v>2</v>
      </c>
      <c r="P2" s="55" t="s">
        <v>2</v>
      </c>
      <c r="Q2" s="55" t="s">
        <v>2</v>
      </c>
      <c r="R2" s="55" t="s">
        <v>2</v>
      </c>
      <c r="S2" s="55" t="s">
        <v>2</v>
      </c>
      <c r="T2" s="55" t="s">
        <v>0</v>
      </c>
      <c r="U2" s="55" t="s">
        <v>0</v>
      </c>
      <c r="V2" s="55" t="s">
        <v>0</v>
      </c>
      <c r="W2" s="55" t="s">
        <v>0</v>
      </c>
      <c r="X2" s="55" t="s">
        <v>0</v>
      </c>
      <c r="Y2" s="55" t="s">
        <v>0</v>
      </c>
      <c r="Z2" s="55" t="s">
        <v>0</v>
      </c>
      <c r="AA2" s="55" t="s">
        <v>0</v>
      </c>
      <c r="AB2" s="55" t="s">
        <v>0</v>
      </c>
      <c r="AC2" s="55" t="s">
        <v>0</v>
      </c>
      <c r="AD2" s="55" t="s">
        <v>0</v>
      </c>
      <c r="AE2" s="55" t="s">
        <v>201</v>
      </c>
      <c r="AF2" s="55" t="s">
        <v>201</v>
      </c>
      <c r="AG2" s="55" t="s">
        <v>201</v>
      </c>
      <c r="AH2" s="55" t="s">
        <v>201</v>
      </c>
      <c r="AI2" s="66" t="s">
        <v>1</v>
      </c>
      <c r="AJ2" s="66" t="s">
        <v>2</v>
      </c>
      <c r="AK2" s="66" t="s">
        <v>0</v>
      </c>
      <c r="AL2" s="66" t="s">
        <v>0</v>
      </c>
      <c r="AM2" s="66" t="s">
        <v>0</v>
      </c>
      <c r="AN2" s="66" t="s">
        <v>2</v>
      </c>
      <c r="AO2" s="66" t="s">
        <v>7</v>
      </c>
      <c r="AP2" s="66" t="s">
        <v>0</v>
      </c>
      <c r="AQ2" s="66" t="s">
        <v>7</v>
      </c>
      <c r="AR2" s="41" t="s">
        <v>156</v>
      </c>
      <c r="AS2" s="47" t="s">
        <v>72</v>
      </c>
      <c r="AT2" s="47" t="s">
        <v>72</v>
      </c>
      <c r="AU2" s="47" t="s">
        <v>72</v>
      </c>
      <c r="AV2" s="47" t="s">
        <v>72</v>
      </c>
      <c r="AW2" s="47" t="s">
        <v>72</v>
      </c>
      <c r="AX2" s="47" t="s">
        <v>72</v>
      </c>
      <c r="AY2" s="47" t="s">
        <v>72</v>
      </c>
      <c r="AZ2" s="47" t="s">
        <v>72</v>
      </c>
      <c r="BA2" s="47" t="s">
        <v>73</v>
      </c>
      <c r="BB2" s="47" t="s">
        <v>73</v>
      </c>
      <c r="BC2" s="47" t="s">
        <v>73</v>
      </c>
      <c r="BD2" s="47" t="s">
        <v>73</v>
      </c>
      <c r="BE2" s="47" t="s">
        <v>73</v>
      </c>
      <c r="BF2" s="47" t="s">
        <v>73</v>
      </c>
      <c r="BG2" s="47" t="s">
        <v>73</v>
      </c>
      <c r="BH2" s="47" t="s">
        <v>73</v>
      </c>
      <c r="BI2" s="47" t="s">
        <v>73</v>
      </c>
      <c r="BJ2" s="47" t="s">
        <v>73</v>
      </c>
      <c r="BK2" s="47" t="s">
        <v>73</v>
      </c>
      <c r="BL2" s="47" t="s">
        <v>73</v>
      </c>
      <c r="BM2" s="52" t="s">
        <v>74</v>
      </c>
      <c r="BN2" s="47" t="s">
        <v>74</v>
      </c>
      <c r="BO2" s="47" t="s">
        <v>74</v>
      </c>
      <c r="BP2" s="47" t="s">
        <v>74</v>
      </c>
      <c r="BQ2" s="47" t="s">
        <v>74</v>
      </c>
      <c r="BR2" s="47" t="s">
        <v>74</v>
      </c>
      <c r="BS2" s="47" t="s">
        <v>74</v>
      </c>
      <c r="BT2" s="47" t="s">
        <v>74</v>
      </c>
      <c r="BU2" s="47" t="s">
        <v>74</v>
      </c>
      <c r="BV2" s="47" t="s">
        <v>74</v>
      </c>
      <c r="BW2" s="47" t="s">
        <v>75</v>
      </c>
      <c r="BX2" s="47" t="s">
        <v>75</v>
      </c>
      <c r="BY2" s="47" t="s">
        <v>75</v>
      </c>
      <c r="BZ2" s="47" t="s">
        <v>75</v>
      </c>
      <c r="CA2" s="47" t="s">
        <v>76</v>
      </c>
      <c r="CB2" s="47" t="s">
        <v>78</v>
      </c>
      <c r="CC2" s="47" t="s">
        <v>78</v>
      </c>
      <c r="CD2" s="47" t="s">
        <v>78</v>
      </c>
      <c r="CE2" s="47" t="s">
        <v>145</v>
      </c>
      <c r="CF2" s="47" t="s">
        <v>79</v>
      </c>
      <c r="CG2" s="47" t="s">
        <v>79</v>
      </c>
      <c r="CH2" s="47" t="s">
        <v>79</v>
      </c>
      <c r="CI2" s="47" t="s">
        <v>79</v>
      </c>
      <c r="CJ2" s="47" t="s">
        <v>80</v>
      </c>
      <c r="CK2" s="47" t="s">
        <v>80</v>
      </c>
      <c r="CL2" s="47" t="s">
        <v>80</v>
      </c>
      <c r="CM2" s="47" t="s">
        <v>80</v>
      </c>
      <c r="CN2" s="47" t="s">
        <v>80</v>
      </c>
      <c r="CO2" s="47" t="s">
        <v>80</v>
      </c>
      <c r="CP2" s="47" t="s">
        <v>80</v>
      </c>
      <c r="CQ2" s="47" t="s">
        <v>80</v>
      </c>
      <c r="CR2" s="47" t="s">
        <v>80</v>
      </c>
      <c r="CS2" s="47" t="s">
        <v>80</v>
      </c>
      <c r="CT2" s="47" t="s">
        <v>104</v>
      </c>
      <c r="CU2" s="47" t="s">
        <v>107</v>
      </c>
      <c r="CV2" s="47" t="s">
        <v>107</v>
      </c>
      <c r="CW2" s="47" t="s">
        <v>107</v>
      </c>
      <c r="CX2" s="47" t="s">
        <v>107</v>
      </c>
      <c r="CY2" s="47" t="s">
        <v>107</v>
      </c>
      <c r="CZ2" s="47" t="s">
        <v>99</v>
      </c>
      <c r="DA2" s="47" t="s">
        <v>155</v>
      </c>
      <c r="DB2" s="47" t="s">
        <v>100</v>
      </c>
      <c r="DC2" s="47" t="s">
        <v>73</v>
      </c>
      <c r="DD2" s="47" t="s">
        <v>73</v>
      </c>
      <c r="DE2" s="47"/>
      <c r="DF2" s="47"/>
      <c r="DG2" s="47"/>
      <c r="DH2" s="49"/>
      <c r="DI2" s="49"/>
      <c r="DJ2" s="49"/>
      <c r="DK2" s="49"/>
      <c r="DL2" s="49"/>
      <c r="DM2" s="49"/>
      <c r="DN2" s="49"/>
      <c r="DO2" s="49"/>
      <c r="DP2" s="49"/>
      <c r="DQ2" s="46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</row>
    <row r="3" spans="1:174" ht="15.75" thickBot="1" x14ac:dyDescent="0.3">
      <c r="F3" s="2" t="s">
        <v>206</v>
      </c>
      <c r="G3" s="53"/>
      <c r="H3" s="47" t="s">
        <v>230</v>
      </c>
      <c r="I3" s="55" t="s">
        <v>231</v>
      </c>
      <c r="J3" s="55" t="s">
        <v>231</v>
      </c>
      <c r="K3" s="55" t="s">
        <v>231</v>
      </c>
      <c r="L3" s="55" t="s">
        <v>231</v>
      </c>
      <c r="M3" s="55" t="s">
        <v>231</v>
      </c>
      <c r="N3" s="55" t="s">
        <v>231</v>
      </c>
      <c r="O3" s="55" t="s">
        <v>230</v>
      </c>
      <c r="P3" s="55" t="s">
        <v>271</v>
      </c>
      <c r="Q3" s="55" t="s">
        <v>271</v>
      </c>
      <c r="R3" s="55" t="s">
        <v>230</v>
      </c>
      <c r="S3" s="55" t="s">
        <v>230</v>
      </c>
      <c r="T3" s="55" t="s">
        <v>230</v>
      </c>
      <c r="U3" s="55" t="s">
        <v>231</v>
      </c>
      <c r="V3" s="55" t="s">
        <v>230</v>
      </c>
      <c r="W3" s="55" t="s">
        <v>230</v>
      </c>
      <c r="X3" s="55" t="s">
        <v>233</v>
      </c>
      <c r="Y3" s="55" t="s">
        <v>230</v>
      </c>
      <c r="Z3" s="55" t="s">
        <v>269</v>
      </c>
      <c r="AA3" s="55" t="s">
        <v>269</v>
      </c>
      <c r="AB3" s="55" t="s">
        <v>260</v>
      </c>
      <c r="AC3" s="55" t="s">
        <v>260</v>
      </c>
      <c r="AD3" s="55" t="s">
        <v>260</v>
      </c>
      <c r="AE3" s="55" t="s">
        <v>230</v>
      </c>
      <c r="AF3" s="55" t="s">
        <v>230</v>
      </c>
      <c r="AG3" s="55" t="s">
        <v>270</v>
      </c>
      <c r="AH3" s="55" t="s">
        <v>270</v>
      </c>
      <c r="AI3" s="66" t="s">
        <v>231</v>
      </c>
      <c r="AJ3" s="66" t="s">
        <v>230</v>
      </c>
      <c r="AK3" s="66" t="s">
        <v>230</v>
      </c>
      <c r="AL3" s="66" t="s">
        <v>230</v>
      </c>
      <c r="AM3" s="66" t="s">
        <v>233</v>
      </c>
      <c r="AN3" s="66" t="s">
        <v>230</v>
      </c>
      <c r="AO3" s="66" t="s">
        <v>230</v>
      </c>
      <c r="AP3" s="66" t="s">
        <v>230</v>
      </c>
      <c r="AQ3" s="66" t="s">
        <v>230</v>
      </c>
      <c r="AR3" s="41" t="s">
        <v>230</v>
      </c>
      <c r="AS3" s="47" t="s">
        <v>230</v>
      </c>
      <c r="AT3" s="47" t="s">
        <v>230</v>
      </c>
      <c r="AU3" s="47" t="s">
        <v>230</v>
      </c>
      <c r="AV3" s="47" t="s">
        <v>237</v>
      </c>
      <c r="AW3" s="47" t="s">
        <v>237</v>
      </c>
      <c r="AX3" s="47" t="s">
        <v>234</v>
      </c>
      <c r="AY3" s="47" t="s">
        <v>234</v>
      </c>
      <c r="AZ3" s="47" t="s">
        <v>234</v>
      </c>
      <c r="BA3" s="47" t="s">
        <v>233</v>
      </c>
      <c r="BB3" s="47" t="s">
        <v>231</v>
      </c>
      <c r="BC3" s="47" t="s">
        <v>231</v>
      </c>
      <c r="BD3" s="47" t="s">
        <v>233</v>
      </c>
      <c r="BE3" s="47" t="s">
        <v>233</v>
      </c>
      <c r="BF3" s="47" t="s">
        <v>234</v>
      </c>
      <c r="BG3" s="47" t="s">
        <v>230</v>
      </c>
      <c r="BH3" s="47" t="s">
        <v>233</v>
      </c>
      <c r="BI3" s="47" t="s">
        <v>233</v>
      </c>
      <c r="BJ3" s="47" t="s">
        <v>233</v>
      </c>
      <c r="BK3" s="47" t="s">
        <v>233</v>
      </c>
      <c r="BL3" s="47" t="s">
        <v>233</v>
      </c>
      <c r="BM3" s="52" t="s">
        <v>384</v>
      </c>
      <c r="BN3" s="52" t="s">
        <v>231</v>
      </c>
      <c r="BO3" s="47" t="s">
        <v>231</v>
      </c>
      <c r="BP3" s="47" t="s">
        <v>232</v>
      </c>
      <c r="BQ3" s="47" t="s">
        <v>231</v>
      </c>
      <c r="BR3" s="47" t="s">
        <v>230</v>
      </c>
      <c r="BS3" s="47" t="s">
        <v>233</v>
      </c>
      <c r="BT3" s="47" t="s">
        <v>230</v>
      </c>
      <c r="BU3" s="47" t="s">
        <v>233</v>
      </c>
      <c r="BV3" s="47" t="s">
        <v>231</v>
      </c>
      <c r="BW3" s="47" t="s">
        <v>231</v>
      </c>
      <c r="BX3" s="47" t="s">
        <v>231</v>
      </c>
      <c r="BY3" s="47" t="s">
        <v>231</v>
      </c>
      <c r="BZ3" s="47" t="s">
        <v>231</v>
      </c>
      <c r="CA3" s="47" t="s">
        <v>232</v>
      </c>
      <c r="CB3" s="47" t="s">
        <v>231</v>
      </c>
      <c r="CC3" s="47" t="s">
        <v>231</v>
      </c>
      <c r="CD3" s="47" t="s">
        <v>231</v>
      </c>
      <c r="CE3" s="47" t="s">
        <v>322</v>
      </c>
      <c r="CF3" s="47" t="s">
        <v>230</v>
      </c>
      <c r="CG3" s="47" t="s">
        <v>232</v>
      </c>
      <c r="CH3" s="47" t="s">
        <v>232</v>
      </c>
      <c r="CI3" s="47" t="s">
        <v>230</v>
      </c>
      <c r="CJ3" s="47" t="s">
        <v>230</v>
      </c>
      <c r="CK3" s="47" t="s">
        <v>234</v>
      </c>
      <c r="CL3" s="47" t="s">
        <v>234</v>
      </c>
      <c r="CM3" s="47" t="s">
        <v>234</v>
      </c>
      <c r="CN3" s="47" t="s">
        <v>230</v>
      </c>
      <c r="CO3" s="47" t="s">
        <v>230</v>
      </c>
      <c r="CP3" s="47" t="s">
        <v>234</v>
      </c>
      <c r="CQ3" s="47" t="s">
        <v>234</v>
      </c>
      <c r="CR3" s="47" t="s">
        <v>233</v>
      </c>
      <c r="CS3" s="47" t="s">
        <v>233</v>
      </c>
      <c r="CT3" s="47" t="s">
        <v>231</v>
      </c>
      <c r="CU3" s="47" t="s">
        <v>234</v>
      </c>
      <c r="CV3" s="47" t="s">
        <v>231</v>
      </c>
      <c r="CW3" s="47" t="s">
        <v>232</v>
      </c>
      <c r="CX3" s="47" t="s">
        <v>231</v>
      </c>
      <c r="CY3" s="47" t="s">
        <v>234</v>
      </c>
      <c r="CZ3" s="47" t="s">
        <v>231</v>
      </c>
      <c r="DA3" s="47" t="s">
        <v>231</v>
      </c>
      <c r="DB3" s="47" t="s">
        <v>231</v>
      </c>
      <c r="DC3" s="47" t="s">
        <v>230</v>
      </c>
      <c r="DD3" s="47" t="s">
        <v>233</v>
      </c>
      <c r="DE3" s="47"/>
      <c r="DF3" s="47"/>
      <c r="DG3" s="47"/>
      <c r="DH3" s="49"/>
      <c r="DI3" s="49"/>
      <c r="DJ3" s="49"/>
      <c r="DK3" s="49"/>
      <c r="DL3" s="49"/>
      <c r="DM3" s="49"/>
      <c r="DN3" s="49"/>
      <c r="DO3" s="49"/>
      <c r="DP3" s="49"/>
      <c r="DQ3" s="90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49"/>
      <c r="EN3" s="49"/>
      <c r="EO3" s="49"/>
      <c r="EP3" s="49"/>
    </row>
    <row r="4" spans="1:174" ht="16.5" thickTop="1" thickBot="1" x14ac:dyDescent="0.3">
      <c r="F4" s="2" t="s">
        <v>207</v>
      </c>
      <c r="G4" s="79">
        <v>8</v>
      </c>
      <c r="H4" s="80">
        <v>8</v>
      </c>
      <c r="I4" s="81">
        <v>8</v>
      </c>
      <c r="J4" s="81">
        <v>9</v>
      </c>
      <c r="K4" s="81">
        <v>8</v>
      </c>
      <c r="L4" s="81">
        <v>9</v>
      </c>
      <c r="M4" s="81">
        <v>10</v>
      </c>
      <c r="N4" s="81">
        <v>6</v>
      </c>
      <c r="O4" s="81">
        <v>4</v>
      </c>
      <c r="P4" s="81">
        <v>7</v>
      </c>
      <c r="Q4" s="81">
        <v>7</v>
      </c>
      <c r="R4" s="81">
        <v>6</v>
      </c>
      <c r="S4" s="81">
        <v>8</v>
      </c>
      <c r="T4" s="81">
        <v>10</v>
      </c>
      <c r="U4" s="81">
        <v>8</v>
      </c>
      <c r="V4" s="81">
        <v>8</v>
      </c>
      <c r="W4" s="81">
        <v>8</v>
      </c>
      <c r="X4" s="81">
        <v>6</v>
      </c>
      <c r="Y4" s="81">
        <v>6</v>
      </c>
      <c r="Z4" s="81">
        <v>7</v>
      </c>
      <c r="AA4" s="81">
        <v>7</v>
      </c>
      <c r="AB4" s="81">
        <v>7</v>
      </c>
      <c r="AC4" s="81">
        <v>7</v>
      </c>
      <c r="AD4" s="81">
        <v>7</v>
      </c>
      <c r="AE4" s="81">
        <v>7</v>
      </c>
      <c r="AF4" s="81">
        <v>6</v>
      </c>
      <c r="AG4" s="81">
        <v>6</v>
      </c>
      <c r="AH4" s="81">
        <v>6</v>
      </c>
      <c r="AI4" s="81">
        <v>7</v>
      </c>
      <c r="AJ4" s="81">
        <v>5</v>
      </c>
      <c r="AK4" s="81">
        <v>7</v>
      </c>
      <c r="AL4" s="81">
        <v>7</v>
      </c>
      <c r="AM4" s="81">
        <v>6</v>
      </c>
      <c r="AN4" s="81">
        <v>5</v>
      </c>
      <c r="AO4" s="81">
        <v>8</v>
      </c>
      <c r="AP4" s="81">
        <v>7</v>
      </c>
      <c r="AQ4" s="81">
        <v>7</v>
      </c>
      <c r="AR4" s="82">
        <v>10</v>
      </c>
      <c r="AS4" s="80">
        <v>6</v>
      </c>
      <c r="AT4" s="80">
        <v>6</v>
      </c>
      <c r="AU4" s="80">
        <v>7</v>
      </c>
      <c r="AV4" s="80">
        <v>4</v>
      </c>
      <c r="AW4" s="80">
        <v>7</v>
      </c>
      <c r="AX4" s="80">
        <v>3</v>
      </c>
      <c r="AY4" s="80">
        <v>7</v>
      </c>
      <c r="AZ4" s="80">
        <v>7</v>
      </c>
      <c r="BA4" s="80">
        <v>4</v>
      </c>
      <c r="BB4" s="80">
        <v>6</v>
      </c>
      <c r="BC4" s="80">
        <v>6</v>
      </c>
      <c r="BD4" s="80">
        <v>7</v>
      </c>
      <c r="BE4" s="80">
        <v>8</v>
      </c>
      <c r="BF4" s="80">
        <v>6</v>
      </c>
      <c r="BG4" s="80">
        <v>8</v>
      </c>
      <c r="BH4" s="80">
        <v>5</v>
      </c>
      <c r="BI4" s="80">
        <v>4</v>
      </c>
      <c r="BJ4" s="80">
        <v>5</v>
      </c>
      <c r="BK4" s="80">
        <v>1</v>
      </c>
      <c r="BL4" s="80">
        <v>4</v>
      </c>
      <c r="BM4" s="83">
        <v>7</v>
      </c>
      <c r="BN4" s="83">
        <v>4</v>
      </c>
      <c r="BO4" s="80">
        <v>6</v>
      </c>
      <c r="BP4" s="80">
        <v>6</v>
      </c>
      <c r="BQ4" s="80">
        <v>6</v>
      </c>
      <c r="BR4" s="80">
        <v>6</v>
      </c>
      <c r="BS4" s="80">
        <v>8</v>
      </c>
      <c r="BT4" s="80">
        <v>10</v>
      </c>
      <c r="BU4" s="80">
        <v>5</v>
      </c>
      <c r="BV4" s="80">
        <v>6</v>
      </c>
      <c r="BW4" s="80">
        <v>8</v>
      </c>
      <c r="BX4" s="80">
        <v>6</v>
      </c>
      <c r="BY4" s="80">
        <v>8</v>
      </c>
      <c r="BZ4" s="80">
        <v>4</v>
      </c>
      <c r="CA4" s="80">
        <v>5</v>
      </c>
      <c r="CB4" s="80">
        <v>8</v>
      </c>
      <c r="CC4" s="80">
        <v>8</v>
      </c>
      <c r="CD4" s="80">
        <v>8</v>
      </c>
      <c r="CE4" s="80">
        <v>5</v>
      </c>
      <c r="CF4" s="80">
        <v>8</v>
      </c>
      <c r="CG4" s="80">
        <v>6</v>
      </c>
      <c r="CH4" s="80">
        <v>8</v>
      </c>
      <c r="CI4" s="80">
        <v>6</v>
      </c>
      <c r="CJ4" s="80">
        <v>8</v>
      </c>
      <c r="CK4" s="80">
        <v>6</v>
      </c>
      <c r="CL4" s="80">
        <v>8</v>
      </c>
      <c r="CM4" s="80">
        <v>8</v>
      </c>
      <c r="CN4" s="80">
        <v>6</v>
      </c>
      <c r="CO4" s="80">
        <v>8</v>
      </c>
      <c r="CP4" s="80">
        <v>6</v>
      </c>
      <c r="CQ4" s="80">
        <v>8</v>
      </c>
      <c r="CR4" s="80">
        <v>8</v>
      </c>
      <c r="CS4" s="80">
        <v>8</v>
      </c>
      <c r="CT4" s="80">
        <v>4</v>
      </c>
      <c r="CU4" s="80">
        <v>5</v>
      </c>
      <c r="CV4" s="80">
        <v>4</v>
      </c>
      <c r="CW4" s="80">
        <v>5</v>
      </c>
      <c r="CX4" s="80">
        <v>5</v>
      </c>
      <c r="CY4" s="80">
        <v>4</v>
      </c>
      <c r="CZ4" s="80">
        <v>6</v>
      </c>
      <c r="DA4" s="80">
        <v>5</v>
      </c>
      <c r="DB4" s="80">
        <v>8</v>
      </c>
      <c r="DC4" s="47">
        <v>6</v>
      </c>
      <c r="DD4" s="47">
        <v>5</v>
      </c>
      <c r="DE4" s="47"/>
      <c r="DF4" s="47"/>
      <c r="DG4" s="47"/>
      <c r="DH4" s="49"/>
      <c r="DI4" s="49"/>
      <c r="DJ4" s="49"/>
      <c r="DK4" s="49"/>
      <c r="DL4" s="49"/>
      <c r="DM4" s="49"/>
      <c r="DN4" s="49"/>
      <c r="DO4" s="49"/>
      <c r="DP4" s="73"/>
      <c r="DQ4" s="275" t="s">
        <v>218</v>
      </c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7"/>
      <c r="EK4" s="266" t="s">
        <v>219</v>
      </c>
      <c r="EL4" s="266"/>
      <c r="EM4" s="74"/>
      <c r="EN4" s="49"/>
      <c r="EO4" s="49"/>
      <c r="EP4" s="49"/>
    </row>
    <row r="5" spans="1:174" s="19" customFormat="1" ht="63.75" thickTop="1" x14ac:dyDescent="0.25">
      <c r="A5" s="20" t="s">
        <v>139</v>
      </c>
      <c r="B5" s="20" t="s">
        <v>143</v>
      </c>
      <c r="C5" s="20" t="s">
        <v>142</v>
      </c>
      <c r="D5" s="20" t="s">
        <v>163</v>
      </c>
      <c r="E5" s="20" t="s">
        <v>138</v>
      </c>
      <c r="F5" s="20" t="s">
        <v>140</v>
      </c>
      <c r="G5" s="42" t="s">
        <v>263</v>
      </c>
      <c r="H5" s="91" t="s">
        <v>77</v>
      </c>
      <c r="I5" s="57" t="s">
        <v>356</v>
      </c>
      <c r="J5" s="57" t="s">
        <v>357</v>
      </c>
      <c r="K5" s="57" t="s">
        <v>358</v>
      </c>
      <c r="L5" s="93" t="s">
        <v>359</v>
      </c>
      <c r="M5" s="271" t="s">
        <v>360</v>
      </c>
      <c r="N5" s="57" t="s">
        <v>361</v>
      </c>
      <c r="O5" s="57" t="s">
        <v>362</v>
      </c>
      <c r="P5" s="93" t="s">
        <v>3</v>
      </c>
      <c r="Q5" s="57" t="s">
        <v>4</v>
      </c>
      <c r="R5" s="57" t="s">
        <v>276</v>
      </c>
      <c r="S5" s="57" t="s">
        <v>277</v>
      </c>
      <c r="T5" s="93" t="s">
        <v>363</v>
      </c>
      <c r="U5" s="57" t="s">
        <v>364</v>
      </c>
      <c r="V5" s="57" t="s">
        <v>365</v>
      </c>
      <c r="W5" s="93" t="s">
        <v>258</v>
      </c>
      <c r="X5" s="57" t="s">
        <v>366</v>
      </c>
      <c r="Y5" s="57" t="s">
        <v>367</v>
      </c>
      <c r="Z5" s="57" t="s">
        <v>256</v>
      </c>
      <c r="AA5" s="57" t="s">
        <v>257</v>
      </c>
      <c r="AB5" s="93" t="s">
        <v>5</v>
      </c>
      <c r="AC5" s="93" t="s">
        <v>259</v>
      </c>
      <c r="AD5" s="57" t="s">
        <v>6</v>
      </c>
      <c r="AE5" s="57" t="s">
        <v>368</v>
      </c>
      <c r="AF5" s="57" t="s">
        <v>369</v>
      </c>
      <c r="AG5" s="57" t="s">
        <v>370</v>
      </c>
      <c r="AH5" s="57" t="s">
        <v>371</v>
      </c>
      <c r="AI5" s="68" t="s">
        <v>194</v>
      </c>
      <c r="AJ5" s="69" t="s">
        <v>192</v>
      </c>
      <c r="AK5" s="69" t="s">
        <v>198</v>
      </c>
      <c r="AL5" s="69" t="s">
        <v>196</v>
      </c>
      <c r="AM5" s="69" t="s">
        <v>197</v>
      </c>
      <c r="AN5" s="69" t="s">
        <v>265</v>
      </c>
      <c r="AO5" s="69" t="s">
        <v>250</v>
      </c>
      <c r="AP5" s="69" t="s">
        <v>262</v>
      </c>
      <c r="AQ5" s="69" t="s">
        <v>249</v>
      </c>
      <c r="AR5" s="41" t="s">
        <v>156</v>
      </c>
      <c r="AS5" s="41" t="s">
        <v>114</v>
      </c>
      <c r="AT5" s="41" t="s">
        <v>115</v>
      </c>
      <c r="AU5" s="41" t="s">
        <v>123</v>
      </c>
      <c r="AV5" s="43" t="s">
        <v>111</v>
      </c>
      <c r="AW5" s="41" t="s">
        <v>188</v>
      </c>
      <c r="AX5" s="41" t="s">
        <v>235</v>
      </c>
      <c r="AY5" s="41" t="s">
        <v>236</v>
      </c>
      <c r="AZ5" s="43" t="s">
        <v>81</v>
      </c>
      <c r="BA5" s="41" t="s">
        <v>186</v>
      </c>
      <c r="BB5" s="41" t="s">
        <v>243</v>
      </c>
      <c r="BC5" s="43" t="s">
        <v>102</v>
      </c>
      <c r="BD5" s="43" t="s">
        <v>82</v>
      </c>
      <c r="BE5" s="43" t="s">
        <v>83</v>
      </c>
      <c r="BF5" s="41" t="s">
        <v>189</v>
      </c>
      <c r="BG5" s="43" t="s">
        <v>84</v>
      </c>
      <c r="BH5" s="41" t="s">
        <v>185</v>
      </c>
      <c r="BI5" s="43" t="s">
        <v>85</v>
      </c>
      <c r="BJ5" s="43" t="s">
        <v>86</v>
      </c>
      <c r="BK5" s="43" t="s">
        <v>87</v>
      </c>
      <c r="BL5" s="41" t="s">
        <v>244</v>
      </c>
      <c r="BM5" s="54" t="s">
        <v>247</v>
      </c>
      <c r="BN5" s="54" t="s">
        <v>246</v>
      </c>
      <c r="BO5" s="41" t="s">
        <v>129</v>
      </c>
      <c r="BP5" s="41" t="s">
        <v>180</v>
      </c>
      <c r="BQ5" s="41" t="s">
        <v>126</v>
      </c>
      <c r="BR5" s="41" t="s">
        <v>172</v>
      </c>
      <c r="BS5" s="43" t="s">
        <v>171</v>
      </c>
      <c r="BT5" s="43" t="s">
        <v>303</v>
      </c>
      <c r="BU5" s="41" t="s">
        <v>248</v>
      </c>
      <c r="BV5" s="41" t="s">
        <v>306</v>
      </c>
      <c r="BW5" s="43" t="s">
        <v>88</v>
      </c>
      <c r="BX5" s="43" t="s">
        <v>89</v>
      </c>
      <c r="BY5" s="41" t="s">
        <v>281</v>
      </c>
      <c r="BZ5" s="41" t="s">
        <v>241</v>
      </c>
      <c r="CA5" s="41" t="s">
        <v>167</v>
      </c>
      <c r="CB5" s="84" t="s">
        <v>178</v>
      </c>
      <c r="CC5" s="43" t="s">
        <v>90</v>
      </c>
      <c r="CD5" s="43" t="s">
        <v>91</v>
      </c>
      <c r="CE5" s="41" t="s">
        <v>145</v>
      </c>
      <c r="CF5" s="41" t="s">
        <v>92</v>
      </c>
      <c r="CG5" s="41" t="s">
        <v>93</v>
      </c>
      <c r="CH5" s="41" t="s">
        <v>94</v>
      </c>
      <c r="CI5" s="41" t="s">
        <v>121</v>
      </c>
      <c r="CJ5" s="41" t="s">
        <v>134</v>
      </c>
      <c r="CK5" s="41" t="s">
        <v>118</v>
      </c>
      <c r="CL5" s="41" t="s">
        <v>95</v>
      </c>
      <c r="CM5" s="41" t="s">
        <v>96</v>
      </c>
      <c r="CN5" s="41" t="s">
        <v>117</v>
      </c>
      <c r="CO5" s="94" t="s">
        <v>190</v>
      </c>
      <c r="CP5" s="41" t="s">
        <v>119</v>
      </c>
      <c r="CQ5" s="41" t="s">
        <v>97</v>
      </c>
      <c r="CR5" s="41" t="s">
        <v>98</v>
      </c>
      <c r="CS5" s="41" t="s">
        <v>120</v>
      </c>
      <c r="CT5" s="41" t="s">
        <v>122</v>
      </c>
      <c r="CU5" s="41" t="s">
        <v>240</v>
      </c>
      <c r="CV5" s="41" t="s">
        <v>106</v>
      </c>
      <c r="CW5" s="41" t="s">
        <v>110</v>
      </c>
      <c r="CX5" s="41" t="s">
        <v>128</v>
      </c>
      <c r="CY5" s="41" t="s">
        <v>238</v>
      </c>
      <c r="CZ5" s="41" t="s">
        <v>99</v>
      </c>
      <c r="DA5" s="41" t="s">
        <v>273</v>
      </c>
      <c r="DB5" s="41" t="s">
        <v>101</v>
      </c>
      <c r="DC5" s="41" t="s">
        <v>182</v>
      </c>
      <c r="DD5" s="41" t="s">
        <v>183</v>
      </c>
      <c r="DE5" s="41" t="s">
        <v>278</v>
      </c>
      <c r="DF5" s="41" t="s">
        <v>279</v>
      </c>
      <c r="DG5" s="41" t="s">
        <v>280</v>
      </c>
      <c r="DH5" s="44" t="s">
        <v>135</v>
      </c>
      <c r="DI5" s="44" t="s">
        <v>200</v>
      </c>
      <c r="DJ5" s="87" t="s">
        <v>253</v>
      </c>
      <c r="DK5" s="87" t="s">
        <v>252</v>
      </c>
      <c r="DL5" s="87" t="s">
        <v>251</v>
      </c>
      <c r="DM5" s="87" t="s">
        <v>254</v>
      </c>
      <c r="DN5" s="87" t="s">
        <v>255</v>
      </c>
      <c r="DO5" s="44" t="s">
        <v>136</v>
      </c>
      <c r="DP5" s="44" t="s">
        <v>137</v>
      </c>
      <c r="DQ5" s="76" t="s">
        <v>208</v>
      </c>
      <c r="DR5" s="77" t="s">
        <v>229</v>
      </c>
      <c r="DS5" s="76" t="s">
        <v>209</v>
      </c>
      <c r="DT5" s="77" t="s">
        <v>228</v>
      </c>
      <c r="DU5" s="76" t="s">
        <v>210</v>
      </c>
      <c r="DV5" s="77" t="s">
        <v>227</v>
      </c>
      <c r="DW5" s="76" t="s">
        <v>211</v>
      </c>
      <c r="DX5" s="77" t="s">
        <v>226</v>
      </c>
      <c r="DY5" s="76" t="s">
        <v>212</v>
      </c>
      <c r="DZ5" s="77" t="s">
        <v>225</v>
      </c>
      <c r="EA5" s="76" t="s">
        <v>213</v>
      </c>
      <c r="EB5" s="77" t="s">
        <v>224</v>
      </c>
      <c r="EC5" s="76" t="s">
        <v>214</v>
      </c>
      <c r="ED5" s="77" t="s">
        <v>223</v>
      </c>
      <c r="EE5" s="76" t="s">
        <v>215</v>
      </c>
      <c r="EF5" s="77" t="s">
        <v>222</v>
      </c>
      <c r="EG5" s="76" t="s">
        <v>216</v>
      </c>
      <c r="EH5" s="77" t="s">
        <v>220</v>
      </c>
      <c r="EI5" s="76" t="s">
        <v>217</v>
      </c>
      <c r="EJ5" s="76" t="s">
        <v>221</v>
      </c>
      <c r="EK5" s="76" t="s">
        <v>275</v>
      </c>
      <c r="EL5" s="76" t="s">
        <v>326</v>
      </c>
      <c r="EM5" s="44"/>
      <c r="EN5" s="45" t="s">
        <v>266</v>
      </c>
      <c r="EO5" s="45" t="s">
        <v>267</v>
      </c>
      <c r="EP5" s="45" t="s">
        <v>302</v>
      </c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</row>
    <row r="6" spans="1:174" x14ac:dyDescent="0.25">
      <c r="A6" s="8"/>
      <c r="B6" s="8"/>
      <c r="C6" s="8"/>
      <c r="D6" s="8"/>
      <c r="E6" s="8"/>
      <c r="F6" s="8"/>
      <c r="G6" s="101" t="s">
        <v>159</v>
      </c>
      <c r="H6" s="101" t="s">
        <v>33</v>
      </c>
      <c r="I6" s="58" t="s">
        <v>50</v>
      </c>
      <c r="J6" s="58" t="s">
        <v>51</v>
      </c>
      <c r="K6" s="58" t="s">
        <v>52</v>
      </c>
      <c r="L6" s="58" t="s">
        <v>53</v>
      </c>
      <c r="M6" s="58" t="s">
        <v>54</v>
      </c>
      <c r="N6" s="58" t="s">
        <v>55</v>
      </c>
      <c r="O6" s="58" t="s">
        <v>56</v>
      </c>
      <c r="P6" s="58" t="s">
        <v>57</v>
      </c>
      <c r="Q6" s="58" t="s">
        <v>58</v>
      </c>
      <c r="R6" s="58" t="s">
        <v>59</v>
      </c>
      <c r="S6" s="58" t="s">
        <v>60</v>
      </c>
      <c r="T6" s="58" t="s">
        <v>61</v>
      </c>
      <c r="U6" s="58" t="s">
        <v>62</v>
      </c>
      <c r="V6" s="58" t="s">
        <v>63</v>
      </c>
      <c r="W6" s="58" t="s">
        <v>64</v>
      </c>
      <c r="X6" s="58" t="s">
        <v>65</v>
      </c>
      <c r="Y6" s="58" t="s">
        <v>66</v>
      </c>
      <c r="Z6" s="58" t="s">
        <v>67</v>
      </c>
      <c r="AA6" s="58" t="s">
        <v>68</v>
      </c>
      <c r="AB6" s="58" t="s">
        <v>69</v>
      </c>
      <c r="AC6" s="58" t="s">
        <v>70</v>
      </c>
      <c r="AD6" s="58" t="s">
        <v>71</v>
      </c>
      <c r="AE6" s="58" t="s">
        <v>202</v>
      </c>
      <c r="AF6" s="58" t="s">
        <v>203</v>
      </c>
      <c r="AG6" s="58" t="s">
        <v>204</v>
      </c>
      <c r="AH6" s="58" t="s">
        <v>205</v>
      </c>
      <c r="AI6" s="70" t="s">
        <v>195</v>
      </c>
      <c r="AJ6" s="70" t="s">
        <v>193</v>
      </c>
      <c r="AK6" s="70" t="s">
        <v>199</v>
      </c>
      <c r="AL6" s="70" t="s">
        <v>130</v>
      </c>
      <c r="AM6" s="70" t="s">
        <v>131</v>
      </c>
      <c r="AN6" s="70" t="s">
        <v>261</v>
      </c>
      <c r="AO6" s="70" t="s">
        <v>264</v>
      </c>
      <c r="AP6" s="70" t="s">
        <v>380</v>
      </c>
      <c r="AQ6" s="70"/>
      <c r="AR6" s="48" t="s">
        <v>157</v>
      </c>
      <c r="AS6" s="48" t="s">
        <v>8</v>
      </c>
      <c r="AT6" s="48" t="s">
        <v>112</v>
      </c>
      <c r="AU6" s="48" t="s">
        <v>124</v>
      </c>
      <c r="AV6" s="48" t="s">
        <v>113</v>
      </c>
      <c r="AW6" s="48" t="s">
        <v>9</v>
      </c>
      <c r="AX6" s="48" t="s">
        <v>10</v>
      </c>
      <c r="AY6" s="48" t="s">
        <v>11</v>
      </c>
      <c r="AZ6" s="48" t="s">
        <v>12</v>
      </c>
      <c r="BA6" s="48" t="s">
        <v>187</v>
      </c>
      <c r="BB6" s="48" t="s">
        <v>13</v>
      </c>
      <c r="BC6" s="48" t="s">
        <v>14</v>
      </c>
      <c r="BD6" s="48" t="s">
        <v>15</v>
      </c>
      <c r="BE6" s="48" t="s">
        <v>16</v>
      </c>
      <c r="BF6" s="48" t="s">
        <v>17</v>
      </c>
      <c r="BG6" s="48" t="s">
        <v>18</v>
      </c>
      <c r="BH6" s="48" t="s">
        <v>19</v>
      </c>
      <c r="BI6" s="48" t="s">
        <v>20</v>
      </c>
      <c r="BJ6" s="48" t="s">
        <v>21</v>
      </c>
      <c r="BK6" s="48" t="s">
        <v>22</v>
      </c>
      <c r="BL6" s="48" t="s">
        <v>23</v>
      </c>
      <c r="BM6" s="53" t="s">
        <v>158</v>
      </c>
      <c r="BN6" s="53" t="s">
        <v>245</v>
      </c>
      <c r="BO6" s="48" t="s">
        <v>24</v>
      </c>
      <c r="BP6" s="48" t="s">
        <v>181</v>
      </c>
      <c r="BQ6" s="48" t="s">
        <v>25</v>
      </c>
      <c r="BR6" s="48" t="s">
        <v>173</v>
      </c>
      <c r="BS6" s="48" t="s">
        <v>26</v>
      </c>
      <c r="BT6" s="48" t="s">
        <v>304</v>
      </c>
      <c r="BU6" s="48" t="s">
        <v>27</v>
      </c>
      <c r="BV6" s="48" t="s">
        <v>305</v>
      </c>
      <c r="BW6" s="48" t="s">
        <v>28</v>
      </c>
      <c r="BX6" s="48" t="s">
        <v>29</v>
      </c>
      <c r="BY6" s="48" t="s">
        <v>105</v>
      </c>
      <c r="BZ6" s="48" t="s">
        <v>242</v>
      </c>
      <c r="CA6" s="48" t="s">
        <v>30</v>
      </c>
      <c r="CB6" s="48" t="s">
        <v>179</v>
      </c>
      <c r="CC6" s="48" t="s">
        <v>31</v>
      </c>
      <c r="CD6" s="48" t="s">
        <v>32</v>
      </c>
      <c r="CE6" s="48" t="s">
        <v>125</v>
      </c>
      <c r="CF6" s="48" t="s">
        <v>34</v>
      </c>
      <c r="CG6" s="48" t="s">
        <v>35</v>
      </c>
      <c r="CH6" s="48" t="s">
        <v>36</v>
      </c>
      <c r="CI6" s="48" t="s">
        <v>37</v>
      </c>
      <c r="CJ6" s="48" t="s">
        <v>38</v>
      </c>
      <c r="CK6" s="48" t="s">
        <v>39</v>
      </c>
      <c r="CL6" s="48" t="s">
        <v>40</v>
      </c>
      <c r="CM6" s="48" t="s">
        <v>41</v>
      </c>
      <c r="CN6" s="48" t="s">
        <v>116</v>
      </c>
      <c r="CO6" s="48" t="s">
        <v>42</v>
      </c>
      <c r="CP6" s="48" t="s">
        <v>43</v>
      </c>
      <c r="CQ6" s="48" t="s">
        <v>44</v>
      </c>
      <c r="CR6" s="48" t="s">
        <v>45</v>
      </c>
      <c r="CS6" s="48" t="s">
        <v>46</v>
      </c>
      <c r="CT6" s="48" t="s">
        <v>103</v>
      </c>
      <c r="CU6" s="48" t="s">
        <v>168</v>
      </c>
      <c r="CV6" s="48" t="s">
        <v>108</v>
      </c>
      <c r="CW6" s="48" t="s">
        <v>109</v>
      </c>
      <c r="CX6" s="48" t="s">
        <v>127</v>
      </c>
      <c r="CY6" s="48" t="s">
        <v>239</v>
      </c>
      <c r="CZ6" s="48" t="s">
        <v>47</v>
      </c>
      <c r="DA6" s="48" t="s">
        <v>48</v>
      </c>
      <c r="DB6" s="48" t="s">
        <v>49</v>
      </c>
      <c r="DC6" s="48" t="s">
        <v>184</v>
      </c>
      <c r="DD6" s="48" t="s">
        <v>48</v>
      </c>
      <c r="DE6" s="47"/>
      <c r="DF6" s="47"/>
      <c r="DG6" s="47"/>
      <c r="DH6" s="49"/>
      <c r="DI6" s="49"/>
      <c r="DJ6" s="49"/>
      <c r="DK6" s="49"/>
      <c r="DL6" s="49"/>
      <c r="DM6" s="49"/>
      <c r="DN6" s="49"/>
      <c r="DO6" s="49"/>
      <c r="DP6" s="50"/>
      <c r="DQ6" s="88"/>
      <c r="DR6" s="50"/>
      <c r="DS6" s="78"/>
      <c r="DT6" s="50"/>
      <c r="DU6" s="78"/>
      <c r="DV6" s="78"/>
      <c r="DW6" s="78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49"/>
      <c r="EL6" s="49"/>
      <c r="EM6" s="49"/>
      <c r="EN6" s="49"/>
      <c r="EO6" s="49"/>
      <c r="EP6" s="50"/>
    </row>
    <row r="7" spans="1:174" s="116" customFormat="1" ht="15.75" x14ac:dyDescent="0.25">
      <c r="A7" s="102" t="s">
        <v>146</v>
      </c>
      <c r="B7" s="102" t="s">
        <v>149</v>
      </c>
      <c r="C7" s="102">
        <v>1</v>
      </c>
      <c r="D7" s="89" t="s">
        <v>282</v>
      </c>
      <c r="E7" s="103">
        <v>42891</v>
      </c>
      <c r="F7" s="104" t="s">
        <v>144</v>
      </c>
      <c r="G7" s="80">
        <v>440</v>
      </c>
      <c r="H7" s="219">
        <v>354</v>
      </c>
      <c r="I7" s="105"/>
      <c r="J7" s="105"/>
      <c r="K7" s="105"/>
      <c r="L7" s="106">
        <v>44</v>
      </c>
      <c r="M7" s="106"/>
      <c r="N7" s="107"/>
      <c r="O7" s="107" t="s">
        <v>272</v>
      </c>
      <c r="P7" s="107"/>
      <c r="Q7" s="107">
        <v>4</v>
      </c>
      <c r="R7" s="107"/>
      <c r="S7" s="107"/>
      <c r="T7" s="107">
        <v>322</v>
      </c>
      <c r="U7" s="107"/>
      <c r="V7" s="107">
        <v>26</v>
      </c>
      <c r="W7" s="106"/>
      <c r="X7" s="106"/>
      <c r="Y7" s="106">
        <v>9</v>
      </c>
      <c r="Z7" s="106"/>
      <c r="AA7" s="106"/>
      <c r="AB7" s="106">
        <v>9</v>
      </c>
      <c r="AC7" s="106"/>
      <c r="AD7" s="106"/>
      <c r="AE7" s="106"/>
      <c r="AF7" s="106">
        <v>22</v>
      </c>
      <c r="AG7" s="106"/>
      <c r="AH7" s="106"/>
      <c r="AI7" s="80"/>
      <c r="AJ7" s="81"/>
      <c r="AK7" s="81"/>
      <c r="AL7" s="81"/>
      <c r="AM7" s="81"/>
      <c r="AN7" s="81"/>
      <c r="AO7" s="81"/>
      <c r="AP7" s="81"/>
      <c r="AQ7" s="81"/>
      <c r="AR7" s="80">
        <v>2</v>
      </c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3"/>
      <c r="BN7" s="83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>
        <v>2</v>
      </c>
      <c r="CO7" s="80"/>
      <c r="CP7" s="80"/>
      <c r="CQ7" s="80"/>
      <c r="CR7" s="80">
        <v>2</v>
      </c>
      <c r="CS7" s="80"/>
      <c r="CT7" s="80"/>
      <c r="CU7" s="80"/>
      <c r="CV7" s="80"/>
      <c r="CW7" s="80"/>
      <c r="CX7" s="80"/>
      <c r="CY7" s="80"/>
      <c r="CZ7" s="80">
        <v>2</v>
      </c>
      <c r="DA7" s="80"/>
      <c r="DB7" s="80"/>
      <c r="DC7" s="80"/>
      <c r="DD7" s="80"/>
      <c r="DE7" s="80">
        <f t="shared" ref="DE7:DE29" si="0">COUNTIF(H7:AM7,"&gt;0")+COUNTIF(AR7:DB7,"&gt;0")</f>
        <v>12</v>
      </c>
      <c r="DF7" s="80">
        <f t="shared" ref="DF7:DF29" si="1">COUNTIF(I7:AM7,"&gt;0")</f>
        <v>7</v>
      </c>
      <c r="DG7" s="80">
        <f>DE7-DF7</f>
        <v>5</v>
      </c>
      <c r="DH7" s="108">
        <f t="shared" ref="DH7:DH29" si="2">SUM(H7:DD7)</f>
        <v>798</v>
      </c>
      <c r="DI7" s="109">
        <f t="shared" ref="DI7:DI29" si="3">SUM(I7:AQ7)</f>
        <v>436</v>
      </c>
      <c r="DJ7" s="108">
        <f t="shared" ref="DJ7:DJ29" si="4">SUM(T7:AD7)+AL7</f>
        <v>366</v>
      </c>
      <c r="DK7" s="108">
        <f t="shared" ref="DK7:DK29" si="5">SUM(AE7:AH7)+AM7</f>
        <v>22</v>
      </c>
      <c r="DL7" s="108">
        <f t="shared" ref="DL7:DL29" si="6">DJ7+DK7+AK7</f>
        <v>388</v>
      </c>
      <c r="DM7" s="108">
        <f t="shared" ref="DM7:DM29" si="7">SUM(I7:N7)+AI7</f>
        <v>44</v>
      </c>
      <c r="DN7" s="108">
        <f t="shared" ref="DN7:DN29" si="8">SUM(O7:R7)+AJ7</f>
        <v>4</v>
      </c>
      <c r="DO7" s="108" t="s">
        <v>7</v>
      </c>
      <c r="DP7" s="110">
        <f>G7/DH7</f>
        <v>0.55137844611528819</v>
      </c>
      <c r="DQ7" s="111">
        <f t="shared" ref="DQ7:DQ29" si="9">COUNTIF(H7:AM7,"&gt;0")+COUNTIF(AR7:DB7,"&gt;0")</f>
        <v>12</v>
      </c>
      <c r="DR7" s="109">
        <v>0</v>
      </c>
      <c r="DS7" s="112">
        <f t="shared" ref="DS7:DS29" si="10">COUNTIF(AS7:AZ7,"&gt;0")</f>
        <v>0</v>
      </c>
      <c r="DT7" s="109">
        <v>0</v>
      </c>
      <c r="DU7" s="111">
        <f t="shared" ref="DU7:DU29" si="11">COUNTIF(BA7:BL7,"&gt;0")</f>
        <v>0</v>
      </c>
      <c r="DV7" s="113">
        <v>0</v>
      </c>
      <c r="DW7" s="112">
        <f t="shared" ref="DW7:DW29" si="12">DF7+COUNTIF(BM7:BV7,"&gt;0")</f>
        <v>7</v>
      </c>
      <c r="DX7" s="109">
        <v>2</v>
      </c>
      <c r="DY7" s="112">
        <f t="shared" ref="DY7:DY29" si="13">((SUM(AS7:AZ7))/DH7)*100</f>
        <v>0</v>
      </c>
      <c r="DZ7" s="109">
        <v>0</v>
      </c>
      <c r="EA7" s="114">
        <f t="shared" ref="EA7:EA29" si="14">((SUM(BA7:BL7))/DH7)*100</f>
        <v>0</v>
      </c>
      <c r="EB7" s="109">
        <v>0</v>
      </c>
      <c r="EC7" s="114">
        <f>DK7/DI7*(100)</f>
        <v>5.0458715596330279</v>
      </c>
      <c r="ED7" s="238">
        <v>2</v>
      </c>
      <c r="EE7" s="115">
        <f t="shared" ref="EE7:EE29" si="15">+(SUM(H7:AD7)+AR7+SUM(BM7:BV7)+SUM(CB7:CS7)+SUM(CZ7:DB7))/DH7</f>
        <v>0.97243107769423553</v>
      </c>
      <c r="EF7" s="109">
        <v>0</v>
      </c>
      <c r="EG7" s="115">
        <f t="shared" ref="EG7:EG29" si="16">(H7+L7+P7+T7+W7+AB7+AC7+CO7)/DH7</f>
        <v>0.9135338345864662</v>
      </c>
      <c r="EH7" s="109">
        <v>0</v>
      </c>
      <c r="EI7" s="109">
        <f>DS7+DU7</f>
        <v>0</v>
      </c>
      <c r="EJ7" s="109">
        <v>0</v>
      </c>
      <c r="EK7" s="113">
        <f>DR7+DT7+DV7+DX7+DZ7+EB7+ED7+EF7+EH7+EJ7</f>
        <v>4</v>
      </c>
      <c r="EL7" s="113" t="s">
        <v>325</v>
      </c>
      <c r="EM7" s="102"/>
      <c r="EN7" s="115">
        <v>9.0909090909090905E-3</v>
      </c>
      <c r="EO7" s="115">
        <v>3.6363636363636362E-2</v>
      </c>
      <c r="EP7" s="110">
        <f>(DI7/DH7)*100</f>
        <v>54.636591478696737</v>
      </c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</row>
    <row r="8" spans="1:174" s="116" customFormat="1" ht="15.75" x14ac:dyDescent="0.25">
      <c r="A8" s="102" t="s">
        <v>147</v>
      </c>
      <c r="B8" s="102" t="s">
        <v>149</v>
      </c>
      <c r="C8" s="102">
        <v>2</v>
      </c>
      <c r="D8" s="89" t="s">
        <v>283</v>
      </c>
      <c r="E8" s="103">
        <v>42891</v>
      </c>
      <c r="F8" s="104" t="s">
        <v>144</v>
      </c>
      <c r="G8" s="80">
        <v>358</v>
      </c>
      <c r="H8" s="219">
        <v>376</v>
      </c>
      <c r="I8" s="105"/>
      <c r="J8" s="105"/>
      <c r="K8" s="105">
        <v>4</v>
      </c>
      <c r="L8" s="106">
        <v>99</v>
      </c>
      <c r="M8" s="106"/>
      <c r="N8" s="107">
        <v>4</v>
      </c>
      <c r="O8" s="107"/>
      <c r="P8" s="107">
        <v>11</v>
      </c>
      <c r="Q8" s="107"/>
      <c r="R8" s="107"/>
      <c r="S8" s="107"/>
      <c r="T8" s="107">
        <v>182</v>
      </c>
      <c r="U8" s="107"/>
      <c r="V8" s="107">
        <v>22</v>
      </c>
      <c r="W8" s="106"/>
      <c r="X8" s="106"/>
      <c r="Y8" s="106"/>
      <c r="Z8" s="106"/>
      <c r="AA8" s="106">
        <v>3</v>
      </c>
      <c r="AB8" s="106">
        <v>11</v>
      </c>
      <c r="AC8" s="106"/>
      <c r="AD8" s="106"/>
      <c r="AE8" s="106"/>
      <c r="AF8" s="106">
        <v>18</v>
      </c>
      <c r="AG8" s="106"/>
      <c r="AH8" s="106">
        <v>4</v>
      </c>
      <c r="AI8" s="80"/>
      <c r="AJ8" s="81"/>
      <c r="AK8" s="81"/>
      <c r="AL8" s="81"/>
      <c r="AM8" s="81"/>
      <c r="AN8" s="81"/>
      <c r="AO8" s="81"/>
      <c r="AP8" s="81"/>
      <c r="AQ8" s="81"/>
      <c r="AR8" s="80">
        <v>4</v>
      </c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3"/>
      <c r="BN8" s="83"/>
      <c r="BO8" s="80"/>
      <c r="BP8" s="80"/>
      <c r="BQ8" s="80"/>
      <c r="BR8" s="80"/>
      <c r="BS8" s="80">
        <v>2</v>
      </c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>
        <v>2</v>
      </c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>
        <v>2</v>
      </c>
      <c r="DB8" s="80"/>
      <c r="DC8" s="80"/>
      <c r="DD8" s="80"/>
      <c r="DE8" s="80">
        <f t="shared" si="0"/>
        <v>15</v>
      </c>
      <c r="DF8" s="80">
        <f t="shared" si="1"/>
        <v>10</v>
      </c>
      <c r="DG8" s="80">
        <f t="shared" ref="DG8:DG29" si="17">DE8-DF8</f>
        <v>5</v>
      </c>
      <c r="DH8" s="108">
        <f t="shared" si="2"/>
        <v>744</v>
      </c>
      <c r="DI8" s="109">
        <f t="shared" si="3"/>
        <v>358</v>
      </c>
      <c r="DJ8" s="108">
        <f t="shared" si="4"/>
        <v>218</v>
      </c>
      <c r="DK8" s="108">
        <f t="shared" si="5"/>
        <v>22</v>
      </c>
      <c r="DL8" s="108">
        <f t="shared" si="6"/>
        <v>240</v>
      </c>
      <c r="DM8" s="108">
        <f t="shared" si="7"/>
        <v>107</v>
      </c>
      <c r="DN8" s="108">
        <f t="shared" si="8"/>
        <v>11</v>
      </c>
      <c r="DO8" s="108" t="s">
        <v>7</v>
      </c>
      <c r="DP8" s="110">
        <f>G8/DH8</f>
        <v>0.48118279569892475</v>
      </c>
      <c r="DQ8" s="111">
        <f t="shared" si="9"/>
        <v>15</v>
      </c>
      <c r="DR8" s="109">
        <v>0</v>
      </c>
      <c r="DS8" s="112">
        <f t="shared" si="10"/>
        <v>0</v>
      </c>
      <c r="DT8" s="109">
        <v>0</v>
      </c>
      <c r="DU8" s="111">
        <f t="shared" si="11"/>
        <v>0</v>
      </c>
      <c r="DV8" s="113">
        <v>0</v>
      </c>
      <c r="DW8" s="112">
        <f t="shared" si="12"/>
        <v>11</v>
      </c>
      <c r="DX8" s="109">
        <v>4</v>
      </c>
      <c r="DY8" s="112">
        <f t="shared" si="13"/>
        <v>0</v>
      </c>
      <c r="DZ8" s="109">
        <v>0</v>
      </c>
      <c r="EA8" s="114">
        <f t="shared" si="14"/>
        <v>0</v>
      </c>
      <c r="EB8" s="109">
        <v>0</v>
      </c>
      <c r="EC8" s="114">
        <f t="shared" ref="EC8:EC29" si="18">DK8/DI8*(100)</f>
        <v>6.1452513966480442</v>
      </c>
      <c r="ED8" s="238">
        <v>2</v>
      </c>
      <c r="EE8" s="115">
        <f t="shared" si="15"/>
        <v>0.97043010752688175</v>
      </c>
      <c r="EF8" s="109">
        <v>0</v>
      </c>
      <c r="EG8" s="115">
        <f t="shared" si="16"/>
        <v>0.9126344086021505</v>
      </c>
      <c r="EH8" s="109">
        <v>0</v>
      </c>
      <c r="EI8" s="109">
        <f t="shared" ref="EI8:EI29" si="19">DS8+DU8</f>
        <v>0</v>
      </c>
      <c r="EJ8" s="109">
        <v>0</v>
      </c>
      <c r="EK8" s="113">
        <f t="shared" ref="EK8:EK29" si="20">DR8+DT8+DV8+DX8+DZ8+EB8+ED8+EF8+EH8+EJ8</f>
        <v>6</v>
      </c>
      <c r="EL8" s="113" t="s">
        <v>325</v>
      </c>
      <c r="EM8" s="102"/>
      <c r="EN8" s="115">
        <v>2.7932960893854747E-2</v>
      </c>
      <c r="EO8" s="115">
        <v>6.1452513966480445E-2</v>
      </c>
      <c r="EP8" s="110">
        <f t="shared" ref="EP8:EP29" si="21">(DI8/DH8)*100</f>
        <v>48.118279569892472</v>
      </c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</row>
    <row r="9" spans="1:174" s="116" customFormat="1" ht="15.75" x14ac:dyDescent="0.25">
      <c r="A9" s="102" t="s">
        <v>174</v>
      </c>
      <c r="B9" s="102" t="s">
        <v>149</v>
      </c>
      <c r="C9" s="102">
        <v>3</v>
      </c>
      <c r="D9" s="89" t="s">
        <v>284</v>
      </c>
      <c r="E9" s="103">
        <v>42892</v>
      </c>
      <c r="F9" s="104">
        <v>1</v>
      </c>
      <c r="G9" s="80">
        <v>169</v>
      </c>
      <c r="H9" s="219">
        <v>60</v>
      </c>
      <c r="I9" s="251">
        <v>2</v>
      </c>
      <c r="J9" s="105"/>
      <c r="K9" s="105">
        <v>5</v>
      </c>
      <c r="L9" s="106">
        <v>7</v>
      </c>
      <c r="M9" s="106">
        <v>2</v>
      </c>
      <c r="N9" s="107">
        <v>2</v>
      </c>
      <c r="O9" s="107">
        <v>2</v>
      </c>
      <c r="P9" s="107">
        <v>3</v>
      </c>
      <c r="Q9" s="107">
        <v>5</v>
      </c>
      <c r="R9" s="107"/>
      <c r="S9" s="107"/>
      <c r="T9" s="107">
        <v>72</v>
      </c>
      <c r="U9" s="107">
        <v>2</v>
      </c>
      <c r="V9" s="107">
        <v>10</v>
      </c>
      <c r="W9" s="106"/>
      <c r="X9" s="106"/>
      <c r="Y9" s="106">
        <v>7</v>
      </c>
      <c r="Z9" s="106"/>
      <c r="AA9" s="106">
        <v>3</v>
      </c>
      <c r="AB9" s="106">
        <v>10</v>
      </c>
      <c r="AC9" s="106"/>
      <c r="AD9" s="106">
        <v>3</v>
      </c>
      <c r="AE9" s="106"/>
      <c r="AF9" s="106">
        <v>34</v>
      </c>
      <c r="AG9" s="106"/>
      <c r="AH9" s="106"/>
      <c r="AI9" s="80"/>
      <c r="AJ9" s="81"/>
      <c r="AK9" s="81"/>
      <c r="AL9" s="81"/>
      <c r="AM9" s="81"/>
      <c r="AN9" s="81"/>
      <c r="AO9" s="81"/>
      <c r="AP9" s="81"/>
      <c r="AQ9" s="81"/>
      <c r="AR9" s="80">
        <v>2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3"/>
      <c r="BN9" s="83"/>
      <c r="BO9" s="80"/>
      <c r="BP9" s="80"/>
      <c r="BQ9" s="80"/>
      <c r="BR9" s="80">
        <v>1</v>
      </c>
      <c r="BS9" s="80">
        <v>1</v>
      </c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>
        <v>1</v>
      </c>
      <c r="CP9" s="80"/>
      <c r="CQ9" s="80"/>
      <c r="CR9" s="80"/>
      <c r="CS9" s="80"/>
      <c r="CT9" s="80"/>
      <c r="CU9" s="80">
        <v>1</v>
      </c>
      <c r="CV9" s="80"/>
      <c r="CW9" s="80"/>
      <c r="CX9" s="80"/>
      <c r="CY9" s="80"/>
      <c r="CZ9" s="80"/>
      <c r="DA9" s="80"/>
      <c r="DB9" s="80"/>
      <c r="DC9" s="80"/>
      <c r="DD9" s="80"/>
      <c r="DE9" s="80">
        <f t="shared" si="0"/>
        <v>22</v>
      </c>
      <c r="DF9" s="80">
        <f t="shared" si="1"/>
        <v>16</v>
      </c>
      <c r="DG9" s="80">
        <f t="shared" si="17"/>
        <v>6</v>
      </c>
      <c r="DH9" s="108">
        <f t="shared" si="2"/>
        <v>235</v>
      </c>
      <c r="DI9" s="109">
        <f t="shared" si="3"/>
        <v>169</v>
      </c>
      <c r="DJ9" s="108">
        <f t="shared" si="4"/>
        <v>107</v>
      </c>
      <c r="DK9" s="108">
        <f t="shared" si="5"/>
        <v>34</v>
      </c>
      <c r="DL9" s="108">
        <f t="shared" si="6"/>
        <v>141</v>
      </c>
      <c r="DM9" s="108">
        <f t="shared" si="7"/>
        <v>18</v>
      </c>
      <c r="DN9" s="108">
        <f t="shared" si="8"/>
        <v>10</v>
      </c>
      <c r="DO9" s="108" t="s">
        <v>7</v>
      </c>
      <c r="DP9" s="110">
        <f>G9/DH9</f>
        <v>0.7191489361702128</v>
      </c>
      <c r="DQ9" s="111">
        <f t="shared" si="9"/>
        <v>22</v>
      </c>
      <c r="DR9" s="109">
        <v>2</v>
      </c>
      <c r="DS9" s="112">
        <f t="shared" si="10"/>
        <v>0</v>
      </c>
      <c r="DT9" s="109">
        <v>0</v>
      </c>
      <c r="DU9" s="111">
        <f t="shared" si="11"/>
        <v>0</v>
      </c>
      <c r="DV9" s="113">
        <v>0</v>
      </c>
      <c r="DW9" s="112">
        <f t="shared" si="12"/>
        <v>18</v>
      </c>
      <c r="DX9" s="109">
        <v>6</v>
      </c>
      <c r="DY9" s="112">
        <f t="shared" si="13"/>
        <v>0</v>
      </c>
      <c r="DZ9" s="109">
        <v>0</v>
      </c>
      <c r="EA9" s="114">
        <f t="shared" si="14"/>
        <v>0</v>
      </c>
      <c r="EB9" s="109">
        <v>0</v>
      </c>
      <c r="EC9" s="114">
        <f t="shared" si="18"/>
        <v>20.118343195266274</v>
      </c>
      <c r="ED9" s="238">
        <v>4</v>
      </c>
      <c r="EE9" s="115">
        <f t="shared" si="15"/>
        <v>0.85106382978723405</v>
      </c>
      <c r="EF9" s="109">
        <v>0</v>
      </c>
      <c r="EG9" s="115">
        <f t="shared" si="16"/>
        <v>0.65106382978723409</v>
      </c>
      <c r="EH9" s="109">
        <v>0</v>
      </c>
      <c r="EI9" s="109">
        <f t="shared" si="19"/>
        <v>0</v>
      </c>
      <c r="EJ9" s="109">
        <v>0</v>
      </c>
      <c r="EK9" s="113">
        <f t="shared" si="20"/>
        <v>12</v>
      </c>
      <c r="EL9" s="113" t="s">
        <v>274</v>
      </c>
      <c r="EM9" s="102"/>
      <c r="EN9" s="115">
        <v>5.9171597633136092E-2</v>
      </c>
      <c r="EO9" s="115">
        <v>0.20118343195266272</v>
      </c>
      <c r="EP9" s="110">
        <f t="shared" si="21"/>
        <v>71.914893617021278</v>
      </c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</row>
    <row r="10" spans="1:174" s="116" customFormat="1" ht="15.75" x14ac:dyDescent="0.25">
      <c r="A10" s="102" t="s">
        <v>177</v>
      </c>
      <c r="B10" s="102" t="s">
        <v>149</v>
      </c>
      <c r="C10" s="102">
        <v>4</v>
      </c>
      <c r="D10" s="89" t="s">
        <v>285</v>
      </c>
      <c r="E10" s="103">
        <v>42892</v>
      </c>
      <c r="F10" s="104" t="s">
        <v>144</v>
      </c>
      <c r="G10" s="80">
        <v>566</v>
      </c>
      <c r="H10" s="219">
        <v>834</v>
      </c>
      <c r="I10" s="252"/>
      <c r="J10" s="81"/>
      <c r="K10" s="81">
        <v>11</v>
      </c>
      <c r="L10" s="81">
        <v>23</v>
      </c>
      <c r="M10" s="81"/>
      <c r="N10" s="81">
        <v>6</v>
      </c>
      <c r="O10" s="81">
        <v>6</v>
      </c>
      <c r="P10" s="81">
        <v>6</v>
      </c>
      <c r="Q10" s="81">
        <v>51</v>
      </c>
      <c r="R10" s="81">
        <v>6</v>
      </c>
      <c r="S10" s="81"/>
      <c r="T10" s="81">
        <v>253</v>
      </c>
      <c r="U10" s="81"/>
      <c r="V10" s="81">
        <v>17</v>
      </c>
      <c r="W10" s="81"/>
      <c r="X10" s="81"/>
      <c r="Y10" s="81">
        <v>74</v>
      </c>
      <c r="Z10" s="81"/>
      <c r="AA10" s="81">
        <v>23</v>
      </c>
      <c r="AB10" s="81">
        <v>34</v>
      </c>
      <c r="AC10" s="81"/>
      <c r="AD10" s="81"/>
      <c r="AE10" s="81"/>
      <c r="AF10" s="81">
        <v>45</v>
      </c>
      <c r="AG10" s="81"/>
      <c r="AH10" s="81">
        <v>11</v>
      </c>
      <c r="AI10" s="80"/>
      <c r="AJ10" s="81"/>
      <c r="AK10" s="81"/>
      <c r="AL10" s="81"/>
      <c r="AM10" s="81"/>
      <c r="AN10" s="81"/>
      <c r="AO10" s="81"/>
      <c r="AP10" s="81"/>
      <c r="AQ10" s="81"/>
      <c r="AR10" s="80">
        <v>2</v>
      </c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3">
        <v>4</v>
      </c>
      <c r="BN10" s="83"/>
      <c r="BO10" s="80"/>
      <c r="BP10" s="80"/>
      <c r="BQ10" s="80"/>
      <c r="BR10" s="80"/>
      <c r="BS10" s="80">
        <v>2</v>
      </c>
      <c r="BT10" s="80"/>
      <c r="BU10" s="80"/>
      <c r="BV10" s="80"/>
      <c r="BW10" s="80"/>
      <c r="BX10" s="80"/>
      <c r="BY10" s="80"/>
      <c r="BZ10" s="80"/>
      <c r="CA10" s="80"/>
      <c r="CB10" s="80">
        <v>10</v>
      </c>
      <c r="CC10" s="80"/>
      <c r="CD10" s="80"/>
      <c r="CE10" s="80">
        <v>2</v>
      </c>
      <c r="CF10" s="80"/>
      <c r="CG10" s="80"/>
      <c r="CH10" s="80"/>
      <c r="CI10" s="80"/>
      <c r="CJ10" s="80">
        <v>2</v>
      </c>
      <c r="CK10" s="80">
        <v>2</v>
      </c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>
        <v>10</v>
      </c>
      <c r="DA10" s="80">
        <v>2</v>
      </c>
      <c r="DB10" s="80"/>
      <c r="DC10" s="80"/>
      <c r="DD10" s="80"/>
      <c r="DE10" s="80">
        <f t="shared" si="0"/>
        <v>24</v>
      </c>
      <c r="DF10" s="80">
        <f t="shared" si="1"/>
        <v>14</v>
      </c>
      <c r="DG10" s="80">
        <f t="shared" si="17"/>
        <v>10</v>
      </c>
      <c r="DH10" s="108">
        <f t="shared" si="2"/>
        <v>1436</v>
      </c>
      <c r="DI10" s="109">
        <f t="shared" si="3"/>
        <v>566</v>
      </c>
      <c r="DJ10" s="108">
        <f t="shared" si="4"/>
        <v>401</v>
      </c>
      <c r="DK10" s="108">
        <f t="shared" si="5"/>
        <v>56</v>
      </c>
      <c r="DL10" s="108">
        <f t="shared" si="6"/>
        <v>457</v>
      </c>
      <c r="DM10" s="108">
        <f t="shared" si="7"/>
        <v>40</v>
      </c>
      <c r="DN10" s="108">
        <f t="shared" si="8"/>
        <v>69</v>
      </c>
      <c r="DO10" s="108" t="s">
        <v>77</v>
      </c>
      <c r="DP10" s="110">
        <f>H10/DH10</f>
        <v>0.58077994428969359</v>
      </c>
      <c r="DQ10" s="111">
        <f t="shared" si="9"/>
        <v>24</v>
      </c>
      <c r="DR10" s="109">
        <v>2</v>
      </c>
      <c r="DS10" s="112">
        <f t="shared" si="10"/>
        <v>0</v>
      </c>
      <c r="DT10" s="109">
        <v>0</v>
      </c>
      <c r="DU10" s="111">
        <f t="shared" si="11"/>
        <v>0</v>
      </c>
      <c r="DV10" s="113">
        <v>0</v>
      </c>
      <c r="DW10" s="112">
        <f t="shared" si="12"/>
        <v>16</v>
      </c>
      <c r="DX10" s="109">
        <v>6</v>
      </c>
      <c r="DY10" s="112">
        <f t="shared" si="13"/>
        <v>0</v>
      </c>
      <c r="DZ10" s="109">
        <v>0</v>
      </c>
      <c r="EA10" s="114">
        <f t="shared" si="14"/>
        <v>0</v>
      </c>
      <c r="EB10" s="109">
        <v>0</v>
      </c>
      <c r="EC10" s="114">
        <f t="shared" si="18"/>
        <v>9.8939929328621901</v>
      </c>
      <c r="ED10" s="238">
        <v>4</v>
      </c>
      <c r="EE10" s="115">
        <f t="shared" si="15"/>
        <v>0.96100278551532037</v>
      </c>
      <c r="EF10" s="109">
        <v>0</v>
      </c>
      <c r="EG10" s="115">
        <f t="shared" si="16"/>
        <v>0.80083565459610029</v>
      </c>
      <c r="EH10" s="109">
        <v>0</v>
      </c>
      <c r="EI10" s="109">
        <f t="shared" si="19"/>
        <v>0</v>
      </c>
      <c r="EJ10" s="109">
        <v>0</v>
      </c>
      <c r="EK10" s="113">
        <f t="shared" si="20"/>
        <v>12</v>
      </c>
      <c r="EL10" s="113" t="s">
        <v>274</v>
      </c>
      <c r="EM10" s="102"/>
      <c r="EN10" s="115">
        <v>0.13074204946996468</v>
      </c>
      <c r="EO10" s="115">
        <v>9.8939929328621903E-2</v>
      </c>
      <c r="EP10" s="110">
        <f t="shared" si="21"/>
        <v>39.415041782729801</v>
      </c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</row>
    <row r="11" spans="1:174" s="116" customFormat="1" ht="15" customHeight="1" x14ac:dyDescent="0.25">
      <c r="A11" s="102" t="s">
        <v>175</v>
      </c>
      <c r="B11" s="102" t="s">
        <v>149</v>
      </c>
      <c r="C11" s="102">
        <v>5</v>
      </c>
      <c r="D11" s="89" t="s">
        <v>286</v>
      </c>
      <c r="E11" s="103">
        <v>42892</v>
      </c>
      <c r="F11" s="104" t="s">
        <v>144</v>
      </c>
      <c r="G11" s="80">
        <v>690</v>
      </c>
      <c r="H11" s="219">
        <v>374</v>
      </c>
      <c r="I11" s="252">
        <v>7</v>
      </c>
      <c r="J11" s="81"/>
      <c r="K11" s="81">
        <v>28</v>
      </c>
      <c r="L11" s="81">
        <v>7</v>
      </c>
      <c r="M11" s="81"/>
      <c r="N11" s="81">
        <v>34</v>
      </c>
      <c r="O11" s="81">
        <v>48</v>
      </c>
      <c r="P11" s="81"/>
      <c r="Q11" s="81">
        <v>144</v>
      </c>
      <c r="R11" s="81">
        <v>14</v>
      </c>
      <c r="S11" s="81">
        <v>7</v>
      </c>
      <c r="T11" s="81">
        <v>28</v>
      </c>
      <c r="U11" s="81">
        <v>14</v>
      </c>
      <c r="V11" s="81">
        <v>7</v>
      </c>
      <c r="W11" s="81"/>
      <c r="X11" s="81"/>
      <c r="Y11" s="81">
        <v>90</v>
      </c>
      <c r="Z11" s="81">
        <v>21</v>
      </c>
      <c r="AA11" s="81">
        <v>69</v>
      </c>
      <c r="AB11" s="81">
        <v>75</v>
      </c>
      <c r="AC11" s="81"/>
      <c r="AD11" s="81"/>
      <c r="AE11" s="81"/>
      <c r="AF11" s="81">
        <v>28</v>
      </c>
      <c r="AG11" s="81"/>
      <c r="AH11" s="81">
        <v>69</v>
      </c>
      <c r="AI11" s="80"/>
      <c r="AJ11" s="81"/>
      <c r="AK11" s="81"/>
      <c r="AL11" s="81"/>
      <c r="AM11" s="81"/>
      <c r="AN11" s="81"/>
      <c r="AO11" s="81"/>
      <c r="AP11" s="81"/>
      <c r="AQ11" s="81"/>
      <c r="AR11" s="80">
        <v>2</v>
      </c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3"/>
      <c r="BN11" s="83"/>
      <c r="BO11" s="80"/>
      <c r="BP11" s="80"/>
      <c r="BQ11" s="80"/>
      <c r="BR11" s="80"/>
      <c r="BS11" s="80">
        <v>4</v>
      </c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>
        <v>4</v>
      </c>
      <c r="CP11" s="80"/>
      <c r="CQ11" s="80"/>
      <c r="CR11" s="80">
        <v>2</v>
      </c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>
        <f t="shared" si="0"/>
        <v>22</v>
      </c>
      <c r="DF11" s="80">
        <f t="shared" si="1"/>
        <v>17</v>
      </c>
      <c r="DG11" s="80">
        <f t="shared" si="17"/>
        <v>5</v>
      </c>
      <c r="DH11" s="108">
        <f t="shared" si="2"/>
        <v>1076</v>
      </c>
      <c r="DI11" s="109">
        <f t="shared" si="3"/>
        <v>690</v>
      </c>
      <c r="DJ11" s="108">
        <f t="shared" si="4"/>
        <v>304</v>
      </c>
      <c r="DK11" s="108">
        <f t="shared" si="5"/>
        <v>97</v>
      </c>
      <c r="DL11" s="108">
        <f t="shared" si="6"/>
        <v>401</v>
      </c>
      <c r="DM11" s="108">
        <f t="shared" si="7"/>
        <v>76</v>
      </c>
      <c r="DN11" s="108">
        <f t="shared" si="8"/>
        <v>206</v>
      </c>
      <c r="DO11" s="108" t="s">
        <v>7</v>
      </c>
      <c r="DP11" s="110">
        <f t="shared" ref="DP11:DP16" si="22">G11/DH11</f>
        <v>0.64126394052044611</v>
      </c>
      <c r="DQ11" s="111">
        <f t="shared" si="9"/>
        <v>22</v>
      </c>
      <c r="DR11" s="109">
        <v>2</v>
      </c>
      <c r="DS11" s="112">
        <f t="shared" si="10"/>
        <v>0</v>
      </c>
      <c r="DT11" s="109">
        <v>0</v>
      </c>
      <c r="DU11" s="111">
        <f t="shared" si="11"/>
        <v>0</v>
      </c>
      <c r="DV11" s="113">
        <v>0</v>
      </c>
      <c r="DW11" s="112">
        <f t="shared" si="12"/>
        <v>18</v>
      </c>
      <c r="DX11" s="109">
        <v>6</v>
      </c>
      <c r="DY11" s="112">
        <f t="shared" si="13"/>
        <v>0</v>
      </c>
      <c r="DZ11" s="109">
        <v>0</v>
      </c>
      <c r="EA11" s="114">
        <f t="shared" si="14"/>
        <v>0</v>
      </c>
      <c r="EB11" s="109">
        <v>0</v>
      </c>
      <c r="EC11" s="114">
        <f t="shared" si="18"/>
        <v>14.057971014492754</v>
      </c>
      <c r="ED11" s="238">
        <v>4</v>
      </c>
      <c r="EE11" s="115">
        <f t="shared" si="15"/>
        <v>0.9098513011152416</v>
      </c>
      <c r="EF11" s="109">
        <v>0</v>
      </c>
      <c r="EG11" s="115">
        <f t="shared" si="16"/>
        <v>0.45353159851301117</v>
      </c>
      <c r="EH11" s="109">
        <v>0</v>
      </c>
      <c r="EI11" s="109">
        <f t="shared" si="19"/>
        <v>0</v>
      </c>
      <c r="EJ11" s="109">
        <v>0</v>
      </c>
      <c r="EK11" s="113">
        <f t="shared" si="20"/>
        <v>12</v>
      </c>
      <c r="EL11" s="113" t="s">
        <v>274</v>
      </c>
      <c r="EM11" s="102"/>
      <c r="EN11" s="115">
        <v>0.31014492753623191</v>
      </c>
      <c r="EO11" s="115">
        <v>0.1391304347826087</v>
      </c>
      <c r="EP11" s="110">
        <f t="shared" si="21"/>
        <v>64.126394052044617</v>
      </c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</row>
    <row r="12" spans="1:174" s="133" customFormat="1" ht="15.75" x14ac:dyDescent="0.25">
      <c r="A12" s="118" t="s">
        <v>141</v>
      </c>
      <c r="B12" s="118" t="s">
        <v>149</v>
      </c>
      <c r="C12" s="118">
        <v>1</v>
      </c>
      <c r="D12" s="233" t="s">
        <v>287</v>
      </c>
      <c r="E12" s="120">
        <v>42894</v>
      </c>
      <c r="F12" s="121" t="s">
        <v>144</v>
      </c>
      <c r="G12" s="119">
        <v>1576</v>
      </c>
      <c r="H12" s="220">
        <v>146</v>
      </c>
      <c r="I12" s="239">
        <v>47</v>
      </c>
      <c r="J12" s="122"/>
      <c r="K12" s="122"/>
      <c r="L12" s="123"/>
      <c r="M12" s="123"/>
      <c r="N12" s="124"/>
      <c r="O12" s="124">
        <v>16</v>
      </c>
      <c r="P12" s="124"/>
      <c r="Q12" s="124">
        <v>440</v>
      </c>
      <c r="R12" s="124"/>
      <c r="S12" s="124"/>
      <c r="T12" s="124">
        <v>204</v>
      </c>
      <c r="U12" s="124">
        <v>32</v>
      </c>
      <c r="V12" s="124">
        <v>95</v>
      </c>
      <c r="W12" s="123">
        <v>16</v>
      </c>
      <c r="X12" s="123">
        <v>16</v>
      </c>
      <c r="Y12" s="123">
        <v>283</v>
      </c>
      <c r="Z12" s="123"/>
      <c r="AA12" s="123">
        <v>142</v>
      </c>
      <c r="AB12" s="123">
        <v>95</v>
      </c>
      <c r="AC12" s="123">
        <v>16</v>
      </c>
      <c r="AD12" s="123">
        <v>16</v>
      </c>
      <c r="AE12" s="123"/>
      <c r="AF12" s="123">
        <v>95</v>
      </c>
      <c r="AG12" s="123"/>
      <c r="AH12" s="123">
        <v>63</v>
      </c>
      <c r="AI12" s="119"/>
      <c r="AJ12" s="125"/>
      <c r="AK12" s="125"/>
      <c r="AL12" s="125"/>
      <c r="AM12" s="125"/>
      <c r="AN12" s="125"/>
      <c r="AO12" s="125"/>
      <c r="AP12" s="125"/>
      <c r="AQ12" s="125"/>
      <c r="AR12" s="119">
        <v>6</v>
      </c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26"/>
      <c r="BN12" s="126"/>
      <c r="BO12" s="119"/>
      <c r="BP12" s="119"/>
      <c r="BQ12" s="119"/>
      <c r="BR12" s="119">
        <v>2</v>
      </c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>
        <v>16</v>
      </c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80">
        <f t="shared" si="0"/>
        <v>19</v>
      </c>
      <c r="DF12" s="119">
        <f t="shared" si="1"/>
        <v>15</v>
      </c>
      <c r="DG12" s="119">
        <f t="shared" si="17"/>
        <v>4</v>
      </c>
      <c r="DH12" s="127">
        <f t="shared" si="2"/>
        <v>1746</v>
      </c>
      <c r="DI12" s="122">
        <f t="shared" si="3"/>
        <v>1576</v>
      </c>
      <c r="DJ12" s="127">
        <f t="shared" si="4"/>
        <v>915</v>
      </c>
      <c r="DK12" s="127">
        <f t="shared" si="5"/>
        <v>158</v>
      </c>
      <c r="DL12" s="127">
        <f t="shared" si="6"/>
        <v>1073</v>
      </c>
      <c r="DM12" s="127">
        <f t="shared" si="7"/>
        <v>47</v>
      </c>
      <c r="DN12" s="127">
        <f t="shared" si="8"/>
        <v>456</v>
      </c>
      <c r="DO12" s="127" t="s">
        <v>7</v>
      </c>
      <c r="DP12" s="227">
        <f t="shared" si="22"/>
        <v>0.90263459335624285</v>
      </c>
      <c r="DQ12" s="111">
        <f t="shared" si="9"/>
        <v>19</v>
      </c>
      <c r="DR12" s="122">
        <v>0</v>
      </c>
      <c r="DS12" s="129">
        <f t="shared" si="10"/>
        <v>0</v>
      </c>
      <c r="DT12" s="122">
        <v>0</v>
      </c>
      <c r="DU12" s="128">
        <f t="shared" si="11"/>
        <v>0</v>
      </c>
      <c r="DV12" s="130">
        <v>0</v>
      </c>
      <c r="DW12" s="129">
        <f t="shared" si="12"/>
        <v>16</v>
      </c>
      <c r="DX12" s="122">
        <v>6</v>
      </c>
      <c r="DY12" s="129">
        <f t="shared" si="13"/>
        <v>0</v>
      </c>
      <c r="DZ12" s="122">
        <v>0</v>
      </c>
      <c r="EA12" s="131">
        <f t="shared" si="14"/>
        <v>0</v>
      </c>
      <c r="EB12" s="122">
        <v>0</v>
      </c>
      <c r="EC12" s="114">
        <f t="shared" si="18"/>
        <v>10.025380710659897</v>
      </c>
      <c r="ED12" s="239">
        <v>4</v>
      </c>
      <c r="EE12" s="132">
        <f t="shared" si="15"/>
        <v>0.90950744558991981</v>
      </c>
      <c r="EF12" s="122">
        <v>0</v>
      </c>
      <c r="EG12" s="132">
        <f t="shared" si="16"/>
        <v>0.27319587628865977</v>
      </c>
      <c r="EH12" s="122">
        <v>0</v>
      </c>
      <c r="EI12" s="122">
        <f t="shared" si="19"/>
        <v>0</v>
      </c>
      <c r="EJ12" s="122">
        <v>0</v>
      </c>
      <c r="EK12" s="130">
        <f t="shared" si="20"/>
        <v>10</v>
      </c>
      <c r="EL12" s="130" t="s">
        <v>274</v>
      </c>
      <c r="EM12" s="118"/>
      <c r="EN12" s="132">
        <v>0.30456852791878175</v>
      </c>
      <c r="EO12" s="132">
        <v>9.8984771573604066E-2</v>
      </c>
      <c r="EP12" s="110">
        <f t="shared" si="21"/>
        <v>90.26345933562429</v>
      </c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</row>
    <row r="13" spans="1:174" s="133" customFormat="1" ht="15.75" x14ac:dyDescent="0.25">
      <c r="A13" s="118" t="s">
        <v>165</v>
      </c>
      <c r="B13" s="118" t="s">
        <v>149</v>
      </c>
      <c r="C13" s="118">
        <v>2</v>
      </c>
      <c r="D13" s="233" t="s">
        <v>288</v>
      </c>
      <c r="E13" s="120">
        <v>42894</v>
      </c>
      <c r="F13" s="135" t="s">
        <v>144</v>
      </c>
      <c r="G13" s="119">
        <v>534</v>
      </c>
      <c r="H13" s="220">
        <v>62</v>
      </c>
      <c r="I13" s="239">
        <v>5</v>
      </c>
      <c r="J13" s="122"/>
      <c r="K13" s="122"/>
      <c r="L13" s="123">
        <v>5</v>
      </c>
      <c r="M13" s="123"/>
      <c r="N13" s="124"/>
      <c r="O13" s="124">
        <v>5</v>
      </c>
      <c r="P13" s="124"/>
      <c r="Q13" s="124">
        <v>58</v>
      </c>
      <c r="R13" s="124"/>
      <c r="S13" s="124"/>
      <c r="T13" s="124">
        <v>174</v>
      </c>
      <c r="U13" s="124">
        <v>5</v>
      </c>
      <c r="V13" s="124">
        <v>37</v>
      </c>
      <c r="W13" s="123"/>
      <c r="X13" s="123"/>
      <c r="Y13" s="123">
        <v>126</v>
      </c>
      <c r="Z13" s="123"/>
      <c r="AA13" s="123">
        <v>21</v>
      </c>
      <c r="AB13" s="123">
        <v>32</v>
      </c>
      <c r="AC13" s="123"/>
      <c r="AD13" s="123"/>
      <c r="AE13" s="123"/>
      <c r="AF13" s="123">
        <v>53</v>
      </c>
      <c r="AG13" s="123"/>
      <c r="AH13" s="123">
        <v>11</v>
      </c>
      <c r="AI13" s="119"/>
      <c r="AJ13" s="125"/>
      <c r="AK13" s="125"/>
      <c r="AL13" s="125"/>
      <c r="AM13" s="125"/>
      <c r="AN13" s="125"/>
      <c r="AO13" s="125"/>
      <c r="AP13" s="125"/>
      <c r="AQ13" s="125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26"/>
      <c r="BN13" s="126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>
        <v>4</v>
      </c>
      <c r="CO13" s="119"/>
      <c r="CP13" s="119"/>
      <c r="CQ13" s="119"/>
      <c r="CR13" s="119"/>
      <c r="CS13" s="119"/>
      <c r="CT13" s="119"/>
      <c r="CU13" s="119">
        <v>2</v>
      </c>
      <c r="CV13" s="119"/>
      <c r="CW13" s="119"/>
      <c r="CX13" s="119"/>
      <c r="CY13" s="119"/>
      <c r="CZ13" s="119"/>
      <c r="DA13" s="119"/>
      <c r="DB13" s="119"/>
      <c r="DC13" s="119"/>
      <c r="DD13" s="119"/>
      <c r="DE13" s="80">
        <f t="shared" si="0"/>
        <v>15</v>
      </c>
      <c r="DF13" s="119">
        <f t="shared" si="1"/>
        <v>12</v>
      </c>
      <c r="DG13" s="119">
        <f t="shared" si="17"/>
        <v>3</v>
      </c>
      <c r="DH13" s="127">
        <f t="shared" si="2"/>
        <v>600</v>
      </c>
      <c r="DI13" s="122">
        <f t="shared" si="3"/>
        <v>532</v>
      </c>
      <c r="DJ13" s="127">
        <f t="shared" si="4"/>
        <v>395</v>
      </c>
      <c r="DK13" s="127">
        <f t="shared" si="5"/>
        <v>64</v>
      </c>
      <c r="DL13" s="127">
        <f t="shared" si="6"/>
        <v>459</v>
      </c>
      <c r="DM13" s="127">
        <f t="shared" si="7"/>
        <v>10</v>
      </c>
      <c r="DN13" s="127">
        <f t="shared" si="8"/>
        <v>63</v>
      </c>
      <c r="DO13" s="127" t="s">
        <v>7</v>
      </c>
      <c r="DP13" s="227">
        <f t="shared" si="22"/>
        <v>0.89</v>
      </c>
      <c r="DQ13" s="111">
        <f t="shared" si="9"/>
        <v>15</v>
      </c>
      <c r="DR13" s="122">
        <v>0</v>
      </c>
      <c r="DS13" s="129">
        <f t="shared" si="10"/>
        <v>0</v>
      </c>
      <c r="DT13" s="122">
        <v>0</v>
      </c>
      <c r="DU13" s="128">
        <f t="shared" si="11"/>
        <v>0</v>
      </c>
      <c r="DV13" s="130">
        <v>0</v>
      </c>
      <c r="DW13" s="129">
        <f t="shared" si="12"/>
        <v>12</v>
      </c>
      <c r="DX13" s="122">
        <v>6</v>
      </c>
      <c r="DY13" s="129">
        <f t="shared" si="13"/>
        <v>0</v>
      </c>
      <c r="DZ13" s="122">
        <v>0</v>
      </c>
      <c r="EA13" s="131">
        <f t="shared" si="14"/>
        <v>0</v>
      </c>
      <c r="EB13" s="122">
        <v>0</v>
      </c>
      <c r="EC13" s="114">
        <f t="shared" si="18"/>
        <v>12.030075187969924</v>
      </c>
      <c r="ED13" s="239">
        <v>4</v>
      </c>
      <c r="EE13" s="132">
        <f t="shared" si="15"/>
        <v>0.89</v>
      </c>
      <c r="EF13" s="122">
        <v>0</v>
      </c>
      <c r="EG13" s="132">
        <f t="shared" si="16"/>
        <v>0.45500000000000002</v>
      </c>
      <c r="EH13" s="122">
        <v>0</v>
      </c>
      <c r="EI13" s="122">
        <f t="shared" si="19"/>
        <v>0</v>
      </c>
      <c r="EJ13" s="122">
        <v>0</v>
      </c>
      <c r="EK13" s="130">
        <f t="shared" si="20"/>
        <v>10</v>
      </c>
      <c r="EL13" s="130" t="s">
        <v>274</v>
      </c>
      <c r="EM13" s="118"/>
      <c r="EN13" s="132">
        <v>0.11654135338345864</v>
      </c>
      <c r="EO13" s="132">
        <v>0.12030075187969924</v>
      </c>
      <c r="EP13" s="110">
        <f t="shared" si="21"/>
        <v>88.666666666666671</v>
      </c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</row>
    <row r="14" spans="1:174" s="133" customFormat="1" ht="15.75" x14ac:dyDescent="0.25">
      <c r="A14" s="118" t="s">
        <v>176</v>
      </c>
      <c r="B14" s="118" t="s">
        <v>149</v>
      </c>
      <c r="C14" s="118">
        <v>3</v>
      </c>
      <c r="D14" s="233" t="s">
        <v>289</v>
      </c>
      <c r="E14" s="120">
        <v>42894</v>
      </c>
      <c r="F14" s="121" t="s">
        <v>169</v>
      </c>
      <c r="G14" s="232">
        <v>497</v>
      </c>
      <c r="H14" s="220">
        <v>110</v>
      </c>
      <c r="I14" s="239">
        <v>5</v>
      </c>
      <c r="J14" s="122">
        <v>5</v>
      </c>
      <c r="K14" s="122"/>
      <c r="L14" s="123"/>
      <c r="M14" s="123"/>
      <c r="N14" s="124"/>
      <c r="O14" s="124"/>
      <c r="P14" s="124"/>
      <c r="Q14" s="124">
        <v>30</v>
      </c>
      <c r="R14" s="124"/>
      <c r="S14" s="124"/>
      <c r="T14" s="124">
        <v>143</v>
      </c>
      <c r="U14" s="124">
        <v>15</v>
      </c>
      <c r="V14" s="124">
        <v>45</v>
      </c>
      <c r="W14" s="123"/>
      <c r="X14" s="123"/>
      <c r="Y14" s="123">
        <v>60</v>
      </c>
      <c r="Z14" s="123">
        <v>25</v>
      </c>
      <c r="AA14" s="123">
        <v>15</v>
      </c>
      <c r="AB14" s="123">
        <v>30</v>
      </c>
      <c r="AC14" s="123">
        <v>10</v>
      </c>
      <c r="AD14" s="123">
        <v>15</v>
      </c>
      <c r="AE14" s="123"/>
      <c r="AF14" s="123">
        <v>84</v>
      </c>
      <c r="AG14" s="123"/>
      <c r="AH14" s="123">
        <v>15</v>
      </c>
      <c r="AI14" s="119"/>
      <c r="AJ14" s="125"/>
      <c r="AK14" s="125"/>
      <c r="AL14" s="125"/>
      <c r="AM14" s="125"/>
      <c r="AN14" s="125"/>
      <c r="AO14" s="125"/>
      <c r="AP14" s="125"/>
      <c r="AQ14" s="125"/>
      <c r="AR14" s="119">
        <v>1</v>
      </c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26"/>
      <c r="BN14" s="126"/>
      <c r="BO14" s="119"/>
      <c r="BP14" s="119">
        <v>1</v>
      </c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>
        <v>1</v>
      </c>
      <c r="CS14" s="119"/>
      <c r="CT14" s="119"/>
      <c r="CU14" s="119"/>
      <c r="CV14" s="119"/>
      <c r="CW14" s="119"/>
      <c r="CX14" s="119"/>
      <c r="CY14" s="119"/>
      <c r="CZ14" s="119">
        <v>5</v>
      </c>
      <c r="DA14" s="119"/>
      <c r="DB14" s="119"/>
      <c r="DC14" s="119"/>
      <c r="DD14" s="119"/>
      <c r="DE14" s="80">
        <f t="shared" si="0"/>
        <v>19</v>
      </c>
      <c r="DF14" s="119">
        <f t="shared" si="1"/>
        <v>14</v>
      </c>
      <c r="DG14" s="119">
        <f t="shared" si="17"/>
        <v>5</v>
      </c>
      <c r="DH14" s="127">
        <f t="shared" si="2"/>
        <v>615</v>
      </c>
      <c r="DI14" s="122">
        <f t="shared" si="3"/>
        <v>497</v>
      </c>
      <c r="DJ14" s="127">
        <f t="shared" si="4"/>
        <v>358</v>
      </c>
      <c r="DK14" s="127">
        <f t="shared" si="5"/>
        <v>99</v>
      </c>
      <c r="DL14" s="127">
        <f t="shared" si="6"/>
        <v>457</v>
      </c>
      <c r="DM14" s="127">
        <f t="shared" si="7"/>
        <v>10</v>
      </c>
      <c r="DN14" s="127">
        <f t="shared" si="8"/>
        <v>30</v>
      </c>
      <c r="DO14" s="127" t="s">
        <v>7</v>
      </c>
      <c r="DP14" s="227">
        <f t="shared" si="22"/>
        <v>0.80813008130081299</v>
      </c>
      <c r="DQ14" s="111">
        <f t="shared" si="9"/>
        <v>19</v>
      </c>
      <c r="DR14" s="122">
        <v>0</v>
      </c>
      <c r="DS14" s="129">
        <f t="shared" si="10"/>
        <v>0</v>
      </c>
      <c r="DT14" s="122">
        <v>0</v>
      </c>
      <c r="DU14" s="128">
        <f t="shared" si="11"/>
        <v>0</v>
      </c>
      <c r="DV14" s="130">
        <v>0</v>
      </c>
      <c r="DW14" s="129">
        <f t="shared" si="12"/>
        <v>15</v>
      </c>
      <c r="DX14" s="122">
        <v>6</v>
      </c>
      <c r="DY14" s="129">
        <f t="shared" si="13"/>
        <v>0</v>
      </c>
      <c r="DZ14" s="122">
        <v>0</v>
      </c>
      <c r="EA14" s="131">
        <f t="shared" si="14"/>
        <v>0</v>
      </c>
      <c r="EB14" s="122">
        <v>0</v>
      </c>
      <c r="EC14" s="114">
        <f t="shared" si="18"/>
        <v>19.919517102615693</v>
      </c>
      <c r="ED14" s="239">
        <v>4</v>
      </c>
      <c r="EE14" s="132">
        <f t="shared" si="15"/>
        <v>0.83902439024390241</v>
      </c>
      <c r="EF14" s="122">
        <v>0</v>
      </c>
      <c r="EG14" s="132">
        <f t="shared" si="16"/>
        <v>0.47642276422764229</v>
      </c>
      <c r="EH14" s="122">
        <v>0</v>
      </c>
      <c r="EI14" s="122">
        <f t="shared" si="19"/>
        <v>0</v>
      </c>
      <c r="EJ14" s="122">
        <v>0</v>
      </c>
      <c r="EK14" s="130">
        <f t="shared" si="20"/>
        <v>10</v>
      </c>
      <c r="EL14" s="130" t="s">
        <v>274</v>
      </c>
      <c r="EM14" s="118"/>
      <c r="EN14" s="132">
        <v>6.0362173038229376E-2</v>
      </c>
      <c r="EO14" s="132">
        <v>0.19114688128772636</v>
      </c>
      <c r="EP14" s="110">
        <f t="shared" si="21"/>
        <v>80.8130081300813</v>
      </c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</row>
    <row r="15" spans="1:174" s="133" customFormat="1" ht="15.75" x14ac:dyDescent="0.25">
      <c r="A15" s="118" t="s">
        <v>166</v>
      </c>
      <c r="B15" s="118" t="s">
        <v>149</v>
      </c>
      <c r="C15" s="118">
        <v>4</v>
      </c>
      <c r="D15" s="233" t="s">
        <v>290</v>
      </c>
      <c r="E15" s="120">
        <v>42894</v>
      </c>
      <c r="F15" s="136" t="s">
        <v>144</v>
      </c>
      <c r="G15" s="119">
        <v>504</v>
      </c>
      <c r="H15" s="220">
        <v>42</v>
      </c>
      <c r="I15" s="240">
        <v>5</v>
      </c>
      <c r="J15" s="128"/>
      <c r="K15" s="128"/>
      <c r="L15" s="123">
        <v>5</v>
      </c>
      <c r="M15" s="123"/>
      <c r="N15" s="124"/>
      <c r="O15" s="124"/>
      <c r="P15" s="124"/>
      <c r="Q15" s="124">
        <v>35</v>
      </c>
      <c r="R15" s="124"/>
      <c r="S15" s="124"/>
      <c r="T15" s="124">
        <v>95</v>
      </c>
      <c r="U15" s="124">
        <v>15</v>
      </c>
      <c r="V15" s="124">
        <v>50</v>
      </c>
      <c r="W15" s="123"/>
      <c r="X15" s="123"/>
      <c r="Y15" s="123">
        <v>119</v>
      </c>
      <c r="Z15" s="123"/>
      <c r="AA15" s="123">
        <v>45</v>
      </c>
      <c r="AB15" s="123"/>
      <c r="AC15" s="123"/>
      <c r="AD15" s="123">
        <v>50</v>
      </c>
      <c r="AE15" s="123">
        <v>10</v>
      </c>
      <c r="AF15" s="123">
        <v>55</v>
      </c>
      <c r="AG15" s="123"/>
      <c r="AH15" s="123">
        <v>20</v>
      </c>
      <c r="AI15" s="119"/>
      <c r="AJ15" s="125"/>
      <c r="AK15" s="125"/>
      <c r="AL15" s="125"/>
      <c r="AM15" s="125"/>
      <c r="AN15" s="125"/>
      <c r="AO15" s="125"/>
      <c r="AP15" s="125"/>
      <c r="AQ15" s="125"/>
      <c r="AR15" s="119">
        <v>2</v>
      </c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26">
        <v>2</v>
      </c>
      <c r="BN15" s="126"/>
      <c r="BO15" s="119"/>
      <c r="BP15" s="119"/>
      <c r="BQ15" s="119"/>
      <c r="BR15" s="119"/>
      <c r="BS15" s="119">
        <v>2</v>
      </c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80">
        <f t="shared" si="0"/>
        <v>16</v>
      </c>
      <c r="DF15" s="119">
        <f t="shared" si="1"/>
        <v>12</v>
      </c>
      <c r="DG15" s="119">
        <f t="shared" si="17"/>
        <v>4</v>
      </c>
      <c r="DH15" s="127">
        <f t="shared" si="2"/>
        <v>552</v>
      </c>
      <c r="DI15" s="122">
        <f t="shared" si="3"/>
        <v>504</v>
      </c>
      <c r="DJ15" s="127">
        <f t="shared" si="4"/>
        <v>374</v>
      </c>
      <c r="DK15" s="127">
        <f t="shared" si="5"/>
        <v>85</v>
      </c>
      <c r="DL15" s="127">
        <f t="shared" si="6"/>
        <v>459</v>
      </c>
      <c r="DM15" s="127">
        <f t="shared" si="7"/>
        <v>10</v>
      </c>
      <c r="DN15" s="127">
        <f t="shared" si="8"/>
        <v>35</v>
      </c>
      <c r="DO15" s="127" t="s">
        <v>7</v>
      </c>
      <c r="DP15" s="227">
        <f t="shared" si="22"/>
        <v>0.91304347826086951</v>
      </c>
      <c r="DQ15" s="111">
        <f t="shared" si="9"/>
        <v>16</v>
      </c>
      <c r="DR15" s="128">
        <v>0</v>
      </c>
      <c r="DS15" s="129">
        <f t="shared" si="10"/>
        <v>0</v>
      </c>
      <c r="DT15" s="122">
        <v>0</v>
      </c>
      <c r="DU15" s="128">
        <f t="shared" si="11"/>
        <v>0</v>
      </c>
      <c r="DV15" s="130">
        <v>0</v>
      </c>
      <c r="DW15" s="129">
        <f t="shared" si="12"/>
        <v>14</v>
      </c>
      <c r="DX15" s="122">
        <v>6</v>
      </c>
      <c r="DY15" s="129">
        <f t="shared" si="13"/>
        <v>0</v>
      </c>
      <c r="DZ15" s="122">
        <v>0</v>
      </c>
      <c r="EA15" s="131">
        <f t="shared" si="14"/>
        <v>0</v>
      </c>
      <c r="EB15" s="122">
        <v>0</v>
      </c>
      <c r="EC15" s="114">
        <f t="shared" si="18"/>
        <v>16.865079365079367</v>
      </c>
      <c r="ED15" s="240">
        <v>4</v>
      </c>
      <c r="EE15" s="132">
        <f t="shared" si="15"/>
        <v>0.84601449275362317</v>
      </c>
      <c r="EF15" s="122">
        <v>0</v>
      </c>
      <c r="EG15" s="132">
        <f t="shared" si="16"/>
        <v>0.25724637681159418</v>
      </c>
      <c r="EH15" s="127">
        <v>0</v>
      </c>
      <c r="EI15" s="122">
        <f t="shared" si="19"/>
        <v>0</v>
      </c>
      <c r="EJ15" s="122">
        <v>0</v>
      </c>
      <c r="EK15" s="130">
        <f t="shared" si="20"/>
        <v>10</v>
      </c>
      <c r="EL15" s="130" t="s">
        <v>274</v>
      </c>
      <c r="EM15" s="118"/>
      <c r="EN15" s="246">
        <v>7.1428571428571425E-2</v>
      </c>
      <c r="EO15" s="246">
        <v>8.3333333333333329E-2</v>
      </c>
      <c r="EP15" s="110">
        <f t="shared" si="21"/>
        <v>91.304347826086953</v>
      </c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</row>
    <row r="16" spans="1:174" s="133" customFormat="1" ht="15.75" x14ac:dyDescent="0.25">
      <c r="A16" s="118" t="s">
        <v>170</v>
      </c>
      <c r="B16" s="118" t="s">
        <v>149</v>
      </c>
      <c r="C16" s="118">
        <v>5</v>
      </c>
      <c r="D16" s="233" t="s">
        <v>291</v>
      </c>
      <c r="E16" s="120">
        <v>42894</v>
      </c>
      <c r="F16" s="121" t="s">
        <v>144</v>
      </c>
      <c r="G16" s="119">
        <v>444</v>
      </c>
      <c r="H16" s="220">
        <v>104</v>
      </c>
      <c r="I16" s="239">
        <v>9</v>
      </c>
      <c r="J16" s="122"/>
      <c r="K16" s="122"/>
      <c r="L16" s="123"/>
      <c r="M16" s="123"/>
      <c r="N16" s="124"/>
      <c r="O16" s="124"/>
      <c r="P16" s="124"/>
      <c r="Q16" s="124">
        <v>40</v>
      </c>
      <c r="R16" s="124"/>
      <c r="S16" s="124"/>
      <c r="T16" s="124">
        <v>120</v>
      </c>
      <c r="U16" s="124">
        <v>18</v>
      </c>
      <c r="V16" s="124">
        <v>18</v>
      </c>
      <c r="W16" s="123"/>
      <c r="X16" s="123"/>
      <c r="Y16" s="123">
        <v>89</v>
      </c>
      <c r="Z16" s="123"/>
      <c r="AA16" s="123">
        <v>22</v>
      </c>
      <c r="AB16" s="123">
        <v>4</v>
      </c>
      <c r="AC16" s="123"/>
      <c r="AD16" s="123">
        <v>31</v>
      </c>
      <c r="AE16" s="123"/>
      <c r="AF16" s="123">
        <v>80</v>
      </c>
      <c r="AG16" s="123"/>
      <c r="AH16" s="123">
        <v>13</v>
      </c>
      <c r="AI16" s="119"/>
      <c r="AJ16" s="125"/>
      <c r="AK16" s="125"/>
      <c r="AL16" s="125"/>
      <c r="AM16" s="125"/>
      <c r="AN16" s="125"/>
      <c r="AO16" s="125"/>
      <c r="AP16" s="125"/>
      <c r="AQ16" s="125"/>
      <c r="AR16" s="119">
        <v>4</v>
      </c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26"/>
      <c r="BN16" s="126"/>
      <c r="BO16" s="119"/>
      <c r="BP16" s="119"/>
      <c r="BQ16" s="119"/>
      <c r="BR16" s="119">
        <v>2</v>
      </c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>
        <v>2</v>
      </c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>
        <v>2</v>
      </c>
      <c r="CS16" s="119"/>
      <c r="CT16" s="119"/>
      <c r="CU16" s="119">
        <v>2</v>
      </c>
      <c r="CV16" s="119"/>
      <c r="CW16" s="119"/>
      <c r="CX16" s="119"/>
      <c r="CY16" s="119"/>
      <c r="CZ16" s="119"/>
      <c r="DA16" s="119"/>
      <c r="DB16" s="119"/>
      <c r="DC16" s="119"/>
      <c r="DD16" s="119"/>
      <c r="DE16" s="80">
        <f t="shared" si="0"/>
        <v>17</v>
      </c>
      <c r="DF16" s="119">
        <f t="shared" si="1"/>
        <v>11</v>
      </c>
      <c r="DG16" s="119">
        <f t="shared" si="17"/>
        <v>6</v>
      </c>
      <c r="DH16" s="127">
        <f t="shared" si="2"/>
        <v>560</v>
      </c>
      <c r="DI16" s="122">
        <f t="shared" si="3"/>
        <v>444</v>
      </c>
      <c r="DJ16" s="127">
        <f t="shared" si="4"/>
        <v>302</v>
      </c>
      <c r="DK16" s="127">
        <f t="shared" si="5"/>
        <v>93</v>
      </c>
      <c r="DL16" s="127">
        <f t="shared" si="6"/>
        <v>395</v>
      </c>
      <c r="DM16" s="127">
        <f t="shared" si="7"/>
        <v>9</v>
      </c>
      <c r="DN16" s="127">
        <f t="shared" si="8"/>
        <v>40</v>
      </c>
      <c r="DO16" s="127" t="s">
        <v>7</v>
      </c>
      <c r="DP16" s="227">
        <f t="shared" si="22"/>
        <v>0.79285714285714282</v>
      </c>
      <c r="DQ16" s="111">
        <f t="shared" si="9"/>
        <v>17</v>
      </c>
      <c r="DR16" s="122">
        <v>0</v>
      </c>
      <c r="DS16" s="129">
        <f t="shared" si="10"/>
        <v>0</v>
      </c>
      <c r="DT16" s="122">
        <v>0</v>
      </c>
      <c r="DU16" s="128">
        <f t="shared" si="11"/>
        <v>0</v>
      </c>
      <c r="DV16" s="130">
        <v>0</v>
      </c>
      <c r="DW16" s="129">
        <f t="shared" si="12"/>
        <v>12</v>
      </c>
      <c r="DX16" s="122">
        <v>6</v>
      </c>
      <c r="DY16" s="129">
        <f t="shared" si="13"/>
        <v>0</v>
      </c>
      <c r="DZ16" s="122">
        <v>0</v>
      </c>
      <c r="EA16" s="131">
        <f t="shared" si="14"/>
        <v>0</v>
      </c>
      <c r="EB16" s="122">
        <v>0</v>
      </c>
      <c r="EC16" s="114">
        <f t="shared" si="18"/>
        <v>20.945945945945947</v>
      </c>
      <c r="ED16" s="239">
        <v>4</v>
      </c>
      <c r="EE16" s="132">
        <f t="shared" si="15"/>
        <v>0.8303571428571429</v>
      </c>
      <c r="EF16" s="122">
        <v>0</v>
      </c>
      <c r="EG16" s="132">
        <f t="shared" si="16"/>
        <v>0.40714285714285714</v>
      </c>
      <c r="EH16" s="122">
        <v>0</v>
      </c>
      <c r="EI16" s="122">
        <f t="shared" si="19"/>
        <v>0</v>
      </c>
      <c r="EJ16" s="122">
        <v>0</v>
      </c>
      <c r="EK16" s="130">
        <f t="shared" si="20"/>
        <v>10</v>
      </c>
      <c r="EL16" s="130" t="s">
        <v>274</v>
      </c>
      <c r="EM16" s="118"/>
      <c r="EN16" s="132">
        <v>9.45945945945946E-2</v>
      </c>
      <c r="EO16" s="132">
        <v>0.21171171171171171</v>
      </c>
      <c r="EP16" s="110">
        <f t="shared" si="21"/>
        <v>79.285714285714278</v>
      </c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</row>
    <row r="17" spans="1:174" s="152" customFormat="1" ht="15.75" x14ac:dyDescent="0.25">
      <c r="A17" s="137" t="s">
        <v>164</v>
      </c>
      <c r="B17" s="137" t="s">
        <v>162</v>
      </c>
      <c r="C17" s="137">
        <v>1</v>
      </c>
      <c r="D17" s="234" t="s">
        <v>307</v>
      </c>
      <c r="E17" s="139">
        <v>42892</v>
      </c>
      <c r="F17" s="140" t="s">
        <v>169</v>
      </c>
      <c r="G17" s="138">
        <v>4</v>
      </c>
      <c r="H17" s="221">
        <v>5</v>
      </c>
      <c r="I17" s="141"/>
      <c r="J17" s="141"/>
      <c r="K17" s="142"/>
      <c r="L17" s="142"/>
      <c r="M17" s="141"/>
      <c r="N17" s="141"/>
      <c r="O17" s="142"/>
      <c r="P17" s="142"/>
      <c r="Q17" s="141"/>
      <c r="R17" s="142"/>
      <c r="S17" s="142"/>
      <c r="T17" s="141">
        <v>1</v>
      </c>
      <c r="U17" s="141"/>
      <c r="V17" s="142"/>
      <c r="W17" s="141"/>
      <c r="X17" s="142"/>
      <c r="Y17" s="141"/>
      <c r="Z17" s="142"/>
      <c r="AA17" s="141">
        <v>2</v>
      </c>
      <c r="AB17" s="142"/>
      <c r="AC17" s="142"/>
      <c r="AD17" s="142"/>
      <c r="AE17" s="142"/>
      <c r="AF17" s="141"/>
      <c r="AG17" s="142"/>
      <c r="AH17" s="141"/>
      <c r="AI17" s="138"/>
      <c r="AJ17" s="141">
        <v>1</v>
      </c>
      <c r="AK17" s="142"/>
      <c r="AL17" s="142"/>
      <c r="AM17" s="142"/>
      <c r="AN17" s="142"/>
      <c r="AO17" s="142"/>
      <c r="AP17" s="142"/>
      <c r="AQ17" s="142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43"/>
      <c r="BN17" s="143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80">
        <f t="shared" si="0"/>
        <v>4</v>
      </c>
      <c r="DF17" s="138">
        <f t="shared" si="1"/>
        <v>3</v>
      </c>
      <c r="DG17" s="138">
        <f t="shared" si="17"/>
        <v>1</v>
      </c>
      <c r="DH17" s="144">
        <f t="shared" si="2"/>
        <v>9</v>
      </c>
      <c r="DI17" s="145">
        <f t="shared" si="3"/>
        <v>4</v>
      </c>
      <c r="DJ17" s="144">
        <f t="shared" si="4"/>
        <v>3</v>
      </c>
      <c r="DK17" s="144">
        <f t="shared" si="5"/>
        <v>0</v>
      </c>
      <c r="DL17" s="144">
        <f t="shared" si="6"/>
        <v>3</v>
      </c>
      <c r="DM17" s="144">
        <f t="shared" si="7"/>
        <v>0</v>
      </c>
      <c r="DN17" s="144">
        <f t="shared" si="8"/>
        <v>1</v>
      </c>
      <c r="DO17" s="144" t="s">
        <v>77</v>
      </c>
      <c r="DP17" s="228">
        <f t="shared" ref="DP17:DP25" si="23">H17/DH17</f>
        <v>0.55555555555555558</v>
      </c>
      <c r="DQ17" s="111">
        <f t="shared" si="9"/>
        <v>4</v>
      </c>
      <c r="DR17" s="147">
        <v>0</v>
      </c>
      <c r="DS17" s="148">
        <f t="shared" si="10"/>
        <v>0</v>
      </c>
      <c r="DT17" s="145">
        <v>0</v>
      </c>
      <c r="DU17" s="147">
        <f t="shared" si="11"/>
        <v>0</v>
      </c>
      <c r="DV17" s="149">
        <v>0</v>
      </c>
      <c r="DW17" s="148">
        <f t="shared" si="12"/>
        <v>3</v>
      </c>
      <c r="DX17" s="149">
        <v>2</v>
      </c>
      <c r="DY17" s="148">
        <f t="shared" si="13"/>
        <v>0</v>
      </c>
      <c r="DZ17" s="145">
        <v>0</v>
      </c>
      <c r="EA17" s="150">
        <f t="shared" si="14"/>
        <v>0</v>
      </c>
      <c r="EB17" s="145">
        <v>0</v>
      </c>
      <c r="EC17" s="114">
        <f t="shared" si="18"/>
        <v>0</v>
      </c>
      <c r="ED17" s="241">
        <v>0</v>
      </c>
      <c r="EE17" s="151">
        <f t="shared" si="15"/>
        <v>0.88888888888888884</v>
      </c>
      <c r="EF17" s="145">
        <v>0</v>
      </c>
      <c r="EG17" s="151">
        <f t="shared" si="16"/>
        <v>0.66666666666666663</v>
      </c>
      <c r="EH17" s="145">
        <v>0</v>
      </c>
      <c r="EI17" s="145">
        <f t="shared" si="19"/>
        <v>0</v>
      </c>
      <c r="EJ17" s="145">
        <v>0</v>
      </c>
      <c r="EK17" s="149">
        <f t="shared" si="20"/>
        <v>2</v>
      </c>
      <c r="EL17" s="149" t="s">
        <v>325</v>
      </c>
      <c r="EM17" s="137"/>
      <c r="EN17" s="247">
        <f t="shared" ref="EN17:EN29" si="24">(SUM(O17:S17)+AJ17+AN17)/DI17</f>
        <v>0.25</v>
      </c>
      <c r="EO17" s="247">
        <f t="shared" ref="EO17:EO26" si="25">SUM(AE17:AH17)/DI17</f>
        <v>0</v>
      </c>
      <c r="EP17" s="110">
        <f t="shared" si="21"/>
        <v>44.444444444444443</v>
      </c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</row>
    <row r="18" spans="1:174" s="156" customFormat="1" ht="15.75" x14ac:dyDescent="0.25">
      <c r="A18" s="137" t="s">
        <v>164</v>
      </c>
      <c r="B18" s="137" t="s">
        <v>162</v>
      </c>
      <c r="C18" s="137">
        <v>2</v>
      </c>
      <c r="D18" s="234" t="s">
        <v>292</v>
      </c>
      <c r="E18" s="139">
        <v>42892</v>
      </c>
      <c r="F18" s="154">
        <v>1</v>
      </c>
      <c r="G18" s="138">
        <v>18</v>
      </c>
      <c r="H18" s="221">
        <v>64</v>
      </c>
      <c r="I18" s="141"/>
      <c r="J18" s="141"/>
      <c r="K18" s="141"/>
      <c r="L18" s="141"/>
      <c r="M18" s="141">
        <v>1</v>
      </c>
      <c r="N18" s="141"/>
      <c r="O18" s="141"/>
      <c r="P18" s="141"/>
      <c r="Q18" s="141">
        <v>1</v>
      </c>
      <c r="R18" s="141"/>
      <c r="S18" s="141"/>
      <c r="T18" s="141">
        <v>6</v>
      </c>
      <c r="U18" s="141">
        <v>1</v>
      </c>
      <c r="V18" s="141">
        <v>1</v>
      </c>
      <c r="W18" s="141"/>
      <c r="X18" s="141"/>
      <c r="Y18" s="141">
        <v>2</v>
      </c>
      <c r="Z18" s="141"/>
      <c r="AA18" s="141"/>
      <c r="AB18" s="141"/>
      <c r="AC18" s="141"/>
      <c r="AD18" s="141"/>
      <c r="AE18" s="141"/>
      <c r="AF18" s="141">
        <v>3</v>
      </c>
      <c r="AG18" s="141"/>
      <c r="AH18" s="141">
        <v>2</v>
      </c>
      <c r="AI18" s="138"/>
      <c r="AJ18" s="141"/>
      <c r="AK18" s="141"/>
      <c r="AL18" s="141"/>
      <c r="AM18" s="141"/>
      <c r="AN18" s="141">
        <v>1</v>
      </c>
      <c r="AO18" s="141"/>
      <c r="AP18" s="141"/>
      <c r="AQ18" s="141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43"/>
      <c r="BN18" s="143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80">
        <f t="shared" si="0"/>
        <v>9</v>
      </c>
      <c r="DF18" s="138">
        <f t="shared" si="1"/>
        <v>8</v>
      </c>
      <c r="DG18" s="138">
        <f t="shared" si="17"/>
        <v>1</v>
      </c>
      <c r="DH18" s="144">
        <f t="shared" si="2"/>
        <v>82</v>
      </c>
      <c r="DI18" s="145">
        <f t="shared" si="3"/>
        <v>18</v>
      </c>
      <c r="DJ18" s="144">
        <f t="shared" si="4"/>
        <v>10</v>
      </c>
      <c r="DK18" s="144">
        <f t="shared" si="5"/>
        <v>5</v>
      </c>
      <c r="DL18" s="144">
        <f t="shared" si="6"/>
        <v>15</v>
      </c>
      <c r="DM18" s="144">
        <f t="shared" si="7"/>
        <v>1</v>
      </c>
      <c r="DN18" s="144">
        <f t="shared" si="8"/>
        <v>1</v>
      </c>
      <c r="DO18" s="144" t="s">
        <v>77</v>
      </c>
      <c r="DP18" s="228">
        <f t="shared" si="23"/>
        <v>0.78048780487804881</v>
      </c>
      <c r="DQ18" s="111">
        <f t="shared" si="9"/>
        <v>9</v>
      </c>
      <c r="DR18" s="147">
        <v>0</v>
      </c>
      <c r="DS18" s="148">
        <f t="shared" si="10"/>
        <v>0</v>
      </c>
      <c r="DT18" s="145">
        <v>0</v>
      </c>
      <c r="DU18" s="147">
        <f t="shared" si="11"/>
        <v>0</v>
      </c>
      <c r="DV18" s="149">
        <v>0</v>
      </c>
      <c r="DW18" s="148">
        <f t="shared" si="12"/>
        <v>8</v>
      </c>
      <c r="DX18" s="149">
        <v>4</v>
      </c>
      <c r="DY18" s="148">
        <f t="shared" si="13"/>
        <v>0</v>
      </c>
      <c r="DZ18" s="145">
        <v>0</v>
      </c>
      <c r="EA18" s="150">
        <f t="shared" si="14"/>
        <v>0</v>
      </c>
      <c r="EB18" s="145">
        <v>0</v>
      </c>
      <c r="EC18" s="114">
        <f t="shared" si="18"/>
        <v>27.777777777777779</v>
      </c>
      <c r="ED18" s="241">
        <v>6</v>
      </c>
      <c r="EE18" s="151">
        <f t="shared" si="15"/>
        <v>0.92682926829268297</v>
      </c>
      <c r="EF18" s="145">
        <v>0</v>
      </c>
      <c r="EG18" s="151">
        <f t="shared" si="16"/>
        <v>0.85365853658536583</v>
      </c>
      <c r="EH18" s="145">
        <v>0</v>
      </c>
      <c r="EI18" s="145">
        <f t="shared" si="19"/>
        <v>0</v>
      </c>
      <c r="EJ18" s="145">
        <v>0</v>
      </c>
      <c r="EK18" s="149">
        <f t="shared" si="20"/>
        <v>10</v>
      </c>
      <c r="EL18" s="149" t="s">
        <v>274</v>
      </c>
      <c r="EM18" s="155"/>
      <c r="EN18" s="247">
        <f t="shared" si="24"/>
        <v>0.1111111111111111</v>
      </c>
      <c r="EO18" s="247">
        <f t="shared" si="25"/>
        <v>0.27777777777777779</v>
      </c>
      <c r="EP18" s="110">
        <f t="shared" si="21"/>
        <v>21.951219512195124</v>
      </c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</row>
    <row r="19" spans="1:174" s="152" customFormat="1" ht="15.75" x14ac:dyDescent="0.25">
      <c r="A19" s="137" t="s">
        <v>164</v>
      </c>
      <c r="B19" s="137" t="s">
        <v>162</v>
      </c>
      <c r="C19" s="137">
        <v>4</v>
      </c>
      <c r="D19" s="234" t="s">
        <v>293</v>
      </c>
      <c r="E19" s="139">
        <v>42892</v>
      </c>
      <c r="F19" s="138">
        <v>1</v>
      </c>
      <c r="G19" s="158">
        <v>30</v>
      </c>
      <c r="H19" s="221">
        <v>232</v>
      </c>
      <c r="I19" s="159">
        <v>1</v>
      </c>
      <c r="J19" s="159"/>
      <c r="K19" s="159"/>
      <c r="L19" s="159"/>
      <c r="M19" s="159">
        <v>6</v>
      </c>
      <c r="N19" s="159"/>
      <c r="O19" s="159"/>
      <c r="P19" s="159"/>
      <c r="Q19" s="159">
        <v>2</v>
      </c>
      <c r="R19" s="141"/>
      <c r="S19" s="141"/>
      <c r="T19" s="159">
        <v>13</v>
      </c>
      <c r="U19" s="159"/>
      <c r="V19" s="159"/>
      <c r="W19" s="159"/>
      <c r="X19" s="159"/>
      <c r="Y19" s="159">
        <v>4</v>
      </c>
      <c r="Z19" s="159">
        <v>1</v>
      </c>
      <c r="AA19" s="159">
        <v>2</v>
      </c>
      <c r="AB19" s="159"/>
      <c r="AC19" s="159"/>
      <c r="AD19" s="159"/>
      <c r="AE19" s="159"/>
      <c r="AF19" s="159"/>
      <c r="AG19" s="141"/>
      <c r="AH19" s="141"/>
      <c r="AI19" s="138"/>
      <c r="AJ19" s="141"/>
      <c r="AK19" s="141"/>
      <c r="AL19" s="141"/>
      <c r="AM19" s="141"/>
      <c r="AN19" s="141"/>
      <c r="AO19" s="141">
        <v>1</v>
      </c>
      <c r="AP19" s="141"/>
      <c r="AQ19" s="141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43"/>
      <c r="BN19" s="143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80">
        <f t="shared" si="0"/>
        <v>8</v>
      </c>
      <c r="DF19" s="138">
        <f t="shared" si="1"/>
        <v>7</v>
      </c>
      <c r="DG19" s="138">
        <f t="shared" si="17"/>
        <v>1</v>
      </c>
      <c r="DH19" s="144">
        <f t="shared" si="2"/>
        <v>262</v>
      </c>
      <c r="DI19" s="145">
        <f t="shared" si="3"/>
        <v>30</v>
      </c>
      <c r="DJ19" s="144">
        <f t="shared" si="4"/>
        <v>20</v>
      </c>
      <c r="DK19" s="144">
        <f t="shared" si="5"/>
        <v>0</v>
      </c>
      <c r="DL19" s="144">
        <f t="shared" si="6"/>
        <v>20</v>
      </c>
      <c r="DM19" s="144">
        <f t="shared" si="7"/>
        <v>7</v>
      </c>
      <c r="DN19" s="144">
        <f t="shared" si="8"/>
        <v>2</v>
      </c>
      <c r="DO19" s="144" t="s">
        <v>77</v>
      </c>
      <c r="DP19" s="228">
        <f t="shared" si="23"/>
        <v>0.8854961832061069</v>
      </c>
      <c r="DQ19" s="111">
        <f t="shared" si="9"/>
        <v>8</v>
      </c>
      <c r="DR19" s="147">
        <v>0</v>
      </c>
      <c r="DS19" s="148">
        <f t="shared" si="10"/>
        <v>0</v>
      </c>
      <c r="DT19" s="145">
        <v>0</v>
      </c>
      <c r="DU19" s="147">
        <f t="shared" si="11"/>
        <v>0</v>
      </c>
      <c r="DV19" s="149">
        <v>0</v>
      </c>
      <c r="DW19" s="148">
        <f t="shared" si="12"/>
        <v>7</v>
      </c>
      <c r="DX19" s="149">
        <v>2</v>
      </c>
      <c r="DY19" s="148">
        <f t="shared" si="13"/>
        <v>0</v>
      </c>
      <c r="DZ19" s="145">
        <v>0</v>
      </c>
      <c r="EA19" s="150">
        <f t="shared" si="14"/>
        <v>0</v>
      </c>
      <c r="EB19" s="145">
        <v>0</v>
      </c>
      <c r="EC19" s="114">
        <f t="shared" si="18"/>
        <v>0</v>
      </c>
      <c r="ED19" s="241">
        <v>0</v>
      </c>
      <c r="EE19" s="151">
        <f t="shared" si="15"/>
        <v>0.99618320610687028</v>
      </c>
      <c r="EF19" s="145">
        <v>0</v>
      </c>
      <c r="EG19" s="151">
        <f t="shared" si="16"/>
        <v>0.93511450381679384</v>
      </c>
      <c r="EH19" s="145">
        <v>0</v>
      </c>
      <c r="EI19" s="145">
        <f t="shared" si="19"/>
        <v>0</v>
      </c>
      <c r="EJ19" s="145">
        <v>0</v>
      </c>
      <c r="EK19" s="149">
        <f t="shared" si="20"/>
        <v>2</v>
      </c>
      <c r="EL19" s="149" t="s">
        <v>325</v>
      </c>
      <c r="EM19" s="146"/>
      <c r="EN19" s="247">
        <f t="shared" si="24"/>
        <v>6.6666666666666666E-2</v>
      </c>
      <c r="EO19" s="247">
        <f t="shared" si="25"/>
        <v>0</v>
      </c>
      <c r="EP19" s="110">
        <f t="shared" si="21"/>
        <v>11.450381679389313</v>
      </c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</row>
    <row r="20" spans="1:174" s="152" customFormat="1" ht="15.75" x14ac:dyDescent="0.25">
      <c r="A20" s="137" t="s">
        <v>164</v>
      </c>
      <c r="B20" s="137" t="s">
        <v>162</v>
      </c>
      <c r="C20" s="137">
        <v>5</v>
      </c>
      <c r="D20" s="234" t="s">
        <v>294</v>
      </c>
      <c r="E20" s="139">
        <v>42892</v>
      </c>
      <c r="F20" s="138">
        <v>1</v>
      </c>
      <c r="G20" s="158">
        <v>13</v>
      </c>
      <c r="H20" s="221">
        <v>38</v>
      </c>
      <c r="I20" s="141"/>
      <c r="J20" s="141"/>
      <c r="K20" s="141"/>
      <c r="L20" s="141"/>
      <c r="M20" s="141"/>
      <c r="N20" s="141"/>
      <c r="O20" s="141">
        <v>2</v>
      </c>
      <c r="P20" s="159"/>
      <c r="Q20" s="159">
        <v>1</v>
      </c>
      <c r="R20" s="159">
        <v>1</v>
      </c>
      <c r="S20" s="159"/>
      <c r="T20" s="141">
        <v>3</v>
      </c>
      <c r="U20" s="141">
        <v>1</v>
      </c>
      <c r="V20" s="141"/>
      <c r="W20" s="141"/>
      <c r="X20" s="159"/>
      <c r="Y20" s="141"/>
      <c r="Z20" s="141"/>
      <c r="AA20" s="141">
        <v>1</v>
      </c>
      <c r="AB20" s="141">
        <v>1</v>
      </c>
      <c r="AC20" s="141"/>
      <c r="AD20" s="141"/>
      <c r="AE20" s="159"/>
      <c r="AF20" s="141">
        <v>1</v>
      </c>
      <c r="AG20" s="141">
        <v>1</v>
      </c>
      <c r="AH20" s="141"/>
      <c r="AI20" s="138"/>
      <c r="AJ20" s="159">
        <v>2</v>
      </c>
      <c r="AK20" s="159"/>
      <c r="AL20" s="141"/>
      <c r="AM20" s="141"/>
      <c r="AN20" s="141"/>
      <c r="AO20" s="141"/>
      <c r="AP20" s="141"/>
      <c r="AQ20" s="141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43"/>
      <c r="BN20" s="143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80">
        <f t="shared" si="0"/>
        <v>11</v>
      </c>
      <c r="DF20" s="138">
        <f t="shared" si="1"/>
        <v>10</v>
      </c>
      <c r="DG20" s="138">
        <f t="shared" si="17"/>
        <v>1</v>
      </c>
      <c r="DH20" s="144">
        <f t="shared" si="2"/>
        <v>52</v>
      </c>
      <c r="DI20" s="145">
        <f t="shared" si="3"/>
        <v>14</v>
      </c>
      <c r="DJ20" s="144">
        <f t="shared" si="4"/>
        <v>6</v>
      </c>
      <c r="DK20" s="144">
        <f t="shared" si="5"/>
        <v>2</v>
      </c>
      <c r="DL20" s="144">
        <f t="shared" si="6"/>
        <v>8</v>
      </c>
      <c r="DM20" s="144">
        <f t="shared" si="7"/>
        <v>0</v>
      </c>
      <c r="DN20" s="144">
        <f t="shared" si="8"/>
        <v>6</v>
      </c>
      <c r="DO20" s="144" t="s">
        <v>77</v>
      </c>
      <c r="DP20" s="228">
        <f t="shared" si="23"/>
        <v>0.73076923076923073</v>
      </c>
      <c r="DQ20" s="111">
        <f t="shared" si="9"/>
        <v>11</v>
      </c>
      <c r="DR20" s="147">
        <v>0</v>
      </c>
      <c r="DS20" s="148">
        <f t="shared" si="10"/>
        <v>0</v>
      </c>
      <c r="DT20" s="145">
        <v>0</v>
      </c>
      <c r="DU20" s="147">
        <f t="shared" si="11"/>
        <v>0</v>
      </c>
      <c r="DV20" s="149">
        <v>0</v>
      </c>
      <c r="DW20" s="148">
        <f t="shared" si="12"/>
        <v>10</v>
      </c>
      <c r="DX20" s="149">
        <v>4</v>
      </c>
      <c r="DY20" s="148">
        <f t="shared" si="13"/>
        <v>0</v>
      </c>
      <c r="DZ20" s="145">
        <v>0</v>
      </c>
      <c r="EA20" s="150">
        <f t="shared" si="14"/>
        <v>0</v>
      </c>
      <c r="EB20" s="145">
        <v>0</v>
      </c>
      <c r="EC20" s="114">
        <f t="shared" si="18"/>
        <v>14.285714285714285</v>
      </c>
      <c r="ED20" s="241">
        <v>4</v>
      </c>
      <c r="EE20" s="151">
        <f t="shared" si="15"/>
        <v>0.92307692307692313</v>
      </c>
      <c r="EF20" s="145">
        <v>0</v>
      </c>
      <c r="EG20" s="151">
        <f t="shared" si="16"/>
        <v>0.80769230769230771</v>
      </c>
      <c r="EH20" s="145">
        <v>0</v>
      </c>
      <c r="EI20" s="145">
        <f t="shared" si="19"/>
        <v>0</v>
      </c>
      <c r="EJ20" s="145">
        <v>0</v>
      </c>
      <c r="EK20" s="149">
        <f t="shared" si="20"/>
        <v>8</v>
      </c>
      <c r="EL20" s="149" t="s">
        <v>274</v>
      </c>
      <c r="EM20" s="146"/>
      <c r="EN20" s="247">
        <f t="shared" si="24"/>
        <v>0.42857142857142855</v>
      </c>
      <c r="EO20" s="247">
        <f t="shared" si="25"/>
        <v>0.14285714285714285</v>
      </c>
      <c r="EP20" s="110">
        <f t="shared" si="21"/>
        <v>26.923076923076923</v>
      </c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</row>
    <row r="21" spans="1:174" s="174" customFormat="1" ht="15.75" x14ac:dyDescent="0.25">
      <c r="A21" s="160" t="s">
        <v>164</v>
      </c>
      <c r="B21" s="160" t="s">
        <v>161</v>
      </c>
      <c r="C21" s="160">
        <v>1</v>
      </c>
      <c r="D21" s="235" t="s">
        <v>295</v>
      </c>
      <c r="E21" s="162">
        <v>42892</v>
      </c>
      <c r="F21" s="163" t="s">
        <v>169</v>
      </c>
      <c r="G21" s="161">
        <v>25</v>
      </c>
      <c r="H21" s="222">
        <v>104</v>
      </c>
      <c r="I21" s="164"/>
      <c r="J21" s="164"/>
      <c r="K21" s="164"/>
      <c r="L21" s="164"/>
      <c r="M21" s="164">
        <v>3</v>
      </c>
      <c r="N21" s="164"/>
      <c r="O21" s="164"/>
      <c r="P21" s="164"/>
      <c r="Q21" s="164">
        <v>1</v>
      </c>
      <c r="R21" s="164"/>
      <c r="S21" s="164"/>
      <c r="T21" s="164">
        <v>14</v>
      </c>
      <c r="U21" s="164"/>
      <c r="V21" s="164">
        <v>2</v>
      </c>
      <c r="W21" s="164"/>
      <c r="X21" s="164"/>
      <c r="Y21" s="164">
        <v>2</v>
      </c>
      <c r="Z21" s="164"/>
      <c r="AA21" s="164"/>
      <c r="AB21" s="164"/>
      <c r="AC21" s="164"/>
      <c r="AD21" s="164"/>
      <c r="AE21" s="164"/>
      <c r="AF21" s="164">
        <v>2</v>
      </c>
      <c r="AG21" s="164"/>
      <c r="AH21" s="164"/>
      <c r="AI21" s="161"/>
      <c r="AJ21" s="164"/>
      <c r="AK21" s="164"/>
      <c r="AL21" s="164"/>
      <c r="AM21" s="164"/>
      <c r="AN21" s="164"/>
      <c r="AO21" s="164">
        <v>1</v>
      </c>
      <c r="AP21" s="164"/>
      <c r="AQ21" s="164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5">
        <v>2</v>
      </c>
      <c r="BN21" s="165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80">
        <f t="shared" si="0"/>
        <v>8</v>
      </c>
      <c r="DF21" s="161">
        <f t="shared" si="1"/>
        <v>6</v>
      </c>
      <c r="DG21" s="161">
        <f t="shared" si="17"/>
        <v>2</v>
      </c>
      <c r="DH21" s="166">
        <f t="shared" si="2"/>
        <v>131</v>
      </c>
      <c r="DI21" s="167">
        <f t="shared" si="3"/>
        <v>25</v>
      </c>
      <c r="DJ21" s="166">
        <f t="shared" si="4"/>
        <v>18</v>
      </c>
      <c r="DK21" s="166">
        <f t="shared" si="5"/>
        <v>2</v>
      </c>
      <c r="DL21" s="166">
        <f t="shared" si="6"/>
        <v>20</v>
      </c>
      <c r="DM21" s="166">
        <f t="shared" si="7"/>
        <v>3</v>
      </c>
      <c r="DN21" s="166">
        <f t="shared" si="8"/>
        <v>1</v>
      </c>
      <c r="DO21" s="166" t="s">
        <v>77</v>
      </c>
      <c r="DP21" s="229">
        <f t="shared" si="23"/>
        <v>0.79389312977099236</v>
      </c>
      <c r="DQ21" s="111">
        <f t="shared" si="9"/>
        <v>8</v>
      </c>
      <c r="DR21" s="169">
        <v>0</v>
      </c>
      <c r="DS21" s="170">
        <f t="shared" si="10"/>
        <v>0</v>
      </c>
      <c r="DT21" s="167">
        <v>0</v>
      </c>
      <c r="DU21" s="169">
        <f t="shared" si="11"/>
        <v>0</v>
      </c>
      <c r="DV21" s="171">
        <v>0</v>
      </c>
      <c r="DW21" s="170">
        <f t="shared" si="12"/>
        <v>7</v>
      </c>
      <c r="DX21" s="171">
        <v>2</v>
      </c>
      <c r="DY21" s="170">
        <f t="shared" si="13"/>
        <v>0</v>
      </c>
      <c r="DZ21" s="167">
        <v>0</v>
      </c>
      <c r="EA21" s="172">
        <f t="shared" si="14"/>
        <v>0</v>
      </c>
      <c r="EB21" s="167">
        <v>0</v>
      </c>
      <c r="EC21" s="114">
        <f t="shared" si="18"/>
        <v>8</v>
      </c>
      <c r="ED21" s="242">
        <v>2</v>
      </c>
      <c r="EE21" s="173">
        <f t="shared" si="15"/>
        <v>0.97709923664122134</v>
      </c>
      <c r="EF21" s="167">
        <v>0</v>
      </c>
      <c r="EG21" s="173">
        <f t="shared" si="16"/>
        <v>0.9007633587786259</v>
      </c>
      <c r="EH21" s="167">
        <v>0</v>
      </c>
      <c r="EI21" s="167">
        <f t="shared" si="19"/>
        <v>0</v>
      </c>
      <c r="EJ21" s="167">
        <v>0</v>
      </c>
      <c r="EK21" s="171">
        <f t="shared" si="20"/>
        <v>4</v>
      </c>
      <c r="EL21" s="171" t="s">
        <v>325</v>
      </c>
      <c r="EM21" s="168"/>
      <c r="EN21" s="248">
        <f t="shared" si="24"/>
        <v>0.04</v>
      </c>
      <c r="EO21" s="248">
        <f t="shared" si="25"/>
        <v>0.08</v>
      </c>
      <c r="EP21" s="110">
        <f t="shared" si="21"/>
        <v>19.083969465648856</v>
      </c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</row>
    <row r="22" spans="1:174" s="174" customFormat="1" ht="15.75" x14ac:dyDescent="0.25">
      <c r="A22" s="160" t="s">
        <v>164</v>
      </c>
      <c r="B22" s="160" t="s">
        <v>161</v>
      </c>
      <c r="C22" s="160">
        <v>2</v>
      </c>
      <c r="D22" s="235" t="s">
        <v>308</v>
      </c>
      <c r="E22" s="162">
        <v>42892</v>
      </c>
      <c r="F22" s="163" t="s">
        <v>169</v>
      </c>
      <c r="G22" s="161">
        <v>2</v>
      </c>
      <c r="H22" s="222">
        <v>13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1"/>
      <c r="AJ22" s="164">
        <v>1</v>
      </c>
      <c r="AK22" s="164">
        <v>1</v>
      </c>
      <c r="AL22" s="164"/>
      <c r="AM22" s="164"/>
      <c r="AN22" s="164"/>
      <c r="AO22" s="164"/>
      <c r="AP22" s="164"/>
      <c r="AQ22" s="164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5"/>
      <c r="BN22" s="165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80">
        <f t="shared" si="0"/>
        <v>3</v>
      </c>
      <c r="DF22" s="161">
        <f t="shared" si="1"/>
        <v>2</v>
      </c>
      <c r="DG22" s="161">
        <f t="shared" si="17"/>
        <v>1</v>
      </c>
      <c r="DH22" s="166">
        <f t="shared" si="2"/>
        <v>15</v>
      </c>
      <c r="DI22" s="167">
        <f t="shared" si="3"/>
        <v>2</v>
      </c>
      <c r="DJ22" s="166">
        <f t="shared" si="4"/>
        <v>0</v>
      </c>
      <c r="DK22" s="166">
        <f t="shared" si="5"/>
        <v>0</v>
      </c>
      <c r="DL22" s="166">
        <f t="shared" si="6"/>
        <v>1</v>
      </c>
      <c r="DM22" s="166">
        <f t="shared" si="7"/>
        <v>0</v>
      </c>
      <c r="DN22" s="166">
        <f t="shared" si="8"/>
        <v>1</v>
      </c>
      <c r="DO22" s="166" t="s">
        <v>77</v>
      </c>
      <c r="DP22" s="229">
        <f t="shared" si="23"/>
        <v>0.8666666666666667</v>
      </c>
      <c r="DQ22" s="111">
        <f t="shared" si="9"/>
        <v>3</v>
      </c>
      <c r="DR22" s="169">
        <v>0</v>
      </c>
      <c r="DS22" s="170">
        <f t="shared" si="10"/>
        <v>0</v>
      </c>
      <c r="DT22" s="167">
        <v>0</v>
      </c>
      <c r="DU22" s="169">
        <f t="shared" si="11"/>
        <v>0</v>
      </c>
      <c r="DV22" s="171">
        <v>0</v>
      </c>
      <c r="DW22" s="170">
        <f t="shared" si="12"/>
        <v>2</v>
      </c>
      <c r="DX22" s="171">
        <v>0</v>
      </c>
      <c r="DY22" s="170">
        <f t="shared" si="13"/>
        <v>0</v>
      </c>
      <c r="DZ22" s="167">
        <v>0</v>
      </c>
      <c r="EA22" s="172">
        <f t="shared" si="14"/>
        <v>0</v>
      </c>
      <c r="EB22" s="167">
        <v>0</v>
      </c>
      <c r="EC22" s="114">
        <f t="shared" si="18"/>
        <v>0</v>
      </c>
      <c r="ED22" s="242">
        <v>0</v>
      </c>
      <c r="EE22" s="173">
        <f t="shared" si="15"/>
        <v>0.8666666666666667</v>
      </c>
      <c r="EF22" s="167">
        <v>0</v>
      </c>
      <c r="EG22" s="173">
        <f t="shared" si="16"/>
        <v>0.8666666666666667</v>
      </c>
      <c r="EH22" s="167">
        <v>0</v>
      </c>
      <c r="EI22" s="167">
        <f t="shared" si="19"/>
        <v>0</v>
      </c>
      <c r="EJ22" s="167">
        <v>0</v>
      </c>
      <c r="EK22" s="171">
        <f t="shared" si="20"/>
        <v>0</v>
      </c>
      <c r="EL22" s="171" t="s">
        <v>274</v>
      </c>
      <c r="EM22" s="168"/>
      <c r="EN22" s="248">
        <f t="shared" si="24"/>
        <v>0.5</v>
      </c>
      <c r="EO22" s="248">
        <f t="shared" si="25"/>
        <v>0</v>
      </c>
      <c r="EP22" s="110">
        <f t="shared" si="21"/>
        <v>13.333333333333334</v>
      </c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</row>
    <row r="23" spans="1:174" s="174" customFormat="1" ht="15.75" x14ac:dyDescent="0.25">
      <c r="A23" s="160" t="s">
        <v>164</v>
      </c>
      <c r="B23" s="160" t="s">
        <v>161</v>
      </c>
      <c r="C23" s="160">
        <v>3</v>
      </c>
      <c r="D23" s="235" t="s">
        <v>296</v>
      </c>
      <c r="E23" s="162">
        <v>42892</v>
      </c>
      <c r="F23" s="163" t="s">
        <v>169</v>
      </c>
      <c r="G23" s="161">
        <v>13</v>
      </c>
      <c r="H23" s="222">
        <v>101</v>
      </c>
      <c r="I23" s="176"/>
      <c r="J23" s="176"/>
      <c r="K23" s="176"/>
      <c r="L23" s="176"/>
      <c r="M23" s="176">
        <v>2</v>
      </c>
      <c r="N23" s="176"/>
      <c r="O23" s="176"/>
      <c r="P23" s="176"/>
      <c r="Q23" s="176"/>
      <c r="R23" s="164"/>
      <c r="S23" s="164"/>
      <c r="T23" s="164">
        <v>7</v>
      </c>
      <c r="U23" s="164"/>
      <c r="V23" s="176">
        <v>1</v>
      </c>
      <c r="W23" s="176"/>
      <c r="X23" s="164"/>
      <c r="Y23" s="164">
        <v>2</v>
      </c>
      <c r="Z23" s="164"/>
      <c r="AA23" s="164"/>
      <c r="AB23" s="164"/>
      <c r="AC23" s="164"/>
      <c r="AD23" s="164"/>
      <c r="AE23" s="164"/>
      <c r="AF23" s="164">
        <v>1</v>
      </c>
      <c r="AG23" s="164"/>
      <c r="AH23" s="164"/>
      <c r="AI23" s="161"/>
      <c r="AJ23" s="164"/>
      <c r="AK23" s="164"/>
      <c r="AL23" s="164"/>
      <c r="AM23" s="164"/>
      <c r="AN23" s="164"/>
      <c r="AO23" s="164"/>
      <c r="AP23" s="164"/>
      <c r="AQ23" s="164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5"/>
      <c r="BN23" s="165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80">
        <f t="shared" si="0"/>
        <v>6</v>
      </c>
      <c r="DF23" s="161">
        <f t="shared" si="1"/>
        <v>5</v>
      </c>
      <c r="DG23" s="161">
        <f t="shared" si="17"/>
        <v>1</v>
      </c>
      <c r="DH23" s="166">
        <f t="shared" si="2"/>
        <v>114</v>
      </c>
      <c r="DI23" s="167">
        <f t="shared" si="3"/>
        <v>13</v>
      </c>
      <c r="DJ23" s="166">
        <f t="shared" si="4"/>
        <v>10</v>
      </c>
      <c r="DK23" s="166">
        <f t="shared" si="5"/>
        <v>1</v>
      </c>
      <c r="DL23" s="166">
        <f t="shared" si="6"/>
        <v>11</v>
      </c>
      <c r="DM23" s="166">
        <f t="shared" si="7"/>
        <v>2</v>
      </c>
      <c r="DN23" s="166">
        <f t="shared" si="8"/>
        <v>0</v>
      </c>
      <c r="DO23" s="166" t="s">
        <v>77</v>
      </c>
      <c r="DP23" s="229">
        <f t="shared" si="23"/>
        <v>0.88596491228070173</v>
      </c>
      <c r="DQ23" s="111">
        <f t="shared" si="9"/>
        <v>6</v>
      </c>
      <c r="DR23" s="169">
        <v>0</v>
      </c>
      <c r="DS23" s="170">
        <f t="shared" si="10"/>
        <v>0</v>
      </c>
      <c r="DT23" s="167">
        <v>0</v>
      </c>
      <c r="DU23" s="169">
        <f t="shared" si="11"/>
        <v>0</v>
      </c>
      <c r="DV23" s="171">
        <v>0</v>
      </c>
      <c r="DW23" s="170">
        <f t="shared" si="12"/>
        <v>5</v>
      </c>
      <c r="DX23" s="171">
        <v>2</v>
      </c>
      <c r="DY23" s="170">
        <f t="shared" si="13"/>
        <v>0</v>
      </c>
      <c r="DZ23" s="167">
        <v>0</v>
      </c>
      <c r="EA23" s="172">
        <f t="shared" si="14"/>
        <v>0</v>
      </c>
      <c r="EB23" s="167">
        <v>0</v>
      </c>
      <c r="EC23" s="114">
        <f t="shared" si="18"/>
        <v>7.6923076923076925</v>
      </c>
      <c r="ED23" s="242">
        <v>2</v>
      </c>
      <c r="EE23" s="173">
        <f t="shared" si="15"/>
        <v>0.99122807017543857</v>
      </c>
      <c r="EF23" s="167">
        <v>0</v>
      </c>
      <c r="EG23" s="173">
        <f t="shared" si="16"/>
        <v>0.94736842105263153</v>
      </c>
      <c r="EH23" s="167">
        <v>0</v>
      </c>
      <c r="EI23" s="167">
        <f t="shared" si="19"/>
        <v>0</v>
      </c>
      <c r="EJ23" s="167">
        <v>0</v>
      </c>
      <c r="EK23" s="171">
        <f t="shared" si="20"/>
        <v>4</v>
      </c>
      <c r="EL23" s="171" t="s">
        <v>325</v>
      </c>
      <c r="EM23" s="168"/>
      <c r="EN23" s="248">
        <f t="shared" si="24"/>
        <v>0</v>
      </c>
      <c r="EO23" s="248">
        <f t="shared" si="25"/>
        <v>7.6923076923076927E-2</v>
      </c>
      <c r="EP23" s="110">
        <f t="shared" si="21"/>
        <v>11.403508771929824</v>
      </c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</row>
    <row r="24" spans="1:174" s="174" customFormat="1" ht="15.75" x14ac:dyDescent="0.25">
      <c r="A24" s="160" t="s">
        <v>164</v>
      </c>
      <c r="B24" s="160" t="s">
        <v>161</v>
      </c>
      <c r="C24" s="160">
        <v>4</v>
      </c>
      <c r="D24" s="235" t="s">
        <v>297</v>
      </c>
      <c r="E24" s="162">
        <v>42892</v>
      </c>
      <c r="F24" s="163" t="s">
        <v>169</v>
      </c>
      <c r="G24" s="161">
        <v>7</v>
      </c>
      <c r="H24" s="222">
        <v>306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64"/>
      <c r="S24" s="164"/>
      <c r="T24" s="164">
        <v>4</v>
      </c>
      <c r="U24" s="164"/>
      <c r="V24" s="176"/>
      <c r="W24" s="176"/>
      <c r="X24" s="164"/>
      <c r="Y24" s="164">
        <v>3</v>
      </c>
      <c r="Z24" s="164"/>
      <c r="AA24" s="164"/>
      <c r="AB24" s="164"/>
      <c r="AC24" s="164"/>
      <c r="AD24" s="164"/>
      <c r="AE24" s="164"/>
      <c r="AF24" s="164"/>
      <c r="AG24" s="164"/>
      <c r="AH24" s="164"/>
      <c r="AI24" s="161"/>
      <c r="AJ24" s="164"/>
      <c r="AK24" s="164"/>
      <c r="AL24" s="164"/>
      <c r="AM24" s="164"/>
      <c r="AN24" s="164"/>
      <c r="AO24" s="164"/>
      <c r="AP24" s="164"/>
      <c r="AQ24" s="164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5">
        <v>1</v>
      </c>
      <c r="BN24" s="165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80">
        <f t="shared" si="0"/>
        <v>4</v>
      </c>
      <c r="DF24" s="161">
        <f t="shared" si="1"/>
        <v>2</v>
      </c>
      <c r="DG24" s="161">
        <f t="shared" si="17"/>
        <v>2</v>
      </c>
      <c r="DH24" s="166">
        <f t="shared" si="2"/>
        <v>314</v>
      </c>
      <c r="DI24" s="167">
        <f t="shared" si="3"/>
        <v>7</v>
      </c>
      <c r="DJ24" s="166">
        <f t="shared" si="4"/>
        <v>7</v>
      </c>
      <c r="DK24" s="166">
        <f t="shared" si="5"/>
        <v>0</v>
      </c>
      <c r="DL24" s="166">
        <f t="shared" si="6"/>
        <v>7</v>
      </c>
      <c r="DM24" s="166">
        <f t="shared" si="7"/>
        <v>0</v>
      </c>
      <c r="DN24" s="166">
        <f t="shared" si="8"/>
        <v>0</v>
      </c>
      <c r="DO24" s="166" t="s">
        <v>77</v>
      </c>
      <c r="DP24" s="229">
        <f t="shared" si="23"/>
        <v>0.97452229299363058</v>
      </c>
      <c r="DQ24" s="111">
        <f t="shared" si="9"/>
        <v>4</v>
      </c>
      <c r="DR24" s="169">
        <v>0</v>
      </c>
      <c r="DS24" s="170">
        <f t="shared" si="10"/>
        <v>0</v>
      </c>
      <c r="DT24" s="167">
        <v>0</v>
      </c>
      <c r="DU24" s="169">
        <f t="shared" si="11"/>
        <v>0</v>
      </c>
      <c r="DV24" s="171">
        <v>0</v>
      </c>
      <c r="DW24" s="170">
        <f t="shared" si="12"/>
        <v>3</v>
      </c>
      <c r="DX24" s="171">
        <v>2</v>
      </c>
      <c r="DY24" s="170">
        <f t="shared" si="13"/>
        <v>0</v>
      </c>
      <c r="DZ24" s="167">
        <v>0</v>
      </c>
      <c r="EA24" s="172">
        <f t="shared" si="14"/>
        <v>0</v>
      </c>
      <c r="EB24" s="167">
        <v>0</v>
      </c>
      <c r="EC24" s="114">
        <f t="shared" si="18"/>
        <v>0</v>
      </c>
      <c r="ED24" s="242">
        <v>0</v>
      </c>
      <c r="EE24" s="173">
        <f t="shared" si="15"/>
        <v>1</v>
      </c>
      <c r="EF24" s="167">
        <v>0</v>
      </c>
      <c r="EG24" s="173">
        <f t="shared" si="16"/>
        <v>0.98726114649681529</v>
      </c>
      <c r="EH24" s="167">
        <v>0</v>
      </c>
      <c r="EI24" s="167">
        <f t="shared" si="19"/>
        <v>0</v>
      </c>
      <c r="EJ24" s="167">
        <v>0</v>
      </c>
      <c r="EK24" s="171">
        <f t="shared" si="20"/>
        <v>2</v>
      </c>
      <c r="EL24" s="171" t="s">
        <v>325</v>
      </c>
      <c r="EM24" s="168"/>
      <c r="EN24" s="248">
        <f t="shared" si="24"/>
        <v>0</v>
      </c>
      <c r="EO24" s="248">
        <f t="shared" si="25"/>
        <v>0</v>
      </c>
      <c r="EP24" s="110">
        <f t="shared" si="21"/>
        <v>2.2292993630573248</v>
      </c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</row>
    <row r="25" spans="1:174" s="174" customFormat="1" ht="15.75" x14ac:dyDescent="0.25">
      <c r="A25" s="160" t="s">
        <v>164</v>
      </c>
      <c r="B25" s="160" t="s">
        <v>161</v>
      </c>
      <c r="C25" s="160">
        <v>5</v>
      </c>
      <c r="D25" s="235" t="s">
        <v>309</v>
      </c>
      <c r="E25" s="162">
        <v>42892</v>
      </c>
      <c r="F25" s="163" t="s">
        <v>169</v>
      </c>
      <c r="G25" s="161">
        <v>5</v>
      </c>
      <c r="H25" s="222">
        <v>10</v>
      </c>
      <c r="I25" s="176"/>
      <c r="J25" s="176"/>
      <c r="K25" s="176"/>
      <c r="L25" s="176"/>
      <c r="M25" s="176"/>
      <c r="N25" s="176">
        <v>1</v>
      </c>
      <c r="O25" s="176"/>
      <c r="P25" s="176"/>
      <c r="Q25" s="176"/>
      <c r="R25" s="164"/>
      <c r="S25" s="164"/>
      <c r="T25" s="164"/>
      <c r="U25" s="164"/>
      <c r="V25" s="176"/>
      <c r="W25" s="176"/>
      <c r="X25" s="164"/>
      <c r="Y25" s="164"/>
      <c r="Z25" s="164"/>
      <c r="AA25" s="164"/>
      <c r="AB25" s="164"/>
      <c r="AC25" s="164"/>
      <c r="AD25" s="164"/>
      <c r="AE25" s="164"/>
      <c r="AF25" s="164">
        <v>1</v>
      </c>
      <c r="AG25" s="164"/>
      <c r="AH25" s="164">
        <v>1</v>
      </c>
      <c r="AI25" s="161"/>
      <c r="AJ25" s="164"/>
      <c r="AK25" s="164">
        <v>1</v>
      </c>
      <c r="AL25" s="164"/>
      <c r="AM25" s="164"/>
      <c r="AN25" s="164"/>
      <c r="AO25" s="164">
        <v>1</v>
      </c>
      <c r="AP25" s="164"/>
      <c r="AQ25" s="164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5"/>
      <c r="BN25" s="165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80">
        <f t="shared" si="0"/>
        <v>5</v>
      </c>
      <c r="DF25" s="161">
        <f t="shared" si="1"/>
        <v>4</v>
      </c>
      <c r="DG25" s="161">
        <f t="shared" si="17"/>
        <v>1</v>
      </c>
      <c r="DH25" s="166">
        <f t="shared" si="2"/>
        <v>15</v>
      </c>
      <c r="DI25" s="167">
        <f t="shared" si="3"/>
        <v>5</v>
      </c>
      <c r="DJ25" s="166">
        <f t="shared" si="4"/>
        <v>0</v>
      </c>
      <c r="DK25" s="166">
        <f t="shared" si="5"/>
        <v>2</v>
      </c>
      <c r="DL25" s="166">
        <f t="shared" si="6"/>
        <v>3</v>
      </c>
      <c r="DM25" s="166">
        <f t="shared" si="7"/>
        <v>1</v>
      </c>
      <c r="DN25" s="166">
        <f t="shared" si="8"/>
        <v>0</v>
      </c>
      <c r="DO25" s="166" t="s">
        <v>77</v>
      </c>
      <c r="DP25" s="229">
        <f t="shared" si="23"/>
        <v>0.66666666666666663</v>
      </c>
      <c r="DQ25" s="111">
        <f t="shared" si="9"/>
        <v>5</v>
      </c>
      <c r="DR25" s="169">
        <v>0</v>
      </c>
      <c r="DS25" s="170">
        <f t="shared" si="10"/>
        <v>0</v>
      </c>
      <c r="DT25" s="167">
        <v>0</v>
      </c>
      <c r="DU25" s="169">
        <f t="shared" si="11"/>
        <v>0</v>
      </c>
      <c r="DV25" s="171">
        <v>0</v>
      </c>
      <c r="DW25" s="170">
        <f t="shared" si="12"/>
        <v>4</v>
      </c>
      <c r="DX25" s="171">
        <v>2</v>
      </c>
      <c r="DY25" s="170">
        <f t="shared" si="13"/>
        <v>0</v>
      </c>
      <c r="DZ25" s="167">
        <v>0</v>
      </c>
      <c r="EA25" s="172">
        <f t="shared" si="14"/>
        <v>0</v>
      </c>
      <c r="EB25" s="167">
        <v>0</v>
      </c>
      <c r="EC25" s="114">
        <f t="shared" si="18"/>
        <v>40</v>
      </c>
      <c r="ED25" s="242">
        <v>6</v>
      </c>
      <c r="EE25" s="173">
        <f t="shared" si="15"/>
        <v>0.73333333333333328</v>
      </c>
      <c r="EF25" s="167">
        <v>0</v>
      </c>
      <c r="EG25" s="173">
        <f t="shared" si="16"/>
        <v>0.66666666666666663</v>
      </c>
      <c r="EH25" s="167">
        <v>0</v>
      </c>
      <c r="EI25" s="167">
        <f t="shared" si="19"/>
        <v>0</v>
      </c>
      <c r="EJ25" s="167">
        <v>0</v>
      </c>
      <c r="EK25" s="171">
        <f t="shared" si="20"/>
        <v>8</v>
      </c>
      <c r="EL25" s="171" t="s">
        <v>274</v>
      </c>
      <c r="EM25" s="168"/>
      <c r="EN25" s="248">
        <f t="shared" si="24"/>
        <v>0</v>
      </c>
      <c r="EO25" s="248">
        <f t="shared" si="25"/>
        <v>0.4</v>
      </c>
      <c r="EP25" s="110">
        <f t="shared" si="21"/>
        <v>33.333333333333329</v>
      </c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</row>
    <row r="26" spans="1:174" s="185" customFormat="1" ht="15.75" x14ac:dyDescent="0.25">
      <c r="A26" s="177" t="s">
        <v>160</v>
      </c>
      <c r="B26" s="177" t="s">
        <v>162</v>
      </c>
      <c r="C26" s="177">
        <v>2</v>
      </c>
      <c r="D26" s="236" t="s">
        <v>298</v>
      </c>
      <c r="E26" s="179">
        <v>42893</v>
      </c>
      <c r="F26" s="180" t="s">
        <v>144</v>
      </c>
      <c r="G26" s="178">
        <v>168</v>
      </c>
      <c r="H26" s="223">
        <v>126</v>
      </c>
      <c r="I26" s="178"/>
      <c r="J26" s="178"/>
      <c r="K26" s="178"/>
      <c r="L26" s="178"/>
      <c r="M26" s="181"/>
      <c r="N26" s="181"/>
      <c r="O26" s="178"/>
      <c r="P26" s="178"/>
      <c r="Q26" s="178">
        <v>2</v>
      </c>
      <c r="R26" s="178"/>
      <c r="S26" s="178"/>
      <c r="T26" s="178">
        <v>66</v>
      </c>
      <c r="U26" s="181"/>
      <c r="V26" s="178">
        <v>30</v>
      </c>
      <c r="W26" s="181"/>
      <c r="X26" s="178"/>
      <c r="Y26" s="181">
        <v>18</v>
      </c>
      <c r="Z26" s="178">
        <v>2</v>
      </c>
      <c r="AA26" s="178">
        <v>10</v>
      </c>
      <c r="AB26" s="178"/>
      <c r="AC26" s="178">
        <v>4</v>
      </c>
      <c r="AD26" s="178"/>
      <c r="AE26" s="178"/>
      <c r="AF26" s="181">
        <v>18</v>
      </c>
      <c r="AG26" s="178">
        <v>2</v>
      </c>
      <c r="AH26" s="181">
        <v>4</v>
      </c>
      <c r="AI26" s="178">
        <v>2</v>
      </c>
      <c r="AJ26" s="178">
        <v>2</v>
      </c>
      <c r="AK26" s="178"/>
      <c r="AL26" s="178"/>
      <c r="AM26" s="178"/>
      <c r="AN26" s="178">
        <v>2</v>
      </c>
      <c r="AO26" s="178"/>
      <c r="AP26" s="178">
        <v>6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82"/>
      <c r="BE26" s="183"/>
      <c r="BF26" s="183"/>
      <c r="BG26" s="183"/>
      <c r="BH26" s="183"/>
      <c r="BI26" s="183"/>
      <c r="BJ26" s="183"/>
      <c r="BK26" s="183"/>
      <c r="BL26" s="183"/>
      <c r="BM26" s="178"/>
      <c r="BN26" s="178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00">
        <v>4</v>
      </c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00">
        <v>2</v>
      </c>
      <c r="CV26" s="237"/>
      <c r="CW26" s="237"/>
      <c r="CX26" s="237"/>
      <c r="CY26" s="237"/>
      <c r="CZ26" s="237"/>
      <c r="DA26" s="237"/>
      <c r="DB26" s="237"/>
      <c r="DC26" s="237"/>
      <c r="DD26" s="237"/>
      <c r="DE26" s="80">
        <f t="shared" si="0"/>
        <v>15</v>
      </c>
      <c r="DF26" s="178">
        <f t="shared" si="1"/>
        <v>12</v>
      </c>
      <c r="DG26" s="178">
        <f t="shared" si="17"/>
        <v>3</v>
      </c>
      <c r="DH26" s="182">
        <f t="shared" si="2"/>
        <v>300</v>
      </c>
      <c r="DI26" s="186">
        <f t="shared" si="3"/>
        <v>168</v>
      </c>
      <c r="DJ26" s="182">
        <f t="shared" si="4"/>
        <v>130</v>
      </c>
      <c r="DK26" s="182">
        <f t="shared" si="5"/>
        <v>24</v>
      </c>
      <c r="DL26" s="182">
        <f t="shared" si="6"/>
        <v>154</v>
      </c>
      <c r="DM26" s="182">
        <f t="shared" si="7"/>
        <v>2</v>
      </c>
      <c r="DN26" s="182">
        <f t="shared" si="8"/>
        <v>4</v>
      </c>
      <c r="DO26" s="182" t="s">
        <v>7</v>
      </c>
      <c r="DP26" s="230">
        <f>G26/DH26</f>
        <v>0.56000000000000005</v>
      </c>
      <c r="DQ26" s="111">
        <f t="shared" si="9"/>
        <v>15</v>
      </c>
      <c r="DR26" s="188">
        <v>0</v>
      </c>
      <c r="DS26" s="189">
        <f t="shared" si="10"/>
        <v>0</v>
      </c>
      <c r="DT26" s="186">
        <v>0</v>
      </c>
      <c r="DU26" s="187">
        <f t="shared" si="11"/>
        <v>0</v>
      </c>
      <c r="DV26" s="190">
        <v>0</v>
      </c>
      <c r="DW26" s="189">
        <f t="shared" si="12"/>
        <v>12</v>
      </c>
      <c r="DX26" s="191">
        <v>6</v>
      </c>
      <c r="DY26" s="189">
        <f t="shared" si="13"/>
        <v>0</v>
      </c>
      <c r="DZ26" s="192">
        <v>0</v>
      </c>
      <c r="EA26" s="193">
        <f t="shared" si="14"/>
        <v>0</v>
      </c>
      <c r="EB26" s="192">
        <v>0</v>
      </c>
      <c r="EC26" s="114">
        <f t="shared" si="18"/>
        <v>14.285714285714285</v>
      </c>
      <c r="ED26" s="243">
        <v>4</v>
      </c>
      <c r="EE26" s="194">
        <f t="shared" si="15"/>
        <v>0.87333333333333329</v>
      </c>
      <c r="EF26" s="195">
        <v>0</v>
      </c>
      <c r="EG26" s="194">
        <f t="shared" si="16"/>
        <v>0.65333333333333332</v>
      </c>
      <c r="EH26" s="261">
        <v>0</v>
      </c>
      <c r="EI26" s="186">
        <f>DS26+DU26</f>
        <v>0</v>
      </c>
      <c r="EJ26" s="192">
        <v>0</v>
      </c>
      <c r="EK26" s="190">
        <f>DR26+DT26+DV26+DX26+DZ26+EB26+ED26+EF26+EH26+EJ26</f>
        <v>10</v>
      </c>
      <c r="EL26" s="190" t="s">
        <v>274</v>
      </c>
      <c r="EN26" s="249">
        <f t="shared" si="24"/>
        <v>3.5714285714285712E-2</v>
      </c>
      <c r="EO26" s="249">
        <f t="shared" si="25"/>
        <v>0.14285714285714285</v>
      </c>
      <c r="EP26" s="110">
        <f t="shared" si="21"/>
        <v>56.000000000000007</v>
      </c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</row>
    <row r="27" spans="1:174" s="185" customFormat="1" ht="15.75" x14ac:dyDescent="0.25">
      <c r="A27" s="177" t="s">
        <v>160</v>
      </c>
      <c r="B27" s="177" t="s">
        <v>162</v>
      </c>
      <c r="C27" s="177">
        <v>3</v>
      </c>
      <c r="D27" s="236" t="s">
        <v>299</v>
      </c>
      <c r="E27" s="179">
        <v>42893</v>
      </c>
      <c r="F27" s="180" t="s">
        <v>169</v>
      </c>
      <c r="G27" s="178">
        <v>171</v>
      </c>
      <c r="H27" s="223">
        <v>136</v>
      </c>
      <c r="I27" s="187">
        <v>3</v>
      </c>
      <c r="J27" s="187"/>
      <c r="K27" s="187">
        <v>2</v>
      </c>
      <c r="L27" s="197"/>
      <c r="M27" s="197"/>
      <c r="N27" s="198"/>
      <c r="O27" s="198"/>
      <c r="P27" s="198"/>
      <c r="Q27" s="198"/>
      <c r="R27" s="198"/>
      <c r="S27" s="198"/>
      <c r="T27" s="198">
        <v>24</v>
      </c>
      <c r="U27" s="198"/>
      <c r="V27" s="198">
        <v>41</v>
      </c>
      <c r="W27" s="197">
        <v>10</v>
      </c>
      <c r="X27" s="197"/>
      <c r="Y27" s="197">
        <v>24</v>
      </c>
      <c r="Z27" s="197">
        <v>5</v>
      </c>
      <c r="AA27" s="197">
        <v>19</v>
      </c>
      <c r="AB27" s="197">
        <v>19</v>
      </c>
      <c r="AC27" s="197">
        <v>2</v>
      </c>
      <c r="AD27" s="197">
        <v>2</v>
      </c>
      <c r="AE27" s="197"/>
      <c r="AF27" s="197">
        <v>17</v>
      </c>
      <c r="AG27" s="197"/>
      <c r="AH27" s="197">
        <v>3</v>
      </c>
      <c r="AI27" s="197"/>
      <c r="AJ27" s="199"/>
      <c r="AK27" s="199"/>
      <c r="AL27" s="200"/>
      <c r="AM27" s="200"/>
      <c r="AN27" s="200"/>
      <c r="AO27" s="200"/>
      <c r="AP27" s="200"/>
      <c r="AQ27" s="200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84"/>
      <c r="BN27" s="184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>
        <v>2</v>
      </c>
      <c r="CG27" s="178"/>
      <c r="CH27" s="178"/>
      <c r="CI27" s="178"/>
      <c r="CJ27" s="178"/>
      <c r="CK27" s="178"/>
      <c r="CL27" s="178"/>
      <c r="CM27" s="178"/>
      <c r="CN27" s="178"/>
      <c r="CO27" s="178">
        <v>2</v>
      </c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80">
        <f t="shared" si="0"/>
        <v>16</v>
      </c>
      <c r="DF27" s="178">
        <f t="shared" si="1"/>
        <v>13</v>
      </c>
      <c r="DG27" s="178">
        <f t="shared" si="17"/>
        <v>3</v>
      </c>
      <c r="DH27" s="182">
        <f t="shared" si="2"/>
        <v>311</v>
      </c>
      <c r="DI27" s="186">
        <f t="shared" si="3"/>
        <v>171</v>
      </c>
      <c r="DJ27" s="182">
        <f t="shared" si="4"/>
        <v>146</v>
      </c>
      <c r="DK27" s="182">
        <f t="shared" si="5"/>
        <v>20</v>
      </c>
      <c r="DL27" s="182">
        <f t="shared" si="6"/>
        <v>166</v>
      </c>
      <c r="DM27" s="182">
        <f t="shared" si="7"/>
        <v>5</v>
      </c>
      <c r="DN27" s="182">
        <f t="shared" si="8"/>
        <v>0</v>
      </c>
      <c r="DO27" s="182" t="s">
        <v>7</v>
      </c>
      <c r="DP27" s="230">
        <f>G27/DH27</f>
        <v>0.54983922829581988</v>
      </c>
      <c r="DQ27" s="111">
        <f t="shared" si="9"/>
        <v>16</v>
      </c>
      <c r="DR27" s="187">
        <v>0</v>
      </c>
      <c r="DS27" s="189">
        <f t="shared" si="10"/>
        <v>0</v>
      </c>
      <c r="DT27" s="186">
        <v>0</v>
      </c>
      <c r="DU27" s="187">
        <f t="shared" si="11"/>
        <v>0</v>
      </c>
      <c r="DV27" s="190">
        <v>0</v>
      </c>
      <c r="DW27" s="189">
        <f t="shared" si="12"/>
        <v>13</v>
      </c>
      <c r="DX27" s="190">
        <v>6</v>
      </c>
      <c r="DY27" s="189">
        <f t="shared" si="13"/>
        <v>0</v>
      </c>
      <c r="DZ27" s="181">
        <v>0</v>
      </c>
      <c r="EA27" s="193">
        <f t="shared" si="14"/>
        <v>0</v>
      </c>
      <c r="EB27" s="192">
        <v>0</v>
      </c>
      <c r="EC27" s="114">
        <f t="shared" si="18"/>
        <v>11.695906432748536</v>
      </c>
      <c r="ED27" s="244">
        <v>4</v>
      </c>
      <c r="EE27" s="194">
        <f t="shared" si="15"/>
        <v>0.93569131832797425</v>
      </c>
      <c r="EF27" s="177">
        <v>0</v>
      </c>
      <c r="EG27" s="194">
        <f t="shared" si="16"/>
        <v>0.62057877813504825</v>
      </c>
      <c r="EH27" s="182">
        <v>0</v>
      </c>
      <c r="EI27" s="186">
        <f>DS27+DU27</f>
        <v>0</v>
      </c>
      <c r="EJ27" s="186">
        <v>0</v>
      </c>
      <c r="EK27" s="190">
        <f>DR27+DT27+DV27+DX27+DZ27+EB27+ED27+EF27+EH27+EJ27</f>
        <v>10</v>
      </c>
      <c r="EL27" s="190" t="s">
        <v>274</v>
      </c>
      <c r="EM27" s="183"/>
      <c r="EN27" s="249">
        <f t="shared" si="24"/>
        <v>0</v>
      </c>
      <c r="EO27" s="249">
        <v>0.12280701754385964</v>
      </c>
      <c r="EP27" s="110">
        <f t="shared" si="21"/>
        <v>54.983922829581985</v>
      </c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</row>
    <row r="28" spans="1:174" s="217" customFormat="1" ht="15.75" x14ac:dyDescent="0.25">
      <c r="A28" s="201" t="s">
        <v>160</v>
      </c>
      <c r="B28" s="201" t="s">
        <v>161</v>
      </c>
      <c r="C28" s="201">
        <v>2</v>
      </c>
      <c r="D28" s="202" t="s">
        <v>300</v>
      </c>
      <c r="E28" s="203">
        <v>42893</v>
      </c>
      <c r="F28" s="204" t="s">
        <v>169</v>
      </c>
      <c r="G28" s="205">
        <v>131</v>
      </c>
      <c r="H28" s="224">
        <v>139</v>
      </c>
      <c r="I28" s="206">
        <v>2</v>
      </c>
      <c r="J28" s="206"/>
      <c r="K28" s="206"/>
      <c r="L28" s="206">
        <v>1</v>
      </c>
      <c r="M28" s="206"/>
      <c r="N28" s="206"/>
      <c r="O28" s="206"/>
      <c r="P28" s="206"/>
      <c r="Q28" s="206">
        <v>4</v>
      </c>
      <c r="R28" s="206"/>
      <c r="S28" s="206"/>
      <c r="T28" s="206">
        <v>9</v>
      </c>
      <c r="U28" s="206"/>
      <c r="V28" s="206">
        <v>23</v>
      </c>
      <c r="W28" s="206"/>
      <c r="X28" s="207"/>
      <c r="Y28" s="207">
        <v>29</v>
      </c>
      <c r="Z28" s="207"/>
      <c r="AA28" s="207">
        <v>29</v>
      </c>
      <c r="AB28" s="207">
        <v>1</v>
      </c>
      <c r="AC28" s="207"/>
      <c r="AD28" s="207"/>
      <c r="AE28" s="207"/>
      <c r="AF28" s="207">
        <v>26</v>
      </c>
      <c r="AG28" s="207"/>
      <c r="AH28" s="207">
        <v>7</v>
      </c>
      <c r="AI28" s="205"/>
      <c r="AJ28" s="206"/>
      <c r="AK28" s="206"/>
      <c r="AL28" s="207"/>
      <c r="AM28" s="207"/>
      <c r="AN28" s="207"/>
      <c r="AO28" s="207"/>
      <c r="AP28" s="207"/>
      <c r="AQ28" s="207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8">
        <v>1</v>
      </c>
      <c r="BN28" s="208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>
        <v>3</v>
      </c>
      <c r="CF28" s="205"/>
      <c r="CG28" s="205"/>
      <c r="CH28" s="205"/>
      <c r="CI28" s="205"/>
      <c r="CJ28" s="205"/>
      <c r="CK28" s="205"/>
      <c r="CL28" s="205"/>
      <c r="CM28" s="205"/>
      <c r="CN28" s="205"/>
      <c r="CO28" s="205">
        <v>3</v>
      </c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80">
        <f t="shared" si="0"/>
        <v>14</v>
      </c>
      <c r="DF28" s="205">
        <f t="shared" si="1"/>
        <v>10</v>
      </c>
      <c r="DG28" s="205">
        <f t="shared" si="17"/>
        <v>4</v>
      </c>
      <c r="DH28" s="209">
        <f t="shared" si="2"/>
        <v>277</v>
      </c>
      <c r="DI28" s="210">
        <f t="shared" si="3"/>
        <v>131</v>
      </c>
      <c r="DJ28" s="209">
        <f t="shared" si="4"/>
        <v>91</v>
      </c>
      <c r="DK28" s="209">
        <f t="shared" si="5"/>
        <v>33</v>
      </c>
      <c r="DL28" s="209">
        <f t="shared" si="6"/>
        <v>124</v>
      </c>
      <c r="DM28" s="209">
        <f t="shared" si="7"/>
        <v>3</v>
      </c>
      <c r="DN28" s="209">
        <f t="shared" si="8"/>
        <v>4</v>
      </c>
      <c r="DO28" s="209" t="s">
        <v>77</v>
      </c>
      <c r="DP28" s="231">
        <f>H28/DH28</f>
        <v>0.50180505415162457</v>
      </c>
      <c r="DQ28" s="111">
        <f t="shared" si="9"/>
        <v>14</v>
      </c>
      <c r="DR28" s="212">
        <v>0</v>
      </c>
      <c r="DS28" s="213">
        <f t="shared" si="10"/>
        <v>0</v>
      </c>
      <c r="DT28" s="210">
        <v>0</v>
      </c>
      <c r="DU28" s="212">
        <f t="shared" si="11"/>
        <v>0</v>
      </c>
      <c r="DV28" s="214">
        <v>0</v>
      </c>
      <c r="DW28" s="213">
        <f t="shared" si="12"/>
        <v>11</v>
      </c>
      <c r="DX28" s="214">
        <v>4</v>
      </c>
      <c r="DY28" s="213">
        <f t="shared" si="13"/>
        <v>0</v>
      </c>
      <c r="DZ28" s="210">
        <v>0</v>
      </c>
      <c r="EA28" s="215">
        <f t="shared" si="14"/>
        <v>0</v>
      </c>
      <c r="EB28" s="210">
        <v>0</v>
      </c>
      <c r="EC28" s="114">
        <f t="shared" si="18"/>
        <v>25.190839694656486</v>
      </c>
      <c r="ED28" s="245">
        <v>6</v>
      </c>
      <c r="EE28" s="216">
        <f t="shared" si="15"/>
        <v>0.88086642599277976</v>
      </c>
      <c r="EF28" s="210">
        <v>0</v>
      </c>
      <c r="EG28" s="216">
        <f t="shared" si="16"/>
        <v>0.55234657039711188</v>
      </c>
      <c r="EH28" s="210">
        <v>0</v>
      </c>
      <c r="EI28" s="210">
        <f t="shared" si="19"/>
        <v>0</v>
      </c>
      <c r="EJ28" s="210">
        <v>0</v>
      </c>
      <c r="EK28" s="214">
        <f t="shared" si="20"/>
        <v>10</v>
      </c>
      <c r="EL28" s="214" t="s">
        <v>274</v>
      </c>
      <c r="EM28" s="211"/>
      <c r="EN28" s="250">
        <f t="shared" si="24"/>
        <v>3.0534351145038167E-2</v>
      </c>
      <c r="EO28" s="250">
        <f>SUM(AE28:AH28)/DI28</f>
        <v>0.25190839694656486</v>
      </c>
      <c r="EP28" s="110">
        <f t="shared" si="21"/>
        <v>47.292418772563174</v>
      </c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</row>
    <row r="29" spans="1:174" s="217" customFormat="1" ht="13.9" customHeight="1" x14ac:dyDescent="0.25">
      <c r="A29" s="201" t="s">
        <v>160</v>
      </c>
      <c r="B29" s="201" t="s">
        <v>161</v>
      </c>
      <c r="C29" s="201">
        <v>3</v>
      </c>
      <c r="D29" s="202" t="s">
        <v>301</v>
      </c>
      <c r="E29" s="203">
        <v>42893</v>
      </c>
      <c r="F29" s="204" t="s">
        <v>169</v>
      </c>
      <c r="G29" s="205">
        <v>46</v>
      </c>
      <c r="H29" s="224">
        <v>144</v>
      </c>
      <c r="I29" s="206"/>
      <c r="J29" s="206"/>
      <c r="K29" s="206"/>
      <c r="L29" s="206"/>
      <c r="M29" s="206"/>
      <c r="N29" s="206"/>
      <c r="O29" s="206"/>
      <c r="P29" s="206"/>
      <c r="Q29" s="206">
        <v>2</v>
      </c>
      <c r="R29" s="206"/>
      <c r="S29" s="206"/>
      <c r="T29" s="206">
        <v>19</v>
      </c>
      <c r="U29" s="206"/>
      <c r="V29" s="206">
        <v>5</v>
      </c>
      <c r="W29" s="206"/>
      <c r="X29" s="207"/>
      <c r="Y29" s="207">
        <v>6</v>
      </c>
      <c r="Z29" s="207"/>
      <c r="AA29" s="207">
        <v>2</v>
      </c>
      <c r="AB29" s="207"/>
      <c r="AC29" s="207"/>
      <c r="AD29" s="207"/>
      <c r="AE29" s="207"/>
      <c r="AF29" s="207">
        <v>10</v>
      </c>
      <c r="AG29" s="207"/>
      <c r="AH29" s="207">
        <v>1</v>
      </c>
      <c r="AI29" s="205"/>
      <c r="AJ29" s="206"/>
      <c r="AK29" s="206"/>
      <c r="AL29" s="207"/>
      <c r="AM29" s="207"/>
      <c r="AN29" s="207">
        <v>1</v>
      </c>
      <c r="AO29" s="207"/>
      <c r="AP29" s="207"/>
      <c r="AQ29" s="207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8">
        <v>2</v>
      </c>
      <c r="BN29" s="208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>
        <v>6</v>
      </c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80">
        <f t="shared" si="0"/>
        <v>10</v>
      </c>
      <c r="DF29" s="205">
        <f t="shared" si="1"/>
        <v>7</v>
      </c>
      <c r="DG29" s="205">
        <f t="shared" si="17"/>
        <v>3</v>
      </c>
      <c r="DH29" s="209">
        <f t="shared" si="2"/>
        <v>198</v>
      </c>
      <c r="DI29" s="210">
        <f t="shared" si="3"/>
        <v>46</v>
      </c>
      <c r="DJ29" s="209">
        <f t="shared" si="4"/>
        <v>32</v>
      </c>
      <c r="DK29" s="209">
        <f t="shared" si="5"/>
        <v>11</v>
      </c>
      <c r="DL29" s="209">
        <f t="shared" si="6"/>
        <v>43</v>
      </c>
      <c r="DM29" s="209">
        <f t="shared" si="7"/>
        <v>0</v>
      </c>
      <c r="DN29" s="209">
        <f t="shared" si="8"/>
        <v>2</v>
      </c>
      <c r="DO29" s="209" t="s">
        <v>77</v>
      </c>
      <c r="DP29" s="231">
        <f>H29/DH29</f>
        <v>0.72727272727272729</v>
      </c>
      <c r="DQ29" s="111">
        <f t="shared" si="9"/>
        <v>10</v>
      </c>
      <c r="DR29" s="212">
        <v>0</v>
      </c>
      <c r="DS29" s="213">
        <f t="shared" si="10"/>
        <v>0</v>
      </c>
      <c r="DT29" s="210">
        <v>0</v>
      </c>
      <c r="DU29" s="212">
        <f t="shared" si="11"/>
        <v>0</v>
      </c>
      <c r="DV29" s="214">
        <v>0</v>
      </c>
      <c r="DW29" s="213">
        <f t="shared" si="12"/>
        <v>8</v>
      </c>
      <c r="DX29" s="214">
        <v>4</v>
      </c>
      <c r="DY29" s="213">
        <f t="shared" si="13"/>
        <v>0</v>
      </c>
      <c r="DZ29" s="210">
        <v>0</v>
      </c>
      <c r="EA29" s="215">
        <f t="shared" si="14"/>
        <v>0</v>
      </c>
      <c r="EB29" s="210">
        <v>0</v>
      </c>
      <c r="EC29" s="114">
        <f t="shared" si="18"/>
        <v>23.913043478260871</v>
      </c>
      <c r="ED29" s="245">
        <v>4</v>
      </c>
      <c r="EE29" s="216">
        <f t="shared" si="15"/>
        <v>0.93939393939393945</v>
      </c>
      <c r="EF29" s="210">
        <v>0</v>
      </c>
      <c r="EG29" s="216">
        <f t="shared" si="16"/>
        <v>0.8232323232323232</v>
      </c>
      <c r="EH29" s="210">
        <v>0</v>
      </c>
      <c r="EI29" s="210">
        <f t="shared" si="19"/>
        <v>0</v>
      </c>
      <c r="EJ29" s="210">
        <v>0</v>
      </c>
      <c r="EK29" s="214">
        <f t="shared" si="20"/>
        <v>8</v>
      </c>
      <c r="EL29" s="214" t="s">
        <v>274</v>
      </c>
      <c r="EM29" s="211"/>
      <c r="EN29" s="250">
        <f t="shared" si="24"/>
        <v>6.5217391304347824E-2</v>
      </c>
      <c r="EO29" s="250">
        <f>SUM(AE29:AH29)/DI29</f>
        <v>0.2391304347826087</v>
      </c>
      <c r="EP29" s="110">
        <f t="shared" si="21"/>
        <v>23.232323232323232</v>
      </c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</row>
    <row r="30" spans="1:174" s="19" customFormat="1" ht="15.75" x14ac:dyDescent="0.25">
      <c r="A30" s="23"/>
      <c r="B30" s="23"/>
      <c r="C30" s="15"/>
      <c r="D30" s="15"/>
      <c r="E30" s="29"/>
      <c r="F30" s="36"/>
      <c r="G30" s="47"/>
      <c r="H30" s="47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65"/>
      <c r="AJ30" s="71"/>
      <c r="AK30" s="71"/>
      <c r="AL30" s="66"/>
      <c r="AM30" s="66"/>
      <c r="AN30" s="66"/>
      <c r="AO30" s="66"/>
      <c r="AP30" s="66"/>
      <c r="AQ30" s="66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61"/>
      <c r="BN30" s="61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1"/>
      <c r="DB30" s="11"/>
      <c r="DC30" s="11"/>
      <c r="DD30" s="12"/>
      <c r="DE30" s="80"/>
      <c r="DF30" s="47"/>
      <c r="DG30" s="47"/>
      <c r="DH30" s="51"/>
      <c r="DI30" s="99"/>
      <c r="DJ30" s="51"/>
      <c r="DK30" s="51"/>
      <c r="DL30" s="51"/>
      <c r="DM30" s="51"/>
      <c r="DN30" s="51"/>
      <c r="DO30" s="21"/>
      <c r="DP30" s="9"/>
      <c r="DQ30" s="88"/>
      <c r="DR30" s="9"/>
      <c r="DS30" s="78"/>
      <c r="DT30" s="9"/>
      <c r="DU30" s="78"/>
      <c r="DV30" s="78"/>
      <c r="DW30" s="78"/>
      <c r="DX30" s="9"/>
      <c r="DY30" s="50"/>
      <c r="DZ30" s="9"/>
      <c r="EA30" s="50"/>
      <c r="EB30" s="9"/>
      <c r="EC30" s="50"/>
      <c r="ED30" s="9"/>
      <c r="EE30" s="95"/>
      <c r="EF30" s="9"/>
      <c r="EG30" s="95"/>
      <c r="EH30" s="9"/>
      <c r="EI30" s="9"/>
      <c r="EJ30" s="9"/>
      <c r="EK30" s="20"/>
      <c r="EL30" s="20"/>
      <c r="EM30" s="20"/>
      <c r="EN30" s="22"/>
      <c r="EO30" s="22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</row>
    <row r="31" spans="1:174" s="19" customFormat="1" ht="30" x14ac:dyDescent="0.25">
      <c r="A31" s="253" t="s">
        <v>310</v>
      </c>
      <c r="B31" s="23"/>
      <c r="C31" s="15"/>
      <c r="D31" s="15"/>
      <c r="E31" s="29"/>
      <c r="F31" s="36"/>
      <c r="G31" s="47"/>
      <c r="H31" s="47"/>
      <c r="I31" s="259"/>
      <c r="J31" s="259"/>
      <c r="K31" s="259"/>
      <c r="L31" s="59"/>
      <c r="M31" s="59"/>
      <c r="N31" s="59"/>
      <c r="O31" s="59"/>
      <c r="P31" s="59"/>
      <c r="Q31" s="55"/>
      <c r="R31" s="55"/>
      <c r="S31" s="55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5"/>
      <c r="AH31" s="55"/>
      <c r="AI31" s="65"/>
      <c r="AJ31" s="66"/>
      <c r="AK31" s="66"/>
      <c r="AL31" s="66"/>
      <c r="AM31" s="66"/>
      <c r="AN31" s="66"/>
      <c r="AO31" s="66"/>
      <c r="AP31" s="66"/>
      <c r="AQ31" s="66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61"/>
      <c r="BN31" s="61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1"/>
      <c r="DB31" s="11"/>
      <c r="DC31" s="11"/>
      <c r="DD31" s="12"/>
      <c r="DE31" s="80"/>
      <c r="DF31" s="47"/>
      <c r="DG31" s="47"/>
      <c r="DH31" s="51"/>
      <c r="DI31" s="99"/>
      <c r="DJ31" s="51"/>
      <c r="DK31" s="51"/>
      <c r="DL31" s="51"/>
      <c r="DM31" s="51"/>
      <c r="DN31" s="51"/>
      <c r="DO31" s="21"/>
      <c r="DP31" s="9"/>
      <c r="DQ31" s="88"/>
      <c r="DR31" s="9"/>
      <c r="DS31" s="78"/>
      <c r="DT31" s="9"/>
      <c r="DU31" s="78"/>
      <c r="DV31" s="78"/>
      <c r="DW31" s="78"/>
      <c r="DX31" s="9"/>
      <c r="DY31" s="50"/>
      <c r="DZ31" s="9"/>
      <c r="EA31" s="50"/>
      <c r="EB31" s="9"/>
      <c r="EC31" s="50"/>
      <c r="ED31" s="9"/>
      <c r="EE31" s="95"/>
      <c r="EF31" s="9"/>
      <c r="EG31" s="95"/>
      <c r="EH31" s="9"/>
      <c r="EI31" s="9"/>
      <c r="EJ31" s="9"/>
      <c r="EK31" s="20"/>
      <c r="EL31" s="20"/>
      <c r="EM31" s="20"/>
      <c r="EN31" s="22"/>
      <c r="EO31" s="22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</row>
    <row r="32" spans="1:174" s="19" customFormat="1" ht="15.75" x14ac:dyDescent="0.25">
      <c r="A32" s="253"/>
      <c r="B32" s="23"/>
      <c r="C32" s="15"/>
      <c r="D32" s="15"/>
      <c r="E32" s="29"/>
      <c r="F32" s="36"/>
      <c r="G32" s="47"/>
      <c r="H32" s="47"/>
      <c r="I32" s="259"/>
      <c r="J32" s="259"/>
      <c r="K32" s="259"/>
      <c r="L32" s="59"/>
      <c r="M32" s="59"/>
      <c r="N32" s="59"/>
      <c r="O32" s="59"/>
      <c r="P32" s="59"/>
      <c r="Q32" s="55"/>
      <c r="R32" s="55"/>
      <c r="S32" s="55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5"/>
      <c r="AH32" s="55"/>
      <c r="AI32" s="65"/>
      <c r="AJ32" s="66"/>
      <c r="AK32" s="66"/>
      <c r="AL32" s="66"/>
      <c r="AM32" s="66"/>
      <c r="AN32" s="66"/>
      <c r="AO32" s="66"/>
      <c r="AP32" s="66"/>
      <c r="AQ32" s="66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61"/>
      <c r="BN32" s="61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1"/>
      <c r="DB32" s="11"/>
      <c r="DC32" s="11"/>
      <c r="DD32" s="12"/>
      <c r="DE32" s="80"/>
      <c r="DF32" s="47"/>
      <c r="DG32" s="47"/>
      <c r="DH32" s="51"/>
      <c r="DI32" s="99"/>
      <c r="DJ32" s="51"/>
      <c r="DK32" s="51"/>
      <c r="DL32" s="51"/>
      <c r="DM32" s="51"/>
      <c r="DN32" s="51"/>
      <c r="DO32" s="21"/>
      <c r="DP32" s="9"/>
      <c r="DQ32" s="88"/>
      <c r="DR32" s="9"/>
      <c r="DS32" s="78"/>
      <c r="DT32" s="9"/>
      <c r="DU32" s="78"/>
      <c r="DV32" s="78"/>
      <c r="DW32" s="78"/>
      <c r="DX32" s="9"/>
      <c r="DY32" s="50"/>
      <c r="DZ32" s="9"/>
      <c r="EA32" s="50"/>
      <c r="EB32" s="9"/>
      <c r="EC32" s="50"/>
      <c r="ED32" s="9"/>
      <c r="EE32" s="95"/>
      <c r="EF32" s="9"/>
      <c r="EG32" s="95"/>
      <c r="EH32" s="9"/>
      <c r="EI32" s="9"/>
      <c r="EJ32" s="9"/>
      <c r="EK32" s="20"/>
      <c r="EL32" s="20"/>
      <c r="EM32" s="20"/>
      <c r="EN32" s="22"/>
      <c r="EO32" s="22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</row>
    <row r="33" spans="1:159" s="19" customFormat="1" ht="15.75" x14ac:dyDescent="0.25">
      <c r="A33" s="15"/>
      <c r="B33" s="15"/>
      <c r="C33" s="15"/>
      <c r="D33" s="15" t="s">
        <v>272</v>
      </c>
      <c r="E33" s="29"/>
      <c r="F33" s="36"/>
      <c r="G33" s="47"/>
      <c r="H33" s="47"/>
      <c r="I33" s="59"/>
      <c r="J33" s="59"/>
      <c r="K33" s="59"/>
      <c r="L33" s="59"/>
      <c r="M33" s="59"/>
      <c r="N33" s="59"/>
      <c r="O33" s="59"/>
      <c r="P33" s="59"/>
      <c r="Q33" s="55"/>
      <c r="R33" s="55"/>
      <c r="S33" s="55"/>
      <c r="T33" s="55"/>
      <c r="U33" s="55"/>
      <c r="V33" s="59"/>
      <c r="W33" s="59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5"/>
      <c r="AJ33" s="66"/>
      <c r="AK33" s="66"/>
      <c r="AL33" s="66"/>
      <c r="AM33" s="66"/>
      <c r="AN33" s="66"/>
      <c r="AO33" s="66"/>
      <c r="AP33" s="66"/>
      <c r="AQ33" s="66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61"/>
      <c r="BN33" s="61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7"/>
      <c r="CN33" s="17"/>
      <c r="CO33" s="17"/>
      <c r="CP33" s="17"/>
      <c r="CQ33" s="17"/>
      <c r="CR33" s="17"/>
      <c r="CS33" s="17"/>
      <c r="CT33" s="17"/>
      <c r="CU33" s="17"/>
      <c r="CV33" s="14"/>
      <c r="CW33" s="14"/>
      <c r="CX33" s="14"/>
      <c r="CY33" s="14"/>
      <c r="CZ33" s="14"/>
      <c r="DA33" s="11"/>
      <c r="DB33" s="11"/>
      <c r="DC33" s="11"/>
      <c r="DD33" s="12"/>
      <c r="DE33" s="47"/>
      <c r="DF33" s="47"/>
      <c r="DG33" s="47"/>
      <c r="DH33" s="51"/>
      <c r="DI33" s="99"/>
      <c r="DJ33" s="51"/>
      <c r="DK33" s="51"/>
      <c r="DL33" s="51"/>
      <c r="DM33" s="51"/>
      <c r="DN33" s="51"/>
      <c r="DO33" s="21"/>
      <c r="DP33" s="9"/>
      <c r="DQ33" s="88"/>
      <c r="DR33" s="9"/>
      <c r="DS33" s="78"/>
      <c r="DT33" s="9"/>
      <c r="DU33" s="78"/>
      <c r="DV33" s="78"/>
      <c r="DW33" s="78"/>
      <c r="DX33" s="9"/>
      <c r="DY33" s="50"/>
      <c r="DZ33" s="9"/>
      <c r="EA33" s="50"/>
      <c r="EB33" s="9"/>
      <c r="EC33" s="50"/>
      <c r="ED33" s="9"/>
      <c r="EE33" s="95"/>
      <c r="EF33" s="9"/>
      <c r="EG33" s="95"/>
      <c r="EH33" s="9"/>
      <c r="EI33" s="9"/>
      <c r="EJ33" s="9"/>
      <c r="EK33" s="20"/>
      <c r="EL33" s="20"/>
      <c r="EM33" s="20"/>
      <c r="EN33" s="22"/>
      <c r="EO33" s="22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</row>
    <row r="34" spans="1:159" s="19" customFormat="1" ht="15.75" x14ac:dyDescent="0.25">
      <c r="A34" s="267"/>
      <c r="B34" s="268" t="s">
        <v>355</v>
      </c>
      <c r="C34" s="15"/>
      <c r="D34" s="15"/>
      <c r="E34" s="29"/>
      <c r="F34" s="31"/>
      <c r="G34" s="47"/>
      <c r="H34" s="47"/>
      <c r="I34" s="59"/>
      <c r="J34" s="59"/>
      <c r="K34" s="59"/>
      <c r="L34" s="60"/>
      <c r="M34" s="59"/>
      <c r="N34" s="59"/>
      <c r="O34" s="60"/>
      <c r="P34" s="60"/>
      <c r="Q34" s="59"/>
      <c r="R34" s="60"/>
      <c r="S34" s="60"/>
      <c r="T34" s="55"/>
      <c r="U34" s="55"/>
      <c r="V34" s="59"/>
      <c r="W34" s="59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65"/>
      <c r="AJ34" s="71"/>
      <c r="AK34" s="72"/>
      <c r="AL34" s="66"/>
      <c r="AM34" s="66"/>
      <c r="AN34" s="66"/>
      <c r="AO34" s="66"/>
      <c r="AP34" s="66"/>
      <c r="AQ34" s="66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61"/>
      <c r="BN34" s="61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1"/>
      <c r="DB34" s="11"/>
      <c r="DC34" s="11"/>
      <c r="DD34" s="12"/>
      <c r="DE34" s="47"/>
      <c r="DF34" s="47"/>
      <c r="DG34" s="47"/>
      <c r="DH34" s="51"/>
      <c r="DI34" s="99"/>
      <c r="DJ34" s="51"/>
      <c r="DK34" s="51"/>
      <c r="DL34" s="51"/>
      <c r="DM34" s="51"/>
      <c r="DN34" s="51"/>
      <c r="DO34" s="21"/>
      <c r="DP34" s="9"/>
      <c r="DQ34" s="88"/>
      <c r="DR34" s="9"/>
      <c r="DS34" s="78"/>
      <c r="DT34" s="9"/>
      <c r="DU34" s="78"/>
      <c r="DV34" s="78"/>
      <c r="DW34" s="78"/>
      <c r="DX34" s="9"/>
      <c r="DY34" s="50"/>
      <c r="DZ34" s="9"/>
      <c r="EA34" s="50"/>
      <c r="EB34" s="9"/>
      <c r="EC34" s="50"/>
      <c r="ED34" s="9"/>
      <c r="EE34" s="95"/>
      <c r="EF34" s="9"/>
      <c r="EG34" s="95"/>
      <c r="EH34" s="9"/>
      <c r="EI34" s="9"/>
      <c r="EJ34" s="9"/>
      <c r="EK34" s="20"/>
      <c r="EL34" s="20"/>
      <c r="EM34" s="20"/>
      <c r="EN34" s="22"/>
      <c r="EO34" s="22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</row>
    <row r="35" spans="1:159" s="19" customFormat="1" ht="15.75" x14ac:dyDescent="0.25">
      <c r="A35" s="15"/>
      <c r="B35" s="15"/>
      <c r="C35" s="15"/>
      <c r="D35" s="15"/>
      <c r="E35" s="29"/>
      <c r="F35" s="31"/>
      <c r="G35" s="47"/>
      <c r="H35" s="47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65"/>
      <c r="AJ35" s="71"/>
      <c r="AK35" s="71"/>
      <c r="AL35" s="66"/>
      <c r="AM35" s="66"/>
      <c r="AN35" s="66"/>
      <c r="AO35" s="66"/>
      <c r="AP35" s="66"/>
      <c r="AQ35" s="66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61"/>
      <c r="BN35" s="61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1"/>
      <c r="DB35" s="11"/>
      <c r="DC35" s="11"/>
      <c r="DD35" s="12"/>
      <c r="DE35" s="47"/>
      <c r="DF35" s="47"/>
      <c r="DG35" s="47"/>
      <c r="DH35" s="51"/>
      <c r="DI35" s="99"/>
      <c r="DJ35" s="51"/>
      <c r="DK35" s="51"/>
      <c r="DL35" s="51"/>
      <c r="DM35" s="51"/>
      <c r="DN35" s="51"/>
      <c r="DO35" s="21"/>
      <c r="DP35" s="9"/>
      <c r="DQ35" s="88"/>
      <c r="DR35" s="9"/>
      <c r="DS35" s="78"/>
      <c r="DT35" s="9"/>
      <c r="DU35" s="78"/>
      <c r="DV35" s="78"/>
      <c r="DW35" s="78"/>
      <c r="DX35" s="9"/>
      <c r="DY35" s="50"/>
      <c r="DZ35" s="9"/>
      <c r="EA35" s="50"/>
      <c r="EB35" s="9"/>
      <c r="EC35" s="50"/>
      <c r="ED35" s="9"/>
      <c r="EE35" s="95"/>
      <c r="EF35" s="9"/>
      <c r="EG35" s="95"/>
      <c r="EH35" s="9"/>
      <c r="EI35" s="9"/>
      <c r="EJ35" s="9"/>
      <c r="EK35" s="20"/>
      <c r="EL35" s="20"/>
      <c r="EM35" s="20"/>
      <c r="EN35" s="22"/>
      <c r="EO35" s="22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</row>
    <row r="36" spans="1:159" s="19" customFormat="1" ht="15.75" x14ac:dyDescent="0.25">
      <c r="A36" s="15"/>
      <c r="B36" s="15"/>
      <c r="C36" s="15"/>
      <c r="D36" s="15"/>
      <c r="E36" s="29"/>
      <c r="F36" s="31"/>
      <c r="G36" s="47"/>
      <c r="H36" s="32"/>
      <c r="I36" s="260"/>
      <c r="J36" s="260"/>
      <c r="K36" s="260"/>
      <c r="L36" s="59"/>
      <c r="M36" s="59"/>
      <c r="N36" s="59"/>
      <c r="O36" s="59"/>
      <c r="P36" s="59"/>
      <c r="Q36" s="59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65"/>
      <c r="AJ36" s="66"/>
      <c r="AK36" s="66"/>
      <c r="AL36" s="66"/>
      <c r="AM36" s="66"/>
      <c r="AN36" s="66"/>
      <c r="AO36" s="66"/>
      <c r="AP36" s="66"/>
      <c r="AQ36" s="66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61"/>
      <c r="BN36" s="61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1"/>
      <c r="DB36" s="11"/>
      <c r="DC36" s="11"/>
      <c r="DD36" s="12"/>
      <c r="DE36" s="47"/>
      <c r="DF36" s="47"/>
      <c r="DG36" s="47"/>
      <c r="DH36" s="51"/>
      <c r="DI36" s="99"/>
      <c r="DJ36" s="51"/>
      <c r="DK36" s="51"/>
      <c r="DL36" s="51"/>
      <c r="DM36" s="51"/>
      <c r="DN36" s="51"/>
      <c r="DO36" s="21"/>
      <c r="DP36" s="9"/>
      <c r="DQ36" s="88"/>
      <c r="DR36" s="9"/>
      <c r="DS36" s="78"/>
      <c r="DT36" s="9"/>
      <c r="DU36" s="78"/>
      <c r="DV36" s="78"/>
      <c r="DW36" s="78"/>
      <c r="DX36" s="9"/>
      <c r="DY36" s="50"/>
      <c r="DZ36" s="9"/>
      <c r="EA36" s="50"/>
      <c r="EB36" s="9"/>
      <c r="EC36" s="50"/>
      <c r="ED36" s="9"/>
      <c r="EE36" s="95"/>
      <c r="EF36" s="9"/>
      <c r="EG36" s="95"/>
      <c r="EH36" s="9"/>
      <c r="EI36" s="9"/>
      <c r="EJ36" s="9"/>
      <c r="EK36" s="20"/>
      <c r="EL36" s="20"/>
      <c r="EM36" s="20"/>
      <c r="EN36" s="22"/>
      <c r="EO36" s="22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</row>
    <row r="37" spans="1:159" s="19" customFormat="1" ht="15.75" x14ac:dyDescent="0.25">
      <c r="A37" s="15"/>
      <c r="B37" s="15"/>
      <c r="C37" s="15"/>
      <c r="D37" s="15"/>
      <c r="E37" s="29"/>
      <c r="F37" s="31"/>
      <c r="G37" s="47"/>
      <c r="H37" s="47"/>
      <c r="I37" s="59"/>
      <c r="J37" s="59"/>
      <c r="K37" s="59"/>
      <c r="L37" s="56"/>
      <c r="M37" s="55"/>
      <c r="N37" s="55"/>
      <c r="O37" s="56"/>
      <c r="P37" s="56"/>
      <c r="Q37" s="55"/>
      <c r="R37" s="56"/>
      <c r="S37" s="56"/>
      <c r="T37" s="55"/>
      <c r="U37" s="55"/>
      <c r="V37" s="56"/>
      <c r="W37" s="55"/>
      <c r="X37" s="56"/>
      <c r="Y37" s="55"/>
      <c r="Z37" s="56"/>
      <c r="AA37" s="55"/>
      <c r="AB37" s="56"/>
      <c r="AC37" s="56"/>
      <c r="AD37" s="56"/>
      <c r="AE37" s="56"/>
      <c r="AF37" s="55"/>
      <c r="AG37" s="56"/>
      <c r="AH37" s="55"/>
      <c r="AI37" s="65"/>
      <c r="AJ37" s="66"/>
      <c r="AK37" s="67"/>
      <c r="AL37" s="67"/>
      <c r="AM37" s="66"/>
      <c r="AN37" s="66"/>
      <c r="AO37" s="66"/>
      <c r="AP37" s="66"/>
      <c r="AQ37" s="6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62"/>
      <c r="BN37" s="62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4"/>
      <c r="CD37" s="14"/>
      <c r="CE37" s="16"/>
      <c r="CF37" s="16"/>
      <c r="CG37" s="16"/>
      <c r="CH37" s="16"/>
      <c r="CI37" s="16"/>
      <c r="CJ37" s="16"/>
      <c r="CK37" s="16"/>
      <c r="CL37" s="14"/>
      <c r="CM37" s="16"/>
      <c r="CN37" s="16"/>
      <c r="CO37" s="16"/>
      <c r="CP37" s="14"/>
      <c r="CQ37" s="14"/>
      <c r="CR37" s="16"/>
      <c r="CS37" s="16"/>
      <c r="CT37" s="16"/>
      <c r="CU37" s="16"/>
      <c r="CV37" s="14"/>
      <c r="CW37" s="14"/>
      <c r="CX37" s="16"/>
      <c r="CY37" s="16"/>
      <c r="CZ37" s="16"/>
      <c r="DA37" s="11"/>
      <c r="DB37" s="11"/>
      <c r="DC37" s="11"/>
      <c r="DD37" s="12"/>
      <c r="DE37" s="47"/>
      <c r="DF37" s="47"/>
      <c r="DG37" s="47"/>
      <c r="DH37" s="51"/>
      <c r="DI37" s="99"/>
      <c r="DJ37" s="51"/>
      <c r="DK37" s="51"/>
      <c r="DL37" s="51"/>
      <c r="DM37" s="51"/>
      <c r="DN37" s="51"/>
      <c r="DO37" s="21"/>
      <c r="DP37" s="9"/>
      <c r="DQ37" s="88"/>
      <c r="DR37" s="9"/>
      <c r="DS37" s="78"/>
      <c r="DT37" s="9"/>
      <c r="DU37" s="78"/>
      <c r="DV37" s="78"/>
      <c r="DW37" s="78"/>
      <c r="DX37" s="9"/>
      <c r="DY37" s="50"/>
      <c r="DZ37" s="9"/>
      <c r="EA37" s="50"/>
      <c r="EB37" s="9"/>
      <c r="EC37" s="50"/>
      <c r="ED37" s="9"/>
      <c r="EE37" s="95"/>
      <c r="EF37" s="9"/>
      <c r="EG37" s="9"/>
      <c r="EH37" s="9"/>
      <c r="EI37" s="9"/>
      <c r="EJ37" s="9"/>
      <c r="EK37" s="20"/>
      <c r="EL37" s="20"/>
      <c r="EM37" s="20"/>
      <c r="EN37" s="22"/>
      <c r="EO37" s="22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</row>
    <row r="38" spans="1:159" s="19" customFormat="1" ht="15.75" x14ac:dyDescent="0.25">
      <c r="A38" s="15"/>
      <c r="B38" s="15"/>
      <c r="C38" s="15"/>
      <c r="D38" s="15"/>
      <c r="E38" s="29"/>
      <c r="F38" s="31"/>
      <c r="G38" s="47"/>
      <c r="H38" s="47"/>
      <c r="I38" s="59"/>
      <c r="J38" s="59"/>
      <c r="K38" s="60"/>
      <c r="L38" s="60"/>
      <c r="M38" s="59"/>
      <c r="N38" s="59"/>
      <c r="O38" s="60"/>
      <c r="P38" s="60"/>
      <c r="Q38" s="59"/>
      <c r="R38" s="60"/>
      <c r="S38" s="60"/>
      <c r="T38" s="59"/>
      <c r="U38" s="59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65"/>
      <c r="AJ38" s="71"/>
      <c r="AK38" s="72"/>
      <c r="AL38" s="66"/>
      <c r="AM38" s="66"/>
      <c r="AN38" s="66"/>
      <c r="AO38" s="66"/>
      <c r="AP38" s="66"/>
      <c r="AQ38" s="66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61"/>
      <c r="BN38" s="61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1"/>
      <c r="DB38" s="11"/>
      <c r="DC38" s="11"/>
      <c r="DD38" s="12"/>
      <c r="DE38" s="47"/>
      <c r="DF38" s="47"/>
      <c r="DG38" s="47"/>
      <c r="DH38" s="51"/>
      <c r="DI38" s="99"/>
      <c r="DJ38" s="51"/>
      <c r="DK38" s="51"/>
      <c r="DL38" s="51"/>
      <c r="DM38" s="51"/>
      <c r="DN38" s="51"/>
      <c r="DO38" s="21"/>
      <c r="DP38" s="9"/>
      <c r="DQ38" s="88"/>
      <c r="DR38" s="9"/>
      <c r="DS38" s="78"/>
      <c r="DT38" s="9"/>
      <c r="DU38" s="78"/>
      <c r="DV38" s="9"/>
      <c r="DW38" s="78"/>
      <c r="DX38" s="9"/>
      <c r="DY38" s="9"/>
      <c r="DZ38" s="9"/>
      <c r="EA38" s="50"/>
      <c r="EB38" s="9"/>
      <c r="EC38" s="50"/>
      <c r="ED38" s="9"/>
      <c r="EE38" s="9"/>
      <c r="EF38" s="9"/>
      <c r="EG38" s="9"/>
      <c r="EH38" s="9"/>
      <c r="EI38" s="9"/>
      <c r="EJ38" s="9"/>
      <c r="EK38" s="20"/>
      <c r="EL38" s="20"/>
      <c r="EM38" s="20"/>
      <c r="EN38" s="22"/>
      <c r="EO38" s="22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</row>
    <row r="39" spans="1:159" s="19" customFormat="1" ht="15.75" x14ac:dyDescent="0.25">
      <c r="A39" s="15"/>
      <c r="B39" s="15"/>
      <c r="C39" s="15"/>
      <c r="D39" s="15"/>
      <c r="E39" s="29"/>
      <c r="F39" s="31"/>
      <c r="G39" s="47"/>
      <c r="H39" s="47"/>
      <c r="I39" s="59"/>
      <c r="J39" s="59"/>
      <c r="K39" s="60"/>
      <c r="L39" s="60"/>
      <c r="M39" s="59"/>
      <c r="N39" s="59"/>
      <c r="O39" s="60"/>
      <c r="P39" s="60"/>
      <c r="Q39" s="59"/>
      <c r="R39" s="60"/>
      <c r="S39" s="60"/>
      <c r="T39" s="59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65"/>
      <c r="AJ39" s="71"/>
      <c r="AK39" s="72"/>
      <c r="AL39" s="66"/>
      <c r="AM39" s="66"/>
      <c r="AN39" s="66"/>
      <c r="AO39" s="66"/>
      <c r="AP39" s="66"/>
      <c r="AQ39" s="66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61"/>
      <c r="BN39" s="61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1"/>
      <c r="DB39" s="11"/>
      <c r="DC39" s="11"/>
      <c r="DD39" s="12"/>
      <c r="DE39" s="47"/>
      <c r="DF39" s="47"/>
      <c r="DG39" s="47"/>
      <c r="DH39" s="51"/>
      <c r="DI39" s="99"/>
      <c r="DJ39" s="51"/>
      <c r="DK39" s="51"/>
      <c r="DL39" s="51"/>
      <c r="DM39" s="51"/>
      <c r="DN39" s="51"/>
      <c r="DO39" s="21"/>
      <c r="DP39" s="9"/>
      <c r="DQ39" s="88"/>
      <c r="DR39" s="9"/>
      <c r="DS39" s="78"/>
      <c r="DT39" s="9"/>
      <c r="DU39" s="78"/>
      <c r="DV39" s="9"/>
      <c r="DW39" s="78"/>
      <c r="DX39" s="9"/>
      <c r="DY39" s="9"/>
      <c r="DZ39" s="9"/>
      <c r="EA39" s="50"/>
      <c r="EB39" s="9"/>
      <c r="EC39" s="9"/>
      <c r="ED39" s="9"/>
      <c r="EE39" s="9"/>
      <c r="EF39" s="9"/>
      <c r="EG39" s="9"/>
      <c r="EH39" s="9"/>
      <c r="EI39" s="9"/>
      <c r="EJ39" s="9"/>
      <c r="EK39" s="20"/>
      <c r="EL39" s="20"/>
      <c r="EM39" s="20"/>
      <c r="EN39" s="22"/>
      <c r="EO39" s="22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</row>
    <row r="40" spans="1:159" s="19" customFormat="1" ht="15.75" x14ac:dyDescent="0.25">
      <c r="A40" s="15"/>
      <c r="B40" s="15"/>
      <c r="C40" s="15"/>
      <c r="D40" s="15"/>
      <c r="E40" s="29"/>
      <c r="F40" s="31"/>
      <c r="G40" s="47"/>
      <c r="H40" s="47"/>
      <c r="I40" s="59"/>
      <c r="J40" s="59"/>
      <c r="K40" s="60"/>
      <c r="L40" s="60"/>
      <c r="M40" s="59"/>
      <c r="N40" s="59"/>
      <c r="O40" s="60"/>
      <c r="P40" s="60"/>
      <c r="Q40" s="59"/>
      <c r="R40" s="60"/>
      <c r="S40" s="60"/>
      <c r="T40" s="59"/>
      <c r="U40" s="59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65"/>
      <c r="AJ40" s="71"/>
      <c r="AK40" s="72"/>
      <c r="AL40" s="66"/>
      <c r="AM40" s="66"/>
      <c r="AN40" s="66"/>
      <c r="AO40" s="66"/>
      <c r="AP40" s="66"/>
      <c r="AQ40" s="66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61"/>
      <c r="BN40" s="61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1"/>
      <c r="DB40" s="11"/>
      <c r="DC40" s="11"/>
      <c r="DD40" s="12"/>
      <c r="DE40" s="47"/>
      <c r="DF40" s="47"/>
      <c r="DG40" s="47"/>
      <c r="DH40" s="51"/>
      <c r="DI40" s="99"/>
      <c r="DJ40" s="51"/>
      <c r="DK40" s="51"/>
      <c r="DL40" s="51"/>
      <c r="DM40" s="51"/>
      <c r="DN40" s="51"/>
      <c r="DO40" s="21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20"/>
      <c r="EL40" s="20"/>
      <c r="EM40" s="20"/>
      <c r="EN40" s="22"/>
      <c r="EO40" s="22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</row>
    <row r="41" spans="1:159" s="19" customFormat="1" ht="15.75" x14ac:dyDescent="0.25">
      <c r="A41" s="15"/>
      <c r="B41" s="15"/>
      <c r="C41" s="15"/>
      <c r="D41" s="15"/>
      <c r="E41" s="29"/>
      <c r="F41" s="31"/>
      <c r="G41" s="47"/>
      <c r="H41" s="47"/>
      <c r="I41" s="59"/>
      <c r="J41" s="59"/>
      <c r="K41" s="60"/>
      <c r="L41" s="60"/>
      <c r="M41" s="59"/>
      <c r="N41" s="59"/>
      <c r="O41" s="60"/>
      <c r="P41" s="60"/>
      <c r="Q41" s="59"/>
      <c r="R41" s="60"/>
      <c r="S41" s="60"/>
      <c r="T41" s="59"/>
      <c r="U41" s="59"/>
      <c r="V41" s="59"/>
      <c r="W41" s="59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65"/>
      <c r="AJ41" s="71"/>
      <c r="AK41" s="72"/>
      <c r="AL41" s="66"/>
      <c r="AM41" s="66"/>
      <c r="AN41" s="66"/>
      <c r="AO41" s="66"/>
      <c r="AP41" s="66"/>
      <c r="AQ41" s="66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61"/>
      <c r="BN41" s="61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1"/>
      <c r="DB41" s="11"/>
      <c r="DC41" s="11"/>
      <c r="DD41" s="12"/>
      <c r="DE41" s="47"/>
      <c r="DF41" s="47"/>
      <c r="DG41" s="47"/>
      <c r="DH41" s="51"/>
      <c r="DI41" s="99"/>
      <c r="DJ41" s="51"/>
      <c r="DK41" s="51"/>
      <c r="DL41" s="51"/>
      <c r="DM41" s="51"/>
      <c r="DN41" s="51"/>
      <c r="DO41" s="21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20"/>
      <c r="EL41" s="20"/>
      <c r="EM41" s="20"/>
      <c r="EN41" s="22"/>
      <c r="EO41" s="22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</row>
    <row r="42" spans="1:159" s="19" customFormat="1" ht="15.75" x14ac:dyDescent="0.25">
      <c r="A42" s="15"/>
      <c r="B42" s="15"/>
      <c r="C42" s="15"/>
      <c r="D42" s="15"/>
      <c r="E42" s="29"/>
      <c r="F42" s="31"/>
      <c r="G42" s="47"/>
      <c r="H42" s="47"/>
      <c r="I42" s="59"/>
      <c r="J42" s="59"/>
      <c r="K42" s="60"/>
      <c r="L42" s="60"/>
      <c r="M42" s="59"/>
      <c r="N42" s="59"/>
      <c r="O42" s="60"/>
      <c r="P42" s="60"/>
      <c r="Q42" s="59"/>
      <c r="R42" s="60"/>
      <c r="S42" s="60"/>
      <c r="T42" s="59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65"/>
      <c r="AJ42" s="71"/>
      <c r="AK42" s="72"/>
      <c r="AL42" s="66"/>
      <c r="AM42" s="66"/>
      <c r="AN42" s="66"/>
      <c r="AO42" s="66"/>
      <c r="AP42" s="66"/>
      <c r="AQ42" s="66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61"/>
      <c r="BN42" s="61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1"/>
      <c r="DB42" s="11"/>
      <c r="DC42" s="11"/>
      <c r="DD42" s="12"/>
      <c r="DE42" s="47"/>
      <c r="DF42" s="47"/>
      <c r="DG42" s="47"/>
      <c r="DH42" s="51"/>
      <c r="DI42" s="51"/>
      <c r="DJ42" s="51"/>
      <c r="DK42" s="51"/>
      <c r="DL42" s="51"/>
      <c r="DM42" s="51"/>
      <c r="DN42" s="51"/>
      <c r="DO42" s="21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20"/>
      <c r="EL42" s="20"/>
      <c r="EM42" s="20"/>
      <c r="EN42" s="22"/>
      <c r="EO42" s="22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</row>
    <row r="43" spans="1:159" s="19" customFormat="1" ht="15.75" x14ac:dyDescent="0.25">
      <c r="A43" s="15"/>
      <c r="B43" s="15"/>
      <c r="C43" s="15"/>
      <c r="D43" s="15"/>
      <c r="E43" s="29"/>
      <c r="F43" s="31"/>
      <c r="G43" s="47"/>
      <c r="H43" s="47"/>
      <c r="I43" s="59"/>
      <c r="J43" s="59"/>
      <c r="K43" s="59"/>
      <c r="L43" s="59"/>
      <c r="M43" s="59"/>
      <c r="N43" s="59"/>
      <c r="O43" s="59"/>
      <c r="P43" s="59"/>
      <c r="Q43" s="55"/>
      <c r="R43" s="59"/>
      <c r="S43" s="59"/>
      <c r="T43" s="59"/>
      <c r="U43" s="59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65"/>
      <c r="AJ43" s="71"/>
      <c r="AK43" s="71"/>
      <c r="AL43" s="66"/>
      <c r="AM43" s="66"/>
      <c r="AN43" s="66"/>
      <c r="AO43" s="66"/>
      <c r="AP43" s="66"/>
      <c r="AQ43" s="66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61"/>
      <c r="BN43" s="61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1"/>
      <c r="DB43" s="11"/>
      <c r="DC43" s="11"/>
      <c r="DD43" s="12"/>
      <c r="DE43" s="47"/>
      <c r="DF43" s="47"/>
      <c r="DG43" s="47"/>
      <c r="DH43" s="51"/>
      <c r="DI43" s="51"/>
      <c r="DJ43" s="51"/>
      <c r="DK43" s="51"/>
      <c r="DL43" s="51"/>
      <c r="DM43" s="51"/>
      <c r="DN43" s="51"/>
      <c r="DO43" s="21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20"/>
      <c r="EL43" s="20"/>
      <c r="EM43" s="20"/>
      <c r="EN43" s="22"/>
      <c r="EO43" s="22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</row>
    <row r="44" spans="1:159" s="19" customFormat="1" ht="15.75" x14ac:dyDescent="0.25">
      <c r="A44" s="15"/>
      <c r="B44" s="15"/>
      <c r="C44" s="15"/>
      <c r="D44" s="15"/>
      <c r="E44" s="29"/>
      <c r="F44" s="31"/>
      <c r="G44" s="47"/>
      <c r="H44" s="47"/>
      <c r="I44" s="59"/>
      <c r="J44" s="59"/>
      <c r="K44" s="59"/>
      <c r="L44" s="59"/>
      <c r="M44" s="59"/>
      <c r="N44" s="59"/>
      <c r="O44" s="59"/>
      <c r="P44" s="59"/>
      <c r="Q44" s="55"/>
      <c r="R44" s="55"/>
      <c r="S44" s="55"/>
      <c r="T44" s="55"/>
      <c r="U44" s="55"/>
      <c r="V44" s="60"/>
      <c r="W44" s="59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65"/>
      <c r="AJ44" s="66"/>
      <c r="AK44" s="66"/>
      <c r="AL44" s="66"/>
      <c r="AM44" s="66"/>
      <c r="AN44" s="66"/>
      <c r="AO44" s="66"/>
      <c r="AP44" s="66"/>
      <c r="AQ44" s="66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61"/>
      <c r="BN44" s="61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1"/>
      <c r="DB44" s="11"/>
      <c r="DC44" s="11"/>
      <c r="DD44" s="12"/>
      <c r="DE44" s="47"/>
      <c r="DF44" s="47"/>
      <c r="DG44" s="47"/>
      <c r="DH44" s="51"/>
      <c r="DI44" s="51"/>
      <c r="DJ44" s="51"/>
      <c r="DK44" s="51"/>
      <c r="DL44" s="51"/>
      <c r="DM44" s="51"/>
      <c r="DN44" s="51"/>
      <c r="DO44" s="21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20"/>
      <c r="EL44" s="20"/>
      <c r="EM44" s="20"/>
      <c r="EN44" s="22"/>
      <c r="EO44" s="22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</row>
    <row r="45" spans="1:159" s="19" customFormat="1" ht="15.75" x14ac:dyDescent="0.25">
      <c r="A45" s="15"/>
      <c r="B45" s="15"/>
      <c r="C45" s="15"/>
      <c r="D45" s="15"/>
      <c r="E45" s="29"/>
      <c r="F45" s="31"/>
      <c r="G45" s="47"/>
      <c r="H45" s="47"/>
      <c r="I45" s="59"/>
      <c r="J45" s="59"/>
      <c r="K45" s="60"/>
      <c r="L45" s="60"/>
      <c r="M45" s="59"/>
      <c r="N45" s="59"/>
      <c r="O45" s="60"/>
      <c r="P45" s="60"/>
      <c r="Q45" s="59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65"/>
      <c r="AJ45" s="66"/>
      <c r="AK45" s="66"/>
      <c r="AL45" s="66"/>
      <c r="AM45" s="66"/>
      <c r="AN45" s="66"/>
      <c r="AO45" s="66"/>
      <c r="AP45" s="66"/>
      <c r="AQ45" s="66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61"/>
      <c r="BN45" s="61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1"/>
      <c r="DB45" s="11"/>
      <c r="DC45" s="11"/>
      <c r="DD45" s="12"/>
      <c r="DE45" s="47"/>
      <c r="DF45" s="47"/>
      <c r="DG45" s="47"/>
      <c r="DH45" s="51"/>
      <c r="DI45" s="51"/>
      <c r="DJ45" s="51"/>
      <c r="DK45" s="51"/>
      <c r="DL45" s="51"/>
      <c r="DM45" s="51"/>
      <c r="DN45" s="51"/>
      <c r="DO45" s="21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20"/>
      <c r="EL45" s="20"/>
      <c r="EM45" s="20"/>
      <c r="EN45" s="22"/>
      <c r="EO45" s="22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</row>
    <row r="46" spans="1:159" s="19" customFormat="1" ht="15.75" x14ac:dyDescent="0.25">
      <c r="A46" s="15"/>
      <c r="B46" s="15"/>
      <c r="C46" s="15"/>
      <c r="D46" s="15"/>
      <c r="E46" s="29"/>
      <c r="F46" s="31"/>
      <c r="G46" s="47"/>
      <c r="H46" s="47"/>
      <c r="I46" s="59"/>
      <c r="J46" s="59"/>
      <c r="K46" s="59"/>
      <c r="L46" s="59"/>
      <c r="M46" s="59"/>
      <c r="N46" s="59"/>
      <c r="O46" s="59"/>
      <c r="P46" s="59"/>
      <c r="Q46" s="59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65"/>
      <c r="AJ46" s="66"/>
      <c r="AK46" s="66"/>
      <c r="AL46" s="66"/>
      <c r="AM46" s="66"/>
      <c r="AN46" s="66"/>
      <c r="AO46" s="66"/>
      <c r="AP46" s="66"/>
      <c r="AQ46" s="66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61"/>
      <c r="BN46" s="61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1"/>
      <c r="DB46" s="11"/>
      <c r="DC46" s="11"/>
      <c r="DD46" s="12"/>
      <c r="DE46" s="47"/>
      <c r="DF46" s="47"/>
      <c r="DG46" s="47"/>
      <c r="DH46" s="51"/>
      <c r="DI46" s="51"/>
      <c r="DJ46" s="51"/>
      <c r="DK46" s="51"/>
      <c r="DL46" s="51"/>
      <c r="DM46" s="51"/>
      <c r="DN46" s="51"/>
      <c r="DO46" s="21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20"/>
      <c r="EL46" s="20"/>
      <c r="EM46" s="20"/>
      <c r="EN46" s="22"/>
      <c r="EO46" s="22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</row>
    <row r="47" spans="1:159" s="19" customFormat="1" ht="15.75" x14ac:dyDescent="0.25">
      <c r="A47" s="15"/>
      <c r="B47" s="15"/>
      <c r="C47" s="15"/>
      <c r="D47" s="15"/>
      <c r="E47" s="29"/>
      <c r="F47" s="31"/>
      <c r="G47" s="47"/>
      <c r="H47" s="47"/>
      <c r="I47" s="59"/>
      <c r="J47" s="59"/>
      <c r="K47" s="60"/>
      <c r="L47" s="60"/>
      <c r="M47" s="59"/>
      <c r="N47" s="59"/>
      <c r="O47" s="60"/>
      <c r="P47" s="60"/>
      <c r="Q47" s="59"/>
      <c r="R47" s="60"/>
      <c r="S47" s="60"/>
      <c r="T47" s="59"/>
      <c r="U47" s="59"/>
      <c r="V47" s="60"/>
      <c r="W47" s="59"/>
      <c r="X47" s="60"/>
      <c r="Y47" s="55"/>
      <c r="Z47" s="55"/>
      <c r="AA47" s="55"/>
      <c r="AB47" s="55"/>
      <c r="AC47" s="55"/>
      <c r="AD47" s="55"/>
      <c r="AE47" s="60"/>
      <c r="AF47" s="59"/>
      <c r="AG47" s="55"/>
      <c r="AH47" s="55"/>
      <c r="AI47" s="65"/>
      <c r="AJ47" s="71"/>
      <c r="AK47" s="72"/>
      <c r="AL47" s="66"/>
      <c r="AM47" s="66"/>
      <c r="AN47" s="66"/>
      <c r="AO47" s="66"/>
      <c r="AP47" s="66"/>
      <c r="AQ47" s="66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61"/>
      <c r="BN47" s="61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1"/>
      <c r="DB47" s="11"/>
      <c r="DC47" s="11"/>
      <c r="DD47" s="12"/>
      <c r="DE47" s="47"/>
      <c r="DF47" s="47"/>
      <c r="DG47" s="47"/>
      <c r="DH47" s="51"/>
      <c r="DI47" s="51"/>
      <c r="DJ47" s="51"/>
      <c r="DK47" s="51"/>
      <c r="DL47" s="51"/>
      <c r="DM47" s="51"/>
      <c r="DN47" s="51"/>
      <c r="DO47" s="21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20"/>
      <c r="EL47" s="20"/>
      <c r="EM47" s="20"/>
      <c r="EN47" s="22"/>
      <c r="EO47" s="22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</row>
    <row r="48" spans="1:159" s="19" customFormat="1" ht="15.75" x14ac:dyDescent="0.25">
      <c r="A48" s="15"/>
      <c r="B48" s="15"/>
      <c r="C48" s="15"/>
      <c r="D48" s="15"/>
      <c r="E48" s="29"/>
      <c r="F48" s="31"/>
      <c r="G48" s="47"/>
      <c r="H48" s="47"/>
      <c r="I48" s="59"/>
      <c r="J48" s="59"/>
      <c r="K48" s="60"/>
      <c r="L48" s="60"/>
      <c r="M48" s="59"/>
      <c r="N48" s="59"/>
      <c r="O48" s="60"/>
      <c r="P48" s="60"/>
      <c r="Q48" s="59"/>
      <c r="R48" s="60"/>
      <c r="S48" s="60"/>
      <c r="T48" s="59"/>
      <c r="U48" s="59"/>
      <c r="V48" s="60"/>
      <c r="W48" s="59"/>
      <c r="X48" s="59"/>
      <c r="Y48" s="55"/>
      <c r="Z48" s="55"/>
      <c r="AA48" s="55"/>
      <c r="AB48" s="55"/>
      <c r="AC48" s="55"/>
      <c r="AD48" s="55"/>
      <c r="AE48" s="59"/>
      <c r="AF48" s="59"/>
      <c r="AG48" s="55"/>
      <c r="AH48" s="55"/>
      <c r="AI48" s="65"/>
      <c r="AJ48" s="71"/>
      <c r="AK48" s="72"/>
      <c r="AL48" s="66"/>
      <c r="AM48" s="66"/>
      <c r="AN48" s="66"/>
      <c r="AO48" s="66"/>
      <c r="AP48" s="66"/>
      <c r="AQ48" s="66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61"/>
      <c r="BN48" s="61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1"/>
      <c r="DB48" s="11"/>
      <c r="DC48" s="11"/>
      <c r="DD48" s="12"/>
      <c r="DE48" s="47"/>
      <c r="DF48" s="47"/>
      <c r="DG48" s="47"/>
      <c r="DH48" s="51"/>
      <c r="DI48" s="51"/>
      <c r="DJ48" s="51"/>
      <c r="DK48" s="51"/>
      <c r="DL48" s="51"/>
      <c r="DM48" s="51"/>
      <c r="DN48" s="51"/>
      <c r="DO48" s="21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20"/>
      <c r="EL48" s="20"/>
      <c r="EM48" s="20"/>
      <c r="EN48" s="22"/>
      <c r="EO48" s="22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</row>
    <row r="49" spans="1:159" s="19" customFormat="1" ht="15.75" x14ac:dyDescent="0.25">
      <c r="A49" s="14"/>
      <c r="B49" s="14"/>
      <c r="C49" s="14"/>
      <c r="D49" s="14"/>
      <c r="E49" s="30"/>
      <c r="F49" s="32"/>
      <c r="G49" s="47"/>
      <c r="H49" s="47"/>
      <c r="I49" s="55"/>
      <c r="J49" s="55"/>
      <c r="K49" s="56"/>
      <c r="L49" s="56"/>
      <c r="M49" s="55"/>
      <c r="N49" s="55"/>
      <c r="O49" s="56"/>
      <c r="P49" s="56"/>
      <c r="Q49" s="55"/>
      <c r="R49" s="56"/>
      <c r="S49" s="56"/>
      <c r="T49" s="55"/>
      <c r="U49" s="55"/>
      <c r="V49" s="56"/>
      <c r="W49" s="55"/>
      <c r="X49" s="56"/>
      <c r="Y49" s="55"/>
      <c r="Z49" s="56"/>
      <c r="AA49" s="55"/>
      <c r="AB49" s="56"/>
      <c r="AC49" s="56"/>
      <c r="AD49" s="56"/>
      <c r="AE49" s="56"/>
      <c r="AF49" s="55"/>
      <c r="AG49" s="56"/>
      <c r="AH49" s="55"/>
      <c r="AI49" s="65"/>
      <c r="AJ49" s="66"/>
      <c r="AK49" s="67"/>
      <c r="AL49" s="67"/>
      <c r="AM49" s="67"/>
      <c r="AN49" s="67"/>
      <c r="AO49" s="67"/>
      <c r="AP49" s="67"/>
      <c r="AQ49" s="67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62"/>
      <c r="BN49" s="62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1"/>
      <c r="DB49" s="11"/>
      <c r="DC49" s="11"/>
      <c r="DD49" s="12"/>
      <c r="DE49" s="12"/>
      <c r="DF49" s="47"/>
      <c r="DG49" s="47"/>
      <c r="DH49" s="51"/>
      <c r="DI49" s="51"/>
      <c r="DJ49" s="51"/>
      <c r="DK49" s="51"/>
      <c r="DL49" s="51"/>
      <c r="DM49" s="51"/>
      <c r="DN49" s="51"/>
      <c r="DO49" s="21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20"/>
      <c r="EL49" s="20"/>
      <c r="EM49" s="20"/>
      <c r="EN49" s="22"/>
      <c r="EO49" s="22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</row>
    <row r="50" spans="1:159" s="19" customFormat="1" ht="15.75" x14ac:dyDescent="0.25">
      <c r="A50" s="15"/>
      <c r="B50" s="15"/>
      <c r="C50" s="15"/>
      <c r="D50" s="15"/>
      <c r="E50" s="29"/>
      <c r="F50" s="31"/>
      <c r="G50" s="47"/>
      <c r="H50" s="47"/>
      <c r="I50" s="59"/>
      <c r="J50" s="59"/>
      <c r="K50" s="60"/>
      <c r="L50" s="60"/>
      <c r="M50" s="59"/>
      <c r="N50" s="59"/>
      <c r="O50" s="60"/>
      <c r="P50" s="60"/>
      <c r="Q50" s="59"/>
      <c r="R50" s="59"/>
      <c r="S50" s="59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65"/>
      <c r="AJ50" s="71"/>
      <c r="AK50" s="71"/>
      <c r="AL50" s="66"/>
      <c r="AM50" s="66"/>
      <c r="AN50" s="66"/>
      <c r="AO50" s="66"/>
      <c r="AP50" s="66"/>
      <c r="AQ50" s="66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61"/>
      <c r="BN50" s="61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1"/>
      <c r="DB50" s="11"/>
      <c r="DC50" s="11"/>
      <c r="DD50" s="12"/>
      <c r="DE50" s="12"/>
      <c r="DF50" s="47"/>
      <c r="DG50" s="47"/>
      <c r="DH50" s="51"/>
      <c r="DI50" s="51"/>
      <c r="DJ50" s="51"/>
      <c r="DK50" s="51"/>
      <c r="DL50" s="51"/>
      <c r="DM50" s="51"/>
      <c r="DN50" s="51"/>
      <c r="DO50" s="21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20"/>
      <c r="EL50" s="20"/>
      <c r="EM50" s="20"/>
      <c r="EN50" s="22"/>
      <c r="EO50" s="22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</row>
    <row r="51" spans="1:159" s="19" customFormat="1" ht="15.75" x14ac:dyDescent="0.25">
      <c r="A51" s="15"/>
      <c r="B51" s="15"/>
      <c r="C51" s="15"/>
      <c r="D51" s="15"/>
      <c r="E51" s="29"/>
      <c r="F51" s="31"/>
      <c r="G51" s="47"/>
      <c r="H51" s="47"/>
      <c r="I51" s="59"/>
      <c r="J51" s="59"/>
      <c r="K51" s="60"/>
      <c r="L51" s="60"/>
      <c r="M51" s="59"/>
      <c r="N51" s="59"/>
      <c r="O51" s="60"/>
      <c r="P51" s="60"/>
      <c r="Q51" s="59"/>
      <c r="R51" s="60"/>
      <c r="S51" s="60"/>
      <c r="T51" s="59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65"/>
      <c r="AJ51" s="71"/>
      <c r="AK51" s="72"/>
      <c r="AL51" s="66"/>
      <c r="AM51" s="66"/>
      <c r="AN51" s="66"/>
      <c r="AO51" s="66"/>
      <c r="AP51" s="66"/>
      <c r="AQ51" s="66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61"/>
      <c r="BN51" s="61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1"/>
      <c r="DB51" s="11"/>
      <c r="DC51" s="11"/>
      <c r="DD51" s="12"/>
      <c r="DE51" s="12"/>
      <c r="DF51" s="47"/>
      <c r="DG51" s="47"/>
      <c r="DH51" s="51"/>
      <c r="DI51" s="51"/>
      <c r="DJ51" s="51"/>
      <c r="DK51" s="51"/>
      <c r="DL51" s="51"/>
      <c r="DM51" s="51"/>
      <c r="DN51" s="51"/>
      <c r="DO51" s="21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20"/>
      <c r="EL51" s="20"/>
      <c r="EM51" s="20"/>
      <c r="EN51" s="22"/>
      <c r="EO51" s="22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</row>
    <row r="52" spans="1:159" s="19" customFormat="1" ht="15.75" x14ac:dyDescent="0.25">
      <c r="A52" s="15"/>
      <c r="B52" s="15"/>
      <c r="C52" s="15"/>
      <c r="D52" s="15"/>
      <c r="E52" s="29"/>
      <c r="F52" s="31"/>
      <c r="G52" s="47"/>
      <c r="H52" s="47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65"/>
      <c r="AJ52" s="66"/>
      <c r="AK52" s="66"/>
      <c r="AL52" s="66"/>
      <c r="AM52" s="66"/>
      <c r="AN52" s="66"/>
      <c r="AO52" s="66"/>
      <c r="AP52" s="66"/>
      <c r="AQ52" s="66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61"/>
      <c r="BN52" s="61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6"/>
      <c r="DB52" s="16"/>
      <c r="DC52" s="16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1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20"/>
      <c r="EL52" s="20"/>
      <c r="EM52" s="20"/>
      <c r="EN52" s="22"/>
      <c r="EO52" s="22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</row>
    <row r="53" spans="1:159" s="19" customFormat="1" ht="15.75" x14ac:dyDescent="0.25">
      <c r="A53" s="15"/>
      <c r="B53" s="15"/>
      <c r="C53" s="15"/>
      <c r="D53" s="15"/>
      <c r="E53" s="29"/>
      <c r="F53" s="31"/>
      <c r="G53" s="47"/>
      <c r="H53" s="47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65"/>
      <c r="AJ53" s="71"/>
      <c r="AK53" s="71"/>
      <c r="AL53" s="66"/>
      <c r="AM53" s="66"/>
      <c r="AN53" s="66"/>
      <c r="AO53" s="66"/>
      <c r="AP53" s="66"/>
      <c r="AQ53" s="66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61"/>
      <c r="BN53" s="61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6"/>
      <c r="DB53" s="16"/>
      <c r="DC53" s="16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1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20"/>
      <c r="EL53" s="20"/>
      <c r="EM53" s="20"/>
      <c r="EN53" s="22"/>
      <c r="EO53" s="22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</row>
    <row r="54" spans="1:159" s="19" customFormat="1" ht="15.75" x14ac:dyDescent="0.25">
      <c r="A54" s="15"/>
      <c r="B54" s="15"/>
      <c r="C54" s="15"/>
      <c r="D54" s="15"/>
      <c r="E54" s="29"/>
      <c r="F54" s="31"/>
      <c r="G54" s="47"/>
      <c r="H54" s="47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65"/>
      <c r="AJ54" s="71"/>
      <c r="AK54" s="71"/>
      <c r="AL54" s="66"/>
      <c r="AM54" s="66"/>
      <c r="AN54" s="66"/>
      <c r="AO54" s="66"/>
      <c r="AP54" s="66"/>
      <c r="AQ54" s="66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61"/>
      <c r="BN54" s="61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6"/>
      <c r="DB54" s="16"/>
      <c r="DC54" s="16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1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20"/>
      <c r="EL54" s="20"/>
      <c r="EM54" s="20"/>
      <c r="EN54" s="22"/>
      <c r="EO54" s="22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</row>
    <row r="55" spans="1:159" s="19" customFormat="1" ht="15.75" x14ac:dyDescent="0.25">
      <c r="A55" s="15"/>
      <c r="B55" s="15"/>
      <c r="C55" s="15"/>
      <c r="D55" s="15"/>
      <c r="E55" s="29"/>
      <c r="F55" s="31"/>
      <c r="G55" s="47"/>
      <c r="H55" s="47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65"/>
      <c r="AJ55" s="66"/>
      <c r="AK55" s="66"/>
      <c r="AL55" s="66"/>
      <c r="AM55" s="66"/>
      <c r="AN55" s="66"/>
      <c r="AO55" s="66"/>
      <c r="AP55" s="66"/>
      <c r="AQ55" s="66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61"/>
      <c r="BN55" s="61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6"/>
      <c r="DB55" s="16"/>
      <c r="DC55" s="16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1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20"/>
      <c r="EL55" s="20"/>
      <c r="EM55" s="20"/>
      <c r="EN55" s="22"/>
      <c r="EO55" s="22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</row>
    <row r="56" spans="1:159" s="19" customFormat="1" ht="15.75" x14ac:dyDescent="0.25">
      <c r="A56" s="15"/>
      <c r="B56" s="15"/>
      <c r="C56" s="15"/>
      <c r="D56" s="15"/>
      <c r="E56" s="29"/>
      <c r="F56" s="31"/>
      <c r="G56" s="47"/>
      <c r="H56" s="47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65"/>
      <c r="AJ56" s="66"/>
      <c r="AK56" s="66"/>
      <c r="AL56" s="66"/>
      <c r="AM56" s="66"/>
      <c r="AN56" s="66"/>
      <c r="AO56" s="66"/>
      <c r="AP56" s="66"/>
      <c r="AQ56" s="66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61"/>
      <c r="BN56" s="61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6"/>
      <c r="DB56" s="16"/>
      <c r="DC56" s="16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1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20"/>
      <c r="EL56" s="20"/>
      <c r="EM56" s="20"/>
      <c r="EN56" s="22"/>
      <c r="EO56" s="22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</row>
    <row r="57" spans="1:159" s="19" customFormat="1" ht="15.75" x14ac:dyDescent="0.25">
      <c r="A57" s="15"/>
      <c r="B57" s="15"/>
      <c r="C57" s="15"/>
      <c r="D57" s="15"/>
      <c r="E57" s="29"/>
      <c r="F57" s="31"/>
      <c r="G57" s="47"/>
      <c r="H57" s="47"/>
      <c r="I57" s="59"/>
      <c r="J57" s="59"/>
      <c r="K57" s="60"/>
      <c r="L57" s="60"/>
      <c r="M57" s="59"/>
      <c r="N57" s="59"/>
      <c r="O57" s="60"/>
      <c r="P57" s="60"/>
      <c r="Q57" s="59"/>
      <c r="R57" s="60"/>
      <c r="S57" s="60"/>
      <c r="T57" s="59"/>
      <c r="U57" s="59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65"/>
      <c r="AJ57" s="71"/>
      <c r="AK57" s="72"/>
      <c r="AL57" s="66"/>
      <c r="AM57" s="66"/>
      <c r="AN57" s="66"/>
      <c r="AO57" s="66"/>
      <c r="AP57" s="66"/>
      <c r="AQ57" s="66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61"/>
      <c r="BN57" s="61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6"/>
      <c r="DB57" s="16"/>
      <c r="DC57" s="16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1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20"/>
      <c r="EL57" s="20"/>
      <c r="EM57" s="20"/>
      <c r="EN57" s="22"/>
      <c r="EO57" s="22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</row>
    <row r="58" spans="1:159" s="19" customFormat="1" ht="15.75" x14ac:dyDescent="0.25">
      <c r="A58" s="15"/>
      <c r="B58" s="15"/>
      <c r="C58" s="15"/>
      <c r="D58" s="15"/>
      <c r="E58" s="29"/>
      <c r="F58" s="31"/>
      <c r="G58" s="47"/>
      <c r="H58" s="47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65"/>
      <c r="AJ58" s="66"/>
      <c r="AK58" s="66"/>
      <c r="AL58" s="66"/>
      <c r="AM58" s="66"/>
      <c r="AN58" s="66"/>
      <c r="AO58" s="66"/>
      <c r="AP58" s="66"/>
      <c r="AQ58" s="66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61"/>
      <c r="BN58" s="61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6"/>
      <c r="DB58" s="16"/>
      <c r="DC58" s="16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1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20"/>
      <c r="EL58" s="20"/>
      <c r="EM58" s="20"/>
      <c r="EN58" s="22"/>
      <c r="EO58" s="22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</row>
    <row r="59" spans="1:159" s="19" customFormat="1" ht="15.75" x14ac:dyDescent="0.25">
      <c r="A59" s="15"/>
      <c r="B59" s="15"/>
      <c r="C59" s="15"/>
      <c r="D59" s="15"/>
      <c r="E59" s="29"/>
      <c r="F59" s="31"/>
      <c r="G59" s="47"/>
      <c r="H59" s="47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65"/>
      <c r="AJ59" s="66"/>
      <c r="AK59" s="66"/>
      <c r="AL59" s="66"/>
      <c r="AM59" s="66"/>
      <c r="AN59" s="66"/>
      <c r="AO59" s="66"/>
      <c r="AP59" s="66"/>
      <c r="AQ59" s="66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61"/>
      <c r="BN59" s="61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6"/>
      <c r="DB59" s="16"/>
      <c r="DC59" s="16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1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20"/>
      <c r="EL59" s="20"/>
      <c r="EM59" s="20"/>
      <c r="EN59" s="22"/>
      <c r="EO59" s="22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</row>
    <row r="60" spans="1:159" s="19" customFormat="1" ht="15.75" x14ac:dyDescent="0.25">
      <c r="A60" s="15"/>
      <c r="B60" s="15"/>
      <c r="C60" s="15"/>
      <c r="D60" s="15"/>
      <c r="E60" s="29"/>
      <c r="F60" s="31"/>
      <c r="G60" s="47"/>
      <c r="H60" s="47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65"/>
      <c r="AJ60" s="66"/>
      <c r="AK60" s="66"/>
      <c r="AL60" s="66"/>
      <c r="AM60" s="66"/>
      <c r="AN60" s="66"/>
      <c r="AO60" s="66"/>
      <c r="AP60" s="66"/>
      <c r="AQ60" s="66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61"/>
      <c r="BN60" s="61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6"/>
      <c r="DB60" s="16"/>
      <c r="DC60" s="16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1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20"/>
      <c r="EL60" s="20"/>
      <c r="EM60" s="20"/>
      <c r="EN60" s="22"/>
      <c r="EO60" s="22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</row>
    <row r="61" spans="1:159" s="19" customFormat="1" ht="15.75" x14ac:dyDescent="0.25">
      <c r="A61" s="15"/>
      <c r="B61" s="15"/>
      <c r="C61" s="15"/>
      <c r="D61" s="15"/>
      <c r="E61" s="29"/>
      <c r="F61" s="31"/>
      <c r="G61" s="47"/>
      <c r="H61" s="47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65"/>
      <c r="AJ61" s="66"/>
      <c r="AK61" s="66"/>
      <c r="AL61" s="66"/>
      <c r="AM61" s="66"/>
      <c r="AN61" s="66"/>
      <c r="AO61" s="66"/>
      <c r="AP61" s="66"/>
      <c r="AQ61" s="66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61"/>
      <c r="BN61" s="61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6"/>
      <c r="DB61" s="16"/>
      <c r="DC61" s="16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1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20"/>
      <c r="EL61" s="20"/>
      <c r="EM61" s="20"/>
      <c r="EN61" s="22"/>
      <c r="EO61" s="22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</row>
    <row r="62" spans="1:159" s="19" customFormat="1" ht="15.75" x14ac:dyDescent="0.25">
      <c r="A62" s="15"/>
      <c r="B62" s="15"/>
      <c r="C62" s="15"/>
      <c r="D62" s="15"/>
      <c r="E62" s="29"/>
      <c r="F62" s="31"/>
      <c r="G62" s="47"/>
      <c r="H62" s="47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65"/>
      <c r="AJ62" s="66"/>
      <c r="AK62" s="66"/>
      <c r="AL62" s="66"/>
      <c r="AM62" s="66"/>
      <c r="AN62" s="66"/>
      <c r="AO62" s="66"/>
      <c r="AP62" s="66"/>
      <c r="AQ62" s="66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61"/>
      <c r="BN62" s="61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6"/>
      <c r="DB62" s="16"/>
      <c r="DC62" s="16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1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20"/>
      <c r="EL62" s="20"/>
      <c r="EM62" s="20"/>
      <c r="EN62" s="22"/>
      <c r="EO62" s="22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</row>
    <row r="63" spans="1:159" s="19" customFormat="1" ht="15.75" x14ac:dyDescent="0.25">
      <c r="A63" s="15"/>
      <c r="B63" s="15"/>
      <c r="C63" s="15"/>
      <c r="D63" s="15"/>
      <c r="E63" s="29"/>
      <c r="F63" s="31"/>
      <c r="G63" s="47"/>
      <c r="H63" s="47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65"/>
      <c r="AJ63" s="66"/>
      <c r="AK63" s="66"/>
      <c r="AL63" s="66"/>
      <c r="AM63" s="66"/>
      <c r="AN63" s="66"/>
      <c r="AO63" s="66"/>
      <c r="AP63" s="66"/>
      <c r="AQ63" s="66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61"/>
      <c r="BN63" s="61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6"/>
      <c r="DB63" s="16"/>
      <c r="DC63" s="16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1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20"/>
      <c r="EL63" s="20"/>
      <c r="EM63" s="20"/>
      <c r="EN63" s="22"/>
      <c r="EO63" s="22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</row>
    <row r="64" spans="1:159" s="19" customFormat="1" ht="15.75" x14ac:dyDescent="0.25">
      <c r="A64" s="15"/>
      <c r="B64" s="15"/>
      <c r="C64" s="15"/>
      <c r="D64" s="15"/>
      <c r="E64" s="29"/>
      <c r="F64" s="31"/>
      <c r="G64" s="47"/>
      <c r="H64" s="47"/>
      <c r="I64" s="59"/>
      <c r="J64" s="59"/>
      <c r="K64" s="60"/>
      <c r="L64" s="60"/>
      <c r="M64" s="59"/>
      <c r="N64" s="59"/>
      <c r="O64" s="60"/>
      <c r="P64" s="60"/>
      <c r="Q64" s="59"/>
      <c r="R64" s="60"/>
      <c r="S64" s="60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65"/>
      <c r="AJ64" s="71"/>
      <c r="AK64" s="72"/>
      <c r="AL64" s="66"/>
      <c r="AM64" s="66"/>
      <c r="AN64" s="66"/>
      <c r="AO64" s="66"/>
      <c r="AP64" s="66"/>
      <c r="AQ64" s="66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61"/>
      <c r="BN64" s="61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6"/>
      <c r="DB64" s="16"/>
      <c r="DC64" s="16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1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20"/>
      <c r="EL64" s="20"/>
      <c r="EM64" s="20"/>
      <c r="EN64" s="22"/>
      <c r="EO64" s="22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</row>
    <row r="65" spans="1:159" s="19" customFormat="1" ht="15.75" x14ac:dyDescent="0.25">
      <c r="A65" s="15"/>
      <c r="B65" s="15"/>
      <c r="C65" s="15"/>
      <c r="D65" s="15"/>
      <c r="E65" s="29"/>
      <c r="F65" s="31"/>
      <c r="G65" s="47"/>
      <c r="H65" s="47"/>
      <c r="I65" s="59"/>
      <c r="J65" s="59"/>
      <c r="K65" s="60"/>
      <c r="L65" s="60"/>
      <c r="M65" s="59"/>
      <c r="N65" s="59"/>
      <c r="O65" s="60"/>
      <c r="P65" s="60"/>
      <c r="Q65" s="59"/>
      <c r="R65" s="60"/>
      <c r="S65" s="60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65"/>
      <c r="AJ65" s="71"/>
      <c r="AK65" s="72"/>
      <c r="AL65" s="66"/>
      <c r="AM65" s="66"/>
      <c r="AN65" s="66"/>
      <c r="AO65" s="66"/>
      <c r="AP65" s="66"/>
      <c r="AQ65" s="66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61"/>
      <c r="BN65" s="61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6"/>
      <c r="DB65" s="16"/>
      <c r="DC65" s="16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1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20"/>
      <c r="EL65" s="20"/>
      <c r="EM65" s="20"/>
      <c r="EN65" s="22"/>
      <c r="EO65" s="22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</row>
    <row r="66" spans="1:159" s="19" customFormat="1" x14ac:dyDescent="0.25">
      <c r="A66" s="18"/>
      <c r="B66" s="18"/>
      <c r="C66" s="24"/>
      <c r="D66" s="24"/>
      <c r="E66" s="24"/>
      <c r="F66" s="33"/>
      <c r="G66" s="47"/>
      <c r="H66" s="47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65"/>
      <c r="AJ66" s="66"/>
      <c r="AK66" s="66"/>
      <c r="AL66" s="66"/>
      <c r="AM66" s="66"/>
      <c r="AN66" s="85"/>
      <c r="AO66" s="85"/>
      <c r="AP66" s="85"/>
      <c r="AQ66" s="85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Q66" s="18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</row>
    <row r="67" spans="1:159" s="19" customFormat="1" x14ac:dyDescent="0.25">
      <c r="A67" s="18"/>
      <c r="B67" s="18"/>
      <c r="C67" s="24"/>
      <c r="D67" s="24"/>
      <c r="E67" s="24"/>
      <c r="F67" s="33"/>
      <c r="G67" s="47"/>
      <c r="H67" s="47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65"/>
      <c r="AJ67" s="66"/>
      <c r="AK67" s="66"/>
      <c r="AL67" s="66"/>
      <c r="AM67" s="66"/>
      <c r="AN67" s="85"/>
      <c r="AO67" s="85"/>
      <c r="AP67" s="85"/>
      <c r="AQ67" s="85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Q67" s="18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</row>
    <row r="68" spans="1:159" s="19" customFormat="1" x14ac:dyDescent="0.25">
      <c r="A68" s="18"/>
      <c r="B68" s="18"/>
      <c r="C68" s="24"/>
      <c r="D68" s="24"/>
      <c r="E68" s="24"/>
      <c r="F68" s="33"/>
      <c r="G68" s="47"/>
      <c r="H68" s="47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65"/>
      <c r="AJ68" s="66"/>
      <c r="AK68" s="66"/>
      <c r="AL68" s="66"/>
      <c r="AM68" s="66"/>
      <c r="AN68" s="85"/>
      <c r="AO68" s="85"/>
      <c r="AP68" s="85"/>
      <c r="AQ68" s="85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Q68" s="18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</row>
    <row r="69" spans="1:159" s="19" customFormat="1" x14ac:dyDescent="0.25">
      <c r="A69" s="18"/>
      <c r="B69" s="18"/>
      <c r="C69" s="18"/>
      <c r="D69" s="18"/>
      <c r="E69" s="18"/>
      <c r="F69" s="34"/>
      <c r="G69" s="47"/>
      <c r="H69" s="47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65"/>
      <c r="AJ69" s="66"/>
      <c r="AK69" s="66"/>
      <c r="AL69" s="66"/>
      <c r="AM69" s="66"/>
      <c r="AN69" s="85"/>
      <c r="AO69" s="85"/>
      <c r="AP69" s="85"/>
      <c r="AQ69" s="85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Q69" s="18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</row>
    <row r="70" spans="1:159" s="19" customFormat="1" x14ac:dyDescent="0.25">
      <c r="A70" s="18"/>
      <c r="B70" s="18"/>
      <c r="C70" s="18"/>
      <c r="D70" s="18"/>
      <c r="E70" s="18"/>
      <c r="F70" s="34"/>
      <c r="G70" s="47"/>
      <c r="H70" s="47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65"/>
      <c r="AJ70" s="66"/>
      <c r="AK70" s="66"/>
      <c r="AL70" s="66"/>
      <c r="AM70" s="66"/>
      <c r="AN70" s="85"/>
      <c r="AO70" s="85"/>
      <c r="AP70" s="85"/>
      <c r="AQ70" s="85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Q70" s="18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</row>
    <row r="71" spans="1:159" s="19" customFormat="1" x14ac:dyDescent="0.25">
      <c r="A71" s="18"/>
      <c r="B71" s="18"/>
      <c r="C71" s="18"/>
      <c r="D71" s="18"/>
      <c r="E71" s="18"/>
      <c r="F71" s="34"/>
      <c r="G71" s="47"/>
      <c r="H71" s="47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65"/>
      <c r="AJ71" s="66"/>
      <c r="AK71" s="66"/>
      <c r="AL71" s="66"/>
      <c r="AM71" s="66"/>
      <c r="AN71" s="85"/>
      <c r="AO71" s="85"/>
      <c r="AP71" s="85"/>
      <c r="AQ71" s="85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Q71" s="18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</row>
    <row r="72" spans="1:159" s="19" customFormat="1" ht="15.75" x14ac:dyDescent="0.25">
      <c r="A72" s="14"/>
      <c r="B72" s="14"/>
      <c r="C72" s="14"/>
      <c r="D72" s="14"/>
      <c r="E72" s="14"/>
      <c r="F72" s="32"/>
      <c r="G72" s="47"/>
      <c r="H72" s="47"/>
      <c r="I72" s="55"/>
      <c r="J72" s="55"/>
      <c r="K72" s="55"/>
      <c r="L72" s="55"/>
      <c r="M72" s="55"/>
      <c r="N72" s="55"/>
      <c r="O72" s="55"/>
      <c r="P72" s="55"/>
      <c r="Q72" s="57"/>
      <c r="R72" s="55"/>
      <c r="S72" s="55"/>
      <c r="T72" s="55"/>
      <c r="U72" s="55"/>
      <c r="V72" s="55"/>
      <c r="W72" s="55"/>
      <c r="X72" s="57"/>
      <c r="Y72" s="55"/>
      <c r="Z72" s="55"/>
      <c r="AA72" s="55"/>
      <c r="AB72" s="57"/>
      <c r="AC72" s="55"/>
      <c r="AD72" s="57"/>
      <c r="AE72" s="55"/>
      <c r="AF72" s="55"/>
      <c r="AG72" s="55"/>
      <c r="AH72" s="55"/>
      <c r="AI72" s="65"/>
      <c r="AJ72" s="69"/>
      <c r="AK72" s="66"/>
      <c r="AL72" s="69"/>
      <c r="AM72" s="69"/>
      <c r="AN72" s="69"/>
      <c r="AO72" s="69"/>
      <c r="AP72" s="69"/>
      <c r="AQ72" s="69"/>
      <c r="AR72" s="13"/>
      <c r="AS72" s="13"/>
      <c r="AT72" s="14"/>
      <c r="AU72" s="14"/>
      <c r="AV72" s="14"/>
      <c r="AW72" s="13"/>
      <c r="AX72" s="14"/>
      <c r="AY72" s="13"/>
      <c r="AZ72" s="14"/>
      <c r="BA72" s="14"/>
      <c r="BB72" s="14"/>
      <c r="BC72" s="13"/>
      <c r="BD72" s="14"/>
      <c r="BE72" s="14"/>
      <c r="BF72" s="14"/>
      <c r="BG72" s="14"/>
      <c r="BH72" s="14"/>
      <c r="BI72" s="14"/>
      <c r="BJ72" s="13"/>
      <c r="BK72" s="13"/>
      <c r="BL72" s="14"/>
      <c r="BM72" s="63"/>
      <c r="BN72" s="63"/>
      <c r="BO72" s="14"/>
      <c r="BP72" s="14"/>
      <c r="BQ72" s="13"/>
      <c r="BR72" s="13"/>
      <c r="BS72" s="13"/>
      <c r="BT72" s="14"/>
      <c r="BU72" s="14"/>
      <c r="BV72" s="14"/>
      <c r="BW72" s="13"/>
      <c r="BX72" s="14"/>
      <c r="BY72" s="14"/>
      <c r="BZ72" s="14"/>
      <c r="CA72" s="14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5"/>
      <c r="EL72" s="25"/>
      <c r="EM72" s="25"/>
      <c r="EN72" s="27"/>
      <c r="EO72" s="26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</row>
    <row r="73" spans="1:159" s="19" customFormat="1" x14ac:dyDescent="0.25">
      <c r="A73" s="14"/>
      <c r="B73" s="14"/>
      <c r="C73" s="14"/>
      <c r="D73" s="14"/>
      <c r="E73" s="14"/>
      <c r="F73" s="32"/>
      <c r="G73" s="47"/>
      <c r="H73" s="47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70"/>
      <c r="AK73" s="70"/>
      <c r="AL73" s="70"/>
      <c r="AM73" s="70"/>
      <c r="AN73" s="70"/>
      <c r="AO73" s="70"/>
      <c r="AP73" s="70"/>
      <c r="AQ73" s="70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64"/>
      <c r="BN73" s="64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28"/>
      <c r="DP73" s="16"/>
      <c r="DQ73" s="14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28"/>
      <c r="EO73" s="16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</row>
    <row r="74" spans="1:159" s="19" customFormat="1" ht="15.75" x14ac:dyDescent="0.25">
      <c r="A74" s="15"/>
      <c r="B74" s="15"/>
      <c r="C74" s="15"/>
      <c r="D74" s="15"/>
      <c r="E74" s="15"/>
      <c r="F74" s="31"/>
      <c r="G74" s="47"/>
      <c r="H74" s="47"/>
      <c r="I74" s="59"/>
      <c r="J74" s="59"/>
      <c r="K74" s="59"/>
      <c r="L74" s="59"/>
      <c r="M74" s="59"/>
      <c r="N74" s="59"/>
      <c r="O74" s="59"/>
      <c r="P74" s="59"/>
      <c r="Q74" s="55"/>
      <c r="R74" s="55"/>
      <c r="S74" s="55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5"/>
      <c r="AH74" s="55"/>
      <c r="AI74" s="65"/>
      <c r="AJ74" s="66"/>
      <c r="AK74" s="66"/>
      <c r="AL74" s="66"/>
      <c r="AM74" s="66"/>
      <c r="AN74" s="66"/>
      <c r="AO74" s="66"/>
      <c r="AP74" s="66"/>
      <c r="AQ74" s="66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61"/>
      <c r="BN74" s="61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6"/>
      <c r="DB74" s="16"/>
      <c r="DC74" s="16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1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20"/>
      <c r="EL74" s="20"/>
      <c r="EM74" s="20"/>
      <c r="EN74" s="22"/>
      <c r="EO74" s="22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</row>
    <row r="75" spans="1:159" s="19" customFormat="1" ht="15.75" x14ac:dyDescent="0.25">
      <c r="A75" s="15"/>
      <c r="B75" s="15"/>
      <c r="C75" s="15"/>
      <c r="D75" s="15"/>
      <c r="E75" s="15"/>
      <c r="F75" s="31"/>
      <c r="G75" s="47"/>
      <c r="H75" s="47"/>
      <c r="I75" s="55"/>
      <c r="J75" s="55"/>
      <c r="K75" s="55"/>
      <c r="L75" s="55"/>
      <c r="M75" s="55"/>
      <c r="N75" s="55"/>
      <c r="O75" s="55"/>
      <c r="P75" s="59"/>
      <c r="Q75" s="59"/>
      <c r="R75" s="59"/>
      <c r="S75" s="59"/>
      <c r="T75" s="55"/>
      <c r="U75" s="55"/>
      <c r="V75" s="55"/>
      <c r="W75" s="55"/>
      <c r="X75" s="59"/>
      <c r="Y75" s="55"/>
      <c r="Z75" s="55"/>
      <c r="AA75" s="55"/>
      <c r="AB75" s="55"/>
      <c r="AC75" s="55"/>
      <c r="AD75" s="55"/>
      <c r="AE75" s="59"/>
      <c r="AF75" s="55"/>
      <c r="AG75" s="55"/>
      <c r="AH75" s="55"/>
      <c r="AI75" s="65"/>
      <c r="AJ75" s="71"/>
      <c r="AK75" s="71"/>
      <c r="AL75" s="66"/>
      <c r="AM75" s="66"/>
      <c r="AN75" s="66"/>
      <c r="AO75" s="66"/>
      <c r="AP75" s="66"/>
      <c r="AQ75" s="66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61"/>
      <c r="BN75" s="61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6"/>
      <c r="DB75" s="16"/>
      <c r="DC75" s="16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1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20"/>
      <c r="EL75" s="20"/>
      <c r="EM75" s="20"/>
      <c r="EN75" s="22"/>
      <c r="EO75" s="22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</row>
    <row r="76" spans="1:159" s="19" customFormat="1" ht="15.75" x14ac:dyDescent="0.25">
      <c r="A76" s="15"/>
      <c r="B76" s="15"/>
      <c r="C76" s="15"/>
      <c r="D76" s="15"/>
      <c r="E76" s="15"/>
      <c r="F76" s="31"/>
      <c r="G76" s="47"/>
      <c r="H76" s="47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65"/>
      <c r="AJ76" s="66"/>
      <c r="AK76" s="66"/>
      <c r="AL76" s="66"/>
      <c r="AM76" s="66"/>
      <c r="AN76" s="66"/>
      <c r="AO76" s="66"/>
      <c r="AP76" s="66"/>
      <c r="AQ76" s="66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61"/>
      <c r="BN76" s="61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6"/>
      <c r="DB76" s="16"/>
      <c r="DC76" s="16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1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20"/>
      <c r="EL76" s="20"/>
      <c r="EM76" s="20"/>
      <c r="EN76" s="22"/>
      <c r="EO76" s="22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</row>
    <row r="77" spans="1:159" s="19" customFormat="1" ht="15.75" x14ac:dyDescent="0.25">
      <c r="A77" s="15"/>
      <c r="B77" s="15"/>
      <c r="C77" s="15"/>
      <c r="D77" s="15"/>
      <c r="E77" s="15"/>
      <c r="F77" s="31"/>
      <c r="G77" s="47"/>
      <c r="H77" s="47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65"/>
      <c r="AJ77" s="71"/>
      <c r="AK77" s="71"/>
      <c r="AL77" s="66"/>
      <c r="AM77" s="66"/>
      <c r="AN77" s="66"/>
      <c r="AO77" s="66"/>
      <c r="AP77" s="66"/>
      <c r="AQ77" s="66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61"/>
      <c r="BN77" s="61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6"/>
      <c r="DB77" s="16"/>
      <c r="DC77" s="16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1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20"/>
      <c r="EL77" s="20"/>
      <c r="EM77" s="20"/>
      <c r="EN77" s="22"/>
      <c r="EO77" s="22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</row>
    <row r="78" spans="1:159" s="19" customFormat="1" ht="15.75" x14ac:dyDescent="0.25">
      <c r="A78" s="15"/>
      <c r="B78" s="15"/>
      <c r="C78" s="15"/>
      <c r="D78" s="15"/>
      <c r="E78" s="15"/>
      <c r="F78" s="31"/>
      <c r="G78" s="47"/>
      <c r="H78" s="47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65"/>
      <c r="AJ78" s="66"/>
      <c r="AK78" s="66"/>
      <c r="AL78" s="66"/>
      <c r="AM78" s="66"/>
      <c r="AN78" s="66"/>
      <c r="AO78" s="66"/>
      <c r="AP78" s="66"/>
      <c r="AQ78" s="66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61"/>
      <c r="BN78" s="61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6"/>
      <c r="DB78" s="16"/>
      <c r="DC78" s="16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1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20"/>
      <c r="EL78" s="20"/>
      <c r="EM78" s="20"/>
      <c r="EN78" s="22"/>
      <c r="EO78" s="22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</row>
    <row r="79" spans="1:159" s="19" customFormat="1" ht="15.75" x14ac:dyDescent="0.25">
      <c r="A79" s="15"/>
      <c r="B79" s="15"/>
      <c r="C79" s="15"/>
      <c r="D79" s="15"/>
      <c r="E79" s="15"/>
      <c r="F79" s="31"/>
      <c r="G79" s="47"/>
      <c r="H79" s="47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65"/>
      <c r="AJ79" s="66"/>
      <c r="AK79" s="66"/>
      <c r="AL79" s="66"/>
      <c r="AM79" s="66"/>
      <c r="AN79" s="66"/>
      <c r="AO79" s="66"/>
      <c r="AP79" s="66"/>
      <c r="AQ79" s="66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61"/>
      <c r="BN79" s="61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6"/>
      <c r="DB79" s="16"/>
      <c r="DC79" s="16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1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20"/>
      <c r="EL79" s="20"/>
      <c r="EM79" s="20"/>
      <c r="EN79" s="22"/>
      <c r="EO79" s="22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</row>
    <row r="80" spans="1:159" s="19" customFormat="1" ht="15.75" x14ac:dyDescent="0.25">
      <c r="A80" s="15"/>
      <c r="B80" s="15"/>
      <c r="C80" s="15"/>
      <c r="D80" s="15"/>
      <c r="E80" s="15"/>
      <c r="F80" s="31"/>
      <c r="G80" s="47"/>
      <c r="H80" s="47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65"/>
      <c r="AJ80" s="66"/>
      <c r="AK80" s="66"/>
      <c r="AL80" s="66"/>
      <c r="AM80" s="66"/>
      <c r="AN80" s="66"/>
      <c r="AO80" s="66"/>
      <c r="AP80" s="66"/>
      <c r="AQ80" s="66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61"/>
      <c r="BN80" s="61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6"/>
      <c r="DB80" s="16"/>
      <c r="DC80" s="16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1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20"/>
      <c r="EL80" s="20"/>
      <c r="EM80" s="20"/>
      <c r="EN80" s="22"/>
      <c r="EO80" s="22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</row>
    <row r="81" spans="1:159" s="19" customFormat="1" ht="15.75" x14ac:dyDescent="0.25">
      <c r="A81" s="15"/>
      <c r="B81" s="15"/>
      <c r="C81" s="15"/>
      <c r="D81" s="15"/>
      <c r="E81" s="15"/>
      <c r="F81" s="31"/>
      <c r="G81" s="47"/>
      <c r="H81" s="47"/>
      <c r="I81" s="59"/>
      <c r="J81" s="59"/>
      <c r="K81" s="59"/>
      <c r="L81" s="59"/>
      <c r="M81" s="59"/>
      <c r="N81" s="59"/>
      <c r="O81" s="59"/>
      <c r="P81" s="59"/>
      <c r="Q81" s="59"/>
      <c r="R81" s="55"/>
      <c r="S81" s="55"/>
      <c r="T81" s="55"/>
      <c r="U81" s="55"/>
      <c r="V81" s="59"/>
      <c r="W81" s="59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65"/>
      <c r="AJ81" s="66"/>
      <c r="AK81" s="66"/>
      <c r="AL81" s="66"/>
      <c r="AM81" s="66"/>
      <c r="AN81" s="66"/>
      <c r="AO81" s="66"/>
      <c r="AP81" s="66"/>
      <c r="AQ81" s="66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61"/>
      <c r="BN81" s="61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4"/>
      <c r="CY81" s="14"/>
      <c r="CZ81" s="14"/>
      <c r="DA81" s="16"/>
      <c r="DB81" s="16"/>
      <c r="DC81" s="16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1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20"/>
      <c r="EL81" s="20"/>
      <c r="EM81" s="20"/>
      <c r="EN81" s="22"/>
      <c r="EO81" s="22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</row>
    <row r="82" spans="1:159" s="19" customFormat="1" ht="15.75" x14ac:dyDescent="0.25">
      <c r="A82" s="15"/>
      <c r="B82" s="15"/>
      <c r="C82" s="15"/>
      <c r="D82" s="15"/>
      <c r="E82" s="15"/>
      <c r="F82" s="31"/>
      <c r="G82" s="47"/>
      <c r="H82" s="47"/>
      <c r="I82" s="59"/>
      <c r="J82" s="59"/>
      <c r="K82" s="59"/>
      <c r="L82" s="59"/>
      <c r="M82" s="59"/>
      <c r="N82" s="59"/>
      <c r="O82" s="59"/>
      <c r="P82" s="59"/>
      <c r="Q82" s="55"/>
      <c r="R82" s="55"/>
      <c r="S82" s="55"/>
      <c r="T82" s="55"/>
      <c r="U82" s="55"/>
      <c r="V82" s="59"/>
      <c r="W82" s="59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65"/>
      <c r="AJ82" s="66"/>
      <c r="AK82" s="66"/>
      <c r="AL82" s="66"/>
      <c r="AM82" s="66"/>
      <c r="AN82" s="66"/>
      <c r="AO82" s="66"/>
      <c r="AP82" s="66"/>
      <c r="AQ82" s="66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61"/>
      <c r="BN82" s="61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7"/>
      <c r="CN82" s="17"/>
      <c r="CO82" s="17"/>
      <c r="CP82" s="17"/>
      <c r="CQ82" s="17"/>
      <c r="CR82" s="17"/>
      <c r="CS82" s="17"/>
      <c r="CT82" s="17"/>
      <c r="CU82" s="17"/>
      <c r="CV82" s="14"/>
      <c r="CW82" s="14"/>
      <c r="CX82" s="14"/>
      <c r="CY82" s="14"/>
      <c r="CZ82" s="14"/>
      <c r="DA82" s="16"/>
      <c r="DB82" s="16"/>
      <c r="DC82" s="16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1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20"/>
      <c r="EL82" s="20"/>
      <c r="EM82" s="20"/>
      <c r="EN82" s="22"/>
      <c r="EO82" s="22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</row>
    <row r="83" spans="1:159" s="19" customFormat="1" ht="15.75" x14ac:dyDescent="0.25">
      <c r="A83" s="15"/>
      <c r="B83" s="15"/>
      <c r="C83" s="15"/>
      <c r="D83" s="15"/>
      <c r="E83" s="15"/>
      <c r="F83" s="31"/>
      <c r="G83" s="47"/>
      <c r="H83" s="47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65"/>
      <c r="AJ83" s="71"/>
      <c r="AK83" s="71"/>
      <c r="AL83" s="66"/>
      <c r="AM83" s="66"/>
      <c r="AN83" s="66"/>
      <c r="AO83" s="66"/>
      <c r="AP83" s="66"/>
      <c r="AQ83" s="66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61"/>
      <c r="BN83" s="61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6"/>
      <c r="DB83" s="16"/>
      <c r="DC83" s="16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1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20"/>
      <c r="EL83" s="20"/>
      <c r="EM83" s="20"/>
      <c r="EN83" s="22"/>
      <c r="EO83" s="22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</row>
    <row r="84" spans="1:159" s="19" customFormat="1" ht="13.9" customHeight="1" x14ac:dyDescent="0.25">
      <c r="A84" s="15"/>
      <c r="B84" s="15"/>
      <c r="C84" s="15"/>
      <c r="D84" s="15"/>
      <c r="E84" s="15"/>
      <c r="F84" s="31"/>
      <c r="G84" s="47"/>
      <c r="H84" s="47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65"/>
      <c r="AJ84" s="71"/>
      <c r="AK84" s="71"/>
      <c r="AL84" s="66"/>
      <c r="AM84" s="66"/>
      <c r="AN84" s="66"/>
      <c r="AO84" s="66"/>
      <c r="AP84" s="66"/>
      <c r="AQ84" s="66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61"/>
      <c r="BN84" s="61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6"/>
      <c r="DB84" s="16"/>
      <c r="DC84" s="16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1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20"/>
      <c r="EL84" s="20"/>
      <c r="EM84" s="20"/>
      <c r="EN84" s="22"/>
      <c r="EO84" s="22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</row>
    <row r="85" spans="1:159" s="19" customFormat="1" ht="15.75" x14ac:dyDescent="0.25">
      <c r="A85" s="15"/>
      <c r="B85" s="15"/>
      <c r="C85" s="15"/>
      <c r="D85" s="15"/>
      <c r="E85" s="15"/>
      <c r="F85" s="31"/>
      <c r="G85" s="47"/>
      <c r="H85" s="47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65"/>
      <c r="AJ85" s="66"/>
      <c r="AK85" s="66"/>
      <c r="AL85" s="66"/>
      <c r="AM85" s="66"/>
      <c r="AN85" s="66"/>
      <c r="AO85" s="66"/>
      <c r="AP85" s="66"/>
      <c r="AQ85" s="66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61"/>
      <c r="BN85" s="61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6"/>
      <c r="DB85" s="16"/>
      <c r="DC85" s="16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1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20"/>
      <c r="EL85" s="20"/>
      <c r="EM85" s="20"/>
      <c r="EN85" s="22"/>
      <c r="EO85" s="22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</row>
    <row r="86" spans="1:159" s="19" customFormat="1" ht="15.75" x14ac:dyDescent="0.25">
      <c r="A86" s="15"/>
      <c r="B86" s="15"/>
      <c r="C86" s="15"/>
      <c r="D86" s="15"/>
      <c r="E86" s="15"/>
      <c r="F86" s="31"/>
      <c r="G86" s="47"/>
      <c r="H86" s="47"/>
      <c r="I86" s="55"/>
      <c r="J86" s="55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65"/>
      <c r="AJ86" s="71"/>
      <c r="AK86" s="71"/>
      <c r="AL86" s="66"/>
      <c r="AM86" s="66"/>
      <c r="AN86" s="66"/>
      <c r="AO86" s="66"/>
      <c r="AP86" s="66"/>
      <c r="AQ86" s="66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61"/>
      <c r="BN86" s="61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6"/>
      <c r="DB86" s="16"/>
      <c r="DC86" s="16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1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20"/>
      <c r="EL86" s="20"/>
      <c r="EM86" s="20"/>
      <c r="EN86" s="22"/>
      <c r="EO86" s="22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</row>
    <row r="87" spans="1:159" s="19" customFormat="1" ht="15.75" x14ac:dyDescent="0.25">
      <c r="A87" s="15"/>
      <c r="B87" s="15"/>
      <c r="C87" s="15"/>
      <c r="D87" s="15"/>
      <c r="E87" s="15"/>
      <c r="F87" s="31"/>
      <c r="G87" s="47"/>
      <c r="H87" s="47"/>
      <c r="I87" s="55"/>
      <c r="J87" s="55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65"/>
      <c r="AJ87" s="71"/>
      <c r="AK87" s="71"/>
      <c r="AL87" s="66"/>
      <c r="AM87" s="66"/>
      <c r="AN87" s="66"/>
      <c r="AO87" s="66"/>
      <c r="AP87" s="66"/>
      <c r="AQ87" s="66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61"/>
      <c r="BN87" s="61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6"/>
      <c r="DB87" s="16"/>
      <c r="DC87" s="16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1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20"/>
      <c r="EL87" s="20"/>
      <c r="EM87" s="20"/>
      <c r="EN87" s="22"/>
      <c r="EO87" s="22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</row>
    <row r="88" spans="1:159" s="19" customFormat="1" ht="15.75" x14ac:dyDescent="0.25">
      <c r="A88" s="15"/>
      <c r="B88" s="15"/>
      <c r="C88" s="15"/>
      <c r="D88" s="15"/>
      <c r="E88" s="15"/>
      <c r="F88" s="31"/>
      <c r="G88" s="47"/>
      <c r="H88" s="47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65"/>
      <c r="AJ88" s="66"/>
      <c r="AK88" s="66"/>
      <c r="AL88" s="66"/>
      <c r="AM88" s="66"/>
      <c r="AN88" s="66"/>
      <c r="AO88" s="66"/>
      <c r="AP88" s="66"/>
      <c r="AQ88" s="66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61"/>
      <c r="BN88" s="61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6"/>
      <c r="DB88" s="16"/>
      <c r="DC88" s="16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1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20"/>
      <c r="EL88" s="20"/>
      <c r="EM88" s="20"/>
      <c r="EN88" s="22"/>
      <c r="EO88" s="22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</row>
    <row r="89" spans="1:159" s="19" customFormat="1" ht="15.75" x14ac:dyDescent="0.25">
      <c r="A89" s="15"/>
      <c r="B89" s="15"/>
      <c r="C89" s="15"/>
      <c r="D89" s="15"/>
      <c r="E89" s="15"/>
      <c r="F89" s="31"/>
      <c r="G89" s="47"/>
      <c r="H89" s="47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65"/>
      <c r="AJ89" s="66"/>
      <c r="AK89" s="66"/>
      <c r="AL89" s="66"/>
      <c r="AM89" s="66"/>
      <c r="AN89" s="66"/>
      <c r="AO89" s="66"/>
      <c r="AP89" s="66"/>
      <c r="AQ89" s="66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61"/>
      <c r="BN89" s="61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6"/>
      <c r="DB89" s="16"/>
      <c r="DC89" s="16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1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20"/>
      <c r="EL89" s="20"/>
      <c r="EM89" s="20"/>
      <c r="EN89" s="22"/>
      <c r="EO89" s="22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</row>
    <row r="90" spans="1:159" s="19" customFormat="1" ht="15.75" x14ac:dyDescent="0.25">
      <c r="A90" s="15"/>
      <c r="B90" s="15"/>
      <c r="C90" s="15"/>
      <c r="D90" s="15"/>
      <c r="E90" s="15"/>
      <c r="F90" s="31"/>
      <c r="G90" s="47"/>
      <c r="H90" s="47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65"/>
      <c r="AJ90" s="66"/>
      <c r="AK90" s="66"/>
      <c r="AL90" s="66"/>
      <c r="AM90" s="66"/>
      <c r="AN90" s="66"/>
      <c r="AO90" s="66"/>
      <c r="AP90" s="66"/>
      <c r="AQ90" s="66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61"/>
      <c r="BN90" s="61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6"/>
      <c r="DB90" s="16"/>
      <c r="DC90" s="16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1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20"/>
      <c r="EL90" s="20"/>
      <c r="EM90" s="20"/>
      <c r="EN90" s="22"/>
      <c r="EO90" s="22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</row>
    <row r="91" spans="1:159" s="19" customFormat="1" ht="15.75" x14ac:dyDescent="0.25">
      <c r="A91" s="15"/>
      <c r="B91" s="15"/>
      <c r="C91" s="15"/>
      <c r="D91" s="15"/>
      <c r="E91" s="15"/>
      <c r="F91" s="31"/>
      <c r="G91" s="47"/>
      <c r="H91" s="47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65"/>
      <c r="AJ91" s="66"/>
      <c r="AK91" s="66"/>
      <c r="AL91" s="66"/>
      <c r="AM91" s="66"/>
      <c r="AN91" s="66"/>
      <c r="AO91" s="66"/>
      <c r="AP91" s="66"/>
      <c r="AQ91" s="66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61"/>
      <c r="BN91" s="61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6"/>
      <c r="DB91" s="16"/>
      <c r="DC91" s="16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1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20"/>
      <c r="EL91" s="20"/>
      <c r="EM91" s="20"/>
      <c r="EN91" s="22"/>
      <c r="EO91" s="22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</row>
    <row r="92" spans="1:159" s="19" customFormat="1" ht="15.75" x14ac:dyDescent="0.25">
      <c r="A92" s="15"/>
      <c r="B92" s="15"/>
      <c r="C92" s="15"/>
      <c r="D92" s="15"/>
      <c r="E92" s="15"/>
      <c r="F92" s="31"/>
      <c r="G92" s="47"/>
      <c r="H92" s="47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5"/>
      <c r="Z92" s="55"/>
      <c r="AA92" s="55"/>
      <c r="AB92" s="55"/>
      <c r="AC92" s="55"/>
      <c r="AD92" s="55"/>
      <c r="AE92" s="59"/>
      <c r="AF92" s="55"/>
      <c r="AG92" s="55"/>
      <c r="AH92" s="55"/>
      <c r="AI92" s="65"/>
      <c r="AJ92" s="71"/>
      <c r="AK92" s="71"/>
      <c r="AL92" s="66"/>
      <c r="AM92" s="66"/>
      <c r="AN92" s="66"/>
      <c r="AO92" s="66"/>
      <c r="AP92" s="66"/>
      <c r="AQ92" s="66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7"/>
      <c r="BC92" s="17"/>
      <c r="BD92" s="17"/>
      <c r="BE92" s="14"/>
      <c r="BF92" s="14"/>
      <c r="BG92" s="14"/>
      <c r="BH92" s="14"/>
      <c r="BI92" s="14"/>
      <c r="BJ92" s="14"/>
      <c r="BK92" s="14"/>
      <c r="BL92" s="14"/>
      <c r="BM92" s="61"/>
      <c r="BN92" s="61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6"/>
      <c r="DB92" s="16"/>
      <c r="DC92" s="16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1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20"/>
      <c r="EL92" s="20"/>
      <c r="EM92" s="20"/>
      <c r="EN92" s="22"/>
      <c r="EO92" s="22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</row>
    <row r="93" spans="1:159" s="19" customFormat="1" ht="15.75" x14ac:dyDescent="0.25">
      <c r="A93" s="15"/>
      <c r="B93" s="15"/>
      <c r="C93" s="15"/>
      <c r="D93" s="15"/>
      <c r="E93" s="15"/>
      <c r="F93" s="31"/>
      <c r="G93" s="47"/>
      <c r="H93" s="47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65"/>
      <c r="AJ93" s="71"/>
      <c r="AK93" s="71"/>
      <c r="AL93" s="66"/>
      <c r="AM93" s="66"/>
      <c r="AN93" s="66"/>
      <c r="AO93" s="66"/>
      <c r="AP93" s="66"/>
      <c r="AQ93" s="66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7"/>
      <c r="BC93" s="17"/>
      <c r="BD93" s="17"/>
      <c r="BE93" s="14"/>
      <c r="BF93" s="14"/>
      <c r="BG93" s="14"/>
      <c r="BH93" s="14"/>
      <c r="BI93" s="14"/>
      <c r="BJ93" s="14"/>
      <c r="BK93" s="14"/>
      <c r="BL93" s="14"/>
      <c r="BM93" s="61"/>
      <c r="BN93" s="61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6"/>
      <c r="DB93" s="16"/>
      <c r="DC93" s="16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1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20"/>
      <c r="EL93" s="20"/>
      <c r="EM93" s="20"/>
      <c r="EN93" s="22"/>
      <c r="EO93" s="22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</row>
    <row r="94" spans="1:159" s="19" customFormat="1" ht="15.75" x14ac:dyDescent="0.25">
      <c r="A94" s="15"/>
      <c r="B94" s="15"/>
      <c r="C94" s="15"/>
      <c r="D94" s="15"/>
      <c r="E94" s="15"/>
      <c r="F94" s="31"/>
      <c r="G94" s="47"/>
      <c r="H94" s="47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65"/>
      <c r="AJ94" s="66"/>
      <c r="AK94" s="66"/>
      <c r="AL94" s="66"/>
      <c r="AM94" s="66"/>
      <c r="AN94" s="66"/>
      <c r="AO94" s="66"/>
      <c r="AP94" s="66"/>
      <c r="AQ94" s="66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61"/>
      <c r="BN94" s="61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6"/>
      <c r="DB94" s="16"/>
      <c r="DC94" s="16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1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20"/>
      <c r="EL94" s="20"/>
      <c r="EM94" s="20"/>
      <c r="EN94" s="22"/>
      <c r="EO94" s="22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</row>
    <row r="95" spans="1:159" s="19" customFormat="1" ht="15.75" x14ac:dyDescent="0.25">
      <c r="A95" s="15"/>
      <c r="B95" s="15"/>
      <c r="C95" s="15"/>
      <c r="D95" s="15"/>
      <c r="E95" s="15"/>
      <c r="F95" s="31"/>
      <c r="G95" s="47"/>
      <c r="H95" s="47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65"/>
      <c r="AJ95" s="66"/>
      <c r="AK95" s="66"/>
      <c r="AL95" s="66"/>
      <c r="AM95" s="66"/>
      <c r="AN95" s="66"/>
      <c r="AO95" s="66"/>
      <c r="AP95" s="66"/>
      <c r="AQ95" s="66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61"/>
      <c r="BN95" s="61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6"/>
      <c r="DB95" s="16"/>
      <c r="DC95" s="16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1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20"/>
      <c r="EL95" s="20"/>
      <c r="EM95" s="20"/>
      <c r="EN95" s="22"/>
      <c r="EO95" s="22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</row>
    <row r="96" spans="1:159" s="19" customFormat="1" ht="15.75" x14ac:dyDescent="0.25">
      <c r="A96" s="15"/>
      <c r="B96" s="15"/>
      <c r="C96" s="15"/>
      <c r="D96" s="15"/>
      <c r="E96" s="15"/>
      <c r="F96" s="31"/>
      <c r="G96" s="47"/>
      <c r="H96" s="47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65"/>
      <c r="AJ96" s="66"/>
      <c r="AK96" s="66"/>
      <c r="AL96" s="66"/>
      <c r="AM96" s="66"/>
      <c r="AN96" s="66"/>
      <c r="AO96" s="66"/>
      <c r="AP96" s="66"/>
      <c r="AQ96" s="66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61"/>
      <c r="BN96" s="61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6"/>
      <c r="DB96" s="16"/>
      <c r="DC96" s="16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1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20"/>
      <c r="EL96" s="20"/>
      <c r="EM96" s="20"/>
      <c r="EN96" s="22"/>
      <c r="EO96" s="22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</row>
    <row r="97" spans="1:159" s="19" customFormat="1" ht="15" customHeight="1" x14ac:dyDescent="0.25">
      <c r="A97" s="15"/>
      <c r="B97" s="15"/>
      <c r="C97" s="15"/>
      <c r="D97" s="15"/>
      <c r="E97" s="15"/>
      <c r="F97" s="31"/>
      <c r="G97" s="47"/>
      <c r="H97" s="47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65"/>
      <c r="AJ97" s="71"/>
      <c r="AK97" s="71"/>
      <c r="AL97" s="66"/>
      <c r="AM97" s="66"/>
      <c r="AN97" s="66"/>
      <c r="AO97" s="66"/>
      <c r="AP97" s="66"/>
      <c r="AQ97" s="66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61"/>
      <c r="BN97" s="61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6"/>
      <c r="DB97" s="16"/>
      <c r="DC97" s="16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1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20"/>
      <c r="EL97" s="20"/>
      <c r="EM97" s="20"/>
      <c r="EN97" s="22"/>
      <c r="EO97" s="22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</row>
    <row r="98" spans="1:159" s="19" customFormat="1" ht="15.75" x14ac:dyDescent="0.25">
      <c r="A98" s="23"/>
      <c r="B98" s="23"/>
      <c r="C98" s="15"/>
      <c r="D98" s="15"/>
      <c r="E98" s="15"/>
      <c r="F98" s="31"/>
      <c r="G98" s="47"/>
      <c r="H98" s="47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65"/>
      <c r="AJ98" s="71"/>
      <c r="AK98" s="71"/>
      <c r="AL98" s="66"/>
      <c r="AM98" s="66"/>
      <c r="AN98" s="66"/>
      <c r="AO98" s="66"/>
      <c r="AP98" s="66"/>
      <c r="AQ98" s="66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61"/>
      <c r="BN98" s="61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6"/>
      <c r="DB98" s="16"/>
      <c r="DC98" s="16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1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20"/>
      <c r="EL98" s="20"/>
      <c r="EM98" s="20"/>
      <c r="EN98" s="22"/>
      <c r="EO98" s="22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</row>
    <row r="99" spans="1:159" s="19" customFormat="1" ht="15.75" x14ac:dyDescent="0.25">
      <c r="A99" s="23"/>
      <c r="B99" s="23"/>
      <c r="C99" s="15"/>
      <c r="D99" s="15"/>
      <c r="E99" s="15"/>
      <c r="F99" s="31"/>
      <c r="G99" s="47"/>
      <c r="H99" s="47"/>
      <c r="I99" s="59"/>
      <c r="J99" s="59"/>
      <c r="K99" s="59"/>
      <c r="L99" s="59"/>
      <c r="M99" s="59"/>
      <c r="N99" s="59"/>
      <c r="O99" s="59"/>
      <c r="P99" s="59"/>
      <c r="Q99" s="55"/>
      <c r="R99" s="55"/>
      <c r="S99" s="55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5"/>
      <c r="AH99" s="55"/>
      <c r="AI99" s="65"/>
      <c r="AJ99" s="66"/>
      <c r="AK99" s="66"/>
      <c r="AL99" s="66"/>
      <c r="AM99" s="66"/>
      <c r="AN99" s="66"/>
      <c r="AO99" s="66"/>
      <c r="AP99" s="66"/>
      <c r="AQ99" s="66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61"/>
      <c r="BN99" s="61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6"/>
      <c r="DB99" s="16"/>
      <c r="DC99" s="16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1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20"/>
      <c r="EL99" s="20"/>
      <c r="EM99" s="20"/>
      <c r="EN99" s="22"/>
      <c r="EO99" s="22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</row>
    <row r="100" spans="1:159" s="19" customFormat="1" x14ac:dyDescent="0.25">
      <c r="A100" s="18"/>
      <c r="B100" s="18"/>
      <c r="C100" s="18"/>
      <c r="D100" s="18"/>
      <c r="E100" s="18"/>
      <c r="F100" s="34"/>
      <c r="G100" s="47"/>
      <c r="H100" s="47"/>
      <c r="I100" s="55"/>
      <c r="J100" s="55"/>
      <c r="K100" s="56"/>
      <c r="L100" s="56"/>
      <c r="M100" s="55"/>
      <c r="N100" s="55"/>
      <c r="O100" s="56"/>
      <c r="P100" s="56"/>
      <c r="Q100" s="55"/>
      <c r="R100" s="56"/>
      <c r="S100" s="56"/>
      <c r="T100" s="55"/>
      <c r="U100" s="55"/>
      <c r="V100" s="56"/>
      <c r="W100" s="55"/>
      <c r="X100" s="56"/>
      <c r="Y100" s="55"/>
      <c r="Z100" s="56"/>
      <c r="AA100" s="55"/>
      <c r="AB100" s="56"/>
      <c r="AC100" s="56"/>
      <c r="AD100" s="56"/>
      <c r="AE100" s="56"/>
      <c r="AF100" s="55"/>
      <c r="AG100" s="56"/>
      <c r="AH100" s="55"/>
      <c r="AI100" s="65"/>
      <c r="AJ100" s="66"/>
      <c r="AK100" s="67"/>
      <c r="AL100" s="67"/>
      <c r="AM100" s="67"/>
      <c r="AN100" s="86"/>
      <c r="AO100" s="86"/>
      <c r="AP100" s="86"/>
      <c r="AQ100" s="86"/>
      <c r="DQ100" s="18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</row>
    <row r="101" spans="1:159" s="19" customFormat="1" x14ac:dyDescent="0.25">
      <c r="A101" s="18"/>
      <c r="B101" s="18"/>
      <c r="C101" s="18"/>
      <c r="D101" s="18"/>
      <c r="E101" s="18"/>
      <c r="F101" s="34"/>
      <c r="G101" s="47"/>
      <c r="H101" s="47"/>
      <c r="I101" s="55"/>
      <c r="J101" s="55"/>
      <c r="K101" s="56"/>
      <c r="L101" s="56"/>
      <c r="M101" s="55"/>
      <c r="N101" s="55"/>
      <c r="O101" s="56"/>
      <c r="P101" s="56"/>
      <c r="Q101" s="55"/>
      <c r="R101" s="56"/>
      <c r="S101" s="56"/>
      <c r="T101" s="55"/>
      <c r="U101" s="55"/>
      <c r="V101" s="56"/>
      <c r="W101" s="55"/>
      <c r="X101" s="56"/>
      <c r="Y101" s="55"/>
      <c r="Z101" s="56"/>
      <c r="AA101" s="55"/>
      <c r="AB101" s="56"/>
      <c r="AC101" s="56"/>
      <c r="AD101" s="56"/>
      <c r="AE101" s="56"/>
      <c r="AF101" s="55"/>
      <c r="AG101" s="56"/>
      <c r="AH101" s="55"/>
      <c r="AI101" s="65"/>
      <c r="AJ101" s="66"/>
      <c r="AK101" s="67"/>
      <c r="AL101" s="67"/>
      <c r="AM101" s="67"/>
      <c r="AN101" s="86"/>
      <c r="AO101" s="86"/>
      <c r="AP101" s="86"/>
      <c r="AQ101" s="86"/>
      <c r="DQ101" s="18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</row>
    <row r="102" spans="1:159" s="19" customFormat="1" x14ac:dyDescent="0.25">
      <c r="A102" s="18"/>
      <c r="B102" s="18"/>
      <c r="C102" s="18"/>
      <c r="D102" s="18"/>
      <c r="E102" s="18"/>
      <c r="F102" s="34"/>
      <c r="G102" s="47"/>
      <c r="H102" s="47"/>
      <c r="I102" s="55"/>
      <c r="J102" s="55"/>
      <c r="K102" s="56"/>
      <c r="L102" s="56"/>
      <c r="M102" s="55"/>
      <c r="N102" s="55"/>
      <c r="O102" s="56"/>
      <c r="P102" s="56"/>
      <c r="Q102" s="55"/>
      <c r="R102" s="56"/>
      <c r="S102" s="56"/>
      <c r="T102" s="55"/>
      <c r="U102" s="55"/>
      <c r="V102" s="56"/>
      <c r="W102" s="55"/>
      <c r="X102" s="56"/>
      <c r="Y102" s="55"/>
      <c r="Z102" s="56"/>
      <c r="AA102" s="55"/>
      <c r="AB102" s="56"/>
      <c r="AC102" s="56"/>
      <c r="AD102" s="56"/>
      <c r="AE102" s="56"/>
      <c r="AF102" s="55"/>
      <c r="AG102" s="56"/>
      <c r="AH102" s="55"/>
      <c r="AI102" s="65"/>
      <c r="AJ102" s="66"/>
      <c r="AK102" s="67"/>
      <c r="AL102" s="67"/>
      <c r="AM102" s="67"/>
      <c r="AN102" s="86"/>
      <c r="AO102" s="86"/>
      <c r="AP102" s="86"/>
      <c r="AQ102" s="86"/>
      <c r="DQ102" s="18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</row>
    <row r="103" spans="1:159" s="19" customFormat="1" x14ac:dyDescent="0.25">
      <c r="A103" s="18"/>
      <c r="B103" s="18"/>
      <c r="C103" s="18"/>
      <c r="D103" s="18"/>
      <c r="E103" s="18"/>
      <c r="F103" s="34"/>
      <c r="G103" s="47"/>
      <c r="H103" s="47"/>
      <c r="I103" s="55"/>
      <c r="J103" s="55"/>
      <c r="K103" s="56"/>
      <c r="L103" s="56"/>
      <c r="M103" s="55"/>
      <c r="N103" s="55"/>
      <c r="O103" s="56"/>
      <c r="P103" s="56"/>
      <c r="Q103" s="55"/>
      <c r="R103" s="56"/>
      <c r="S103" s="56"/>
      <c r="T103" s="55"/>
      <c r="U103" s="55"/>
      <c r="V103" s="56"/>
      <c r="W103" s="55"/>
      <c r="X103" s="56"/>
      <c r="Y103" s="55"/>
      <c r="Z103" s="56"/>
      <c r="AA103" s="55"/>
      <c r="AB103" s="56"/>
      <c r="AC103" s="56"/>
      <c r="AD103" s="56"/>
      <c r="AE103" s="56"/>
      <c r="AF103" s="55"/>
      <c r="AG103" s="56"/>
      <c r="AH103" s="55"/>
      <c r="AI103" s="65"/>
      <c r="AJ103" s="66"/>
      <c r="AK103" s="67"/>
      <c r="AL103" s="67"/>
      <c r="AM103" s="67"/>
      <c r="AN103" s="86"/>
      <c r="AO103" s="86"/>
      <c r="AP103" s="86"/>
      <c r="AQ103" s="86"/>
      <c r="DQ103" s="18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</row>
    <row r="104" spans="1:159" s="19" customFormat="1" x14ac:dyDescent="0.25">
      <c r="A104" s="18"/>
      <c r="B104" s="18"/>
      <c r="C104" s="18"/>
      <c r="D104" s="18"/>
      <c r="E104" s="18"/>
      <c r="F104" s="34"/>
      <c r="G104" s="47"/>
      <c r="H104" s="47"/>
      <c r="I104" s="55"/>
      <c r="J104" s="55"/>
      <c r="K104" s="56"/>
      <c r="L104" s="56"/>
      <c r="M104" s="55"/>
      <c r="N104" s="55"/>
      <c r="O104" s="56"/>
      <c r="P104" s="56"/>
      <c r="Q104" s="55"/>
      <c r="R104" s="56"/>
      <c r="S104" s="56"/>
      <c r="T104" s="55"/>
      <c r="U104" s="55"/>
      <c r="V104" s="56"/>
      <c r="W104" s="55"/>
      <c r="X104" s="56"/>
      <c r="Y104" s="55"/>
      <c r="Z104" s="56"/>
      <c r="AA104" s="55"/>
      <c r="AB104" s="56"/>
      <c r="AC104" s="56"/>
      <c r="AD104" s="56"/>
      <c r="AE104" s="56"/>
      <c r="AF104" s="55"/>
      <c r="AG104" s="56"/>
      <c r="AH104" s="55"/>
      <c r="AI104" s="65"/>
      <c r="AJ104" s="66"/>
      <c r="AK104" s="67"/>
      <c r="AL104" s="67"/>
      <c r="AM104" s="67"/>
      <c r="AN104" s="86"/>
      <c r="AO104" s="86"/>
      <c r="AP104" s="86"/>
      <c r="AQ104" s="86"/>
      <c r="DQ104" s="18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</row>
    <row r="105" spans="1:159" s="19" customFormat="1" x14ac:dyDescent="0.25">
      <c r="A105" s="18"/>
      <c r="B105" s="18"/>
      <c r="C105" s="18"/>
      <c r="D105" s="18"/>
      <c r="E105" s="18"/>
      <c r="F105" s="34"/>
      <c r="G105" s="47"/>
      <c r="H105" s="47"/>
      <c r="I105" s="55"/>
      <c r="J105" s="55"/>
      <c r="K105" s="56"/>
      <c r="L105" s="56"/>
      <c r="M105" s="55"/>
      <c r="N105" s="55"/>
      <c r="O105" s="56"/>
      <c r="P105" s="56"/>
      <c r="Q105" s="55"/>
      <c r="R105" s="56"/>
      <c r="S105" s="56"/>
      <c r="T105" s="55"/>
      <c r="U105" s="55"/>
      <c r="V105" s="56"/>
      <c r="W105" s="55"/>
      <c r="X105" s="56"/>
      <c r="Y105" s="55"/>
      <c r="Z105" s="56"/>
      <c r="AA105" s="55"/>
      <c r="AB105" s="56"/>
      <c r="AC105" s="56"/>
      <c r="AD105" s="56"/>
      <c r="AE105" s="56"/>
      <c r="AF105" s="55"/>
      <c r="AG105" s="56"/>
      <c r="AH105" s="55"/>
      <c r="AI105" s="65"/>
      <c r="AJ105" s="66"/>
      <c r="AK105" s="67"/>
      <c r="AL105" s="67"/>
      <c r="AM105" s="67"/>
      <c r="AN105" s="86"/>
      <c r="AO105" s="86"/>
      <c r="AP105" s="86"/>
      <c r="AQ105" s="86"/>
      <c r="DQ105" s="18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</row>
    <row r="106" spans="1:159" s="19" customFormat="1" x14ac:dyDescent="0.25">
      <c r="A106" s="18"/>
      <c r="B106" s="18"/>
      <c r="C106" s="18"/>
      <c r="D106" s="18"/>
      <c r="E106" s="18"/>
      <c r="F106" s="34"/>
      <c r="G106" s="47"/>
      <c r="H106" s="47"/>
      <c r="I106" s="55"/>
      <c r="J106" s="55"/>
      <c r="K106" s="56"/>
      <c r="L106" s="56"/>
      <c r="M106" s="55"/>
      <c r="N106" s="55"/>
      <c r="O106" s="56"/>
      <c r="P106" s="56"/>
      <c r="Q106" s="55"/>
      <c r="R106" s="56"/>
      <c r="S106" s="56"/>
      <c r="T106" s="55"/>
      <c r="U106" s="55"/>
      <c r="V106" s="56"/>
      <c r="W106" s="55"/>
      <c r="X106" s="56"/>
      <c r="Y106" s="55"/>
      <c r="Z106" s="56"/>
      <c r="AA106" s="55"/>
      <c r="AB106" s="56"/>
      <c r="AC106" s="56"/>
      <c r="AD106" s="56"/>
      <c r="AE106" s="56"/>
      <c r="AF106" s="55"/>
      <c r="AG106" s="56"/>
      <c r="AH106" s="55"/>
      <c r="AI106" s="65"/>
      <c r="AJ106" s="66"/>
      <c r="AK106" s="67"/>
      <c r="AL106" s="67"/>
      <c r="AM106" s="67"/>
      <c r="AN106" s="86"/>
      <c r="AO106" s="86"/>
      <c r="AP106" s="86"/>
      <c r="AQ106" s="86"/>
      <c r="DQ106" s="18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</row>
    <row r="107" spans="1:159" s="19" customFormat="1" x14ac:dyDescent="0.25">
      <c r="A107" s="18"/>
      <c r="B107" s="18"/>
      <c r="C107" s="18"/>
      <c r="D107" s="18"/>
      <c r="E107" s="18"/>
      <c r="F107" s="34"/>
      <c r="G107" s="47"/>
      <c r="H107" s="47"/>
      <c r="I107" s="55"/>
      <c r="J107" s="55"/>
      <c r="K107" s="56"/>
      <c r="L107" s="56"/>
      <c r="M107" s="55"/>
      <c r="N107" s="55"/>
      <c r="O107" s="56"/>
      <c r="P107" s="56"/>
      <c r="Q107" s="55"/>
      <c r="R107" s="56"/>
      <c r="S107" s="56"/>
      <c r="T107" s="55"/>
      <c r="U107" s="55"/>
      <c r="V107" s="56"/>
      <c r="W107" s="55"/>
      <c r="X107" s="56"/>
      <c r="Y107" s="55"/>
      <c r="Z107" s="56"/>
      <c r="AA107" s="55"/>
      <c r="AB107" s="56"/>
      <c r="AC107" s="56"/>
      <c r="AD107" s="56"/>
      <c r="AE107" s="56"/>
      <c r="AF107" s="55"/>
      <c r="AG107" s="56"/>
      <c r="AH107" s="55"/>
      <c r="AI107" s="65"/>
      <c r="AJ107" s="66"/>
      <c r="AK107" s="67"/>
      <c r="AL107" s="67"/>
      <c r="AM107" s="67"/>
      <c r="AN107" s="86"/>
      <c r="AO107" s="86"/>
      <c r="AP107" s="86"/>
      <c r="AQ107" s="86"/>
      <c r="DQ107" s="18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</row>
    <row r="108" spans="1:159" s="19" customFormat="1" x14ac:dyDescent="0.25">
      <c r="A108" s="18"/>
      <c r="B108" s="18"/>
      <c r="C108" s="18"/>
      <c r="D108" s="18"/>
      <c r="E108" s="18"/>
      <c r="F108" s="34"/>
      <c r="G108" s="47"/>
      <c r="H108" s="47"/>
      <c r="I108" s="55"/>
      <c r="J108" s="55"/>
      <c r="K108" s="56"/>
      <c r="L108" s="56"/>
      <c r="M108" s="55"/>
      <c r="N108" s="55"/>
      <c r="O108" s="56"/>
      <c r="P108" s="56"/>
      <c r="Q108" s="55"/>
      <c r="R108" s="56"/>
      <c r="S108" s="56"/>
      <c r="T108" s="55"/>
      <c r="U108" s="55"/>
      <c r="V108" s="56"/>
      <c r="W108" s="55"/>
      <c r="X108" s="56"/>
      <c r="Y108" s="55"/>
      <c r="Z108" s="56"/>
      <c r="AA108" s="55"/>
      <c r="AB108" s="56"/>
      <c r="AC108" s="56"/>
      <c r="AD108" s="56"/>
      <c r="AE108" s="56"/>
      <c r="AF108" s="55"/>
      <c r="AG108" s="56"/>
      <c r="AH108" s="55"/>
      <c r="AI108" s="65"/>
      <c r="AJ108" s="66"/>
      <c r="AK108" s="67"/>
      <c r="AL108" s="67"/>
      <c r="AM108" s="67"/>
      <c r="AN108" s="86"/>
      <c r="AO108" s="86"/>
      <c r="AP108" s="86"/>
      <c r="AQ108" s="86"/>
      <c r="DQ108" s="18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</row>
    <row r="109" spans="1:159" s="19" customFormat="1" x14ac:dyDescent="0.25">
      <c r="A109" s="18"/>
      <c r="B109" s="18"/>
      <c r="C109" s="18"/>
      <c r="D109" s="18"/>
      <c r="E109" s="18"/>
      <c r="F109" s="34"/>
      <c r="G109" s="47"/>
      <c r="H109" s="47"/>
      <c r="I109" s="55"/>
      <c r="J109" s="55"/>
      <c r="K109" s="56"/>
      <c r="L109" s="56"/>
      <c r="M109" s="55"/>
      <c r="N109" s="55"/>
      <c r="O109" s="56"/>
      <c r="P109" s="56"/>
      <c r="Q109" s="55"/>
      <c r="R109" s="56"/>
      <c r="S109" s="56"/>
      <c r="T109" s="55"/>
      <c r="U109" s="55"/>
      <c r="V109" s="56"/>
      <c r="W109" s="55"/>
      <c r="X109" s="56"/>
      <c r="Y109" s="55"/>
      <c r="Z109" s="56"/>
      <c r="AA109" s="55"/>
      <c r="AB109" s="56"/>
      <c r="AC109" s="56"/>
      <c r="AD109" s="56"/>
      <c r="AE109" s="56"/>
      <c r="AF109" s="55"/>
      <c r="AG109" s="56"/>
      <c r="AH109" s="55"/>
      <c r="AI109" s="65"/>
      <c r="AJ109" s="66"/>
      <c r="AK109" s="67"/>
      <c r="AL109" s="67"/>
      <c r="AM109" s="67"/>
      <c r="AN109" s="86"/>
      <c r="AO109" s="86"/>
      <c r="AP109" s="86"/>
      <c r="AQ109" s="86"/>
      <c r="DQ109" s="18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</row>
    <row r="110" spans="1:159" s="19" customFormat="1" x14ac:dyDescent="0.25">
      <c r="A110" s="18"/>
      <c r="B110" s="18"/>
      <c r="C110" s="18"/>
      <c r="D110" s="18"/>
      <c r="E110" s="18"/>
      <c r="F110" s="34"/>
      <c r="G110" s="47"/>
      <c r="H110" s="47"/>
      <c r="I110" s="55"/>
      <c r="J110" s="55"/>
      <c r="K110" s="56"/>
      <c r="L110" s="56"/>
      <c r="M110" s="55"/>
      <c r="N110" s="55"/>
      <c r="O110" s="56"/>
      <c r="P110" s="56"/>
      <c r="Q110" s="55"/>
      <c r="R110" s="56"/>
      <c r="S110" s="56"/>
      <c r="T110" s="55"/>
      <c r="U110" s="55"/>
      <c r="V110" s="56"/>
      <c r="W110" s="55"/>
      <c r="X110" s="56"/>
      <c r="Y110" s="55"/>
      <c r="Z110" s="56"/>
      <c r="AA110" s="55"/>
      <c r="AB110" s="56"/>
      <c r="AC110" s="56"/>
      <c r="AD110" s="56"/>
      <c r="AE110" s="56"/>
      <c r="AF110" s="55"/>
      <c r="AG110" s="56"/>
      <c r="AH110" s="55"/>
      <c r="AI110" s="65"/>
      <c r="AJ110" s="66"/>
      <c r="AK110" s="67"/>
      <c r="AL110" s="67"/>
      <c r="AM110" s="67"/>
      <c r="AN110" s="86"/>
      <c r="AO110" s="86"/>
      <c r="AP110" s="86"/>
      <c r="AQ110" s="86"/>
      <c r="DQ110" s="18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</row>
    <row r="111" spans="1:159" s="19" customFormat="1" x14ac:dyDescent="0.25">
      <c r="A111" s="18"/>
      <c r="B111" s="18"/>
      <c r="C111" s="18"/>
      <c r="D111" s="18"/>
      <c r="E111" s="18"/>
      <c r="F111" s="34"/>
      <c r="G111" s="47"/>
      <c r="H111" s="47"/>
      <c r="I111" s="55"/>
      <c r="J111" s="55"/>
      <c r="K111" s="56"/>
      <c r="L111" s="56"/>
      <c r="M111" s="55"/>
      <c r="N111" s="55"/>
      <c r="O111" s="56"/>
      <c r="P111" s="56"/>
      <c r="Q111" s="55"/>
      <c r="R111" s="56"/>
      <c r="S111" s="56"/>
      <c r="T111" s="55"/>
      <c r="U111" s="55"/>
      <c r="V111" s="56"/>
      <c r="W111" s="55"/>
      <c r="X111" s="56"/>
      <c r="Y111" s="55"/>
      <c r="Z111" s="56"/>
      <c r="AA111" s="55"/>
      <c r="AB111" s="56"/>
      <c r="AC111" s="56"/>
      <c r="AD111" s="56"/>
      <c r="AE111" s="56"/>
      <c r="AF111" s="55"/>
      <c r="AG111" s="56"/>
      <c r="AH111" s="55"/>
      <c r="AI111" s="65"/>
      <c r="AJ111" s="66"/>
      <c r="AK111" s="67"/>
      <c r="AL111" s="67"/>
      <c r="AM111" s="67"/>
      <c r="AN111" s="86"/>
      <c r="AO111" s="86"/>
      <c r="AP111" s="86"/>
      <c r="AQ111" s="86"/>
      <c r="DQ111" s="18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</row>
    <row r="112" spans="1:159" s="19" customFormat="1" x14ac:dyDescent="0.25">
      <c r="A112" s="18"/>
      <c r="B112" s="18"/>
      <c r="C112" s="18"/>
      <c r="D112" s="18"/>
      <c r="E112" s="18"/>
      <c r="F112" s="34"/>
      <c r="G112" s="47"/>
      <c r="H112" s="47"/>
      <c r="I112" s="55"/>
      <c r="J112" s="55"/>
      <c r="K112" s="56"/>
      <c r="L112" s="56"/>
      <c r="M112" s="55"/>
      <c r="N112" s="55"/>
      <c r="O112" s="56"/>
      <c r="P112" s="56"/>
      <c r="Q112" s="55"/>
      <c r="R112" s="56"/>
      <c r="S112" s="56"/>
      <c r="T112" s="55"/>
      <c r="U112" s="55"/>
      <c r="V112" s="56"/>
      <c r="W112" s="55"/>
      <c r="X112" s="56"/>
      <c r="Y112" s="55"/>
      <c r="Z112" s="56"/>
      <c r="AA112" s="55"/>
      <c r="AB112" s="56"/>
      <c r="AC112" s="56"/>
      <c r="AD112" s="56"/>
      <c r="AE112" s="56"/>
      <c r="AF112" s="55"/>
      <c r="AG112" s="56"/>
      <c r="AH112" s="55"/>
      <c r="AI112" s="65"/>
      <c r="AJ112" s="66"/>
      <c r="AK112" s="67"/>
      <c r="AL112" s="67"/>
      <c r="AM112" s="67"/>
      <c r="AN112" s="86"/>
      <c r="AO112" s="86"/>
      <c r="AP112" s="86"/>
      <c r="AQ112" s="86"/>
      <c r="DQ112" s="18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</row>
    <row r="113" spans="1:159" s="19" customFormat="1" x14ac:dyDescent="0.25">
      <c r="A113" s="18"/>
      <c r="B113" s="18"/>
      <c r="C113" s="18"/>
      <c r="D113" s="18"/>
      <c r="E113" s="18"/>
      <c r="F113" s="34"/>
      <c r="G113" s="47"/>
      <c r="H113" s="47"/>
      <c r="I113" s="55"/>
      <c r="J113" s="55"/>
      <c r="K113" s="56"/>
      <c r="L113" s="56"/>
      <c r="M113" s="55"/>
      <c r="N113" s="55"/>
      <c r="O113" s="56"/>
      <c r="P113" s="56"/>
      <c r="Q113" s="55"/>
      <c r="R113" s="56"/>
      <c r="S113" s="56"/>
      <c r="T113" s="55"/>
      <c r="U113" s="55"/>
      <c r="V113" s="56"/>
      <c r="W113" s="55"/>
      <c r="X113" s="56"/>
      <c r="Y113" s="55"/>
      <c r="Z113" s="56"/>
      <c r="AA113" s="55"/>
      <c r="AB113" s="56"/>
      <c r="AC113" s="56"/>
      <c r="AD113" s="56"/>
      <c r="AE113" s="56"/>
      <c r="AF113" s="55"/>
      <c r="AG113" s="56"/>
      <c r="AH113" s="55"/>
      <c r="AI113" s="65"/>
      <c r="AJ113" s="66"/>
      <c r="AK113" s="67"/>
      <c r="AL113" s="67"/>
      <c r="AM113" s="67"/>
      <c r="AN113" s="86"/>
      <c r="AO113" s="86"/>
      <c r="AP113" s="86"/>
      <c r="AQ113" s="86"/>
      <c r="DQ113" s="18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</row>
    <row r="114" spans="1:159" s="19" customFormat="1" x14ac:dyDescent="0.25">
      <c r="A114" s="18"/>
      <c r="B114" s="18"/>
      <c r="C114" s="18"/>
      <c r="D114" s="18"/>
      <c r="E114" s="18"/>
      <c r="F114" s="34"/>
      <c r="G114" s="47"/>
      <c r="H114" s="47"/>
      <c r="I114" s="55"/>
      <c r="J114" s="55"/>
      <c r="K114" s="56"/>
      <c r="L114" s="56"/>
      <c r="M114" s="55"/>
      <c r="N114" s="55"/>
      <c r="O114" s="56"/>
      <c r="P114" s="56"/>
      <c r="Q114" s="55"/>
      <c r="R114" s="56"/>
      <c r="S114" s="56"/>
      <c r="T114" s="55"/>
      <c r="U114" s="55"/>
      <c r="V114" s="56"/>
      <c r="W114" s="55"/>
      <c r="X114" s="56"/>
      <c r="Y114" s="55"/>
      <c r="Z114" s="56"/>
      <c r="AA114" s="55"/>
      <c r="AB114" s="56"/>
      <c r="AC114" s="56"/>
      <c r="AD114" s="56"/>
      <c r="AE114" s="56"/>
      <c r="AF114" s="55"/>
      <c r="AG114" s="56"/>
      <c r="AH114" s="55"/>
      <c r="AI114" s="65"/>
      <c r="AJ114" s="66"/>
      <c r="AK114" s="67"/>
      <c r="AL114" s="67"/>
      <c r="AM114" s="67"/>
      <c r="AN114" s="86"/>
      <c r="AO114" s="86"/>
      <c r="AP114" s="86"/>
      <c r="AQ114" s="86"/>
      <c r="DQ114" s="18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</row>
    <row r="115" spans="1:159" s="19" customFormat="1" x14ac:dyDescent="0.25">
      <c r="A115" s="18"/>
      <c r="B115" s="18"/>
      <c r="C115" s="18"/>
      <c r="D115" s="18"/>
      <c r="E115" s="18"/>
      <c r="F115" s="34"/>
      <c r="G115" s="47"/>
      <c r="H115" s="47"/>
      <c r="I115" s="55"/>
      <c r="J115" s="55"/>
      <c r="K115" s="56"/>
      <c r="L115" s="56"/>
      <c r="M115" s="55"/>
      <c r="N115" s="55"/>
      <c r="O115" s="56"/>
      <c r="P115" s="56"/>
      <c r="Q115" s="55"/>
      <c r="R115" s="56"/>
      <c r="S115" s="56"/>
      <c r="T115" s="55"/>
      <c r="U115" s="55"/>
      <c r="V115" s="56"/>
      <c r="W115" s="55"/>
      <c r="X115" s="56"/>
      <c r="Y115" s="55"/>
      <c r="Z115" s="56"/>
      <c r="AA115" s="55"/>
      <c r="AB115" s="56"/>
      <c r="AC115" s="56"/>
      <c r="AD115" s="56"/>
      <c r="AE115" s="56"/>
      <c r="AF115" s="55"/>
      <c r="AG115" s="56"/>
      <c r="AH115" s="55"/>
      <c r="AI115" s="65"/>
      <c r="AJ115" s="66"/>
      <c r="AK115" s="67"/>
      <c r="AL115" s="67"/>
      <c r="AM115" s="67"/>
      <c r="AN115" s="86"/>
      <c r="AO115" s="86"/>
      <c r="AP115" s="86"/>
      <c r="AQ115" s="86"/>
      <c r="DQ115" s="18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</row>
    <row r="116" spans="1:159" s="19" customFormat="1" x14ac:dyDescent="0.25">
      <c r="A116" s="18"/>
      <c r="B116" s="18"/>
      <c r="C116" s="18"/>
      <c r="D116" s="18"/>
      <c r="E116" s="18"/>
      <c r="F116" s="34"/>
      <c r="G116" s="47"/>
      <c r="H116" s="47"/>
      <c r="I116" s="55"/>
      <c r="J116" s="55"/>
      <c r="K116" s="56"/>
      <c r="L116" s="56"/>
      <c r="M116" s="55"/>
      <c r="N116" s="55"/>
      <c r="O116" s="56"/>
      <c r="P116" s="56"/>
      <c r="Q116" s="55"/>
      <c r="R116" s="56"/>
      <c r="S116" s="56"/>
      <c r="T116" s="55"/>
      <c r="U116" s="55"/>
      <c r="V116" s="56"/>
      <c r="W116" s="55"/>
      <c r="X116" s="56"/>
      <c r="Y116" s="55"/>
      <c r="Z116" s="56"/>
      <c r="AA116" s="55"/>
      <c r="AB116" s="56"/>
      <c r="AC116" s="56"/>
      <c r="AD116" s="56"/>
      <c r="AE116" s="56"/>
      <c r="AF116" s="55"/>
      <c r="AG116" s="56"/>
      <c r="AH116" s="55"/>
      <c r="AI116" s="65"/>
      <c r="AJ116" s="66"/>
      <c r="AK116" s="67"/>
      <c r="AL116" s="67"/>
      <c r="AM116" s="67"/>
      <c r="AN116" s="86"/>
      <c r="AO116" s="86"/>
      <c r="AP116" s="86"/>
      <c r="AQ116" s="86"/>
      <c r="DQ116" s="18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</row>
    <row r="117" spans="1:159" x14ac:dyDescent="0.25">
      <c r="F117" s="35"/>
    </row>
    <row r="118" spans="1:159" x14ac:dyDescent="0.25">
      <c r="F118" s="35"/>
    </row>
    <row r="119" spans="1:159" x14ac:dyDescent="0.25">
      <c r="F119" s="35"/>
    </row>
    <row r="120" spans="1:159" x14ac:dyDescent="0.25">
      <c r="F120" s="35"/>
    </row>
    <row r="121" spans="1:159" x14ac:dyDescent="0.25">
      <c r="F121" s="35"/>
    </row>
    <row r="122" spans="1:159" x14ac:dyDescent="0.25">
      <c r="F122" s="35"/>
    </row>
    <row r="123" spans="1:159" x14ac:dyDescent="0.25">
      <c r="F123" s="35"/>
    </row>
    <row r="124" spans="1:159" x14ac:dyDescent="0.25">
      <c r="F124" s="35"/>
    </row>
    <row r="125" spans="1:159" x14ac:dyDescent="0.25">
      <c r="F125" s="35"/>
    </row>
    <row r="126" spans="1:159" x14ac:dyDescent="0.25">
      <c r="F126" s="35"/>
    </row>
    <row r="127" spans="1:159" x14ac:dyDescent="0.25">
      <c r="F127" s="35"/>
    </row>
    <row r="128" spans="1:159" x14ac:dyDescent="0.25">
      <c r="F128" s="35"/>
    </row>
    <row r="129" spans="6:6" x14ac:dyDescent="0.25">
      <c r="F129" s="35"/>
    </row>
    <row r="130" spans="6:6" x14ac:dyDescent="0.25">
      <c r="F130" s="35"/>
    </row>
    <row r="131" spans="6:6" x14ac:dyDescent="0.25">
      <c r="F131" s="35"/>
    </row>
    <row r="132" spans="6:6" x14ac:dyDescent="0.25">
      <c r="F132" s="35"/>
    </row>
    <row r="133" spans="6:6" x14ac:dyDescent="0.25">
      <c r="F133" s="35"/>
    </row>
    <row r="134" spans="6:6" x14ac:dyDescent="0.25">
      <c r="F134" s="35"/>
    </row>
    <row r="135" spans="6:6" x14ac:dyDescent="0.25">
      <c r="F135" s="35"/>
    </row>
    <row r="136" spans="6:6" x14ac:dyDescent="0.25">
      <c r="F136" s="35"/>
    </row>
    <row r="137" spans="6:6" x14ac:dyDescent="0.25">
      <c r="F137" s="35"/>
    </row>
    <row r="138" spans="6:6" x14ac:dyDescent="0.25">
      <c r="F138" s="35"/>
    </row>
    <row r="139" spans="6:6" x14ac:dyDescent="0.25">
      <c r="F139" s="35"/>
    </row>
    <row r="140" spans="6:6" x14ac:dyDescent="0.25">
      <c r="F140" s="35"/>
    </row>
    <row r="141" spans="6:6" x14ac:dyDescent="0.25">
      <c r="F141" s="35"/>
    </row>
    <row r="142" spans="6:6" x14ac:dyDescent="0.25">
      <c r="F142" s="35"/>
    </row>
    <row r="143" spans="6:6" x14ac:dyDescent="0.25">
      <c r="F143" s="35"/>
    </row>
    <row r="144" spans="6:6" x14ac:dyDescent="0.25">
      <c r="F144" s="35"/>
    </row>
    <row r="145" spans="6:6" x14ac:dyDescent="0.25">
      <c r="F145" s="35"/>
    </row>
    <row r="146" spans="6:6" x14ac:dyDescent="0.25">
      <c r="F146" s="35"/>
    </row>
    <row r="147" spans="6:6" x14ac:dyDescent="0.25">
      <c r="F147" s="35"/>
    </row>
    <row r="148" spans="6:6" x14ac:dyDescent="0.25">
      <c r="F148" s="35"/>
    </row>
    <row r="149" spans="6:6" x14ac:dyDescent="0.25">
      <c r="F149" s="35"/>
    </row>
    <row r="150" spans="6:6" x14ac:dyDescent="0.25">
      <c r="F150" s="35"/>
    </row>
    <row r="151" spans="6:6" x14ac:dyDescent="0.25">
      <c r="F151" s="35"/>
    </row>
    <row r="152" spans="6:6" x14ac:dyDescent="0.25">
      <c r="F152" s="35"/>
    </row>
    <row r="153" spans="6:6" x14ac:dyDescent="0.25">
      <c r="F153" s="35"/>
    </row>
    <row r="154" spans="6:6" x14ac:dyDescent="0.25">
      <c r="F154" s="35"/>
    </row>
    <row r="155" spans="6:6" x14ac:dyDescent="0.25">
      <c r="F155" s="35"/>
    </row>
    <row r="156" spans="6:6" x14ac:dyDescent="0.25">
      <c r="F156" s="35"/>
    </row>
    <row r="157" spans="6:6" x14ac:dyDescent="0.25">
      <c r="F157" s="35"/>
    </row>
    <row r="158" spans="6:6" x14ac:dyDescent="0.25">
      <c r="F158" s="35"/>
    </row>
    <row r="159" spans="6:6" x14ac:dyDescent="0.25">
      <c r="F159" s="35"/>
    </row>
    <row r="160" spans="6:6" x14ac:dyDescent="0.25">
      <c r="F160" s="35"/>
    </row>
    <row r="161" spans="6:6" x14ac:dyDescent="0.25">
      <c r="F161" s="35"/>
    </row>
    <row r="162" spans="6:6" x14ac:dyDescent="0.25">
      <c r="F162" s="35"/>
    </row>
    <row r="163" spans="6:6" x14ac:dyDescent="0.25">
      <c r="F163" s="35"/>
    </row>
    <row r="164" spans="6:6" x14ac:dyDescent="0.25">
      <c r="F164" s="35"/>
    </row>
    <row r="165" spans="6:6" x14ac:dyDescent="0.25">
      <c r="F165" s="35"/>
    </row>
    <row r="166" spans="6:6" x14ac:dyDescent="0.25">
      <c r="F166" s="35"/>
    </row>
    <row r="167" spans="6:6" x14ac:dyDescent="0.25">
      <c r="F167" s="35"/>
    </row>
    <row r="168" spans="6:6" x14ac:dyDescent="0.25">
      <c r="F168" s="35"/>
    </row>
    <row r="169" spans="6:6" x14ac:dyDescent="0.25">
      <c r="F169" s="35"/>
    </row>
    <row r="170" spans="6:6" x14ac:dyDescent="0.25">
      <c r="F170" s="35"/>
    </row>
    <row r="171" spans="6:6" x14ac:dyDescent="0.25">
      <c r="F171" s="35"/>
    </row>
    <row r="172" spans="6:6" x14ac:dyDescent="0.25">
      <c r="F172" s="35"/>
    </row>
    <row r="173" spans="6:6" x14ac:dyDescent="0.25">
      <c r="F173" s="35"/>
    </row>
    <row r="174" spans="6:6" x14ac:dyDescent="0.25">
      <c r="F174" s="35"/>
    </row>
    <row r="175" spans="6:6" x14ac:dyDescent="0.25">
      <c r="F175" s="35"/>
    </row>
    <row r="176" spans="6:6" x14ac:dyDescent="0.25">
      <c r="F176" s="35"/>
    </row>
    <row r="177" spans="6:6" x14ac:dyDescent="0.25">
      <c r="F177" s="35"/>
    </row>
    <row r="178" spans="6:6" x14ac:dyDescent="0.25">
      <c r="F178" s="35"/>
    </row>
    <row r="179" spans="6:6" x14ac:dyDescent="0.25">
      <c r="F179" s="35"/>
    </row>
    <row r="180" spans="6:6" x14ac:dyDescent="0.25">
      <c r="F180" s="35"/>
    </row>
    <row r="181" spans="6:6" x14ac:dyDescent="0.25">
      <c r="F181" s="35"/>
    </row>
    <row r="182" spans="6:6" x14ac:dyDescent="0.25">
      <c r="F182" s="35"/>
    </row>
    <row r="183" spans="6:6" x14ac:dyDescent="0.25">
      <c r="F183" s="35"/>
    </row>
    <row r="184" spans="6:6" x14ac:dyDescent="0.25">
      <c r="F184" s="35"/>
    </row>
    <row r="185" spans="6:6" x14ac:dyDescent="0.25">
      <c r="F185" s="35"/>
    </row>
    <row r="186" spans="6:6" x14ac:dyDescent="0.25">
      <c r="F186" s="35"/>
    </row>
    <row r="187" spans="6:6" x14ac:dyDescent="0.25">
      <c r="F187" s="35"/>
    </row>
    <row r="188" spans="6:6" x14ac:dyDescent="0.25">
      <c r="F188" s="35"/>
    </row>
    <row r="189" spans="6:6" x14ac:dyDescent="0.25">
      <c r="F189" s="35"/>
    </row>
    <row r="190" spans="6:6" x14ac:dyDescent="0.25">
      <c r="F190" s="35"/>
    </row>
    <row r="191" spans="6:6" x14ac:dyDescent="0.25">
      <c r="F191" s="35"/>
    </row>
    <row r="192" spans="6:6" x14ac:dyDescent="0.25">
      <c r="F192" s="35"/>
    </row>
    <row r="193" spans="6:6" x14ac:dyDescent="0.25">
      <c r="F193" s="35"/>
    </row>
    <row r="194" spans="6:6" x14ac:dyDescent="0.25">
      <c r="F194" s="35"/>
    </row>
    <row r="195" spans="6:6" x14ac:dyDescent="0.25">
      <c r="F195" s="35"/>
    </row>
    <row r="196" spans="6:6" x14ac:dyDescent="0.25">
      <c r="F196" s="35"/>
    </row>
    <row r="197" spans="6:6" x14ac:dyDescent="0.25">
      <c r="F197" s="35"/>
    </row>
    <row r="198" spans="6:6" x14ac:dyDescent="0.25">
      <c r="F198" s="35"/>
    </row>
    <row r="199" spans="6:6" x14ac:dyDescent="0.25">
      <c r="F199" s="35"/>
    </row>
    <row r="200" spans="6:6" x14ac:dyDescent="0.25">
      <c r="F200" s="35"/>
    </row>
    <row r="201" spans="6:6" x14ac:dyDescent="0.25">
      <c r="F201" s="35"/>
    </row>
    <row r="202" spans="6:6" x14ac:dyDescent="0.25">
      <c r="F202" s="35"/>
    </row>
    <row r="203" spans="6:6" x14ac:dyDescent="0.25">
      <c r="F203" s="35"/>
    </row>
    <row r="204" spans="6:6" x14ac:dyDescent="0.25">
      <c r="F204" s="35"/>
    </row>
    <row r="205" spans="6:6" x14ac:dyDescent="0.25">
      <c r="F205" s="35"/>
    </row>
    <row r="206" spans="6:6" x14ac:dyDescent="0.25">
      <c r="F206" s="35"/>
    </row>
    <row r="207" spans="6:6" x14ac:dyDescent="0.25">
      <c r="F207" s="35"/>
    </row>
    <row r="208" spans="6:6" x14ac:dyDescent="0.25">
      <c r="F208" s="35"/>
    </row>
    <row r="209" spans="6:6" x14ac:dyDescent="0.25">
      <c r="F209" s="35"/>
    </row>
  </sheetData>
  <dataConsolidate/>
  <mergeCells count="1">
    <mergeCell ref="DQ4:EJ4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116"/>
  <sheetViews>
    <sheetView topLeftCell="B1" workbookViewId="0">
      <selection activeCell="I20" sqref="I20"/>
    </sheetView>
  </sheetViews>
  <sheetFormatPr defaultRowHeight="15" x14ac:dyDescent="0.25"/>
  <cols>
    <col min="1" max="1" width="15.5703125" customWidth="1"/>
    <col min="2" max="7" width="12.7109375" customWidth="1"/>
  </cols>
  <sheetData>
    <row r="2" spans="1:4" ht="18.75" x14ac:dyDescent="0.3">
      <c r="A2" s="40" t="s">
        <v>148</v>
      </c>
    </row>
    <row r="3" spans="1:4" x14ac:dyDescent="0.25">
      <c r="A3" s="258" t="s">
        <v>311</v>
      </c>
      <c r="B3" s="39"/>
      <c r="C3" s="1"/>
    </row>
    <row r="4" spans="1:4" x14ac:dyDescent="0.25">
      <c r="A4" s="39" t="s">
        <v>143</v>
      </c>
      <c r="B4" s="1"/>
      <c r="C4" s="1"/>
    </row>
    <row r="5" spans="1:4" x14ac:dyDescent="0.25">
      <c r="A5" s="4" t="s">
        <v>150</v>
      </c>
      <c r="B5" s="37" t="s">
        <v>152</v>
      </c>
      <c r="C5" s="38"/>
      <c r="D5" s="5"/>
    </row>
    <row r="6" spans="1:4" x14ac:dyDescent="0.25">
      <c r="A6" s="4" t="s">
        <v>191</v>
      </c>
      <c r="B6" s="37" t="s">
        <v>153</v>
      </c>
      <c r="C6" s="38"/>
      <c r="D6" s="5"/>
    </row>
    <row r="7" spans="1:4" x14ac:dyDescent="0.25">
      <c r="A7" s="4" t="s">
        <v>151</v>
      </c>
      <c r="B7" s="37" t="s">
        <v>154</v>
      </c>
      <c r="C7" s="38"/>
      <c r="D7" s="5"/>
    </row>
    <row r="8" spans="1:4" x14ac:dyDescent="0.25">
      <c r="A8" s="4"/>
      <c r="B8" s="4"/>
      <c r="C8" s="4"/>
      <c r="D8" s="5"/>
    </row>
    <row r="9" spans="1:4" x14ac:dyDescent="0.25">
      <c r="A9" s="257" t="s">
        <v>373</v>
      </c>
      <c r="B9" s="1"/>
      <c r="C9" s="255" t="s">
        <v>321</v>
      </c>
    </row>
    <row r="10" spans="1:4" x14ac:dyDescent="0.25">
      <c r="A10" s="257" t="s">
        <v>374</v>
      </c>
      <c r="B10" s="1"/>
      <c r="C10" s="1"/>
      <c r="D10" t="s">
        <v>312</v>
      </c>
    </row>
    <row r="11" spans="1:4" x14ac:dyDescent="0.25">
      <c r="A11" s="1"/>
      <c r="B11" s="1"/>
      <c r="C11" s="1"/>
      <c r="D11" t="s">
        <v>313</v>
      </c>
    </row>
    <row r="12" spans="1:4" x14ac:dyDescent="0.25">
      <c r="A12" s="1"/>
      <c r="B12" s="1"/>
      <c r="C12" s="1"/>
      <c r="D12" t="s">
        <v>314</v>
      </c>
    </row>
    <row r="13" spans="1:4" x14ac:dyDescent="0.25">
      <c r="A13" s="1"/>
      <c r="B13" s="1"/>
      <c r="C13" s="1"/>
      <c r="D13" t="s">
        <v>315</v>
      </c>
    </row>
    <row r="14" spans="1:4" x14ac:dyDescent="0.25">
      <c r="A14" s="1"/>
      <c r="B14" s="1"/>
      <c r="C14" s="1"/>
      <c r="D14" t="s">
        <v>316</v>
      </c>
    </row>
    <row r="15" spans="1:4" x14ac:dyDescent="0.25">
      <c r="A15" s="257" t="s">
        <v>372</v>
      </c>
      <c r="B15" s="1"/>
      <c r="C15" s="255" t="s">
        <v>317</v>
      </c>
    </row>
    <row r="16" spans="1:4" x14ac:dyDescent="0.25">
      <c r="A16" s="257" t="s">
        <v>318</v>
      </c>
      <c r="B16" s="1"/>
      <c r="C16" s="255" t="s">
        <v>383</v>
      </c>
    </row>
    <row r="17" spans="1:4" x14ac:dyDescent="0.25">
      <c r="A17" s="257" t="s">
        <v>320</v>
      </c>
      <c r="B17" s="1"/>
      <c r="C17" s="255" t="s">
        <v>319</v>
      </c>
    </row>
    <row r="18" spans="1:4" x14ac:dyDescent="0.25">
      <c r="A18" s="257"/>
      <c r="B18" s="1"/>
      <c r="C18" s="255"/>
    </row>
    <row r="19" spans="1:4" x14ac:dyDescent="0.25">
      <c r="A19" s="1" t="s">
        <v>381</v>
      </c>
      <c r="B19" s="1"/>
      <c r="C19" s="1"/>
    </row>
    <row r="20" spans="1:4" x14ac:dyDescent="0.25">
      <c r="A20" s="256" t="s">
        <v>343</v>
      </c>
      <c r="B20" s="2"/>
      <c r="C20" s="1"/>
    </row>
    <row r="21" spans="1:4" x14ac:dyDescent="0.25">
      <c r="A21" s="256" t="s">
        <v>344</v>
      </c>
      <c r="B21" s="2"/>
      <c r="C21" s="1"/>
    </row>
    <row r="22" spans="1:4" x14ac:dyDescent="0.25">
      <c r="A22" s="256" t="s">
        <v>345</v>
      </c>
      <c r="B22" s="2"/>
      <c r="C22" s="1"/>
    </row>
    <row r="23" spans="1:4" x14ac:dyDescent="0.25">
      <c r="A23" s="1"/>
      <c r="B23" s="1"/>
      <c r="C23" s="1"/>
    </row>
    <row r="24" spans="1:4" x14ac:dyDescent="0.25">
      <c r="A24" s="255" t="s">
        <v>375</v>
      </c>
      <c r="B24" s="1"/>
      <c r="C24" s="1"/>
    </row>
    <row r="25" spans="1:4" x14ac:dyDescent="0.25">
      <c r="A25" s="272" t="s">
        <v>376</v>
      </c>
      <c r="B25" s="1"/>
      <c r="C25" s="1"/>
    </row>
    <row r="26" spans="1:4" x14ac:dyDescent="0.25">
      <c r="A26" s="1"/>
      <c r="B26" s="1"/>
      <c r="C26" s="1"/>
    </row>
    <row r="27" spans="1:4" x14ac:dyDescent="0.25">
      <c r="A27" s="274" t="s">
        <v>382</v>
      </c>
      <c r="B27" s="37"/>
      <c r="C27" s="38"/>
      <c r="D27" s="254"/>
    </row>
    <row r="28" spans="1:4" x14ac:dyDescent="0.25">
      <c r="A28" s="3"/>
      <c r="B28" s="255"/>
      <c r="C28" s="3"/>
    </row>
    <row r="29" spans="1:4" x14ac:dyDescent="0.25">
      <c r="A29" s="3"/>
      <c r="B29" s="1"/>
      <c r="C29" s="1"/>
    </row>
    <row r="30" spans="1:4" x14ac:dyDescent="0.25">
      <c r="A30" s="1"/>
      <c r="B30" s="1"/>
      <c r="C30" s="1"/>
    </row>
    <row r="31" spans="1:4" x14ac:dyDescent="0.25">
      <c r="A31" s="1"/>
      <c r="B31" s="1"/>
      <c r="C31" s="1"/>
    </row>
    <row r="32" spans="1:4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4"/>
    </row>
    <row r="35" spans="1:3" x14ac:dyDescent="0.25">
      <c r="A35" s="1"/>
      <c r="B35" s="4"/>
      <c r="C35" s="1"/>
    </row>
    <row r="36" spans="1:3" x14ac:dyDescent="0.25">
      <c r="A36" s="1"/>
      <c r="B36" s="1"/>
      <c r="C36" s="4"/>
    </row>
    <row r="37" spans="1:3" x14ac:dyDescent="0.25">
      <c r="A37" s="1"/>
      <c r="B37" s="1"/>
      <c r="C37" s="1"/>
    </row>
    <row r="38" spans="1:3" x14ac:dyDescent="0.25">
      <c r="A38" s="4"/>
      <c r="B38" s="4"/>
      <c r="C38" s="4"/>
    </row>
    <row r="39" spans="1:3" x14ac:dyDescent="0.25">
      <c r="A39" s="1"/>
      <c r="B39" s="1"/>
      <c r="C39" s="1"/>
    </row>
    <row r="40" spans="1:3" x14ac:dyDescent="0.25">
      <c r="A40" s="1"/>
      <c r="B40" s="1"/>
      <c r="C40" s="4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2"/>
      <c r="B45" s="2"/>
      <c r="C45" s="2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4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4"/>
    </row>
    <row r="54" spans="1:3" x14ac:dyDescent="0.25">
      <c r="A54" s="4"/>
      <c r="B54" s="1"/>
      <c r="C54" s="1"/>
    </row>
    <row r="55" spans="1:3" x14ac:dyDescent="0.25">
      <c r="A55" s="4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4"/>
    </row>
    <row r="58" spans="1:3" x14ac:dyDescent="0.25">
      <c r="A58" s="1"/>
      <c r="B58" s="1"/>
      <c r="C58" s="1"/>
    </row>
    <row r="59" spans="1:3" x14ac:dyDescent="0.25">
      <c r="A59" s="1"/>
      <c r="B59" s="1"/>
      <c r="C59" s="4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9" x14ac:dyDescent="0.25">
      <c r="A65" s="1"/>
      <c r="B65" s="1"/>
      <c r="C65" s="1"/>
    </row>
    <row r="66" spans="1:9" x14ac:dyDescent="0.25">
      <c r="A66" s="1"/>
      <c r="B66" s="1"/>
      <c r="C66" s="1"/>
    </row>
    <row r="67" spans="1:9" x14ac:dyDescent="0.25">
      <c r="A67" s="1"/>
      <c r="B67" s="1"/>
      <c r="C67" s="1"/>
    </row>
    <row r="68" spans="1:9" x14ac:dyDescent="0.25">
      <c r="A68" s="1"/>
      <c r="B68" s="1"/>
      <c r="C68" s="1"/>
    </row>
    <row r="69" spans="1:9" x14ac:dyDescent="0.25">
      <c r="A69" s="1"/>
      <c r="B69" s="1"/>
      <c r="C69" s="1"/>
    </row>
    <row r="70" spans="1:9" x14ac:dyDescent="0.25">
      <c r="A70" s="1"/>
      <c r="B70" s="1"/>
      <c r="C70" s="1"/>
      <c r="G70" s="2"/>
      <c r="H70" s="2"/>
      <c r="I70" s="2"/>
    </row>
    <row r="71" spans="1:9" x14ac:dyDescent="0.25">
      <c r="A71" s="1"/>
      <c r="B71" s="1"/>
      <c r="C71" s="1"/>
    </row>
    <row r="72" spans="1:9" x14ac:dyDescent="0.25">
      <c r="A72" s="1"/>
      <c r="B72" s="1"/>
      <c r="C72" s="4"/>
    </row>
    <row r="73" spans="1:9" x14ac:dyDescent="0.25">
      <c r="A73" s="1"/>
      <c r="B73" s="1"/>
      <c r="C73" s="4"/>
    </row>
    <row r="74" spans="1:9" x14ac:dyDescent="0.25">
      <c r="A74" s="4"/>
      <c r="B74" s="4"/>
      <c r="C74" s="4"/>
    </row>
    <row r="75" spans="1:9" x14ac:dyDescent="0.25">
      <c r="A75" s="1"/>
      <c r="B75" s="1"/>
      <c r="C75" s="4"/>
    </row>
    <row r="76" spans="1:9" x14ac:dyDescent="0.25">
      <c r="A76" s="1"/>
      <c r="B76" s="1"/>
      <c r="C76" s="1"/>
    </row>
    <row r="77" spans="1:9" x14ac:dyDescent="0.25">
      <c r="A77" s="1"/>
      <c r="B77" s="1"/>
      <c r="C77" s="1"/>
    </row>
    <row r="78" spans="1:9" x14ac:dyDescent="0.25">
      <c r="A78" s="1"/>
      <c r="B78" s="1"/>
      <c r="C78" s="1"/>
    </row>
    <row r="79" spans="1:9" x14ac:dyDescent="0.25">
      <c r="A79" s="4"/>
      <c r="B79" s="4"/>
      <c r="C79" s="4"/>
      <c r="D79" s="5"/>
    </row>
    <row r="80" spans="1:9" x14ac:dyDescent="0.25">
      <c r="A80" s="4"/>
      <c r="B80" s="4"/>
      <c r="C80" s="4"/>
      <c r="D80" s="5"/>
    </row>
    <row r="81" spans="1:9" x14ac:dyDescent="0.25">
      <c r="A81" s="1"/>
      <c r="B81" s="1"/>
      <c r="C81" s="1"/>
    </row>
    <row r="82" spans="1:9" x14ac:dyDescent="0.25">
      <c r="A82" s="1"/>
      <c r="B82" s="1"/>
      <c r="C82" s="1"/>
    </row>
    <row r="83" spans="1:9" x14ac:dyDescent="0.25">
      <c r="A83" s="1"/>
      <c r="B83" s="1"/>
      <c r="C83" s="1"/>
    </row>
    <row r="84" spans="1:9" x14ac:dyDescent="0.25">
      <c r="A84" s="4"/>
      <c r="B84" s="4"/>
      <c r="C84" s="4"/>
      <c r="D84" s="5"/>
    </row>
    <row r="85" spans="1:9" x14ac:dyDescent="0.25">
      <c r="A85" s="3"/>
      <c r="B85" s="1"/>
      <c r="C85" s="1"/>
    </row>
    <row r="86" spans="1:9" x14ac:dyDescent="0.25">
      <c r="A86" s="1"/>
      <c r="B86" s="1"/>
      <c r="C86" s="1"/>
    </row>
    <row r="87" spans="1:9" x14ac:dyDescent="0.25">
      <c r="A87" s="1"/>
      <c r="B87" s="1"/>
      <c r="C87" s="4"/>
    </row>
    <row r="88" spans="1:9" x14ac:dyDescent="0.25">
      <c r="A88" s="1"/>
      <c r="B88" s="1"/>
      <c r="C88" s="1"/>
    </row>
    <row r="89" spans="1:9" x14ac:dyDescent="0.25">
      <c r="A89" s="1"/>
      <c r="B89" s="1"/>
      <c r="C89" s="4"/>
    </row>
    <row r="90" spans="1:9" x14ac:dyDescent="0.25">
      <c r="A90" s="4"/>
      <c r="B90" s="1"/>
      <c r="C90" s="1"/>
    </row>
    <row r="91" spans="1:9" x14ac:dyDescent="0.25">
      <c r="A91" s="1"/>
      <c r="B91" s="1"/>
      <c r="C91" s="4"/>
    </row>
    <row r="92" spans="1:9" x14ac:dyDescent="0.25">
      <c r="A92" s="1"/>
      <c r="B92" s="1"/>
      <c r="C92" s="4"/>
    </row>
    <row r="93" spans="1:9" x14ac:dyDescent="0.25">
      <c r="A93" s="1"/>
      <c r="B93" s="1"/>
      <c r="C93" s="1"/>
    </row>
    <row r="94" spans="1:9" x14ac:dyDescent="0.25">
      <c r="A94" s="6"/>
      <c r="B94" s="1"/>
      <c r="C94" s="1"/>
      <c r="G94" s="2"/>
      <c r="H94" s="2"/>
      <c r="I94" s="2"/>
    </row>
    <row r="95" spans="1:9" x14ac:dyDescent="0.25">
      <c r="A95" s="1"/>
      <c r="B95" s="1"/>
      <c r="C95" s="1"/>
    </row>
    <row r="96" spans="1:9" x14ac:dyDescent="0.25">
      <c r="A96" s="1"/>
      <c r="B96" s="4"/>
      <c r="C96" s="1"/>
    </row>
    <row r="97" spans="1:4" x14ac:dyDescent="0.25">
      <c r="A97" s="1"/>
      <c r="B97" s="1"/>
      <c r="C97" s="1"/>
    </row>
    <row r="98" spans="1:4" x14ac:dyDescent="0.25">
      <c r="A98" s="1"/>
      <c r="B98" s="1"/>
      <c r="C98" s="1"/>
    </row>
    <row r="99" spans="1:4" x14ac:dyDescent="0.25">
      <c r="A99" s="1"/>
      <c r="B99" s="1"/>
      <c r="C99" s="1"/>
    </row>
    <row r="100" spans="1:4" x14ac:dyDescent="0.25">
      <c r="A100" s="1"/>
      <c r="B100" s="1"/>
      <c r="C100" s="1"/>
    </row>
    <row r="101" spans="1:4" x14ac:dyDescent="0.25">
      <c r="A101" s="1"/>
      <c r="B101" s="1"/>
      <c r="C101" s="1"/>
    </row>
    <row r="102" spans="1:4" x14ac:dyDescent="0.25">
      <c r="A102" s="4"/>
      <c r="B102" s="4"/>
      <c r="C102" s="4"/>
      <c r="D102" s="5"/>
    </row>
    <row r="103" spans="1:4" x14ac:dyDescent="0.25">
      <c r="A103" s="4"/>
      <c r="B103" s="4"/>
      <c r="C103" s="4"/>
      <c r="D103" s="5"/>
    </row>
    <row r="104" spans="1:4" x14ac:dyDescent="0.25">
      <c r="A104" s="1"/>
      <c r="B104" s="1"/>
      <c r="C104" s="1"/>
    </row>
    <row r="105" spans="1:4" x14ac:dyDescent="0.25">
      <c r="A105" s="1"/>
      <c r="B105" s="1"/>
      <c r="C105" s="1"/>
    </row>
    <row r="106" spans="1:4" x14ac:dyDescent="0.25">
      <c r="A106" s="1"/>
      <c r="B106" s="1"/>
      <c r="C106" s="1"/>
    </row>
    <row r="107" spans="1:4" x14ac:dyDescent="0.25">
      <c r="A107" s="1"/>
      <c r="B107" s="1"/>
      <c r="C107" s="1"/>
    </row>
    <row r="108" spans="1:4" x14ac:dyDescent="0.25">
      <c r="A108" s="3"/>
      <c r="B108" s="1"/>
      <c r="C108" s="3"/>
    </row>
    <row r="109" spans="1:4" x14ac:dyDescent="0.25">
      <c r="A109" s="1"/>
      <c r="B109" s="1"/>
      <c r="C109" s="1"/>
    </row>
    <row r="110" spans="1:4" x14ac:dyDescent="0.25">
      <c r="A110" s="1"/>
      <c r="B110" s="1"/>
      <c r="C110" s="1"/>
    </row>
    <row r="111" spans="1:4" x14ac:dyDescent="0.25">
      <c r="A111" s="1"/>
      <c r="B111" s="1"/>
      <c r="C111" s="1"/>
    </row>
    <row r="112" spans="1:4" x14ac:dyDescent="0.25">
      <c r="A112" s="1"/>
      <c r="B112" s="1"/>
      <c r="C112" s="1"/>
    </row>
    <row r="113" spans="1:3" x14ac:dyDescent="0.25">
      <c r="A113" s="4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1"/>
  <sheetViews>
    <sheetView tabSelected="1" topLeftCell="C1" zoomScale="120" zoomScaleNormal="120" workbookViewId="0">
      <selection activeCell="G2" sqref="G2"/>
    </sheetView>
  </sheetViews>
  <sheetFormatPr defaultRowHeight="15" x14ac:dyDescent="0.25"/>
  <cols>
    <col min="1" max="1" width="42.85546875" customWidth="1"/>
    <col min="2" max="2" width="21.42578125" customWidth="1"/>
    <col min="3" max="3" width="13.7109375" customWidth="1"/>
    <col min="7" max="8" width="30.7109375" customWidth="1"/>
  </cols>
  <sheetData>
    <row r="1" spans="1:3" ht="18.75" x14ac:dyDescent="0.3">
      <c r="A1" s="7" t="s">
        <v>132</v>
      </c>
      <c r="B1" s="7" t="s">
        <v>133</v>
      </c>
      <c r="C1" s="2" t="s">
        <v>323</v>
      </c>
    </row>
    <row r="2" spans="1:3" ht="16.899999999999999" customHeight="1" x14ac:dyDescent="0.25">
      <c r="A2" s="8" t="s">
        <v>77</v>
      </c>
      <c r="B2" s="9" t="s">
        <v>33</v>
      </c>
      <c r="C2" s="55" t="s">
        <v>230</v>
      </c>
    </row>
    <row r="3" spans="1:3" ht="12" customHeight="1" x14ac:dyDescent="0.25">
      <c r="A3" s="8"/>
      <c r="B3" s="9"/>
      <c r="C3" s="55"/>
    </row>
    <row r="4" spans="1:3" ht="12" customHeight="1" x14ac:dyDescent="0.25">
      <c r="A4" s="57" t="s">
        <v>356</v>
      </c>
      <c r="B4" s="58" t="s">
        <v>50</v>
      </c>
      <c r="C4" s="55" t="s">
        <v>231</v>
      </c>
    </row>
    <row r="5" spans="1:3" ht="12" customHeight="1" x14ac:dyDescent="0.25">
      <c r="A5" s="57" t="s">
        <v>357</v>
      </c>
      <c r="B5" s="58" t="s">
        <v>51</v>
      </c>
      <c r="C5" s="55" t="s">
        <v>231</v>
      </c>
    </row>
    <row r="6" spans="1:3" ht="12" customHeight="1" x14ac:dyDescent="0.25">
      <c r="A6" s="55" t="s">
        <v>358</v>
      </c>
      <c r="B6" s="58" t="s">
        <v>52</v>
      </c>
      <c r="C6" s="55" t="s">
        <v>231</v>
      </c>
    </row>
    <row r="7" spans="1:3" ht="12" customHeight="1" x14ac:dyDescent="0.25">
      <c r="A7" s="92" t="s">
        <v>359</v>
      </c>
      <c r="B7" s="58" t="s">
        <v>53</v>
      </c>
      <c r="C7" s="55" t="s">
        <v>231</v>
      </c>
    </row>
    <row r="8" spans="1:3" ht="12" customHeight="1" x14ac:dyDescent="0.25">
      <c r="A8" s="100" t="s">
        <v>360</v>
      </c>
      <c r="B8" s="58" t="s">
        <v>54</v>
      </c>
      <c r="C8" s="55" t="s">
        <v>231</v>
      </c>
    </row>
    <row r="9" spans="1:3" ht="12" customHeight="1" x14ac:dyDescent="0.25">
      <c r="A9" s="55" t="s">
        <v>361</v>
      </c>
      <c r="B9" s="58" t="s">
        <v>55</v>
      </c>
      <c r="C9" s="55" t="s">
        <v>231</v>
      </c>
    </row>
    <row r="10" spans="1:3" ht="12" customHeight="1" x14ac:dyDescent="0.25">
      <c r="A10" s="55" t="s">
        <v>362</v>
      </c>
      <c r="B10" s="58" t="s">
        <v>56</v>
      </c>
      <c r="C10" s="55" t="s">
        <v>230</v>
      </c>
    </row>
    <row r="11" spans="1:3" ht="12" customHeight="1" x14ac:dyDescent="0.25">
      <c r="A11" s="93" t="s">
        <v>3</v>
      </c>
      <c r="B11" s="58" t="s">
        <v>57</v>
      </c>
      <c r="C11" s="55" t="s">
        <v>271</v>
      </c>
    </row>
    <row r="12" spans="1:3" ht="12" customHeight="1" x14ac:dyDescent="0.25">
      <c r="A12" s="57" t="s">
        <v>4</v>
      </c>
      <c r="B12" s="58" t="s">
        <v>58</v>
      </c>
      <c r="C12" s="55" t="s">
        <v>271</v>
      </c>
    </row>
    <row r="13" spans="1:3" ht="12" customHeight="1" x14ac:dyDescent="0.25">
      <c r="A13" s="57" t="s">
        <v>276</v>
      </c>
      <c r="B13" s="58" t="s">
        <v>59</v>
      </c>
      <c r="C13" s="55" t="s">
        <v>230</v>
      </c>
    </row>
    <row r="14" spans="1:3" ht="12" customHeight="1" x14ac:dyDescent="0.25">
      <c r="A14" s="57" t="s">
        <v>277</v>
      </c>
      <c r="B14" s="58" t="s">
        <v>60</v>
      </c>
      <c r="C14" s="55" t="s">
        <v>230</v>
      </c>
    </row>
    <row r="15" spans="1:3" ht="12" customHeight="1" x14ac:dyDescent="0.25">
      <c r="A15" s="93" t="s">
        <v>377</v>
      </c>
      <c r="B15" s="58" t="s">
        <v>61</v>
      </c>
      <c r="C15" s="55" t="s">
        <v>230</v>
      </c>
    </row>
    <row r="16" spans="1:3" ht="12" customHeight="1" x14ac:dyDescent="0.25">
      <c r="A16" s="55" t="s">
        <v>378</v>
      </c>
      <c r="B16" s="58" t="s">
        <v>62</v>
      </c>
      <c r="C16" s="55" t="s">
        <v>231</v>
      </c>
    </row>
    <row r="17" spans="1:8" ht="12" customHeight="1" x14ac:dyDescent="0.25">
      <c r="A17" s="57" t="s">
        <v>379</v>
      </c>
      <c r="B17" s="58" t="s">
        <v>63</v>
      </c>
      <c r="C17" s="55" t="s">
        <v>230</v>
      </c>
    </row>
    <row r="18" spans="1:8" ht="12" customHeight="1" x14ac:dyDescent="0.25">
      <c r="A18" s="93" t="s">
        <v>258</v>
      </c>
      <c r="B18" s="58" t="s">
        <v>64</v>
      </c>
      <c r="C18" s="55" t="s">
        <v>230</v>
      </c>
    </row>
    <row r="19" spans="1:8" ht="12" customHeight="1" x14ac:dyDescent="0.25">
      <c r="A19" s="57" t="s">
        <v>268</v>
      </c>
      <c r="B19" s="58" t="s">
        <v>65</v>
      </c>
      <c r="C19" s="55" t="s">
        <v>233</v>
      </c>
    </row>
    <row r="20" spans="1:8" ht="12" customHeight="1" x14ac:dyDescent="0.25">
      <c r="A20" s="55" t="s">
        <v>367</v>
      </c>
      <c r="B20" s="58" t="s">
        <v>66</v>
      </c>
      <c r="C20" s="55" t="s">
        <v>230</v>
      </c>
    </row>
    <row r="21" spans="1:8" ht="12" customHeight="1" x14ac:dyDescent="0.25">
      <c r="A21" s="57" t="s">
        <v>256</v>
      </c>
      <c r="B21" s="58" t="s">
        <v>67</v>
      </c>
      <c r="C21" s="55" t="s">
        <v>269</v>
      </c>
    </row>
    <row r="22" spans="1:8" ht="12" customHeight="1" x14ac:dyDescent="0.25">
      <c r="A22" s="57" t="s">
        <v>257</v>
      </c>
      <c r="B22" s="58" t="s">
        <v>68</v>
      </c>
      <c r="C22" s="55" t="s">
        <v>269</v>
      </c>
    </row>
    <row r="23" spans="1:8" ht="12" customHeight="1" x14ac:dyDescent="0.25">
      <c r="A23" s="93" t="s">
        <v>5</v>
      </c>
      <c r="B23" s="58" t="s">
        <v>69</v>
      </c>
      <c r="C23" s="55" t="s">
        <v>260</v>
      </c>
    </row>
    <row r="24" spans="1:8" ht="12" customHeight="1" x14ac:dyDescent="0.25">
      <c r="A24" s="92" t="s">
        <v>259</v>
      </c>
      <c r="B24" s="58" t="s">
        <v>70</v>
      </c>
      <c r="C24" s="55" t="s">
        <v>260</v>
      </c>
    </row>
    <row r="25" spans="1:8" ht="12" customHeight="1" x14ac:dyDescent="0.25">
      <c r="A25" s="57" t="s">
        <v>6</v>
      </c>
      <c r="B25" s="58" t="s">
        <v>71</v>
      </c>
      <c r="C25" s="55" t="s">
        <v>260</v>
      </c>
    </row>
    <row r="26" spans="1:8" ht="12" customHeight="1" x14ac:dyDescent="0.25">
      <c r="A26" s="55" t="s">
        <v>368</v>
      </c>
      <c r="B26" s="58" t="s">
        <v>202</v>
      </c>
      <c r="C26" s="55" t="s">
        <v>230</v>
      </c>
    </row>
    <row r="27" spans="1:8" ht="12" customHeight="1" x14ac:dyDescent="0.25">
      <c r="A27" s="57" t="s">
        <v>369</v>
      </c>
      <c r="B27" s="58" t="s">
        <v>203</v>
      </c>
      <c r="C27" s="55" t="s">
        <v>230</v>
      </c>
    </row>
    <row r="28" spans="1:8" ht="12" customHeight="1" x14ac:dyDescent="0.25">
      <c r="A28" s="55" t="s">
        <v>370</v>
      </c>
      <c r="B28" s="58" t="s">
        <v>204</v>
      </c>
      <c r="C28" s="55" t="s">
        <v>324</v>
      </c>
    </row>
    <row r="29" spans="1:8" ht="12" customHeight="1" x14ac:dyDescent="0.25">
      <c r="A29" s="57" t="s">
        <v>371</v>
      </c>
      <c r="B29" s="58" t="s">
        <v>205</v>
      </c>
      <c r="C29" s="55" t="s">
        <v>324</v>
      </c>
    </row>
    <row r="30" spans="1:8" ht="12" customHeight="1" x14ac:dyDescent="0.25">
      <c r="A30" s="68" t="s">
        <v>194</v>
      </c>
      <c r="B30" s="70" t="s">
        <v>195</v>
      </c>
      <c r="C30" s="55" t="s">
        <v>231</v>
      </c>
    </row>
    <row r="31" spans="1:8" ht="12" customHeight="1" x14ac:dyDescent="0.25">
      <c r="A31" s="69" t="s">
        <v>192</v>
      </c>
      <c r="B31" s="70" t="s">
        <v>193</v>
      </c>
      <c r="C31" s="55" t="s">
        <v>230</v>
      </c>
      <c r="G31" s="269"/>
      <c r="H31" s="273"/>
    </row>
    <row r="32" spans="1:8" ht="12" customHeight="1" x14ac:dyDescent="0.25">
      <c r="A32" s="69" t="s">
        <v>198</v>
      </c>
      <c r="B32" s="70" t="s">
        <v>199</v>
      </c>
      <c r="C32" s="55" t="s">
        <v>230</v>
      </c>
      <c r="G32" s="269"/>
      <c r="H32" s="273"/>
    </row>
    <row r="33" spans="1:8" ht="12" customHeight="1" x14ac:dyDescent="0.25">
      <c r="A33" s="69" t="s">
        <v>265</v>
      </c>
      <c r="B33" s="70" t="s">
        <v>261</v>
      </c>
      <c r="C33" s="55" t="s">
        <v>230</v>
      </c>
      <c r="G33" s="269"/>
      <c r="H33" s="273"/>
    </row>
    <row r="34" spans="1:8" ht="12" customHeight="1" x14ac:dyDescent="0.25">
      <c r="A34" s="69" t="s">
        <v>250</v>
      </c>
      <c r="B34" s="70" t="s">
        <v>264</v>
      </c>
      <c r="C34" s="55" t="s">
        <v>230</v>
      </c>
      <c r="G34" s="270"/>
      <c r="H34" s="273"/>
    </row>
    <row r="35" spans="1:8" ht="12" customHeight="1" x14ac:dyDescent="0.25">
      <c r="A35" s="69" t="s">
        <v>262</v>
      </c>
      <c r="B35" s="70" t="s">
        <v>380</v>
      </c>
      <c r="C35" s="55" t="s">
        <v>230</v>
      </c>
      <c r="G35" s="270"/>
      <c r="H35" s="273"/>
    </row>
    <row r="36" spans="1:8" ht="12" customHeight="1" x14ac:dyDescent="0.25">
      <c r="A36" s="41" t="s">
        <v>156</v>
      </c>
      <c r="B36" s="48" t="s">
        <v>157</v>
      </c>
      <c r="C36" s="55" t="s">
        <v>230</v>
      </c>
      <c r="G36" s="269"/>
      <c r="H36" s="273"/>
    </row>
    <row r="37" spans="1:8" ht="12" customHeight="1" x14ac:dyDescent="0.25">
      <c r="A37" s="54" t="s">
        <v>247</v>
      </c>
      <c r="B37" s="53" t="s">
        <v>158</v>
      </c>
      <c r="C37" s="55"/>
      <c r="G37" s="269"/>
      <c r="H37" s="273"/>
    </row>
    <row r="38" spans="1:8" ht="12" customHeight="1" x14ac:dyDescent="0.25">
      <c r="A38" s="41" t="s">
        <v>180</v>
      </c>
      <c r="B38" s="48" t="s">
        <v>181</v>
      </c>
      <c r="C38" s="55" t="s">
        <v>232</v>
      </c>
      <c r="G38" s="269"/>
      <c r="H38" s="273"/>
    </row>
    <row r="39" spans="1:8" ht="12" customHeight="1" x14ac:dyDescent="0.25">
      <c r="A39" s="41" t="s">
        <v>172</v>
      </c>
      <c r="B39" s="48" t="s">
        <v>173</v>
      </c>
      <c r="C39" s="55" t="s">
        <v>230</v>
      </c>
      <c r="G39" s="269"/>
      <c r="H39" s="273"/>
    </row>
    <row r="40" spans="1:8" ht="12" customHeight="1" x14ac:dyDescent="0.25">
      <c r="A40" s="43" t="s">
        <v>171</v>
      </c>
      <c r="B40" s="48" t="s">
        <v>26</v>
      </c>
      <c r="C40" s="55" t="s">
        <v>233</v>
      </c>
      <c r="G40" s="269"/>
      <c r="H40" s="273"/>
    </row>
    <row r="41" spans="1:8" ht="12" customHeight="1" x14ac:dyDescent="0.25">
      <c r="A41" s="84" t="s">
        <v>178</v>
      </c>
      <c r="B41" s="48" t="s">
        <v>179</v>
      </c>
      <c r="C41" s="55" t="s">
        <v>231</v>
      </c>
      <c r="G41" s="269"/>
      <c r="H41" s="273"/>
    </row>
    <row r="42" spans="1:8" ht="12" customHeight="1" x14ac:dyDescent="0.25">
      <c r="A42" s="41" t="s">
        <v>145</v>
      </c>
      <c r="B42" s="48" t="s">
        <v>125</v>
      </c>
      <c r="C42" s="55" t="s">
        <v>322</v>
      </c>
      <c r="G42" s="269"/>
      <c r="H42" s="273"/>
    </row>
    <row r="43" spans="1:8" ht="12" customHeight="1" x14ac:dyDescent="0.25">
      <c r="A43" s="41" t="s">
        <v>92</v>
      </c>
      <c r="B43" s="48" t="s">
        <v>34</v>
      </c>
      <c r="C43" s="55" t="s">
        <v>230</v>
      </c>
      <c r="G43" s="269"/>
      <c r="H43" s="273"/>
    </row>
    <row r="44" spans="1:8" ht="12" customHeight="1" x14ac:dyDescent="0.25">
      <c r="A44" s="41" t="s">
        <v>134</v>
      </c>
      <c r="B44" s="48" t="s">
        <v>38</v>
      </c>
      <c r="C44" s="55" t="s">
        <v>230</v>
      </c>
      <c r="G44" s="269"/>
      <c r="H44" s="273"/>
    </row>
    <row r="45" spans="1:8" ht="12" customHeight="1" x14ac:dyDescent="0.25">
      <c r="A45" s="41" t="s">
        <v>118</v>
      </c>
      <c r="B45" s="48" t="s">
        <v>39</v>
      </c>
      <c r="C45" s="55" t="s">
        <v>234</v>
      </c>
      <c r="G45" s="269"/>
      <c r="H45" s="273"/>
    </row>
    <row r="46" spans="1:8" ht="12" customHeight="1" x14ac:dyDescent="0.25">
      <c r="A46" s="41" t="s">
        <v>117</v>
      </c>
      <c r="B46" s="48" t="s">
        <v>116</v>
      </c>
      <c r="C46" s="55" t="s">
        <v>230</v>
      </c>
      <c r="G46" s="269"/>
      <c r="H46" s="273"/>
    </row>
    <row r="47" spans="1:8" ht="12" customHeight="1" x14ac:dyDescent="0.25">
      <c r="A47" s="94" t="s">
        <v>190</v>
      </c>
      <c r="B47" s="48" t="s">
        <v>42</v>
      </c>
      <c r="C47" s="55" t="s">
        <v>230</v>
      </c>
      <c r="G47" s="273"/>
      <c r="H47" s="273"/>
    </row>
    <row r="48" spans="1:8" ht="12" customHeight="1" x14ac:dyDescent="0.25">
      <c r="A48" s="41" t="s">
        <v>98</v>
      </c>
      <c r="B48" s="48" t="s">
        <v>45</v>
      </c>
      <c r="C48" s="55" t="s">
        <v>233</v>
      </c>
      <c r="G48" s="273"/>
      <c r="H48" s="273"/>
    </row>
    <row r="49" spans="1:8" ht="12" customHeight="1" x14ac:dyDescent="0.25">
      <c r="A49" s="41" t="s">
        <v>240</v>
      </c>
      <c r="B49" s="48" t="s">
        <v>168</v>
      </c>
      <c r="C49" s="55" t="s">
        <v>234</v>
      </c>
      <c r="G49" s="273"/>
      <c r="H49" s="273"/>
    </row>
    <row r="50" spans="1:8" ht="12" customHeight="1" x14ac:dyDescent="0.25">
      <c r="A50" s="41" t="s">
        <v>99</v>
      </c>
      <c r="B50" s="48" t="s">
        <v>47</v>
      </c>
      <c r="C50" s="55" t="s">
        <v>231</v>
      </c>
      <c r="G50" s="273"/>
      <c r="H50" s="273"/>
    </row>
    <row r="51" spans="1:8" ht="12" customHeight="1" x14ac:dyDescent="0.25">
      <c r="A51" s="41" t="s">
        <v>273</v>
      </c>
      <c r="B51" s="48" t="s">
        <v>48</v>
      </c>
      <c r="C51" s="55" t="s">
        <v>231</v>
      </c>
      <c r="G51" s="273"/>
      <c r="H51" s="273"/>
    </row>
  </sheetData>
  <pageMargins left="1.5" right="0.2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54D6-9ACF-4824-AF1A-CC8C760809C9}">
  <dimension ref="A1:P27"/>
  <sheetViews>
    <sheetView workbookViewId="0">
      <selection activeCell="A13" sqref="A13:B15"/>
    </sheetView>
  </sheetViews>
  <sheetFormatPr defaultRowHeight="15" x14ac:dyDescent="0.25"/>
  <cols>
    <col min="1" max="1" width="13.7109375" customWidth="1"/>
    <col min="2" max="2" width="13.42578125" customWidth="1"/>
    <col min="3" max="3" width="12.85546875" customWidth="1"/>
    <col min="4" max="4" width="8.7109375" customWidth="1"/>
    <col min="5" max="5" width="11.7109375" customWidth="1"/>
    <col min="6" max="6" width="6.85546875" customWidth="1"/>
    <col min="7" max="7" width="12.5703125" customWidth="1"/>
    <col min="8" max="8" width="7.5703125" customWidth="1"/>
    <col min="9" max="9" width="11.5703125" customWidth="1"/>
    <col min="10" max="10" width="7" customWidth="1"/>
    <col min="11" max="11" width="12" customWidth="1"/>
    <col min="12" max="12" width="7" customWidth="1"/>
    <col min="13" max="13" width="11.28515625" customWidth="1"/>
    <col min="14" max="14" width="7.140625" customWidth="1"/>
    <col min="15" max="15" width="12.140625" customWidth="1"/>
    <col min="16" max="16" width="7.140625" customWidth="1"/>
  </cols>
  <sheetData>
    <row r="1" spans="1:16" x14ac:dyDescent="0.25">
      <c r="E1" s="281" t="s">
        <v>349</v>
      </c>
      <c r="F1" s="282"/>
      <c r="G1" s="282"/>
      <c r="H1" s="282"/>
      <c r="I1" s="282"/>
      <c r="J1" s="283"/>
      <c r="K1" s="262"/>
      <c r="L1" s="5"/>
      <c r="M1" s="278" t="s">
        <v>350</v>
      </c>
      <c r="N1" s="279"/>
      <c r="O1" s="279"/>
      <c r="P1" s="280"/>
    </row>
    <row r="2" spans="1:16" ht="45" x14ac:dyDescent="0.25">
      <c r="A2" s="8" t="s">
        <v>327</v>
      </c>
      <c r="B2" s="8" t="s">
        <v>328</v>
      </c>
      <c r="C2" s="8" t="s">
        <v>329</v>
      </c>
      <c r="D2" s="264" t="s">
        <v>348</v>
      </c>
      <c r="E2" s="55" t="s">
        <v>330</v>
      </c>
      <c r="F2" s="57" t="s">
        <v>352</v>
      </c>
      <c r="G2" s="57" t="s">
        <v>331</v>
      </c>
      <c r="H2" s="57" t="s">
        <v>354</v>
      </c>
      <c r="I2" s="55" t="s">
        <v>332</v>
      </c>
      <c r="J2" s="57" t="s">
        <v>353</v>
      </c>
      <c r="K2" s="96"/>
      <c r="L2" s="10" t="s">
        <v>351</v>
      </c>
      <c r="M2" s="264" t="s">
        <v>331</v>
      </c>
      <c r="N2" s="264" t="s">
        <v>354</v>
      </c>
      <c r="O2" s="8" t="s">
        <v>332</v>
      </c>
      <c r="P2" s="264" t="s">
        <v>353</v>
      </c>
    </row>
    <row r="3" spans="1:16" x14ac:dyDescent="0.25">
      <c r="N3" s="2"/>
    </row>
    <row r="4" spans="1:16" x14ac:dyDescent="0.25">
      <c r="A4" s="2" t="s">
        <v>141</v>
      </c>
      <c r="B4" s="263">
        <v>42894</v>
      </c>
      <c r="C4" s="263">
        <v>42955</v>
      </c>
      <c r="D4" s="2" t="s">
        <v>333</v>
      </c>
      <c r="E4" s="265">
        <v>0.96799999999999997</v>
      </c>
      <c r="F4" s="2" t="s">
        <v>336</v>
      </c>
      <c r="G4" s="265">
        <v>0.999</v>
      </c>
      <c r="H4" s="2" t="s">
        <v>333</v>
      </c>
      <c r="I4" s="265">
        <v>0.997</v>
      </c>
      <c r="J4" s="2" t="s">
        <v>333</v>
      </c>
      <c r="K4" s="2"/>
      <c r="N4" s="2"/>
    </row>
    <row r="5" spans="1:16" x14ac:dyDescent="0.25">
      <c r="A5" s="2" t="s">
        <v>334</v>
      </c>
      <c r="B5" s="263">
        <v>42892</v>
      </c>
      <c r="C5" s="263">
        <v>43004</v>
      </c>
      <c r="D5" s="2" t="s">
        <v>333</v>
      </c>
      <c r="E5" s="265">
        <v>0.92700000000000005</v>
      </c>
      <c r="F5" s="2" t="s">
        <v>336</v>
      </c>
      <c r="G5" s="265">
        <v>1</v>
      </c>
      <c r="H5" s="2" t="s">
        <v>333</v>
      </c>
      <c r="I5" s="265">
        <v>1</v>
      </c>
      <c r="J5" s="2" t="s">
        <v>333</v>
      </c>
      <c r="K5" s="2"/>
      <c r="L5" s="2" t="s">
        <v>333</v>
      </c>
      <c r="M5" s="265">
        <v>1</v>
      </c>
      <c r="N5" s="2" t="s">
        <v>340</v>
      </c>
      <c r="O5" s="265">
        <v>0.91</v>
      </c>
      <c r="P5" s="2" t="s">
        <v>340</v>
      </c>
    </row>
    <row r="6" spans="1:16" x14ac:dyDescent="0.25">
      <c r="A6" s="2" t="s">
        <v>335</v>
      </c>
      <c r="B6" s="263">
        <v>42893</v>
      </c>
      <c r="C6" s="263">
        <v>43004</v>
      </c>
      <c r="D6" s="2" t="s">
        <v>336</v>
      </c>
      <c r="E6" s="265">
        <v>0.97499999999999998</v>
      </c>
      <c r="F6" s="2" t="s">
        <v>333</v>
      </c>
      <c r="G6" s="265">
        <v>0.96799999999999997</v>
      </c>
      <c r="H6" s="2" t="s">
        <v>333</v>
      </c>
      <c r="I6" s="265">
        <v>0.94799999999999995</v>
      </c>
      <c r="J6" s="2" t="s">
        <v>333</v>
      </c>
      <c r="K6" s="2"/>
      <c r="L6" s="2" t="s">
        <v>333</v>
      </c>
      <c r="M6" s="265">
        <v>1</v>
      </c>
      <c r="N6" s="2" t="s">
        <v>340</v>
      </c>
      <c r="O6" s="265">
        <v>1</v>
      </c>
      <c r="P6" s="2" t="s">
        <v>340</v>
      </c>
    </row>
    <row r="7" spans="1:16" x14ac:dyDescent="0.25">
      <c r="A7" s="2" t="s">
        <v>337</v>
      </c>
      <c r="B7" s="263">
        <v>42893</v>
      </c>
      <c r="C7" s="263">
        <v>43018</v>
      </c>
      <c r="D7" s="2" t="s">
        <v>336</v>
      </c>
      <c r="E7" s="265">
        <v>0.98799999999999999</v>
      </c>
      <c r="F7" s="2" t="s">
        <v>333</v>
      </c>
      <c r="G7" s="265">
        <v>1</v>
      </c>
      <c r="H7" s="2" t="s">
        <v>333</v>
      </c>
      <c r="I7" s="265">
        <v>1</v>
      </c>
      <c r="J7" s="2" t="s">
        <v>333</v>
      </c>
      <c r="K7" s="2"/>
      <c r="L7" s="2" t="s">
        <v>333</v>
      </c>
      <c r="M7" s="265">
        <v>1</v>
      </c>
      <c r="N7" s="2" t="s">
        <v>341</v>
      </c>
      <c r="O7" s="265">
        <v>1</v>
      </c>
      <c r="P7" s="2" t="s">
        <v>341</v>
      </c>
    </row>
    <row r="8" spans="1:16" x14ac:dyDescent="0.25">
      <c r="A8" s="2" t="s">
        <v>338</v>
      </c>
      <c r="B8" s="263">
        <v>42892</v>
      </c>
      <c r="C8" s="263">
        <v>43026</v>
      </c>
      <c r="D8" s="2" t="s">
        <v>336</v>
      </c>
      <c r="E8" s="265">
        <v>0.98399999999999999</v>
      </c>
      <c r="F8" s="2" t="s">
        <v>333</v>
      </c>
      <c r="G8" s="265">
        <v>1</v>
      </c>
      <c r="H8" s="2" t="s">
        <v>333</v>
      </c>
      <c r="I8" s="265">
        <v>1</v>
      </c>
      <c r="J8" s="2" t="s">
        <v>333</v>
      </c>
      <c r="K8" s="2"/>
      <c r="N8" s="2"/>
    </row>
    <row r="9" spans="1:16" x14ac:dyDescent="0.25">
      <c r="A9" s="2" t="s">
        <v>176</v>
      </c>
      <c r="B9" s="263">
        <v>42894</v>
      </c>
      <c r="C9" s="263">
        <v>43060</v>
      </c>
      <c r="D9" s="2" t="s">
        <v>336</v>
      </c>
      <c r="E9" s="265">
        <v>0.96199999999999997</v>
      </c>
      <c r="F9" s="2" t="s">
        <v>333</v>
      </c>
      <c r="G9" s="265">
        <v>0.99199999999999999</v>
      </c>
      <c r="H9" s="2" t="s">
        <v>333</v>
      </c>
      <c r="I9" s="265">
        <v>0.99199999999999999</v>
      </c>
      <c r="J9" s="2" t="s">
        <v>333</v>
      </c>
      <c r="K9" s="2"/>
      <c r="N9" s="2"/>
    </row>
    <row r="10" spans="1:16" x14ac:dyDescent="0.25">
      <c r="A10" s="2" t="s">
        <v>339</v>
      </c>
      <c r="B10" s="263">
        <v>42892</v>
      </c>
      <c r="C10" s="263">
        <v>43087</v>
      </c>
      <c r="D10" s="2" t="s">
        <v>336</v>
      </c>
      <c r="E10" s="265">
        <v>0.94099999999999995</v>
      </c>
      <c r="F10" s="2" t="s">
        <v>333</v>
      </c>
      <c r="G10" s="265">
        <v>0.97899999999999998</v>
      </c>
      <c r="H10" s="2" t="s">
        <v>333</v>
      </c>
      <c r="I10" s="265">
        <v>0.97899999999999998</v>
      </c>
      <c r="J10" s="2" t="s">
        <v>333</v>
      </c>
      <c r="K10" s="2"/>
      <c r="L10" s="2" t="s">
        <v>333</v>
      </c>
      <c r="M10" s="265">
        <v>1</v>
      </c>
      <c r="N10" s="2" t="s">
        <v>340</v>
      </c>
      <c r="O10" s="265">
        <v>1</v>
      </c>
      <c r="P10" s="2" t="s">
        <v>340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</row>
    <row r="13" spans="1:16" x14ac:dyDescent="0.25">
      <c r="A13" s="256" t="s">
        <v>343</v>
      </c>
      <c r="B13" s="2"/>
      <c r="C13" s="2"/>
      <c r="D13" s="2"/>
      <c r="E13" s="2"/>
      <c r="F13" s="2"/>
      <c r="G13" s="2"/>
      <c r="H13" s="2"/>
    </row>
    <row r="14" spans="1:16" x14ac:dyDescent="0.25">
      <c r="A14" s="256" t="s">
        <v>344</v>
      </c>
      <c r="B14" s="2"/>
      <c r="C14" s="2"/>
      <c r="D14" s="2"/>
      <c r="E14" s="2"/>
      <c r="F14" s="2"/>
      <c r="G14" s="2"/>
      <c r="H14" s="2"/>
    </row>
    <row r="15" spans="1:16" x14ac:dyDescent="0.25">
      <c r="A15" s="256" t="s">
        <v>345</v>
      </c>
      <c r="B15" s="2"/>
      <c r="C15" s="2"/>
      <c r="D15" s="2"/>
      <c r="E15" s="2"/>
      <c r="F15" s="2"/>
      <c r="G15" s="2"/>
      <c r="H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342</v>
      </c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56" t="s">
        <v>346</v>
      </c>
      <c r="B19" s="2"/>
      <c r="C19" s="2"/>
      <c r="D19" s="2"/>
      <c r="E19" s="2"/>
      <c r="F19" s="2" t="s">
        <v>347</v>
      </c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</sheetData>
  <mergeCells count="2">
    <mergeCell ref="M1:P1"/>
    <mergeCell ref="E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Taxa Data Complete</vt:lpstr>
      <vt:lpstr>Metadata</vt:lpstr>
      <vt:lpstr>Variable List</vt:lpstr>
      <vt:lpstr>QC 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Yeardley, Roger</dc:creator>
  <cp:lastModifiedBy>Yeardley, Roger</cp:lastModifiedBy>
  <cp:lastPrinted>2019-04-25T19:50:55Z</cp:lastPrinted>
  <dcterms:created xsi:type="dcterms:W3CDTF">2016-04-25T20:39:39Z</dcterms:created>
  <dcterms:modified xsi:type="dcterms:W3CDTF">2020-01-28T15:24:26Z</dcterms:modified>
</cp:coreProperties>
</file>