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VC\LED Light Studies\"/>
    </mc:Choice>
  </mc:AlternateContent>
  <bookViews>
    <workbookView xWindow="0" yWindow="5040" windowWidth="18315" windowHeight="10875" activeTab="1"/>
  </bookViews>
  <sheets>
    <sheet name="Run 1" sheetId="2" r:id="rId1"/>
    <sheet name="Run 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J79" i="1"/>
  <c r="J80" i="1"/>
  <c r="J81" i="1"/>
  <c r="F81" i="1"/>
  <c r="F80" i="1"/>
  <c r="F79" i="1"/>
  <c r="F78" i="1"/>
  <c r="F65" i="1"/>
  <c r="F64" i="1"/>
  <c r="F63" i="1"/>
  <c r="F62" i="1"/>
  <c r="F48" i="1"/>
  <c r="F49" i="1"/>
  <c r="F47" i="1"/>
  <c r="F46" i="1"/>
  <c r="F32" i="1"/>
  <c r="F31" i="1"/>
  <c r="F33" i="1"/>
  <c r="F30" i="1"/>
  <c r="I55" i="1" l="1"/>
  <c r="J55" i="1" s="1"/>
  <c r="K55" i="1" s="1"/>
  <c r="I45" i="1"/>
  <c r="J45" i="1" s="1"/>
  <c r="K45" i="1" s="1"/>
  <c r="I39" i="1"/>
  <c r="J39" i="1" s="1"/>
  <c r="K39" i="1" s="1"/>
  <c r="J28" i="1"/>
  <c r="F83" i="1"/>
  <c r="F82" i="1"/>
  <c r="F77" i="1"/>
  <c r="F76" i="1"/>
  <c r="F75" i="1"/>
  <c r="F74" i="1"/>
  <c r="F73" i="1"/>
  <c r="F70" i="1"/>
  <c r="F72" i="1"/>
  <c r="F71" i="1"/>
  <c r="F61" i="1"/>
  <c r="F60" i="1"/>
  <c r="F59" i="1"/>
  <c r="F58" i="1"/>
  <c r="F57" i="1"/>
  <c r="F56" i="1"/>
  <c r="F54" i="1"/>
  <c r="F44" i="1"/>
  <c r="F43" i="1"/>
  <c r="F42" i="1"/>
  <c r="F40" i="1"/>
  <c r="F41" i="1"/>
  <c r="F38" i="1"/>
  <c r="F27" i="1"/>
  <c r="F29" i="1"/>
  <c r="F26" i="1"/>
  <c r="F24" i="1"/>
  <c r="F23" i="1"/>
  <c r="F97" i="1"/>
  <c r="F85" i="1"/>
  <c r="F69" i="1"/>
  <c r="F66" i="1"/>
  <c r="F51" i="1"/>
  <c r="F52" i="1"/>
  <c r="F53" i="1"/>
  <c r="F50" i="1"/>
  <c r="F36" i="1"/>
  <c r="F35" i="1"/>
  <c r="F37" i="1"/>
  <c r="F34" i="1"/>
  <c r="F20" i="1"/>
  <c r="F21" i="1"/>
  <c r="F19" i="1"/>
  <c r="F18" i="1"/>
  <c r="H116" i="2"/>
  <c r="I116" i="2" s="1"/>
  <c r="J116" i="2" s="1"/>
  <c r="H112" i="2"/>
  <c r="I112" i="2" s="1"/>
  <c r="J112" i="2" s="1"/>
  <c r="I108" i="2"/>
  <c r="J108" i="2" s="1"/>
  <c r="H108" i="2"/>
  <c r="I104" i="2"/>
  <c r="J104" i="2" s="1"/>
  <c r="M104" i="2" s="1"/>
  <c r="H104" i="2"/>
  <c r="I97" i="2"/>
  <c r="F97" i="2"/>
  <c r="J97" i="2" s="1"/>
  <c r="K97" i="2" s="1"/>
  <c r="I96" i="2"/>
  <c r="F96" i="2"/>
  <c r="J96" i="2" s="1"/>
  <c r="K96" i="2" s="1"/>
  <c r="I95" i="2"/>
  <c r="F95" i="2"/>
  <c r="J95" i="2" s="1"/>
  <c r="K95" i="2" s="1"/>
  <c r="I94" i="2"/>
  <c r="F94" i="2"/>
  <c r="J94" i="2" s="1"/>
  <c r="I93" i="2"/>
  <c r="F93" i="2"/>
  <c r="J93" i="2" s="1"/>
  <c r="K93" i="2" s="1"/>
  <c r="I92" i="2"/>
  <c r="F92" i="2"/>
  <c r="J92" i="2" s="1"/>
  <c r="K92" i="2" s="1"/>
  <c r="I91" i="2"/>
  <c r="F91" i="2"/>
  <c r="J91" i="2" s="1"/>
  <c r="K91" i="2" s="1"/>
  <c r="I90" i="2"/>
  <c r="J90" i="2" s="1"/>
  <c r="F90" i="2"/>
  <c r="I89" i="2"/>
  <c r="J89" i="2" s="1"/>
  <c r="K89" i="2" s="1"/>
  <c r="F89" i="2"/>
  <c r="I88" i="2"/>
  <c r="J88" i="2" s="1"/>
  <c r="K88" i="2" s="1"/>
  <c r="F88" i="2"/>
  <c r="I87" i="2"/>
  <c r="J87" i="2" s="1"/>
  <c r="K87" i="2" s="1"/>
  <c r="F87" i="2"/>
  <c r="J86" i="2"/>
  <c r="K86" i="2" s="1"/>
  <c r="N86" i="2" s="1"/>
  <c r="I86" i="2"/>
  <c r="F86" i="2"/>
  <c r="J85" i="2"/>
  <c r="K85" i="2" s="1"/>
  <c r="I85" i="2"/>
  <c r="F85" i="2"/>
  <c r="J84" i="2"/>
  <c r="K84" i="2" s="1"/>
  <c r="I84" i="2"/>
  <c r="F84" i="2"/>
  <c r="J83" i="2"/>
  <c r="K83" i="2" s="1"/>
  <c r="I83" i="2"/>
  <c r="F83" i="2"/>
  <c r="I82" i="2"/>
  <c r="F82" i="2"/>
  <c r="J82" i="2" s="1"/>
  <c r="I81" i="2"/>
  <c r="J81" i="2" s="1"/>
  <c r="K81" i="2" s="1"/>
  <c r="J80" i="2"/>
  <c r="K80" i="2" s="1"/>
  <c r="I80" i="2"/>
  <c r="I79" i="2"/>
  <c r="J79" i="2" s="1"/>
  <c r="K79" i="2" s="1"/>
  <c r="J78" i="2"/>
  <c r="K78" i="2" s="1"/>
  <c r="I78" i="2"/>
  <c r="I77" i="2"/>
  <c r="J77" i="2" s="1"/>
  <c r="K77" i="2" s="1"/>
  <c r="J76" i="2"/>
  <c r="K76" i="2" s="1"/>
  <c r="I76" i="2"/>
  <c r="I75" i="2"/>
  <c r="J75" i="2" s="1"/>
  <c r="K75" i="2" s="1"/>
  <c r="J74" i="2"/>
  <c r="K74" i="2" s="1"/>
  <c r="N74" i="2" s="1"/>
  <c r="I74" i="2"/>
  <c r="I73" i="2"/>
  <c r="J73" i="2" s="1"/>
  <c r="K73" i="2" s="1"/>
  <c r="J72" i="2"/>
  <c r="K72" i="2" s="1"/>
  <c r="I72" i="2"/>
  <c r="I71" i="2"/>
  <c r="J71" i="2" s="1"/>
  <c r="K71" i="2" s="1"/>
  <c r="F71" i="2"/>
  <c r="I70" i="2"/>
  <c r="J70" i="2" s="1"/>
  <c r="J69" i="2"/>
  <c r="K69" i="2" s="1"/>
  <c r="I69" i="2"/>
  <c r="F69" i="2"/>
  <c r="J68" i="2"/>
  <c r="K68" i="2" s="1"/>
  <c r="I68" i="2"/>
  <c r="F68" i="2"/>
  <c r="J67" i="2"/>
  <c r="K67" i="2" s="1"/>
  <c r="I67" i="2"/>
  <c r="F67" i="2"/>
  <c r="J66" i="2"/>
  <c r="K66" i="2" s="1"/>
  <c r="I66" i="2"/>
  <c r="F66" i="2"/>
  <c r="J65" i="2"/>
  <c r="K65" i="2" s="1"/>
  <c r="I65" i="2"/>
  <c r="I64" i="2"/>
  <c r="J64" i="2" s="1"/>
  <c r="K64" i="2" s="1"/>
  <c r="J63" i="2"/>
  <c r="K63" i="2" s="1"/>
  <c r="I63" i="2"/>
  <c r="I62" i="2"/>
  <c r="J62" i="2" s="1"/>
  <c r="J61" i="2"/>
  <c r="K61" i="2" s="1"/>
  <c r="I61" i="2"/>
  <c r="I60" i="2"/>
  <c r="J60" i="2" s="1"/>
  <c r="K60" i="2" s="1"/>
  <c r="J59" i="2"/>
  <c r="K59" i="2" s="1"/>
  <c r="I59" i="2"/>
  <c r="I58" i="2"/>
  <c r="J58" i="2" s="1"/>
  <c r="J57" i="2"/>
  <c r="K57" i="2" s="1"/>
  <c r="I57" i="2"/>
  <c r="I56" i="2"/>
  <c r="J56" i="2" s="1"/>
  <c r="K56" i="2" s="1"/>
  <c r="J55" i="2"/>
  <c r="K55" i="2" s="1"/>
  <c r="I55" i="2"/>
  <c r="I54" i="2"/>
  <c r="J54" i="2" s="1"/>
  <c r="J53" i="2"/>
  <c r="K53" i="2" s="1"/>
  <c r="I53" i="2"/>
  <c r="I52" i="2"/>
  <c r="J52" i="2" s="1"/>
  <c r="K52" i="2" s="1"/>
  <c r="J51" i="2"/>
  <c r="K51" i="2" s="1"/>
  <c r="I51" i="2"/>
  <c r="I50" i="2"/>
  <c r="J50" i="2" s="1"/>
  <c r="J49" i="2"/>
  <c r="K49" i="2" s="1"/>
  <c r="I49" i="2"/>
  <c r="I48" i="2"/>
  <c r="J48" i="2" s="1"/>
  <c r="K48" i="2" s="1"/>
  <c r="J47" i="2"/>
  <c r="K47" i="2" s="1"/>
  <c r="I47" i="2"/>
  <c r="I46" i="2"/>
  <c r="J46" i="2" s="1"/>
  <c r="J45" i="2"/>
  <c r="K45" i="2" s="1"/>
  <c r="I45" i="2"/>
  <c r="I44" i="2"/>
  <c r="J44" i="2" s="1"/>
  <c r="K44" i="2" s="1"/>
  <c r="J43" i="2"/>
  <c r="K43" i="2" s="1"/>
  <c r="I43" i="2"/>
  <c r="I42" i="2"/>
  <c r="J42" i="2" s="1"/>
  <c r="J41" i="2"/>
  <c r="K41" i="2" s="1"/>
  <c r="I41" i="2"/>
  <c r="I40" i="2"/>
  <c r="J40" i="2" s="1"/>
  <c r="K40" i="2" s="1"/>
  <c r="I39" i="2"/>
  <c r="J39" i="2" s="1"/>
  <c r="K39" i="2" s="1"/>
  <c r="I38" i="2"/>
  <c r="J38" i="2" s="1"/>
  <c r="J37" i="2"/>
  <c r="K37" i="2" s="1"/>
  <c r="I37" i="2"/>
  <c r="I36" i="2"/>
  <c r="J36" i="2" s="1"/>
  <c r="K36" i="2" s="1"/>
  <c r="I35" i="2"/>
  <c r="J35" i="2" s="1"/>
  <c r="K35" i="2" s="1"/>
  <c r="I34" i="2"/>
  <c r="J34" i="2" s="1"/>
  <c r="J33" i="2"/>
  <c r="K33" i="2" s="1"/>
  <c r="I33" i="2"/>
  <c r="I32" i="2"/>
  <c r="J32" i="2" s="1"/>
  <c r="K32" i="2" s="1"/>
  <c r="I31" i="2"/>
  <c r="J31" i="2" s="1"/>
  <c r="K31" i="2" s="1"/>
  <c r="I30" i="2"/>
  <c r="J30" i="2" s="1"/>
  <c r="J29" i="2"/>
  <c r="K29" i="2" s="1"/>
  <c r="I29" i="2"/>
  <c r="I28" i="2"/>
  <c r="J28" i="2" s="1"/>
  <c r="K28" i="2" s="1"/>
  <c r="I27" i="2"/>
  <c r="J27" i="2" s="1"/>
  <c r="K27" i="2" s="1"/>
  <c r="I26" i="2"/>
  <c r="J26" i="2" s="1"/>
  <c r="J25" i="2"/>
  <c r="K25" i="2" s="1"/>
  <c r="I25" i="2"/>
  <c r="F25" i="2"/>
  <c r="J24" i="2"/>
  <c r="K24" i="2" s="1"/>
  <c r="I24" i="2"/>
  <c r="F24" i="2"/>
  <c r="J23" i="2"/>
  <c r="K23" i="2" s="1"/>
  <c r="I23" i="2"/>
  <c r="F23" i="2"/>
  <c r="J22" i="2"/>
  <c r="K22" i="2" s="1"/>
  <c r="N22" i="2" s="1"/>
  <c r="I22" i="2"/>
  <c r="F22" i="2"/>
  <c r="J21" i="2"/>
  <c r="K21" i="2" s="1"/>
  <c r="I21" i="2"/>
  <c r="F21" i="2"/>
  <c r="J20" i="2"/>
  <c r="K20" i="2" s="1"/>
  <c r="I20" i="2"/>
  <c r="F20" i="2"/>
  <c r="J19" i="2"/>
  <c r="K19" i="2" s="1"/>
  <c r="I19" i="2"/>
  <c r="F19" i="2"/>
  <c r="J18" i="2"/>
  <c r="K18" i="2" s="1"/>
  <c r="N18" i="2" s="1"/>
  <c r="I18" i="2"/>
  <c r="F18" i="2"/>
  <c r="L38" i="2" l="1"/>
  <c r="M38" i="2" s="1"/>
  <c r="K38" i="2"/>
  <c r="N38" i="2" s="1"/>
  <c r="L26" i="2"/>
  <c r="M26" i="2" s="1"/>
  <c r="K26" i="2"/>
  <c r="N26" i="2" s="1"/>
  <c r="L42" i="2"/>
  <c r="M42" i="2" s="1"/>
  <c r="K42" i="2"/>
  <c r="N42" i="2" s="1"/>
  <c r="L50" i="2"/>
  <c r="M50" i="2" s="1"/>
  <c r="K50" i="2"/>
  <c r="N50" i="2" s="1"/>
  <c r="L58" i="2"/>
  <c r="M58" i="2" s="1"/>
  <c r="K58" i="2"/>
  <c r="N58" i="2" s="1"/>
  <c r="L70" i="2"/>
  <c r="M70" i="2" s="1"/>
  <c r="K70" i="2"/>
  <c r="N70" i="2" s="1"/>
  <c r="L30" i="2"/>
  <c r="M30" i="2" s="1"/>
  <c r="K30" i="2"/>
  <c r="N30" i="2" s="1"/>
  <c r="N78" i="2"/>
  <c r="L34" i="2"/>
  <c r="M34" i="2" s="1"/>
  <c r="K34" i="2"/>
  <c r="N34" i="2" s="1"/>
  <c r="L46" i="2"/>
  <c r="M46" i="2" s="1"/>
  <c r="K46" i="2"/>
  <c r="N46" i="2" s="1"/>
  <c r="L54" i="2"/>
  <c r="M54" i="2" s="1"/>
  <c r="K54" i="2"/>
  <c r="N54" i="2" s="1"/>
  <c r="L62" i="2"/>
  <c r="M62" i="2" s="1"/>
  <c r="K62" i="2"/>
  <c r="N62" i="2" s="1"/>
  <c r="N66" i="2"/>
  <c r="L82" i="2"/>
  <c r="M82" i="2" s="1"/>
  <c r="K82" i="2"/>
  <c r="N82" i="2" s="1"/>
  <c r="K94" i="2"/>
  <c r="N94" i="2" s="1"/>
  <c r="L94" i="2"/>
  <c r="M94" i="2" s="1"/>
  <c r="L90" i="2"/>
  <c r="M90" i="2" s="1"/>
  <c r="K90" i="2"/>
  <c r="N90" i="2" s="1"/>
  <c r="L18" i="2"/>
  <c r="M18" i="2" s="1"/>
  <c r="L22" i="2"/>
  <c r="M22" i="2" s="1"/>
  <c r="L66" i="2"/>
  <c r="M66" i="2" s="1"/>
  <c r="L74" i="2"/>
  <c r="M74" i="2" s="1"/>
  <c r="L78" i="2"/>
  <c r="M78" i="2" s="1"/>
  <c r="L86" i="2"/>
  <c r="M86" i="2" s="1"/>
  <c r="K104" i="2"/>
  <c r="L104" i="2" s="1"/>
  <c r="I69" i="1"/>
  <c r="J69" i="1" s="1"/>
  <c r="K69" i="1" s="1"/>
  <c r="I68" i="1"/>
  <c r="F68" i="1"/>
  <c r="I67" i="1"/>
  <c r="F67" i="1"/>
  <c r="I66" i="1"/>
  <c r="I53" i="1"/>
  <c r="I52" i="1"/>
  <c r="I51" i="1"/>
  <c r="I50" i="1"/>
  <c r="J50" i="1" s="1"/>
  <c r="I37" i="1"/>
  <c r="I36" i="1"/>
  <c r="I35" i="1"/>
  <c r="I34" i="1"/>
  <c r="J34" i="1" s="1"/>
  <c r="I21" i="1"/>
  <c r="I20" i="1"/>
  <c r="I19" i="1"/>
  <c r="J19" i="1" s="1"/>
  <c r="K19" i="1" s="1"/>
  <c r="I18" i="1"/>
  <c r="J67" i="1" l="1"/>
  <c r="K67" i="1" s="1"/>
  <c r="J53" i="1"/>
  <c r="K53" i="1" s="1"/>
  <c r="J52" i="1"/>
  <c r="K52" i="1" s="1"/>
  <c r="J51" i="1"/>
  <c r="L50" i="1" s="1"/>
  <c r="M50" i="1" s="1"/>
  <c r="J37" i="1"/>
  <c r="K37" i="1" s="1"/>
  <c r="J36" i="1"/>
  <c r="K36" i="1" s="1"/>
  <c r="J35" i="1"/>
  <c r="K35" i="1" s="1"/>
  <c r="O78" i="2"/>
  <c r="O74" i="2"/>
  <c r="O66" i="2"/>
  <c r="O70" i="2"/>
  <c r="O42" i="2"/>
  <c r="O34" i="2"/>
  <c r="O38" i="2"/>
  <c r="O46" i="2"/>
  <c r="O50" i="2"/>
  <c r="O58" i="2"/>
  <c r="O62" i="2"/>
  <c r="O54" i="2"/>
  <c r="O22" i="2"/>
  <c r="O18" i="2"/>
  <c r="O30" i="2"/>
  <c r="O26" i="2"/>
  <c r="J66" i="1"/>
  <c r="K66" i="1" s="1"/>
  <c r="J68" i="1"/>
  <c r="K68" i="1" s="1"/>
  <c r="J21" i="1"/>
  <c r="K21" i="1" s="1"/>
  <c r="K50" i="1"/>
  <c r="K34" i="1"/>
  <c r="J18" i="1"/>
  <c r="K18" i="1" s="1"/>
  <c r="J20" i="1"/>
  <c r="K20" i="1" s="1"/>
  <c r="H108" i="1"/>
  <c r="I108" i="1" s="1"/>
  <c r="H112" i="1"/>
  <c r="I112" i="1" s="1"/>
  <c r="H116" i="1"/>
  <c r="I116" i="1" s="1"/>
  <c r="H104" i="1"/>
  <c r="I104" i="1" s="1"/>
  <c r="I97" i="1"/>
  <c r="I96" i="1"/>
  <c r="F96" i="1"/>
  <c r="I93" i="1"/>
  <c r="I92" i="1"/>
  <c r="F93" i="1"/>
  <c r="F92" i="1"/>
  <c r="I89" i="1"/>
  <c r="I88" i="1"/>
  <c r="F89" i="1"/>
  <c r="F88" i="1"/>
  <c r="I85" i="1"/>
  <c r="I84" i="1"/>
  <c r="F84" i="1"/>
  <c r="I81" i="1"/>
  <c r="K81" i="1" s="1"/>
  <c r="I80" i="1"/>
  <c r="K80" i="1" s="1"/>
  <c r="I79" i="1"/>
  <c r="K79" i="1" s="1"/>
  <c r="I78" i="1"/>
  <c r="I49" i="1"/>
  <c r="I48" i="1"/>
  <c r="I47" i="1"/>
  <c r="I46" i="1"/>
  <c r="J46" i="1" s="1"/>
  <c r="I65" i="1"/>
  <c r="I64" i="1"/>
  <c r="I63" i="1"/>
  <c r="I62" i="1"/>
  <c r="J62" i="1" s="1"/>
  <c r="I33" i="1"/>
  <c r="I32" i="1"/>
  <c r="I31" i="1"/>
  <c r="I30" i="1"/>
  <c r="J30" i="1" s="1"/>
  <c r="J65" i="1" l="1"/>
  <c r="K65" i="1" s="1"/>
  <c r="J64" i="1"/>
  <c r="K64" i="1" s="1"/>
  <c r="J63" i="1"/>
  <c r="J49" i="1"/>
  <c r="K49" i="1" s="1"/>
  <c r="J48" i="1"/>
  <c r="K48" i="1" s="1"/>
  <c r="J47" i="1"/>
  <c r="K47" i="1" s="1"/>
  <c r="J33" i="1"/>
  <c r="K33" i="1" s="1"/>
  <c r="J32" i="1"/>
  <c r="K32" i="1" s="1"/>
  <c r="J31" i="1"/>
  <c r="K31" i="1" s="1"/>
  <c r="J96" i="1"/>
  <c r="K96" i="1" s="1"/>
  <c r="N66" i="1"/>
  <c r="L66" i="1"/>
  <c r="M66" i="1" s="1"/>
  <c r="K51" i="1"/>
  <c r="N50" i="1" s="1"/>
  <c r="L34" i="1"/>
  <c r="M34" i="1" s="1"/>
  <c r="N34" i="1"/>
  <c r="J93" i="1"/>
  <c r="K93" i="1" s="1"/>
  <c r="J85" i="1"/>
  <c r="K85" i="1" s="1"/>
  <c r="J84" i="1"/>
  <c r="K84" i="1" s="1"/>
  <c r="J97" i="1"/>
  <c r="K97" i="1" s="1"/>
  <c r="L18" i="1"/>
  <c r="M18" i="1" s="1"/>
  <c r="N18" i="1"/>
  <c r="J88" i="1"/>
  <c r="K88" i="1" s="1"/>
  <c r="J92" i="1"/>
  <c r="K92" i="1" s="1"/>
  <c r="J89" i="1"/>
  <c r="K89" i="1" s="1"/>
  <c r="L78" i="1"/>
  <c r="M78" i="1" s="1"/>
  <c r="K78" i="1"/>
  <c r="N78" i="1" s="1"/>
  <c r="K46" i="1"/>
  <c r="K62" i="1"/>
  <c r="K30" i="1"/>
  <c r="I44" i="1"/>
  <c r="J44" i="1" s="1"/>
  <c r="I43" i="1"/>
  <c r="J43" i="1" s="1"/>
  <c r="I42" i="1"/>
  <c r="J42" i="1" s="1"/>
  <c r="I41" i="1"/>
  <c r="J41" i="1" s="1"/>
  <c r="I40" i="1"/>
  <c r="J40" i="1" s="1"/>
  <c r="I38" i="1"/>
  <c r="J38" i="1" s="1"/>
  <c r="L62" i="1" l="1"/>
  <c r="M62" i="1" s="1"/>
  <c r="K63" i="1"/>
  <c r="N62" i="1" s="1"/>
  <c r="L46" i="1"/>
  <c r="M46" i="1" s="1"/>
  <c r="N46" i="1"/>
  <c r="L30" i="1"/>
  <c r="M30" i="1" s="1"/>
  <c r="N30" i="1"/>
  <c r="F95" i="1"/>
  <c r="F94" i="1"/>
  <c r="F22" i="1"/>
  <c r="F25" i="1"/>
  <c r="I95" i="1" l="1"/>
  <c r="J95" i="1" s="1"/>
  <c r="K95" i="1" s="1"/>
  <c r="F91" i="1"/>
  <c r="J116" i="1"/>
  <c r="I86" i="1"/>
  <c r="I87" i="1"/>
  <c r="I90" i="1"/>
  <c r="I91" i="1"/>
  <c r="F90" i="1"/>
  <c r="J90" i="1" l="1"/>
  <c r="J91" i="1"/>
  <c r="K91" i="1" s="1"/>
  <c r="L90" i="1" l="1"/>
  <c r="K90" i="1"/>
  <c r="N90" i="1" s="1"/>
  <c r="J112" i="1"/>
  <c r="F87" i="1"/>
  <c r="J87" i="1" s="1"/>
  <c r="K87" i="1" s="1"/>
  <c r="I83" i="1"/>
  <c r="I94" i="1"/>
  <c r="I77" i="1"/>
  <c r="J77" i="1" s="1"/>
  <c r="I76" i="1"/>
  <c r="J76" i="1" s="1"/>
  <c r="I75" i="1"/>
  <c r="J75" i="1" s="1"/>
  <c r="I74" i="1"/>
  <c r="J74" i="1" s="1"/>
  <c r="I61" i="1"/>
  <c r="J61" i="1" s="1"/>
  <c r="I60" i="1"/>
  <c r="J60" i="1" s="1"/>
  <c r="I59" i="1"/>
  <c r="J59" i="1" s="1"/>
  <c r="I58" i="1"/>
  <c r="J58" i="1" s="1"/>
  <c r="I29" i="1"/>
  <c r="J29" i="1" s="1"/>
  <c r="I28" i="1"/>
  <c r="I27" i="1"/>
  <c r="J27" i="1" s="1"/>
  <c r="I26" i="1"/>
  <c r="J26" i="1" s="1"/>
  <c r="K75" i="1" l="1"/>
  <c r="K76" i="1"/>
  <c r="K77" i="1"/>
  <c r="K43" i="1"/>
  <c r="J94" i="1"/>
  <c r="L94" i="1" s="1"/>
  <c r="J83" i="1"/>
  <c r="K83" i="1" s="1"/>
  <c r="K74" i="1"/>
  <c r="K61" i="1"/>
  <c r="K60" i="1"/>
  <c r="K59" i="1"/>
  <c r="K58" i="1"/>
  <c r="K42" i="1"/>
  <c r="K29" i="1"/>
  <c r="K28" i="1"/>
  <c r="K27" i="1"/>
  <c r="K26" i="1"/>
  <c r="I54" i="1"/>
  <c r="J54" i="1" s="1"/>
  <c r="K94" i="1" l="1"/>
  <c r="N94" i="1" s="1"/>
  <c r="M94" i="1"/>
  <c r="O66" i="1" s="1"/>
  <c r="N74" i="1"/>
  <c r="L74" i="1"/>
  <c r="M74" i="1" s="1"/>
  <c r="L42" i="1"/>
  <c r="M42" i="1" s="1"/>
  <c r="K44" i="1"/>
  <c r="N42" i="1" s="1"/>
  <c r="L58" i="1"/>
  <c r="M58" i="1" s="1"/>
  <c r="N58" i="1"/>
  <c r="L26" i="1"/>
  <c r="M26" i="1" s="1"/>
  <c r="N26" i="1"/>
  <c r="J108" i="1"/>
  <c r="F86" i="1"/>
  <c r="J86" i="1" s="1"/>
  <c r="L86" i="1" s="1"/>
  <c r="K104" i="1" l="1"/>
  <c r="L104" i="1" s="1"/>
  <c r="O78" i="1"/>
  <c r="K86" i="1"/>
  <c r="N86" i="1" s="1"/>
  <c r="O74" i="1"/>
  <c r="K54" i="1" l="1"/>
  <c r="I56" i="1"/>
  <c r="J56" i="1" s="1"/>
  <c r="I57" i="1"/>
  <c r="J57" i="1" s="1"/>
  <c r="I70" i="1"/>
  <c r="J70" i="1" s="1"/>
  <c r="I71" i="1"/>
  <c r="J71" i="1" s="1"/>
  <c r="I72" i="1"/>
  <c r="J72" i="1" s="1"/>
  <c r="I73" i="1"/>
  <c r="J73" i="1" s="1"/>
  <c r="I82" i="1"/>
  <c r="I23" i="1"/>
  <c r="I24" i="1"/>
  <c r="J24" i="1" s="1"/>
  <c r="K24" i="1" s="1"/>
  <c r="I25" i="1"/>
  <c r="I22" i="1"/>
  <c r="J22" i="1" s="1"/>
  <c r="K73" i="1" l="1"/>
  <c r="M86" i="1"/>
  <c r="O34" i="1" s="1"/>
  <c r="K72" i="1"/>
  <c r="J23" i="1"/>
  <c r="J25" i="1"/>
  <c r="K25" i="1" s="1"/>
  <c r="K57" i="1"/>
  <c r="K40" i="1"/>
  <c r="K22" i="1"/>
  <c r="K41" i="1"/>
  <c r="K70" i="1"/>
  <c r="K71" i="1"/>
  <c r="J104" i="1"/>
  <c r="J82" i="1"/>
  <c r="L82" i="1" s="1"/>
  <c r="M82" i="1" s="1"/>
  <c r="O18" i="1" s="1"/>
  <c r="K56" i="1"/>
  <c r="O46" i="1" l="1"/>
  <c r="O26" i="1"/>
  <c r="O30" i="1"/>
  <c r="L22" i="1"/>
  <c r="M22" i="1" s="1"/>
  <c r="M90" i="1"/>
  <c r="O50" i="1" s="1"/>
  <c r="O42" i="1"/>
  <c r="K82" i="1"/>
  <c r="N82" i="1" s="1"/>
  <c r="K23" i="1"/>
  <c r="N22" i="1" s="1"/>
  <c r="N54" i="1"/>
  <c r="L70" i="1"/>
  <c r="M70" i="1" s="1"/>
  <c r="O70" i="1" s="1"/>
  <c r="L54" i="1"/>
  <c r="M54" i="1" s="1"/>
  <c r="N70" i="1"/>
  <c r="M104" i="1"/>
  <c r="L38" i="1"/>
  <c r="M38" i="1" s="1"/>
  <c r="O38" i="1" s="1"/>
  <c r="K38" i="1"/>
  <c r="N38" i="1" s="1"/>
  <c r="O62" i="1" l="1"/>
  <c r="O22" i="1"/>
  <c r="O58" i="1"/>
  <c r="O54" i="1"/>
</calcChain>
</file>

<file path=xl/sharedStrings.xml><?xml version="1.0" encoding="utf-8"?>
<sst xmlns="http://schemas.openxmlformats.org/spreadsheetml/2006/main" count="588" uniqueCount="157">
  <si>
    <t>Test Conditions: Ambient</t>
  </si>
  <si>
    <t>Sample #</t>
  </si>
  <si>
    <t>Dilution</t>
  </si>
  <si>
    <t xml:space="preserve">Plate 1 </t>
  </si>
  <si>
    <t>Plate 2</t>
  </si>
  <si>
    <t>Average</t>
  </si>
  <si>
    <t>CFU/panel</t>
  </si>
  <si>
    <t>Log</t>
  </si>
  <si>
    <t>Average CFU</t>
  </si>
  <si>
    <t>Average Log</t>
  </si>
  <si>
    <t>SD</t>
  </si>
  <si>
    <t>Time Point</t>
  </si>
  <si>
    <t>Description</t>
  </si>
  <si>
    <t>Test</t>
  </si>
  <si>
    <t>Procedural Blanks</t>
  </si>
  <si>
    <t>Positive Control</t>
  </si>
  <si>
    <t>Average Log Red.</t>
  </si>
  <si>
    <t>Coupon Type</t>
  </si>
  <si>
    <t>Wood</t>
  </si>
  <si>
    <t>Glass</t>
  </si>
  <si>
    <t>Carpet</t>
  </si>
  <si>
    <t>Laminate</t>
  </si>
  <si>
    <t>Run Number: 1</t>
  </si>
  <si>
    <t>2 hours</t>
  </si>
  <si>
    <t>4 hours</t>
  </si>
  <si>
    <t>B.g. Coupons</t>
  </si>
  <si>
    <t>Date Coupons Inoculated: 3/21/2019</t>
  </si>
  <si>
    <t>Coupon Type:  Wood, Carpet and Laminate (2x4-cm); Glass (2x5-cm)</t>
  </si>
  <si>
    <t>Light Source: LED UVC</t>
  </si>
  <si>
    <r>
      <t xml:space="preserve">Organism: </t>
    </r>
    <r>
      <rPr>
        <i/>
        <sz val="12"/>
        <color theme="1"/>
        <rFont val="Arial"/>
        <family val="2"/>
      </rPr>
      <t>Bacillus globigii</t>
    </r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</si>
  <si>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</si>
  <si>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</si>
  <si>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</si>
  <si>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</si>
  <si>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</si>
  <si>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</si>
  <si>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</si>
  <si>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</si>
  <si>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</si>
  <si>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</si>
  <si>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</si>
  <si>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</si>
  <si>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</si>
  <si>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</si>
  <si>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</si>
  <si>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</si>
  <si>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</si>
  <si>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</si>
  <si>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</si>
  <si>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</si>
  <si>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</si>
  <si>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</si>
  <si>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</si>
  <si>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</si>
  <si>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</si>
  <si>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</si>
  <si>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</si>
  <si>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</si>
  <si>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</si>
  <si>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</si>
  <si>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</si>
  <si>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</si>
  <si>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</si>
  <si>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</si>
  <si>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</si>
  <si>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</si>
  <si>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</si>
  <si>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</si>
  <si>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</si>
  <si>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</si>
  <si>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</si>
  <si>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</si>
  <si>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</si>
  <si>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</si>
  <si>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</si>
  <si>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</si>
  <si>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</si>
  <si>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</si>
  <si>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W49</t>
  </si>
  <si>
    <t>W50</t>
  </si>
  <si>
    <t>W51</t>
  </si>
  <si>
    <t>W52</t>
  </si>
  <si>
    <t>W53</t>
  </si>
  <si>
    <t>W54</t>
  </si>
  <si>
    <t>W55</t>
  </si>
  <si>
    <t>W56</t>
  </si>
  <si>
    <t>W57</t>
  </si>
  <si>
    <t>W58</t>
  </si>
  <si>
    <t>W59</t>
  </si>
  <si>
    <t>W60</t>
  </si>
  <si>
    <t>W61</t>
  </si>
  <si>
    <t>W62</t>
  </si>
  <si>
    <t>W63</t>
  </si>
  <si>
    <t>W64</t>
  </si>
  <si>
    <t>C65</t>
  </si>
  <si>
    <t>C66</t>
  </si>
  <si>
    <t>C67</t>
  </si>
  <si>
    <t>C68</t>
  </si>
  <si>
    <t>G73</t>
  </si>
  <si>
    <t>G74</t>
  </si>
  <si>
    <t>G75</t>
  </si>
  <si>
    <t>G76</t>
  </si>
  <si>
    <t>L81</t>
  </si>
  <si>
    <t>L82</t>
  </si>
  <si>
    <t>L83</t>
  </si>
  <si>
    <t>L84</t>
  </si>
  <si>
    <t>W89</t>
  </si>
  <si>
    <t>W90</t>
  </si>
  <si>
    <t>W91</t>
  </si>
  <si>
    <t>W92</t>
  </si>
  <si>
    <t>C69</t>
  </si>
  <si>
    <t>C70</t>
  </si>
  <si>
    <t>C71</t>
  </si>
  <si>
    <t>C72</t>
  </si>
  <si>
    <t>G77</t>
  </si>
  <si>
    <t>G78</t>
  </si>
  <si>
    <t>G79</t>
  </si>
  <si>
    <t>G80</t>
  </si>
  <si>
    <t>L85</t>
  </si>
  <si>
    <t>L86</t>
  </si>
  <si>
    <t>L87</t>
  </si>
  <si>
    <t>L88</t>
  </si>
  <si>
    <t>W93</t>
  </si>
  <si>
    <t>W94</t>
  </si>
  <si>
    <t>W95</t>
  </si>
  <si>
    <t>W96</t>
  </si>
  <si>
    <r>
      <t>Task Objective</t>
    </r>
    <r>
      <rPr>
        <sz val="14"/>
        <color theme="1"/>
        <rFont val="Arial"/>
        <family val="2"/>
      </rPr>
      <t xml:space="preserve">:  Time course kinetics of aerosol (Sonotek) deposited spores of </t>
    </r>
    <r>
      <rPr>
        <i/>
        <sz val="14"/>
        <color theme="1"/>
        <rFont val="Arial"/>
        <family val="2"/>
      </rPr>
      <t>Bacillus Globigii</t>
    </r>
    <r>
      <rPr>
        <sz val="14"/>
        <color theme="1"/>
        <rFont val="Arial"/>
        <family val="2"/>
      </rPr>
      <t xml:space="preserve"> to UV-C LED</t>
    </r>
  </si>
  <si>
    <t>Filter</t>
  </si>
  <si>
    <t>--</t>
  </si>
  <si>
    <t>1 hour</t>
  </si>
  <si>
    <t>6 hours</t>
  </si>
  <si>
    <t>1 hours</t>
  </si>
  <si>
    <t>6 hour</t>
  </si>
  <si>
    <t>Dates Experiment Performed: 3/22/2019, 3/28/2019</t>
  </si>
  <si>
    <t>Date:  __April 3, 2019_</t>
  </si>
  <si>
    <t>Dates Plating Done: 3/22/2019, 3/25/2019, 3/26/2019, 3/28/2019, 4/2/2019</t>
  </si>
  <si>
    <t>Dates Plates Read: 3/25/2019-3/27/2019, 4/1/2019, 4/3/2019</t>
  </si>
  <si>
    <t>Performers: VR, SH, MZ, LW</t>
  </si>
  <si>
    <t>RH (initial):  37.92%, 33.66%</t>
  </si>
  <si>
    <r>
      <t xml:space="preserve">Temp (Initial): 71.22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F, 70.53 ºF</t>
    </r>
  </si>
  <si>
    <t>RH (final):  31.04%, 30.54%</t>
  </si>
  <si>
    <t>Temp (final):  75.32 ºF, 75.62 ºF</t>
  </si>
  <si>
    <t>UVC Intensity (initial): 0.25, 0.26</t>
  </si>
  <si>
    <t>UVC Intensity (final): 0.25, 0.24</t>
  </si>
  <si>
    <t>Date Coupons Inoculated: 4/9/2019</t>
  </si>
  <si>
    <t>Test Conditions: High Humidity (70-75%)</t>
  </si>
  <si>
    <t>Dates Plating Done: 4/11/2019, 4/15/2019, 4/16/2019</t>
  </si>
  <si>
    <t>Dates Experiment Performed: 4/11/2019, 4/15/2019</t>
  </si>
  <si>
    <t>Dates Plates Read: 4/12/2019, 4/16/2019, 4/17/2019</t>
  </si>
  <si>
    <t>RH (initial):  63.54%, 69.87%</t>
  </si>
  <si>
    <r>
      <t xml:space="preserve">Temp (Initial): 69.99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F, 68.91 ºF</t>
    </r>
  </si>
  <si>
    <t>RH (final):  71.36%, 76.20%</t>
  </si>
  <si>
    <t>Temp (final):  75.16 ºF, 72.61 ºF</t>
  </si>
  <si>
    <t>Run Number: 2</t>
  </si>
  <si>
    <t>Date:  __April 17, 2019_</t>
  </si>
  <si>
    <r>
      <t xml:space="preserve">UVC Intensity (initial): </t>
    </r>
    <r>
      <rPr>
        <b/>
        <sz val="11"/>
        <color theme="1"/>
        <rFont val="Arial"/>
        <family val="2"/>
      </rPr>
      <t>Reading not taken to preserve humidity.</t>
    </r>
  </si>
  <si>
    <t>UVC Intensity (final): 0.24, 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</si>
</sst>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5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0" fontId="8" fillId="0" borderId="0" xfId="0" applyFo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/>
    <xf numFmtId="2" fontId="2" fillId="2" borderId="16" xfId="0" applyNumberFormat="1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/>
    <xf numFmtId="2" fontId="2" fillId="2" borderId="12" xfId="0" applyNumberFormat="1" applyFont="1" applyFill="1" applyBorder="1"/>
    <xf numFmtId="0" fontId="2" fillId="6" borderId="15" xfId="0" applyFont="1" applyFill="1" applyBorder="1" applyAlignment="1">
      <alignment horizontal="center" vertical="center"/>
    </xf>
    <xf numFmtId="11" fontId="2" fillId="6" borderId="16" xfId="0" applyNumberFormat="1" applyFont="1" applyFill="1" applyBorder="1"/>
    <xf numFmtId="0" fontId="2" fillId="6" borderId="16" xfId="0" applyFont="1" applyFill="1" applyBorder="1"/>
    <xf numFmtId="2" fontId="2" fillId="6" borderId="16" xfId="0" applyNumberFormat="1" applyFont="1" applyFill="1" applyBorder="1"/>
    <xf numFmtId="0" fontId="2" fillId="6" borderId="9" xfId="0" applyFont="1" applyFill="1" applyBorder="1" applyAlignment="1">
      <alignment horizontal="center" vertical="center"/>
    </xf>
    <xf numFmtId="11" fontId="2" fillId="6" borderId="1" xfId="0" applyNumberFormat="1" applyFont="1" applyFill="1" applyBorder="1"/>
    <xf numFmtId="0" fontId="2" fillId="6" borderId="1" xfId="0" applyFont="1" applyFill="1" applyBorder="1"/>
    <xf numFmtId="2" fontId="2" fillId="6" borderId="1" xfId="0" applyNumberFormat="1" applyFont="1" applyFill="1" applyBorder="1"/>
    <xf numFmtId="0" fontId="2" fillId="7" borderId="15" xfId="0" applyFont="1" applyFill="1" applyBorder="1" applyAlignment="1">
      <alignment horizontal="center" vertical="center"/>
    </xf>
    <xf numFmtId="2" fontId="2" fillId="7" borderId="16" xfId="0" applyNumberFormat="1" applyFont="1" applyFill="1" applyBorder="1"/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/>
    <xf numFmtId="2" fontId="2" fillId="7" borderId="1" xfId="0" applyNumberFormat="1" applyFont="1" applyFill="1" applyBorder="1"/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/>
    <xf numFmtId="2" fontId="2" fillId="7" borderId="12" xfId="0" applyNumberFormat="1" applyFont="1" applyFill="1" applyBorder="1"/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/>
    <xf numFmtId="0" fontId="2" fillId="8" borderId="16" xfId="0" quotePrefix="1" applyFont="1" applyFill="1" applyBorder="1" applyAlignment="1">
      <alignment horizontal="center"/>
    </xf>
    <xf numFmtId="2" fontId="2" fillId="8" borderId="16" xfId="0" applyNumberFormat="1" applyFont="1" applyFill="1" applyBorder="1"/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8" borderId="1" xfId="0" quotePrefix="1" applyFont="1" applyFill="1" applyBorder="1" applyAlignment="1">
      <alignment horizontal="center"/>
    </xf>
    <xf numFmtId="2" fontId="2" fillId="8" borderId="1" xfId="0" applyNumberFormat="1" applyFont="1" applyFill="1" applyBorder="1"/>
    <xf numFmtId="0" fontId="2" fillId="8" borderId="12" xfId="0" applyFont="1" applyFill="1" applyBorder="1"/>
    <xf numFmtId="0" fontId="2" fillId="8" borderId="12" xfId="0" quotePrefix="1" applyFont="1" applyFill="1" applyBorder="1" applyAlignment="1">
      <alignment horizontal="center"/>
    </xf>
    <xf numFmtId="2" fontId="2" fillId="8" borderId="12" xfId="0" applyNumberFormat="1" applyFont="1" applyFill="1" applyBorder="1"/>
    <xf numFmtId="0" fontId="2" fillId="9" borderId="15" xfId="0" applyFont="1" applyFill="1" applyBorder="1" applyAlignment="1">
      <alignment horizontal="center" vertical="center"/>
    </xf>
    <xf numFmtId="0" fontId="2" fillId="9" borderId="16" xfId="0" applyFont="1" applyFill="1" applyBorder="1"/>
    <xf numFmtId="2" fontId="2" fillId="9" borderId="16" xfId="0" applyNumberFormat="1" applyFont="1" applyFill="1" applyBorder="1"/>
    <xf numFmtId="0" fontId="2" fillId="9" borderId="9" xfId="0" applyFont="1" applyFill="1" applyBorder="1" applyAlignment="1">
      <alignment horizontal="center" vertical="center"/>
    </xf>
    <xf numFmtId="11" fontId="2" fillId="9" borderId="1" xfId="0" applyNumberFormat="1" applyFont="1" applyFill="1" applyBorder="1"/>
    <xf numFmtId="0" fontId="2" fillId="9" borderId="1" xfId="0" applyFont="1" applyFill="1" applyBorder="1"/>
    <xf numFmtId="2" fontId="2" fillId="9" borderId="1" xfId="0" applyNumberFormat="1" applyFont="1" applyFill="1" applyBorder="1"/>
    <xf numFmtId="0" fontId="2" fillId="9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11" fontId="2" fillId="6" borderId="12" xfId="0" applyNumberFormat="1" applyFont="1" applyFill="1" applyBorder="1"/>
    <xf numFmtId="0" fontId="2" fillId="6" borderId="12" xfId="0" applyFont="1" applyFill="1" applyBorder="1"/>
    <xf numFmtId="2" fontId="2" fillId="6" borderId="12" xfId="0" applyNumberFormat="1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2" fillId="10" borderId="0" xfId="0" applyFont="1" applyFill="1"/>
    <xf numFmtId="0" fontId="2" fillId="2" borderId="4" xfId="0" applyFont="1" applyFill="1" applyBorder="1"/>
    <xf numFmtId="0" fontId="6" fillId="0" borderId="2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/>
    </xf>
    <xf numFmtId="0" fontId="2" fillId="8" borderId="2" xfId="0" applyFont="1" applyFill="1" applyBorder="1"/>
    <xf numFmtId="0" fontId="2" fillId="2" borderId="16" xfId="0" quotePrefix="1" applyFont="1" applyFill="1" applyBorder="1" applyAlignment="1">
      <alignment horizontal="center" vertical="center"/>
    </xf>
    <xf numFmtId="11" fontId="2" fillId="8" borderId="1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4" xfId="0" applyFont="1" applyFill="1" applyBorder="1"/>
    <xf numFmtId="0" fontId="2" fillId="8" borderId="4" xfId="0" quotePrefix="1" applyFont="1" applyFill="1" applyBorder="1" applyAlignment="1">
      <alignment horizontal="center"/>
    </xf>
    <xf numFmtId="2" fontId="2" fillId="8" borderId="4" xfId="0" applyNumberFormat="1" applyFont="1" applyFill="1" applyBorder="1"/>
    <xf numFmtId="0" fontId="2" fillId="8" borderId="1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4" xfId="0" applyFont="1" applyFill="1" applyBorder="1"/>
    <xf numFmtId="2" fontId="2" fillId="9" borderId="4" xfId="0" applyNumberFormat="1" applyFont="1" applyFill="1" applyBorder="1"/>
    <xf numFmtId="0" fontId="2" fillId="9" borderId="26" xfId="0" applyFont="1" applyFill="1" applyBorder="1" applyAlignment="1">
      <alignment horizontal="center" vertical="center"/>
    </xf>
    <xf numFmtId="0" fontId="2" fillId="9" borderId="2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/>
    <xf numFmtId="2" fontId="2" fillId="9" borderId="13" xfId="0" applyNumberFormat="1" applyFont="1" applyFill="1" applyBorder="1"/>
    <xf numFmtId="17" fontId="2" fillId="5" borderId="8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1" fontId="6" fillId="6" borderId="16" xfId="0" applyNumberFormat="1" applyFont="1" applyFill="1" applyBorder="1" applyAlignment="1">
      <alignment horizontal="center"/>
    </xf>
    <xf numFmtId="11" fontId="6" fillId="6" borderId="1" xfId="0" applyNumberFormat="1" applyFont="1" applyFill="1" applyBorder="1" applyAlignment="1">
      <alignment horizontal="center"/>
    </xf>
    <xf numFmtId="11" fontId="6" fillId="6" borderId="12" xfId="0" applyNumberFormat="1" applyFont="1" applyFill="1" applyBorder="1" applyAlignment="1">
      <alignment horizontal="center"/>
    </xf>
    <xf numFmtId="0" fontId="2" fillId="6" borderId="16" xfId="0" quotePrefix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11" fontId="6" fillId="2" borderId="16" xfId="0" applyNumberFormat="1" applyFont="1" applyFill="1" applyBorder="1" applyAlignment="1">
      <alignment horizontal="center"/>
    </xf>
    <xf numFmtId="11" fontId="6" fillId="2" borderId="1" xfId="0" applyNumberFormat="1" applyFont="1" applyFill="1" applyBorder="1" applyAlignment="1">
      <alignment horizontal="center"/>
    </xf>
    <xf numFmtId="11" fontId="6" fillId="2" borderId="12" xfId="0" applyNumberFormat="1" applyFont="1" applyFill="1" applyBorder="1" applyAlignment="1">
      <alignment horizontal="center"/>
    </xf>
    <xf numFmtId="11" fontId="6" fillId="7" borderId="1" xfId="0" applyNumberFormat="1" applyFont="1" applyFill="1" applyBorder="1" applyAlignment="1">
      <alignment horizontal="center"/>
    </xf>
    <xf numFmtId="11" fontId="6" fillId="7" borderId="12" xfId="0" applyNumberFormat="1" applyFont="1" applyFill="1" applyBorder="1" applyAlignment="1">
      <alignment horizontal="center"/>
    </xf>
    <xf numFmtId="11" fontId="6" fillId="7" borderId="4" xfId="0" applyNumberFormat="1" applyFont="1" applyFill="1" applyBorder="1" applyAlignment="1">
      <alignment horizontal="center"/>
    </xf>
    <xf numFmtId="0" fontId="2" fillId="7" borderId="1" xfId="0" quotePrefix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11" fontId="6" fillId="8" borderId="16" xfId="0" applyNumberFormat="1" applyFont="1" applyFill="1" applyBorder="1" applyAlignment="1">
      <alignment horizontal="center"/>
    </xf>
    <xf numFmtId="11" fontId="6" fillId="8" borderId="1" xfId="0" applyNumberFormat="1" applyFont="1" applyFill="1" applyBorder="1" applyAlignment="1">
      <alignment horizontal="center"/>
    </xf>
    <xf numFmtId="11" fontId="6" fillId="8" borderId="12" xfId="0" applyNumberFormat="1" applyFont="1" applyFill="1" applyBorder="1" applyAlignment="1">
      <alignment horizontal="center"/>
    </xf>
    <xf numFmtId="0" fontId="2" fillId="8" borderId="1" xfId="0" quotePrefix="1" applyFont="1" applyFill="1" applyBorder="1" applyAlignment="1">
      <alignment horizontal="right"/>
    </xf>
    <xf numFmtId="0" fontId="2" fillId="8" borderId="12" xfId="0" quotePrefix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1" fontId="2" fillId="2" borderId="16" xfId="0" applyNumberFormat="1" applyFont="1" applyFill="1" applyBorder="1" applyAlignment="1">
      <alignment horizontal="right"/>
    </xf>
    <xf numFmtId="11" fontId="2" fillId="2" borderId="1" xfId="0" applyNumberFormat="1" applyFont="1" applyFill="1" applyBorder="1" applyAlignment="1">
      <alignment horizontal="right"/>
    </xf>
    <xf numFmtId="11" fontId="2" fillId="2" borderId="12" xfId="0" applyNumberFormat="1" applyFont="1" applyFill="1" applyBorder="1" applyAlignment="1">
      <alignment horizontal="right"/>
    </xf>
    <xf numFmtId="11" fontId="2" fillId="7" borderId="1" xfId="0" applyNumberFormat="1" applyFont="1" applyFill="1" applyBorder="1" applyAlignment="1">
      <alignment horizontal="right"/>
    </xf>
    <xf numFmtId="11" fontId="2" fillId="7" borderId="12" xfId="0" applyNumberFormat="1" applyFont="1" applyFill="1" applyBorder="1" applyAlignment="1">
      <alignment horizontal="right"/>
    </xf>
    <xf numFmtId="11" fontId="2" fillId="8" borderId="1" xfId="0" applyNumberFormat="1" applyFont="1" applyFill="1" applyBorder="1" applyAlignment="1">
      <alignment horizontal="right"/>
    </xf>
    <xf numFmtId="0" fontId="6" fillId="6" borderId="12" xfId="0" applyFont="1" applyFill="1" applyBorder="1" applyAlignment="1">
      <alignment horizontal="center"/>
    </xf>
    <xf numFmtId="0" fontId="6" fillId="6" borderId="12" xfId="0" quotePrefix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/>
    </xf>
    <xf numFmtId="0" fontId="6" fillId="6" borderId="16" xfId="0" quotePrefix="1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0" fontId="2" fillId="6" borderId="16" xfId="0" quotePrefix="1" applyFont="1" applyFill="1" applyBorder="1" applyAlignment="1">
      <alignment horizontal="right"/>
    </xf>
    <xf numFmtId="0" fontId="2" fillId="2" borderId="16" xfId="0" quotePrefix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7" borderId="1" xfId="0" quotePrefix="1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7" borderId="12" xfId="0" applyFont="1" applyFill="1" applyBorder="1" applyAlignment="1">
      <alignment horizontal="right"/>
    </xf>
    <xf numFmtId="0" fontId="2" fillId="6" borderId="1" xfId="0" quotePrefix="1" applyFont="1" applyFill="1" applyBorder="1" applyAlignment="1">
      <alignment horizontal="center"/>
    </xf>
    <xf numFmtId="0" fontId="6" fillId="6" borderId="1" xfId="0" quotePrefix="1" applyFont="1" applyFill="1" applyBorder="1" applyAlignment="1">
      <alignment horizontal="center"/>
    </xf>
    <xf numFmtId="0" fontId="2" fillId="8" borderId="16" xfId="0" quotePrefix="1" applyFont="1" applyFill="1" applyBorder="1" applyAlignment="1">
      <alignment horizontal="right"/>
    </xf>
    <xf numFmtId="0" fontId="2" fillId="8" borderId="4" xfId="0" quotePrefix="1" applyFont="1" applyFill="1" applyBorder="1" applyAlignment="1">
      <alignment horizontal="right"/>
    </xf>
    <xf numFmtId="11" fontId="6" fillId="6" borderId="4" xfId="0" applyNumberFormat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2" xfId="0" quotePrefix="1" applyFont="1" applyFill="1" applyBorder="1" applyAlignment="1">
      <alignment horizontal="center" vertical="center"/>
    </xf>
    <xf numFmtId="0" fontId="6" fillId="6" borderId="16" xfId="0" quotePrefix="1" applyFont="1" applyFill="1" applyBorder="1" applyAlignment="1">
      <alignment horizontal="center"/>
    </xf>
    <xf numFmtId="11" fontId="2" fillId="8" borderId="4" xfId="0" applyNumberFormat="1" applyFont="1" applyFill="1" applyBorder="1" applyAlignment="1">
      <alignment horizontal="right"/>
    </xf>
    <xf numFmtId="11" fontId="2" fillId="8" borderId="12" xfId="0" applyNumberFormat="1" applyFont="1" applyFill="1" applyBorder="1" applyAlignment="1">
      <alignment horizontal="right"/>
    </xf>
    <xf numFmtId="11" fontId="2" fillId="9" borderId="4" xfId="0" applyNumberFormat="1" applyFont="1" applyFill="1" applyBorder="1"/>
    <xf numFmtId="0" fontId="6" fillId="6" borderId="4" xfId="0" quotePrefix="1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2" fontId="2" fillId="6" borderId="18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9" xfId="0" applyNumberFormat="1" applyFont="1" applyFill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center" vertical="center"/>
    </xf>
    <xf numFmtId="2" fontId="2" fillId="6" borderId="14" xfId="0" applyNumberFormat="1" applyFont="1" applyFill="1" applyBorder="1" applyAlignment="1">
      <alignment horizontal="center" vertical="center"/>
    </xf>
    <xf numFmtId="2" fontId="7" fillId="6" borderId="20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2" fontId="2" fillId="7" borderId="18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2" fontId="2" fillId="7" borderId="13" xfId="0" applyNumberFormat="1" applyFont="1" applyFill="1" applyBorder="1" applyAlignment="1">
      <alignment horizontal="center" vertical="center"/>
    </xf>
    <xf numFmtId="2" fontId="2" fillId="7" borderId="19" xfId="0" applyNumberFormat="1" applyFont="1" applyFill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2" fontId="2" fillId="7" borderId="14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2" fontId="2" fillId="8" borderId="18" xfId="0" applyNumberFormat="1" applyFont="1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 vertical="center"/>
    </xf>
    <xf numFmtId="2" fontId="2" fillId="8" borderId="13" xfId="0" applyNumberFormat="1" applyFont="1" applyFill="1" applyBorder="1" applyAlignment="1">
      <alignment horizontal="center" vertical="center"/>
    </xf>
    <xf numFmtId="2" fontId="2" fillId="8" borderId="19" xfId="0" applyNumberFormat="1" applyFont="1" applyFill="1" applyBorder="1" applyAlignment="1">
      <alignment horizontal="center" vertical="center"/>
    </xf>
    <xf numFmtId="2" fontId="2" fillId="8" borderId="10" xfId="0" applyNumberFormat="1" applyFont="1" applyFill="1" applyBorder="1" applyAlignment="1">
      <alignment horizontal="center" vertical="center"/>
    </xf>
    <xf numFmtId="2" fontId="2" fillId="8" borderId="14" xfId="0" applyNumberFormat="1" applyFont="1" applyFill="1" applyBorder="1" applyAlignment="1">
      <alignment horizontal="center" vertical="center"/>
    </xf>
    <xf numFmtId="2" fontId="7" fillId="8" borderId="20" xfId="0" applyNumberFormat="1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2" fontId="7" fillId="8" borderId="22" xfId="0" applyNumberFormat="1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2" fontId="2" fillId="9" borderId="18" xfId="0" applyNumberFormat="1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center" vertical="center"/>
    </xf>
    <xf numFmtId="2" fontId="2" fillId="9" borderId="4" xfId="0" applyNumberFormat="1" applyFont="1" applyFill="1" applyBorder="1" applyAlignment="1">
      <alignment horizontal="center" vertical="center"/>
    </xf>
    <xf numFmtId="2" fontId="2" fillId="9" borderId="19" xfId="0" applyNumberFormat="1" applyFont="1" applyFill="1" applyBorder="1" applyAlignment="1">
      <alignment horizontal="center" vertical="center"/>
    </xf>
    <xf numFmtId="2" fontId="2" fillId="9" borderId="10" xfId="0" applyNumberFormat="1" applyFont="1" applyFill="1" applyBorder="1" applyAlignment="1">
      <alignment horizontal="center" vertical="center"/>
    </xf>
    <xf numFmtId="2" fontId="2" fillId="9" borderId="31" xfId="0" applyNumberFormat="1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2" fontId="2" fillId="9" borderId="30" xfId="0" applyNumberFormat="1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2" fontId="2" fillId="9" borderId="12" xfId="0" applyNumberFormat="1" applyFont="1" applyFill="1" applyBorder="1" applyAlignment="1">
      <alignment horizontal="center" vertical="center"/>
    </xf>
    <xf numFmtId="2" fontId="2" fillId="9" borderId="29" xfId="0" applyNumberFormat="1" applyFont="1" applyFill="1" applyBorder="1" applyAlignment="1">
      <alignment horizontal="center" vertical="center"/>
    </xf>
    <xf numFmtId="2" fontId="2" fillId="9" borderId="28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1" fontId="6" fillId="5" borderId="18" xfId="0" applyNumberFormat="1" applyFont="1" applyFill="1" applyBorder="1" applyAlignment="1">
      <alignment horizontal="center" vertical="center"/>
    </xf>
    <xf numFmtId="11" fontId="6" fillId="5" borderId="3" xfId="0" applyNumberFormat="1" applyFont="1" applyFill="1" applyBorder="1" applyAlignment="1">
      <alignment horizontal="center" vertical="center"/>
    </xf>
    <xf numFmtId="11" fontId="6" fillId="5" borderId="4" xfId="0" applyNumberFormat="1" applyFont="1" applyFill="1" applyBorder="1" applyAlignment="1">
      <alignment horizontal="center" vertical="center"/>
    </xf>
    <xf numFmtId="0" fontId="2" fillId="8" borderId="18" xfId="0" quotePrefix="1" applyFont="1" applyFill="1" applyBorder="1" applyAlignment="1">
      <alignment horizontal="center" vertical="center"/>
    </xf>
    <xf numFmtId="0" fontId="2" fillId="8" borderId="3" xfId="0" quotePrefix="1" applyFont="1" applyFill="1" applyBorder="1" applyAlignment="1">
      <alignment horizontal="center" vertical="center"/>
    </xf>
    <xf numFmtId="0" fontId="2" fillId="8" borderId="4" xfId="0" quotePrefix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1" fontId="6" fillId="5" borderId="2" xfId="0" applyNumberFormat="1" applyFont="1" applyFill="1" applyBorder="1" applyAlignment="1">
      <alignment horizontal="center" vertical="center"/>
    </xf>
    <xf numFmtId="0" fontId="2" fillId="8" borderId="2" xfId="0" quotePrefix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1" fontId="6" fillId="5" borderId="13" xfId="0" applyNumberFormat="1" applyFont="1" applyFill="1" applyBorder="1" applyAlignment="1">
      <alignment horizontal="center" vertical="center"/>
    </xf>
    <xf numFmtId="0" fontId="2" fillId="8" borderId="13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topLeftCell="A4" workbookViewId="0">
      <selection activeCell="K12" sqref="K12"/>
    </sheetView>
  </sheetViews>
  <sheetFormatPr defaultRowHeight="14.25" x14ac:dyDescent="0.2"/>
  <cols>
    <col min="1" max="2" width="9.140625" style="2"/>
    <col min="3" max="4" width="12.85546875" style="2" customWidth="1"/>
    <col min="5" max="5" width="9.42578125" style="2" bestFit="1" customWidth="1"/>
    <col min="6" max="6" width="10" style="2" bestFit="1" customWidth="1"/>
    <col min="7" max="8" width="9.28515625" style="2" bestFit="1" customWidth="1"/>
    <col min="9" max="9" width="11.7109375" style="2" customWidth="1"/>
    <col min="10" max="10" width="12.42578125" style="2" customWidth="1"/>
    <col min="11" max="14" width="9.28515625" style="2" bestFit="1" customWidth="1"/>
    <col min="15" max="15" width="19.42578125" style="2" customWidth="1"/>
    <col min="16" max="16384" width="9.140625" style="2"/>
  </cols>
  <sheetData>
    <row r="1" spans="1:15" ht="18" x14ac:dyDescent="0.25">
      <c r="A1" s="1" t="s">
        <v>134</v>
      </c>
    </row>
    <row r="3" spans="1:15" ht="18.75" x14ac:dyDescent="0.2">
      <c r="A3" s="3" t="s">
        <v>126</v>
      </c>
    </row>
    <row r="4" spans="1:15" ht="18" x14ac:dyDescent="0.2">
      <c r="A4" s="3"/>
    </row>
    <row r="5" spans="1:15" ht="15" x14ac:dyDescent="0.2">
      <c r="B5" s="11" t="s">
        <v>22</v>
      </c>
    </row>
    <row r="6" spans="1:15" ht="15" x14ac:dyDescent="0.2">
      <c r="B6" s="11" t="s">
        <v>26</v>
      </c>
    </row>
    <row r="7" spans="1:15" ht="15" x14ac:dyDescent="0.2">
      <c r="B7" s="11" t="s">
        <v>27</v>
      </c>
      <c r="K7" s="62" t="s">
        <v>142</v>
      </c>
      <c r="L7" s="62"/>
      <c r="M7" s="62"/>
      <c r="N7" s="62"/>
    </row>
    <row r="8" spans="1:15" ht="15" x14ac:dyDescent="0.2">
      <c r="B8" s="11" t="s">
        <v>0</v>
      </c>
      <c r="K8" s="62" t="s">
        <v>138</v>
      </c>
      <c r="L8" s="62"/>
      <c r="M8" s="62"/>
      <c r="N8" s="62"/>
    </row>
    <row r="9" spans="1:15" ht="16.5" x14ac:dyDescent="0.3">
      <c r="B9" s="11" t="s">
        <v>28</v>
      </c>
      <c r="K9" s="62" t="s">
        <v>139</v>
      </c>
      <c r="L9" s="62"/>
      <c r="M9" s="62"/>
      <c r="N9" s="62"/>
    </row>
    <row r="10" spans="1:15" ht="15" x14ac:dyDescent="0.2">
      <c r="B10" s="11" t="s">
        <v>137</v>
      </c>
      <c r="K10" s="62"/>
      <c r="L10" s="62"/>
      <c r="M10" s="62"/>
      <c r="N10" s="62"/>
    </row>
    <row r="11" spans="1:15" ht="15" x14ac:dyDescent="0.2">
      <c r="B11" s="11" t="s">
        <v>29</v>
      </c>
      <c r="K11" s="62" t="s">
        <v>143</v>
      </c>
      <c r="L11" s="62"/>
      <c r="M11" s="62"/>
      <c r="N11" s="62"/>
    </row>
    <row r="12" spans="1:15" ht="15" x14ac:dyDescent="0.2">
      <c r="B12" s="11" t="s">
        <v>133</v>
      </c>
      <c r="K12" s="62" t="s">
        <v>140</v>
      </c>
      <c r="L12" s="62"/>
      <c r="M12" s="62"/>
      <c r="N12" s="62"/>
    </row>
    <row r="13" spans="1:15" ht="15" x14ac:dyDescent="0.2">
      <c r="B13" s="11" t="s">
        <v>135</v>
      </c>
      <c r="K13" s="62" t="s">
        <v>141</v>
      </c>
      <c r="L13" s="62"/>
      <c r="M13" s="62"/>
      <c r="N13" s="62"/>
    </row>
    <row r="14" spans="1:15" ht="15" x14ac:dyDescent="0.2">
      <c r="B14" s="11" t="s">
        <v>136</v>
      </c>
    </row>
    <row r="15" spans="1:15" ht="15" thickBot="1" x14ac:dyDescent="0.25"/>
    <row r="16" spans="1:15" ht="16.5" thickBot="1" x14ac:dyDescent="0.3">
      <c r="B16" s="159" t="s">
        <v>25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1"/>
    </row>
    <row r="17" spans="2:15" ht="30.75" thickBot="1" x14ac:dyDescent="0.25">
      <c r="B17" s="12" t="s">
        <v>1</v>
      </c>
      <c r="C17" s="13" t="s">
        <v>12</v>
      </c>
      <c r="D17" s="13" t="s">
        <v>17</v>
      </c>
      <c r="E17" s="13" t="s">
        <v>11</v>
      </c>
      <c r="F17" s="13" t="s">
        <v>2</v>
      </c>
      <c r="G17" s="13" t="s">
        <v>3</v>
      </c>
      <c r="H17" s="13" t="s">
        <v>4</v>
      </c>
      <c r="I17" s="13" t="s">
        <v>5</v>
      </c>
      <c r="J17" s="13" t="s">
        <v>6</v>
      </c>
      <c r="K17" s="13" t="s">
        <v>7</v>
      </c>
      <c r="L17" s="13" t="s">
        <v>8</v>
      </c>
      <c r="M17" s="13" t="s">
        <v>9</v>
      </c>
      <c r="N17" s="14" t="s">
        <v>10</v>
      </c>
      <c r="O17" s="61" t="s">
        <v>16</v>
      </c>
    </row>
    <row r="18" spans="2:15" x14ac:dyDescent="0.2">
      <c r="B18" s="21" t="s">
        <v>38</v>
      </c>
      <c r="C18" s="162" t="s">
        <v>13</v>
      </c>
      <c r="D18" s="165" t="s">
        <v>20</v>
      </c>
      <c r="E18" s="162" t="s">
        <v>129</v>
      </c>
      <c r="F18" s="22">
        <f>10^-1</f>
        <v>0.1</v>
      </c>
      <c r="G18" s="23">
        <v>9</v>
      </c>
      <c r="H18" s="23">
        <v>24</v>
      </c>
      <c r="I18" s="23">
        <f>AVERAGE(G18:H18)</f>
        <v>16.5</v>
      </c>
      <c r="J18" s="23">
        <f>(1/F18)*I18*10</f>
        <v>1650</v>
      </c>
      <c r="K18" s="24">
        <f>LOG(J18)</f>
        <v>3.2174839442139063</v>
      </c>
      <c r="L18" s="165">
        <f>AVERAGE(J18:J21)</f>
        <v>1975</v>
      </c>
      <c r="M18" s="168">
        <f>LOG(L18)</f>
        <v>3.2955670999624789</v>
      </c>
      <c r="N18" s="171">
        <f>STDEV(K18:K21)</f>
        <v>0.28136507487850765</v>
      </c>
      <c r="O18" s="174">
        <f>M82-M18</f>
        <v>2.9409071792214276</v>
      </c>
    </row>
    <row r="19" spans="2:15" x14ac:dyDescent="0.2">
      <c r="B19" s="25" t="s">
        <v>39</v>
      </c>
      <c r="C19" s="163"/>
      <c r="D19" s="166"/>
      <c r="E19" s="163"/>
      <c r="F19" s="26">
        <f t="shared" ref="F19:F21" si="0">10^-1</f>
        <v>0.1</v>
      </c>
      <c r="G19" s="27">
        <v>12</v>
      </c>
      <c r="H19" s="27">
        <v>9</v>
      </c>
      <c r="I19" s="27">
        <f t="shared" ref="I19:I21" si="1">AVERAGE(G19:H19)</f>
        <v>10.5</v>
      </c>
      <c r="J19" s="27">
        <f t="shared" ref="J19:J21" si="2">(1/F19)*I19*10</f>
        <v>1050</v>
      </c>
      <c r="K19" s="28">
        <f t="shared" ref="K19:K21" si="3">LOG(J19)</f>
        <v>3.0211892990699383</v>
      </c>
      <c r="L19" s="166"/>
      <c r="M19" s="169"/>
      <c r="N19" s="172"/>
      <c r="O19" s="175"/>
    </row>
    <row r="20" spans="2:15" x14ac:dyDescent="0.2">
      <c r="B20" s="25" t="s">
        <v>40</v>
      </c>
      <c r="C20" s="163"/>
      <c r="D20" s="166"/>
      <c r="E20" s="163"/>
      <c r="F20" s="26">
        <f t="shared" si="0"/>
        <v>0.1</v>
      </c>
      <c r="G20" s="27">
        <v>46</v>
      </c>
      <c r="H20" s="27">
        <v>37</v>
      </c>
      <c r="I20" s="27">
        <f t="shared" si="1"/>
        <v>41.5</v>
      </c>
      <c r="J20" s="27">
        <f t="shared" si="2"/>
        <v>4150</v>
      </c>
      <c r="K20" s="28">
        <f t="shared" si="3"/>
        <v>3.6180480967120925</v>
      </c>
      <c r="L20" s="166"/>
      <c r="M20" s="169"/>
      <c r="N20" s="172"/>
      <c r="O20" s="175"/>
    </row>
    <row r="21" spans="2:15" ht="15" thickBot="1" x14ac:dyDescent="0.25">
      <c r="B21" s="56" t="s">
        <v>41</v>
      </c>
      <c r="C21" s="164"/>
      <c r="D21" s="167"/>
      <c r="E21" s="164"/>
      <c r="F21" s="57">
        <f t="shared" si="0"/>
        <v>0.1</v>
      </c>
      <c r="G21" s="58">
        <v>13</v>
      </c>
      <c r="H21" s="58">
        <v>8</v>
      </c>
      <c r="I21" s="58">
        <f t="shared" si="1"/>
        <v>10.5</v>
      </c>
      <c r="J21" s="58">
        <f t="shared" si="2"/>
        <v>1050</v>
      </c>
      <c r="K21" s="59">
        <f t="shared" si="3"/>
        <v>3.0211892990699383</v>
      </c>
      <c r="L21" s="167"/>
      <c r="M21" s="170"/>
      <c r="N21" s="173"/>
      <c r="O21" s="176"/>
    </row>
    <row r="22" spans="2:15" x14ac:dyDescent="0.2">
      <c r="B22" s="21" t="s">
        <v>30</v>
      </c>
      <c r="C22" s="162" t="s">
        <v>13</v>
      </c>
      <c r="D22" s="165" t="s">
        <v>20</v>
      </c>
      <c r="E22" s="162" t="s">
        <v>23</v>
      </c>
      <c r="F22" s="22">
        <f>10^-1</f>
        <v>0.1</v>
      </c>
      <c r="G22" s="23">
        <v>52</v>
      </c>
      <c r="H22" s="23">
        <v>43</v>
      </c>
      <c r="I22" s="23">
        <f>AVERAGE(G22:H22)</f>
        <v>47.5</v>
      </c>
      <c r="J22" s="23">
        <f>(1/F22)*I22*10</f>
        <v>4750</v>
      </c>
      <c r="K22" s="24">
        <f>LOG(J22)</f>
        <v>3.6766936096248664</v>
      </c>
      <c r="L22" s="165">
        <f>AVERAGE(J22:J25)</f>
        <v>3650</v>
      </c>
      <c r="M22" s="168">
        <f>LOG(L22)</f>
        <v>3.5622928644564746</v>
      </c>
      <c r="N22" s="171">
        <f>STDEV(K22:K25)</f>
        <v>0.10155803753783944</v>
      </c>
      <c r="O22" s="174">
        <f>M82-M22</f>
        <v>2.6741814147274319</v>
      </c>
    </row>
    <row r="23" spans="2:15" ht="15" customHeight="1" x14ac:dyDescent="0.2">
      <c r="B23" s="25" t="s">
        <v>31</v>
      </c>
      <c r="C23" s="163"/>
      <c r="D23" s="166"/>
      <c r="E23" s="163"/>
      <c r="F23" s="26">
        <f t="shared" ref="F23:F25" si="4">10^-1</f>
        <v>0.1</v>
      </c>
      <c r="G23" s="27">
        <v>26</v>
      </c>
      <c r="H23" s="27">
        <v>37</v>
      </c>
      <c r="I23" s="27">
        <f t="shared" ref="I23:I93" si="5">AVERAGE(G23:H23)</f>
        <v>31.5</v>
      </c>
      <c r="J23" s="27">
        <f t="shared" ref="J23:J93" si="6">(1/F23)*I23*10</f>
        <v>3150</v>
      </c>
      <c r="K23" s="28">
        <f t="shared" ref="K23:K93" si="7">LOG(J23)</f>
        <v>3.4983105537896004</v>
      </c>
      <c r="L23" s="166"/>
      <c r="M23" s="169"/>
      <c r="N23" s="172"/>
      <c r="O23" s="175"/>
    </row>
    <row r="24" spans="2:15" ht="15" customHeight="1" x14ac:dyDescent="0.2">
      <c r="B24" s="25" t="s">
        <v>32</v>
      </c>
      <c r="C24" s="163"/>
      <c r="D24" s="166"/>
      <c r="E24" s="163"/>
      <c r="F24" s="26">
        <f t="shared" si="4"/>
        <v>0.1</v>
      </c>
      <c r="G24" s="27">
        <v>46</v>
      </c>
      <c r="H24" s="27">
        <v>32</v>
      </c>
      <c r="I24" s="27">
        <f t="shared" si="5"/>
        <v>39</v>
      </c>
      <c r="J24" s="27">
        <f t="shared" si="6"/>
        <v>3900</v>
      </c>
      <c r="K24" s="28">
        <f t="shared" si="7"/>
        <v>3.5910646070264991</v>
      </c>
      <c r="L24" s="166"/>
      <c r="M24" s="169"/>
      <c r="N24" s="172"/>
      <c r="O24" s="175"/>
    </row>
    <row r="25" spans="2:15" ht="15.75" customHeight="1" thickBot="1" x14ac:dyDescent="0.25">
      <c r="B25" s="56" t="s">
        <v>33</v>
      </c>
      <c r="C25" s="164"/>
      <c r="D25" s="167"/>
      <c r="E25" s="164"/>
      <c r="F25" s="57">
        <f t="shared" si="4"/>
        <v>0.1</v>
      </c>
      <c r="G25" s="58">
        <v>33</v>
      </c>
      <c r="H25" s="58">
        <v>23</v>
      </c>
      <c r="I25" s="58">
        <f t="shared" si="5"/>
        <v>28</v>
      </c>
      <c r="J25" s="58">
        <f t="shared" si="6"/>
        <v>2800</v>
      </c>
      <c r="K25" s="59">
        <f t="shared" si="7"/>
        <v>3.4471580313422194</v>
      </c>
      <c r="L25" s="167"/>
      <c r="M25" s="170"/>
      <c r="N25" s="173"/>
      <c r="O25" s="176"/>
    </row>
    <row r="26" spans="2:15" ht="15" x14ac:dyDescent="0.25">
      <c r="B26" s="21" t="s">
        <v>34</v>
      </c>
      <c r="C26" s="162" t="s">
        <v>13</v>
      </c>
      <c r="D26" s="165" t="s">
        <v>20</v>
      </c>
      <c r="E26" s="162" t="s">
        <v>24</v>
      </c>
      <c r="F26" s="99" t="s">
        <v>127</v>
      </c>
      <c r="G26" s="23">
        <v>161</v>
      </c>
      <c r="H26" s="102" t="s">
        <v>128</v>
      </c>
      <c r="I26" s="23">
        <f>AVERAGE(G26:H26)</f>
        <v>161</v>
      </c>
      <c r="J26" s="23">
        <f>I26*1</f>
        <v>161</v>
      </c>
      <c r="K26" s="24">
        <f>LOG(J26)</f>
        <v>2.2068258760318495</v>
      </c>
      <c r="L26" s="165">
        <f>AVERAGE(J26:J29)</f>
        <v>184</v>
      </c>
      <c r="M26" s="168">
        <f>LOG(L26)</f>
        <v>2.2648178230095364</v>
      </c>
      <c r="N26" s="171">
        <f>STDEV(K26:K29)</f>
        <v>0.15700195417198701</v>
      </c>
      <c r="O26" s="174">
        <f>M82-M26</f>
        <v>3.9716564561743701</v>
      </c>
    </row>
    <row r="27" spans="2:15" ht="15" customHeight="1" x14ac:dyDescent="0.25">
      <c r="B27" s="25" t="s">
        <v>35</v>
      </c>
      <c r="C27" s="163"/>
      <c r="D27" s="166"/>
      <c r="E27" s="163"/>
      <c r="F27" s="100" t="s">
        <v>127</v>
      </c>
      <c r="G27" s="27">
        <v>110</v>
      </c>
      <c r="H27" s="103" t="s">
        <v>128</v>
      </c>
      <c r="I27" s="27">
        <f t="shared" ref="I27:I29" si="8">AVERAGE(G27:H27)</f>
        <v>110</v>
      </c>
      <c r="J27" s="27">
        <f t="shared" ref="J27:J29" si="9">I27*1</f>
        <v>110</v>
      </c>
      <c r="K27" s="28">
        <f t="shared" ref="K27:K29" si="10">LOG(J27)</f>
        <v>2.0413926851582249</v>
      </c>
      <c r="L27" s="166"/>
      <c r="M27" s="169"/>
      <c r="N27" s="172"/>
      <c r="O27" s="175"/>
    </row>
    <row r="28" spans="2:15" ht="15" customHeight="1" x14ac:dyDescent="0.25">
      <c r="B28" s="25" t="s">
        <v>36</v>
      </c>
      <c r="C28" s="163"/>
      <c r="D28" s="166"/>
      <c r="E28" s="163"/>
      <c r="F28" s="100" t="s">
        <v>127</v>
      </c>
      <c r="G28" s="27">
        <v>215</v>
      </c>
      <c r="H28" s="103" t="s">
        <v>128</v>
      </c>
      <c r="I28" s="27">
        <f t="shared" si="8"/>
        <v>215</v>
      </c>
      <c r="J28" s="27">
        <f t="shared" si="9"/>
        <v>215</v>
      </c>
      <c r="K28" s="28">
        <f t="shared" si="10"/>
        <v>2.3324384599156054</v>
      </c>
      <c r="L28" s="166"/>
      <c r="M28" s="169"/>
      <c r="N28" s="172"/>
      <c r="O28" s="175"/>
    </row>
    <row r="29" spans="2:15" ht="15.75" customHeight="1" thickBot="1" x14ac:dyDescent="0.3">
      <c r="B29" s="56" t="s">
        <v>37</v>
      </c>
      <c r="C29" s="164"/>
      <c r="D29" s="167"/>
      <c r="E29" s="164"/>
      <c r="F29" s="101" t="s">
        <v>127</v>
      </c>
      <c r="G29" s="58">
        <v>250</v>
      </c>
      <c r="H29" s="104" t="s">
        <v>128</v>
      </c>
      <c r="I29" s="58">
        <f t="shared" si="8"/>
        <v>250</v>
      </c>
      <c r="J29" s="58">
        <f t="shared" si="9"/>
        <v>250</v>
      </c>
      <c r="K29" s="59">
        <f t="shared" si="10"/>
        <v>2.3979400086720375</v>
      </c>
      <c r="L29" s="167"/>
      <c r="M29" s="170"/>
      <c r="N29" s="173"/>
      <c r="O29" s="176"/>
    </row>
    <row r="30" spans="2:15" ht="15.75" customHeight="1" x14ac:dyDescent="0.25">
      <c r="B30" s="21" t="s">
        <v>42</v>
      </c>
      <c r="C30" s="162" t="s">
        <v>13</v>
      </c>
      <c r="D30" s="165" t="s">
        <v>20</v>
      </c>
      <c r="E30" s="162" t="s">
        <v>130</v>
      </c>
      <c r="F30" s="99" t="s">
        <v>127</v>
      </c>
      <c r="G30" s="23">
        <v>500</v>
      </c>
      <c r="H30" s="102" t="s">
        <v>128</v>
      </c>
      <c r="I30" s="23">
        <f>AVERAGE(G30:H30)</f>
        <v>500</v>
      </c>
      <c r="J30" s="23">
        <f>I30*1</f>
        <v>500</v>
      </c>
      <c r="K30" s="24">
        <f>LOG(J30)</f>
        <v>2.6989700043360187</v>
      </c>
      <c r="L30" s="165">
        <f>AVERAGE(J30:J33)</f>
        <v>459.25</v>
      </c>
      <c r="M30" s="168">
        <f>LOG(L30)</f>
        <v>2.6620491649778457</v>
      </c>
      <c r="N30" s="171">
        <f>STDEV(K30:K33)</f>
        <v>8.5670051732340088E-2</v>
      </c>
      <c r="O30" s="174">
        <f>M82-M30</f>
        <v>3.5744251142060608</v>
      </c>
    </row>
    <row r="31" spans="2:15" ht="15.75" customHeight="1" x14ac:dyDescent="0.25">
      <c r="B31" s="25" t="s">
        <v>43</v>
      </c>
      <c r="C31" s="163"/>
      <c r="D31" s="166"/>
      <c r="E31" s="163"/>
      <c r="F31" s="100" t="s">
        <v>127</v>
      </c>
      <c r="G31" s="27">
        <v>337</v>
      </c>
      <c r="H31" s="103" t="s">
        <v>128</v>
      </c>
      <c r="I31" s="27">
        <f t="shared" ref="I31:I53" si="11">AVERAGE(G31:H31)</f>
        <v>337</v>
      </c>
      <c r="J31" s="27">
        <f t="shared" ref="J31:J49" si="12">I31*1</f>
        <v>337</v>
      </c>
      <c r="K31" s="28">
        <f t="shared" ref="K31:K37" si="13">LOG(J31)</f>
        <v>2.5276299008713385</v>
      </c>
      <c r="L31" s="166"/>
      <c r="M31" s="169"/>
      <c r="N31" s="172"/>
      <c r="O31" s="175"/>
    </row>
    <row r="32" spans="2:15" ht="15.75" customHeight="1" x14ac:dyDescent="0.25">
      <c r="B32" s="25" t="s">
        <v>44</v>
      </c>
      <c r="C32" s="163"/>
      <c r="D32" s="166"/>
      <c r="E32" s="163"/>
      <c r="F32" s="100" t="s">
        <v>127</v>
      </c>
      <c r="G32" s="27">
        <v>500</v>
      </c>
      <c r="H32" s="103" t="s">
        <v>128</v>
      </c>
      <c r="I32" s="27">
        <f t="shared" si="11"/>
        <v>500</v>
      </c>
      <c r="J32" s="27">
        <f t="shared" si="12"/>
        <v>500</v>
      </c>
      <c r="K32" s="28">
        <f t="shared" si="13"/>
        <v>2.6989700043360187</v>
      </c>
      <c r="L32" s="166"/>
      <c r="M32" s="169"/>
      <c r="N32" s="172"/>
      <c r="O32" s="175"/>
    </row>
    <row r="33" spans="2:15" ht="15.75" customHeight="1" thickBot="1" x14ac:dyDescent="0.3">
      <c r="B33" s="56" t="s">
        <v>45</v>
      </c>
      <c r="C33" s="164"/>
      <c r="D33" s="167"/>
      <c r="E33" s="164"/>
      <c r="F33" s="101" t="s">
        <v>127</v>
      </c>
      <c r="G33" s="58">
        <v>500</v>
      </c>
      <c r="H33" s="104" t="s">
        <v>128</v>
      </c>
      <c r="I33" s="58">
        <f t="shared" si="11"/>
        <v>500</v>
      </c>
      <c r="J33" s="58">
        <f t="shared" si="12"/>
        <v>500</v>
      </c>
      <c r="K33" s="59">
        <f t="shared" si="13"/>
        <v>2.6989700043360187</v>
      </c>
      <c r="L33" s="167"/>
      <c r="M33" s="170"/>
      <c r="N33" s="173"/>
      <c r="O33" s="176"/>
    </row>
    <row r="34" spans="2:15" ht="15.75" customHeight="1" x14ac:dyDescent="0.25">
      <c r="B34" s="15" t="s">
        <v>54</v>
      </c>
      <c r="C34" s="177" t="s">
        <v>13</v>
      </c>
      <c r="D34" s="180" t="s">
        <v>19</v>
      </c>
      <c r="E34" s="177" t="s">
        <v>129</v>
      </c>
      <c r="F34" s="105" t="s">
        <v>127</v>
      </c>
      <c r="G34" s="16">
        <v>123</v>
      </c>
      <c r="H34" s="69" t="s">
        <v>128</v>
      </c>
      <c r="I34" s="16">
        <f t="shared" si="11"/>
        <v>123</v>
      </c>
      <c r="J34" s="5">
        <f t="shared" si="12"/>
        <v>123</v>
      </c>
      <c r="K34" s="17">
        <f t="shared" si="13"/>
        <v>2.0899051114393981</v>
      </c>
      <c r="L34" s="180">
        <f>AVERAGE(J34:J37)</f>
        <v>120.25</v>
      </c>
      <c r="M34" s="183">
        <f t="shared" ref="M34" si="14">LOG(L34)</f>
        <v>2.0800850850458694</v>
      </c>
      <c r="N34" s="186">
        <f t="shared" ref="N34" si="15">STDEV(K34:K37)</f>
        <v>0.30254003923017542</v>
      </c>
      <c r="O34" s="189">
        <f>M86-M34</f>
        <v>4.3327952734191051</v>
      </c>
    </row>
    <row r="35" spans="2:15" ht="15.75" customHeight="1" x14ac:dyDescent="0.25">
      <c r="B35" s="4" t="s">
        <v>55</v>
      </c>
      <c r="C35" s="178"/>
      <c r="D35" s="181"/>
      <c r="E35" s="178"/>
      <c r="F35" s="106" t="s">
        <v>127</v>
      </c>
      <c r="G35" s="5">
        <v>69</v>
      </c>
      <c r="H35" s="119" t="s">
        <v>128</v>
      </c>
      <c r="I35" s="5">
        <f t="shared" si="11"/>
        <v>69</v>
      </c>
      <c r="J35" s="5">
        <f t="shared" si="12"/>
        <v>69</v>
      </c>
      <c r="K35" s="6">
        <f t="shared" si="13"/>
        <v>1.8388490907372552</v>
      </c>
      <c r="L35" s="181"/>
      <c r="M35" s="184"/>
      <c r="N35" s="187"/>
      <c r="O35" s="190"/>
    </row>
    <row r="36" spans="2:15" ht="15.75" customHeight="1" x14ac:dyDescent="0.25">
      <c r="B36" s="4" t="s">
        <v>56</v>
      </c>
      <c r="C36" s="178"/>
      <c r="D36" s="181"/>
      <c r="E36" s="178"/>
      <c r="F36" s="106" t="s">
        <v>127</v>
      </c>
      <c r="G36" s="5">
        <v>49</v>
      </c>
      <c r="H36" s="119" t="s">
        <v>128</v>
      </c>
      <c r="I36" s="5">
        <f t="shared" si="11"/>
        <v>49</v>
      </c>
      <c r="J36" s="5">
        <f t="shared" si="12"/>
        <v>49</v>
      </c>
      <c r="K36" s="6">
        <f t="shared" si="13"/>
        <v>1.6901960800285136</v>
      </c>
      <c r="L36" s="181"/>
      <c r="M36" s="184"/>
      <c r="N36" s="187"/>
      <c r="O36" s="190"/>
    </row>
    <row r="37" spans="2:15" ht="15.75" customHeight="1" thickBot="1" x14ac:dyDescent="0.3">
      <c r="B37" s="18" t="s">
        <v>57</v>
      </c>
      <c r="C37" s="179"/>
      <c r="D37" s="182"/>
      <c r="E37" s="179"/>
      <c r="F37" s="107" t="s">
        <v>127</v>
      </c>
      <c r="G37" s="19">
        <v>240</v>
      </c>
      <c r="H37" s="120" t="s">
        <v>128</v>
      </c>
      <c r="I37" s="19">
        <f t="shared" si="11"/>
        <v>240</v>
      </c>
      <c r="J37" s="19">
        <f t="shared" si="12"/>
        <v>240</v>
      </c>
      <c r="K37" s="20">
        <f t="shared" si="13"/>
        <v>2.3802112417116059</v>
      </c>
      <c r="L37" s="182"/>
      <c r="M37" s="185"/>
      <c r="N37" s="188"/>
      <c r="O37" s="191"/>
    </row>
    <row r="38" spans="2:15" ht="15" x14ac:dyDescent="0.25">
      <c r="B38" s="96" t="s">
        <v>46</v>
      </c>
      <c r="C38" s="177" t="s">
        <v>13</v>
      </c>
      <c r="D38" s="180" t="s">
        <v>19</v>
      </c>
      <c r="E38" s="177" t="s">
        <v>23</v>
      </c>
      <c r="F38" s="105" t="s">
        <v>127</v>
      </c>
      <c r="G38" s="16">
        <v>14</v>
      </c>
      <c r="H38" s="69" t="s">
        <v>128</v>
      </c>
      <c r="I38" s="16">
        <f t="shared" si="11"/>
        <v>14</v>
      </c>
      <c r="J38" s="5">
        <f t="shared" si="12"/>
        <v>14</v>
      </c>
      <c r="K38" s="17">
        <f t="shared" si="7"/>
        <v>1.146128035678238</v>
      </c>
      <c r="L38" s="180">
        <f>AVERAGE(J38:J41)</f>
        <v>28.75</v>
      </c>
      <c r="M38" s="183">
        <f t="shared" ref="M38" si="16">LOG(L38)</f>
        <v>1.4586378490256493</v>
      </c>
      <c r="N38" s="186">
        <f t="shared" ref="N38" si="17">STDEV(K38:K41)</f>
        <v>0.41359341388321519</v>
      </c>
      <c r="O38" s="189">
        <f>M86-M38</f>
        <v>4.9542425094393252</v>
      </c>
    </row>
    <row r="39" spans="2:15" ht="15" customHeight="1" x14ac:dyDescent="0.25">
      <c r="B39" s="4" t="s">
        <v>47</v>
      </c>
      <c r="C39" s="178"/>
      <c r="D39" s="181"/>
      <c r="E39" s="178"/>
      <c r="F39" s="106" t="s">
        <v>127</v>
      </c>
      <c r="G39" s="5">
        <v>62</v>
      </c>
      <c r="H39" s="119" t="s">
        <v>128</v>
      </c>
      <c r="I39" s="5">
        <f t="shared" si="11"/>
        <v>62</v>
      </c>
      <c r="J39" s="5">
        <f t="shared" si="12"/>
        <v>62</v>
      </c>
      <c r="K39" s="6">
        <f t="shared" si="7"/>
        <v>1.7923916894982539</v>
      </c>
      <c r="L39" s="181"/>
      <c r="M39" s="184"/>
      <c r="N39" s="187"/>
      <c r="O39" s="190"/>
    </row>
    <row r="40" spans="2:15" ht="15" customHeight="1" x14ac:dyDescent="0.25">
      <c r="B40" s="4" t="s">
        <v>48</v>
      </c>
      <c r="C40" s="178"/>
      <c r="D40" s="181"/>
      <c r="E40" s="178"/>
      <c r="F40" s="106" t="s">
        <v>127</v>
      </c>
      <c r="G40" s="5">
        <v>7</v>
      </c>
      <c r="H40" s="119" t="s">
        <v>128</v>
      </c>
      <c r="I40" s="5">
        <f t="shared" si="11"/>
        <v>7</v>
      </c>
      <c r="J40" s="5">
        <f t="shared" si="12"/>
        <v>7</v>
      </c>
      <c r="K40" s="6">
        <f t="shared" si="7"/>
        <v>0.84509804001425681</v>
      </c>
      <c r="L40" s="181"/>
      <c r="M40" s="184"/>
      <c r="N40" s="187"/>
      <c r="O40" s="190"/>
    </row>
    <row r="41" spans="2:15" ht="15.75" customHeight="1" thickBot="1" x14ac:dyDescent="0.3">
      <c r="B41" s="18" t="s">
        <v>49</v>
      </c>
      <c r="C41" s="179"/>
      <c r="D41" s="182"/>
      <c r="E41" s="179"/>
      <c r="F41" s="107" t="s">
        <v>127</v>
      </c>
      <c r="G41" s="19">
        <v>32</v>
      </c>
      <c r="H41" s="120" t="s">
        <v>128</v>
      </c>
      <c r="I41" s="19">
        <f t="shared" si="11"/>
        <v>32</v>
      </c>
      <c r="J41" s="19">
        <f t="shared" si="12"/>
        <v>32</v>
      </c>
      <c r="K41" s="20">
        <f t="shared" si="7"/>
        <v>1.505149978319906</v>
      </c>
      <c r="L41" s="182"/>
      <c r="M41" s="185"/>
      <c r="N41" s="188"/>
      <c r="O41" s="191"/>
    </row>
    <row r="42" spans="2:15" ht="15" x14ac:dyDescent="0.25">
      <c r="B42" s="15" t="s">
        <v>50</v>
      </c>
      <c r="C42" s="177" t="s">
        <v>13</v>
      </c>
      <c r="D42" s="180" t="s">
        <v>19</v>
      </c>
      <c r="E42" s="177" t="s">
        <v>24</v>
      </c>
      <c r="F42" s="105" t="s">
        <v>127</v>
      </c>
      <c r="G42" s="16">
        <v>3</v>
      </c>
      <c r="H42" s="69" t="s">
        <v>128</v>
      </c>
      <c r="I42" s="16">
        <f t="shared" si="11"/>
        <v>3</v>
      </c>
      <c r="J42" s="63">
        <f t="shared" si="12"/>
        <v>3</v>
      </c>
      <c r="K42" s="17">
        <f t="shared" si="7"/>
        <v>0.47712125471966244</v>
      </c>
      <c r="L42" s="180">
        <f>AVERAGE(J42:J45)</f>
        <v>22.75</v>
      </c>
      <c r="M42" s="183">
        <f t="shared" ref="M42" si="18">LOG(L42)</f>
        <v>1.3569814009931311</v>
      </c>
      <c r="N42" s="186">
        <f t="shared" ref="N42" si="19">STDEV(K42:K45)</f>
        <v>0.81905788552131109</v>
      </c>
      <c r="O42" s="189">
        <f>M86-M42</f>
        <v>5.0558989574718431</v>
      </c>
    </row>
    <row r="43" spans="2:15" ht="15" customHeight="1" x14ac:dyDescent="0.25">
      <c r="B43" s="4" t="s">
        <v>51</v>
      </c>
      <c r="C43" s="178"/>
      <c r="D43" s="181"/>
      <c r="E43" s="178"/>
      <c r="F43" s="106" t="s">
        <v>127</v>
      </c>
      <c r="G43" s="5">
        <v>66</v>
      </c>
      <c r="H43" s="119" t="s">
        <v>128</v>
      </c>
      <c r="I43" s="5">
        <f t="shared" si="11"/>
        <v>66</v>
      </c>
      <c r="J43" s="5">
        <f t="shared" si="12"/>
        <v>66</v>
      </c>
      <c r="K43" s="6">
        <f t="shared" si="7"/>
        <v>1.8195439355418688</v>
      </c>
      <c r="L43" s="181"/>
      <c r="M43" s="184"/>
      <c r="N43" s="187"/>
      <c r="O43" s="190"/>
    </row>
    <row r="44" spans="2:15" ht="15" customHeight="1" x14ac:dyDescent="0.25">
      <c r="B44" s="4" t="s">
        <v>52</v>
      </c>
      <c r="C44" s="178"/>
      <c r="D44" s="181"/>
      <c r="E44" s="178"/>
      <c r="F44" s="106" t="s">
        <v>127</v>
      </c>
      <c r="G44" s="5">
        <v>21</v>
      </c>
      <c r="H44" s="119" t="s">
        <v>128</v>
      </c>
      <c r="I44" s="5">
        <f t="shared" si="11"/>
        <v>21</v>
      </c>
      <c r="J44" s="5">
        <f t="shared" si="12"/>
        <v>21</v>
      </c>
      <c r="K44" s="6">
        <f t="shared" si="7"/>
        <v>1.3222192947339193</v>
      </c>
      <c r="L44" s="181"/>
      <c r="M44" s="184"/>
      <c r="N44" s="187"/>
      <c r="O44" s="190"/>
    </row>
    <row r="45" spans="2:15" ht="15.75" customHeight="1" thickBot="1" x14ac:dyDescent="0.3">
      <c r="B45" s="18" t="s">
        <v>53</v>
      </c>
      <c r="C45" s="179"/>
      <c r="D45" s="182"/>
      <c r="E45" s="179"/>
      <c r="F45" s="107" t="s">
        <v>127</v>
      </c>
      <c r="G45" s="19">
        <v>1</v>
      </c>
      <c r="H45" s="120" t="s">
        <v>128</v>
      </c>
      <c r="I45" s="19">
        <f t="shared" si="11"/>
        <v>1</v>
      </c>
      <c r="J45" s="19">
        <f t="shared" si="12"/>
        <v>1</v>
      </c>
      <c r="K45" s="20">
        <f t="shared" si="7"/>
        <v>0</v>
      </c>
      <c r="L45" s="182"/>
      <c r="M45" s="185"/>
      <c r="N45" s="188"/>
      <c r="O45" s="191"/>
    </row>
    <row r="46" spans="2:15" ht="15.75" customHeight="1" x14ac:dyDescent="0.25">
      <c r="B46" s="15" t="s">
        <v>58</v>
      </c>
      <c r="C46" s="177" t="s">
        <v>13</v>
      </c>
      <c r="D46" s="180" t="s">
        <v>19</v>
      </c>
      <c r="E46" s="177" t="s">
        <v>130</v>
      </c>
      <c r="F46" s="105" t="s">
        <v>127</v>
      </c>
      <c r="G46" s="16">
        <v>234</v>
      </c>
      <c r="H46" s="69" t="s">
        <v>128</v>
      </c>
      <c r="I46" s="16">
        <f t="shared" si="11"/>
        <v>234</v>
      </c>
      <c r="J46" s="63">
        <f t="shared" si="12"/>
        <v>234</v>
      </c>
      <c r="K46" s="17">
        <f t="shared" si="7"/>
        <v>2.369215857410143</v>
      </c>
      <c r="L46" s="180">
        <f>AVERAGE(J46:J49)</f>
        <v>244.5</v>
      </c>
      <c r="M46" s="183">
        <f t="shared" ref="M46" si="20">LOG(L46)</f>
        <v>2.388278863459639</v>
      </c>
      <c r="N46" s="186">
        <f t="shared" ref="N46" si="21">STDEV(K46:K49)</f>
        <v>0.15026659328821779</v>
      </c>
      <c r="O46" s="189">
        <f>M86-M46</f>
        <v>4.024601495005335</v>
      </c>
    </row>
    <row r="47" spans="2:15" ht="15.75" customHeight="1" x14ac:dyDescent="0.25">
      <c r="B47" s="4" t="s">
        <v>59</v>
      </c>
      <c r="C47" s="178"/>
      <c r="D47" s="181"/>
      <c r="E47" s="178"/>
      <c r="F47" s="106" t="s">
        <v>127</v>
      </c>
      <c r="G47" s="5">
        <v>300</v>
      </c>
      <c r="H47" s="119" t="s">
        <v>128</v>
      </c>
      <c r="I47" s="5">
        <f t="shared" si="11"/>
        <v>300</v>
      </c>
      <c r="J47" s="5">
        <f t="shared" si="12"/>
        <v>300</v>
      </c>
      <c r="K47" s="6">
        <f t="shared" si="7"/>
        <v>2.4771212547196626</v>
      </c>
      <c r="L47" s="181"/>
      <c r="M47" s="184"/>
      <c r="N47" s="187"/>
      <c r="O47" s="190"/>
    </row>
    <row r="48" spans="2:15" ht="15.75" customHeight="1" x14ac:dyDescent="0.25">
      <c r="B48" s="4" t="s">
        <v>60</v>
      </c>
      <c r="C48" s="178"/>
      <c r="D48" s="181"/>
      <c r="E48" s="178"/>
      <c r="F48" s="106" t="s">
        <v>127</v>
      </c>
      <c r="G48" s="5">
        <v>144</v>
      </c>
      <c r="H48" s="119" t="s">
        <v>128</v>
      </c>
      <c r="I48" s="5">
        <f t="shared" si="11"/>
        <v>144</v>
      </c>
      <c r="J48" s="5">
        <f t="shared" si="12"/>
        <v>144</v>
      </c>
      <c r="K48" s="6">
        <f t="shared" si="7"/>
        <v>2.1583624920952498</v>
      </c>
      <c r="L48" s="181"/>
      <c r="M48" s="184"/>
      <c r="N48" s="187"/>
      <c r="O48" s="190"/>
    </row>
    <row r="49" spans="2:15" ht="15.75" customHeight="1" thickBot="1" x14ac:dyDescent="0.3">
      <c r="B49" s="18" t="s">
        <v>61</v>
      </c>
      <c r="C49" s="179"/>
      <c r="D49" s="182"/>
      <c r="E49" s="179"/>
      <c r="F49" s="107" t="s">
        <v>127</v>
      </c>
      <c r="G49" s="19">
        <v>300</v>
      </c>
      <c r="H49" s="120" t="s">
        <v>128</v>
      </c>
      <c r="I49" s="19">
        <f t="shared" si="11"/>
        <v>300</v>
      </c>
      <c r="J49" s="19">
        <f t="shared" si="12"/>
        <v>300</v>
      </c>
      <c r="K49" s="20">
        <f t="shared" si="7"/>
        <v>2.4771212547196626</v>
      </c>
      <c r="L49" s="182"/>
      <c r="M49" s="185"/>
      <c r="N49" s="188"/>
      <c r="O49" s="191"/>
    </row>
    <row r="50" spans="2:15" ht="15.75" customHeight="1" x14ac:dyDescent="0.25">
      <c r="B50" s="29" t="s">
        <v>70</v>
      </c>
      <c r="C50" s="192" t="s">
        <v>13</v>
      </c>
      <c r="D50" s="195" t="s">
        <v>21</v>
      </c>
      <c r="E50" s="192" t="s">
        <v>131</v>
      </c>
      <c r="F50" s="108" t="s">
        <v>127</v>
      </c>
      <c r="G50" s="32">
        <v>138</v>
      </c>
      <c r="H50" s="111" t="s">
        <v>128</v>
      </c>
      <c r="I50" s="32">
        <f t="shared" si="11"/>
        <v>138</v>
      </c>
      <c r="J50" s="89">
        <f>I50*1</f>
        <v>138</v>
      </c>
      <c r="K50" s="30">
        <f t="shared" si="7"/>
        <v>2.1398790864012365</v>
      </c>
      <c r="L50" s="195">
        <f t="shared" ref="L50" si="22">AVERAGE(J50:J53)</f>
        <v>99</v>
      </c>
      <c r="M50" s="198">
        <f t="shared" ref="M50" si="23">LOG(L50)</f>
        <v>1.9956351945975499</v>
      </c>
      <c r="N50" s="201">
        <f t="shared" ref="N50" si="24">STDEV(K50:K53)</f>
        <v>0.26807803764626298</v>
      </c>
      <c r="O50" s="204">
        <f>M90-M50</f>
        <v>4.3134624228144647</v>
      </c>
    </row>
    <row r="51" spans="2:15" ht="15.75" customHeight="1" x14ac:dyDescent="0.25">
      <c r="B51" s="31" t="s">
        <v>71</v>
      </c>
      <c r="C51" s="193"/>
      <c r="D51" s="196"/>
      <c r="E51" s="193"/>
      <c r="F51" s="108" t="s">
        <v>127</v>
      </c>
      <c r="G51" s="32">
        <v>47</v>
      </c>
      <c r="H51" s="112" t="s">
        <v>128</v>
      </c>
      <c r="I51" s="32">
        <f t="shared" si="11"/>
        <v>47</v>
      </c>
      <c r="J51" s="32">
        <f t="shared" ref="J51:J53" si="25">I51*1</f>
        <v>47</v>
      </c>
      <c r="K51" s="33">
        <f t="shared" si="7"/>
        <v>1.6720978579357175</v>
      </c>
      <c r="L51" s="196"/>
      <c r="M51" s="199"/>
      <c r="N51" s="202"/>
      <c r="O51" s="205"/>
    </row>
    <row r="52" spans="2:15" ht="15.75" customHeight="1" x14ac:dyDescent="0.25">
      <c r="B52" s="31" t="s">
        <v>72</v>
      </c>
      <c r="C52" s="193"/>
      <c r="D52" s="196"/>
      <c r="E52" s="193"/>
      <c r="F52" s="108" t="s">
        <v>127</v>
      </c>
      <c r="G52" s="32">
        <v>156</v>
      </c>
      <c r="H52" s="112" t="s">
        <v>128</v>
      </c>
      <c r="I52" s="32">
        <f t="shared" si="11"/>
        <v>156</v>
      </c>
      <c r="J52" s="32">
        <f t="shared" si="25"/>
        <v>156</v>
      </c>
      <c r="K52" s="33">
        <f t="shared" si="7"/>
        <v>2.1931245983544616</v>
      </c>
      <c r="L52" s="196"/>
      <c r="M52" s="199"/>
      <c r="N52" s="202"/>
      <c r="O52" s="205"/>
    </row>
    <row r="53" spans="2:15" ht="15.75" customHeight="1" thickBot="1" x14ac:dyDescent="0.3">
      <c r="B53" s="34" t="s">
        <v>73</v>
      </c>
      <c r="C53" s="194"/>
      <c r="D53" s="197"/>
      <c r="E53" s="194"/>
      <c r="F53" s="109" t="s">
        <v>127</v>
      </c>
      <c r="G53" s="35">
        <v>55</v>
      </c>
      <c r="H53" s="113" t="s">
        <v>128</v>
      </c>
      <c r="I53" s="35">
        <f t="shared" si="11"/>
        <v>55</v>
      </c>
      <c r="J53" s="35">
        <f t="shared" si="25"/>
        <v>55</v>
      </c>
      <c r="K53" s="36">
        <f t="shared" si="7"/>
        <v>1.7403626894942439</v>
      </c>
      <c r="L53" s="197"/>
      <c r="M53" s="200"/>
      <c r="N53" s="203"/>
      <c r="O53" s="206"/>
    </row>
    <row r="54" spans="2:15" ht="15" x14ac:dyDescent="0.25">
      <c r="B54" s="29" t="s">
        <v>62</v>
      </c>
      <c r="C54" s="192" t="s">
        <v>13</v>
      </c>
      <c r="D54" s="195" t="s">
        <v>21</v>
      </c>
      <c r="E54" s="192" t="s">
        <v>23</v>
      </c>
      <c r="F54" s="108" t="s">
        <v>127</v>
      </c>
      <c r="G54" s="32">
        <v>31</v>
      </c>
      <c r="H54" s="111" t="s">
        <v>128</v>
      </c>
      <c r="I54" s="32">
        <f t="shared" si="5"/>
        <v>31</v>
      </c>
      <c r="J54" s="89">
        <f>I54*1</f>
        <v>31</v>
      </c>
      <c r="K54" s="30">
        <f t="shared" si="7"/>
        <v>1.4913616938342726</v>
      </c>
      <c r="L54" s="195">
        <f t="shared" ref="L54" si="26">AVERAGE(J54:J57)</f>
        <v>32.25</v>
      </c>
      <c r="M54" s="198">
        <f t="shared" ref="M54" si="27">LOG(L54)</f>
        <v>1.5085297189712865</v>
      </c>
      <c r="N54" s="201">
        <f t="shared" ref="N54" si="28">STDEV(K54:K57)</f>
        <v>0.17579874938286866</v>
      </c>
      <c r="O54" s="204">
        <f>M90-M54</f>
        <v>4.8005678984407281</v>
      </c>
    </row>
    <row r="55" spans="2:15" ht="15" customHeight="1" x14ac:dyDescent="0.25">
      <c r="B55" s="31" t="s">
        <v>63</v>
      </c>
      <c r="C55" s="193"/>
      <c r="D55" s="196"/>
      <c r="E55" s="193"/>
      <c r="F55" s="108" t="s">
        <v>127</v>
      </c>
      <c r="G55" s="32">
        <v>22</v>
      </c>
      <c r="H55" s="112" t="s">
        <v>128</v>
      </c>
      <c r="I55" s="32">
        <f t="shared" si="5"/>
        <v>22</v>
      </c>
      <c r="J55" s="32">
        <f t="shared" ref="J55:J65" si="29">I55*1</f>
        <v>22</v>
      </c>
      <c r="K55" s="33">
        <f t="shared" si="7"/>
        <v>1.3424226808222062</v>
      </c>
      <c r="L55" s="196"/>
      <c r="M55" s="199"/>
      <c r="N55" s="202"/>
      <c r="O55" s="205"/>
    </row>
    <row r="56" spans="2:15" ht="15" customHeight="1" x14ac:dyDescent="0.25">
      <c r="B56" s="31" t="s">
        <v>64</v>
      </c>
      <c r="C56" s="193"/>
      <c r="D56" s="196"/>
      <c r="E56" s="193"/>
      <c r="F56" s="108" t="s">
        <v>127</v>
      </c>
      <c r="G56" s="32">
        <v>23</v>
      </c>
      <c r="H56" s="112" t="s">
        <v>128</v>
      </c>
      <c r="I56" s="32">
        <f t="shared" si="5"/>
        <v>23</v>
      </c>
      <c r="J56" s="32">
        <f t="shared" si="29"/>
        <v>23</v>
      </c>
      <c r="K56" s="33">
        <f t="shared" si="7"/>
        <v>1.3617278360175928</v>
      </c>
      <c r="L56" s="196"/>
      <c r="M56" s="199"/>
      <c r="N56" s="202"/>
      <c r="O56" s="205"/>
    </row>
    <row r="57" spans="2:15" ht="15.75" customHeight="1" thickBot="1" x14ac:dyDescent="0.3">
      <c r="B57" s="34" t="s">
        <v>65</v>
      </c>
      <c r="C57" s="194"/>
      <c r="D57" s="197"/>
      <c r="E57" s="194"/>
      <c r="F57" s="109" t="s">
        <v>127</v>
      </c>
      <c r="G57" s="35">
        <v>53</v>
      </c>
      <c r="H57" s="113" t="s">
        <v>128</v>
      </c>
      <c r="I57" s="35">
        <f t="shared" si="5"/>
        <v>53</v>
      </c>
      <c r="J57" s="35">
        <f t="shared" si="29"/>
        <v>53</v>
      </c>
      <c r="K57" s="36">
        <f t="shared" si="7"/>
        <v>1.7242758696007889</v>
      </c>
      <c r="L57" s="197"/>
      <c r="M57" s="200"/>
      <c r="N57" s="203"/>
      <c r="O57" s="206"/>
    </row>
    <row r="58" spans="2:15" ht="15" x14ac:dyDescent="0.25">
      <c r="B58" s="29" t="s">
        <v>66</v>
      </c>
      <c r="C58" s="192" t="s">
        <v>13</v>
      </c>
      <c r="D58" s="195" t="s">
        <v>21</v>
      </c>
      <c r="E58" s="192" t="s">
        <v>24</v>
      </c>
      <c r="F58" s="110" t="s">
        <v>127</v>
      </c>
      <c r="G58" s="32">
        <v>78</v>
      </c>
      <c r="H58" s="112" t="s">
        <v>128</v>
      </c>
      <c r="I58" s="32">
        <f t="shared" si="5"/>
        <v>78</v>
      </c>
      <c r="J58" s="32">
        <f t="shared" si="29"/>
        <v>78</v>
      </c>
      <c r="K58" s="30">
        <f t="shared" si="7"/>
        <v>1.8920946026904804</v>
      </c>
      <c r="L58" s="195">
        <f t="shared" ref="L58" si="30">AVERAGE(J58:J61)</f>
        <v>33</v>
      </c>
      <c r="M58" s="198">
        <f t="shared" ref="M58" si="31">LOG(L58)</f>
        <v>1.5185139398778875</v>
      </c>
      <c r="N58" s="201">
        <f t="shared" ref="N58" si="32">STDEV(K58:K61)</f>
        <v>0.42885334875242587</v>
      </c>
      <c r="O58" s="204">
        <f>M90-M58</f>
        <v>4.7905836775341264</v>
      </c>
    </row>
    <row r="59" spans="2:15" ht="15" customHeight="1" x14ac:dyDescent="0.25">
      <c r="B59" s="31" t="s">
        <v>67</v>
      </c>
      <c r="C59" s="193"/>
      <c r="D59" s="196"/>
      <c r="E59" s="193"/>
      <c r="F59" s="110" t="s">
        <v>127</v>
      </c>
      <c r="G59" s="32">
        <v>33</v>
      </c>
      <c r="H59" s="112" t="s">
        <v>128</v>
      </c>
      <c r="I59" s="32">
        <f t="shared" si="5"/>
        <v>33</v>
      </c>
      <c r="J59" s="32">
        <f t="shared" si="29"/>
        <v>33</v>
      </c>
      <c r="K59" s="33">
        <f t="shared" si="7"/>
        <v>1.5185139398778875</v>
      </c>
      <c r="L59" s="196"/>
      <c r="M59" s="199"/>
      <c r="N59" s="202"/>
      <c r="O59" s="205"/>
    </row>
    <row r="60" spans="2:15" ht="15" customHeight="1" x14ac:dyDescent="0.25">
      <c r="B60" s="31" t="s">
        <v>68</v>
      </c>
      <c r="C60" s="193"/>
      <c r="D60" s="196"/>
      <c r="E60" s="193"/>
      <c r="F60" s="110" t="s">
        <v>127</v>
      </c>
      <c r="G60" s="32">
        <v>9</v>
      </c>
      <c r="H60" s="112" t="s">
        <v>128</v>
      </c>
      <c r="I60" s="32">
        <f t="shared" si="5"/>
        <v>9</v>
      </c>
      <c r="J60" s="32">
        <f t="shared" si="29"/>
        <v>9</v>
      </c>
      <c r="K60" s="33">
        <f t="shared" si="7"/>
        <v>0.95424250943932487</v>
      </c>
      <c r="L60" s="196"/>
      <c r="M60" s="199"/>
      <c r="N60" s="202"/>
      <c r="O60" s="205"/>
    </row>
    <row r="61" spans="2:15" ht="15.75" customHeight="1" thickBot="1" x14ac:dyDescent="0.3">
      <c r="B61" s="34" t="s">
        <v>69</v>
      </c>
      <c r="C61" s="194"/>
      <c r="D61" s="197"/>
      <c r="E61" s="194"/>
      <c r="F61" s="109" t="s">
        <v>127</v>
      </c>
      <c r="G61" s="35">
        <v>12</v>
      </c>
      <c r="H61" s="113" t="s">
        <v>128</v>
      </c>
      <c r="I61" s="35">
        <f t="shared" si="5"/>
        <v>12</v>
      </c>
      <c r="J61" s="35">
        <f t="shared" si="29"/>
        <v>12</v>
      </c>
      <c r="K61" s="36">
        <f t="shared" si="7"/>
        <v>1.0791812460476249</v>
      </c>
      <c r="L61" s="197"/>
      <c r="M61" s="200"/>
      <c r="N61" s="203"/>
      <c r="O61" s="206"/>
    </row>
    <row r="62" spans="2:15" ht="15.75" customHeight="1" x14ac:dyDescent="0.25">
      <c r="B62" s="29" t="s">
        <v>74</v>
      </c>
      <c r="C62" s="192" t="s">
        <v>13</v>
      </c>
      <c r="D62" s="195" t="s">
        <v>21</v>
      </c>
      <c r="E62" s="192" t="s">
        <v>132</v>
      </c>
      <c r="F62" s="110" t="s">
        <v>127</v>
      </c>
      <c r="G62" s="32">
        <v>300</v>
      </c>
      <c r="H62" s="112" t="s">
        <v>128</v>
      </c>
      <c r="I62" s="32">
        <f t="shared" si="5"/>
        <v>300</v>
      </c>
      <c r="J62" s="32">
        <f t="shared" si="29"/>
        <v>300</v>
      </c>
      <c r="K62" s="30">
        <f t="shared" si="7"/>
        <v>2.4771212547196626</v>
      </c>
      <c r="L62" s="195">
        <f t="shared" ref="L62" si="33">AVERAGE(J62:J65)</f>
        <v>229.5</v>
      </c>
      <c r="M62" s="198">
        <f t="shared" ref="M62" si="34">LOG(L62)</f>
        <v>2.3607826898732802</v>
      </c>
      <c r="N62" s="201">
        <f t="shared" ref="N62" si="35">STDEV(K62:K65)</f>
        <v>0.20197881681481028</v>
      </c>
      <c r="O62" s="204">
        <f>M90-M62</f>
        <v>3.9483149275387341</v>
      </c>
    </row>
    <row r="63" spans="2:15" ht="15.75" customHeight="1" x14ac:dyDescent="0.25">
      <c r="B63" s="31" t="s">
        <v>75</v>
      </c>
      <c r="C63" s="193"/>
      <c r="D63" s="196"/>
      <c r="E63" s="193"/>
      <c r="F63" s="110" t="s">
        <v>127</v>
      </c>
      <c r="G63" s="32">
        <v>206</v>
      </c>
      <c r="H63" s="112" t="s">
        <v>128</v>
      </c>
      <c r="I63" s="32">
        <f t="shared" si="5"/>
        <v>206</v>
      </c>
      <c r="J63" s="32">
        <f t="shared" si="29"/>
        <v>206</v>
      </c>
      <c r="K63" s="33">
        <f t="shared" si="7"/>
        <v>2.3138672203691533</v>
      </c>
      <c r="L63" s="196"/>
      <c r="M63" s="199"/>
      <c r="N63" s="202"/>
      <c r="O63" s="205"/>
    </row>
    <row r="64" spans="2:15" ht="15.75" customHeight="1" x14ac:dyDescent="0.25">
      <c r="B64" s="31" t="s">
        <v>76</v>
      </c>
      <c r="C64" s="193"/>
      <c r="D64" s="196"/>
      <c r="E64" s="193"/>
      <c r="F64" s="110" t="s">
        <v>127</v>
      </c>
      <c r="G64" s="32">
        <v>300</v>
      </c>
      <c r="H64" s="112" t="s">
        <v>128</v>
      </c>
      <c r="I64" s="32">
        <f t="shared" si="5"/>
        <v>300</v>
      </c>
      <c r="J64" s="32">
        <f t="shared" si="29"/>
        <v>300</v>
      </c>
      <c r="K64" s="33">
        <f t="shared" si="7"/>
        <v>2.4771212547196626</v>
      </c>
      <c r="L64" s="196"/>
      <c r="M64" s="199"/>
      <c r="N64" s="202"/>
      <c r="O64" s="205"/>
    </row>
    <row r="65" spans="2:15" ht="15.75" customHeight="1" thickBot="1" x14ac:dyDescent="0.3">
      <c r="B65" s="34" t="s">
        <v>77</v>
      </c>
      <c r="C65" s="194"/>
      <c r="D65" s="197"/>
      <c r="E65" s="194"/>
      <c r="F65" s="109" t="s">
        <v>127</v>
      </c>
      <c r="G65" s="35">
        <v>112</v>
      </c>
      <c r="H65" s="113" t="s">
        <v>128</v>
      </c>
      <c r="I65" s="35">
        <f t="shared" si="5"/>
        <v>112</v>
      </c>
      <c r="J65" s="35">
        <f t="shared" si="29"/>
        <v>112</v>
      </c>
      <c r="K65" s="36">
        <f t="shared" si="7"/>
        <v>2.0492180226701815</v>
      </c>
      <c r="L65" s="197"/>
      <c r="M65" s="200"/>
      <c r="N65" s="203"/>
      <c r="O65" s="206"/>
    </row>
    <row r="66" spans="2:15" ht="15.75" customHeight="1" x14ac:dyDescent="0.2">
      <c r="B66" s="94" t="s">
        <v>86</v>
      </c>
      <c r="C66" s="207" t="s">
        <v>13</v>
      </c>
      <c r="D66" s="210" t="s">
        <v>18</v>
      </c>
      <c r="E66" s="207" t="s">
        <v>129</v>
      </c>
      <c r="F66" s="70">
        <f t="shared" ref="F66:F69" si="36">10^-1</f>
        <v>0.1</v>
      </c>
      <c r="G66" s="42">
        <v>8</v>
      </c>
      <c r="H66" s="117">
        <v>8</v>
      </c>
      <c r="I66" s="42">
        <f t="shared" si="5"/>
        <v>8</v>
      </c>
      <c r="J66" s="42">
        <f t="shared" ref="J66:J69" si="37">(1/F66)*I66*10</f>
        <v>800</v>
      </c>
      <c r="K66" s="44">
        <f t="shared" si="7"/>
        <v>2.9030899869919438</v>
      </c>
      <c r="L66" s="210">
        <f t="shared" ref="L66" si="38">AVERAGE(J66:J69)</f>
        <v>1212.5</v>
      </c>
      <c r="M66" s="213">
        <f t="shared" ref="M66" si="39">LOG(L66)</f>
        <v>3.0836817472743014</v>
      </c>
      <c r="N66" s="216">
        <f t="shared" ref="N66" si="40">STDEV(K66:K69)</f>
        <v>0.28739858486144571</v>
      </c>
      <c r="O66" s="219">
        <f>M94-M66</f>
        <v>2.2118853526881779</v>
      </c>
    </row>
    <row r="67" spans="2:15" ht="15.75" customHeight="1" x14ac:dyDescent="0.2">
      <c r="B67" s="67" t="s">
        <v>87</v>
      </c>
      <c r="C67" s="208"/>
      <c r="D67" s="211"/>
      <c r="E67" s="208"/>
      <c r="F67" s="70">
        <f t="shared" si="36"/>
        <v>0.1</v>
      </c>
      <c r="G67" s="42">
        <v>7</v>
      </c>
      <c r="H67" s="117">
        <v>3</v>
      </c>
      <c r="I67" s="42">
        <f t="shared" si="5"/>
        <v>5</v>
      </c>
      <c r="J67" s="42">
        <f t="shared" si="37"/>
        <v>500</v>
      </c>
      <c r="K67" s="44">
        <f t="shared" si="7"/>
        <v>2.6989700043360187</v>
      </c>
      <c r="L67" s="211"/>
      <c r="M67" s="214"/>
      <c r="N67" s="217"/>
      <c r="O67" s="220"/>
    </row>
    <row r="68" spans="2:15" ht="15.75" customHeight="1" x14ac:dyDescent="0.2">
      <c r="B68" s="67" t="s">
        <v>88</v>
      </c>
      <c r="C68" s="208"/>
      <c r="D68" s="211"/>
      <c r="E68" s="208"/>
      <c r="F68" s="70">
        <f t="shared" si="36"/>
        <v>0.1</v>
      </c>
      <c r="G68" s="42">
        <v>23</v>
      </c>
      <c r="H68" s="117">
        <v>25</v>
      </c>
      <c r="I68" s="42">
        <f t="shared" si="5"/>
        <v>24</v>
      </c>
      <c r="J68" s="42">
        <f t="shared" si="37"/>
        <v>2400</v>
      </c>
      <c r="K68" s="44">
        <f t="shared" si="7"/>
        <v>3.3802112417116059</v>
      </c>
      <c r="L68" s="211"/>
      <c r="M68" s="214"/>
      <c r="N68" s="217"/>
      <c r="O68" s="220"/>
    </row>
    <row r="69" spans="2:15" ht="15.75" customHeight="1" thickBot="1" x14ac:dyDescent="0.25">
      <c r="B69" s="76" t="s">
        <v>89</v>
      </c>
      <c r="C69" s="209"/>
      <c r="D69" s="212"/>
      <c r="E69" s="209"/>
      <c r="F69" s="70">
        <f t="shared" si="36"/>
        <v>0.1</v>
      </c>
      <c r="G69" s="45">
        <v>11</v>
      </c>
      <c r="H69" s="118">
        <v>12</v>
      </c>
      <c r="I69" s="45">
        <f t="shared" si="5"/>
        <v>11.5</v>
      </c>
      <c r="J69" s="45">
        <f t="shared" si="37"/>
        <v>1150</v>
      </c>
      <c r="K69" s="47">
        <f t="shared" si="7"/>
        <v>3.0606978403536118</v>
      </c>
      <c r="L69" s="212"/>
      <c r="M69" s="215"/>
      <c r="N69" s="218"/>
      <c r="O69" s="221"/>
    </row>
    <row r="70" spans="2:15" ht="15" x14ac:dyDescent="0.25">
      <c r="B70" s="37" t="s">
        <v>78</v>
      </c>
      <c r="C70" s="207" t="s">
        <v>13</v>
      </c>
      <c r="D70" s="210" t="s">
        <v>18</v>
      </c>
      <c r="E70" s="207" t="s">
        <v>23</v>
      </c>
      <c r="F70" s="114" t="s">
        <v>127</v>
      </c>
      <c r="G70" s="38">
        <v>356</v>
      </c>
      <c r="H70" s="39" t="s">
        <v>128</v>
      </c>
      <c r="I70" s="38">
        <f t="shared" si="5"/>
        <v>356</v>
      </c>
      <c r="J70" s="38">
        <f>I70*1</f>
        <v>356</v>
      </c>
      <c r="K70" s="40">
        <f t="shared" si="7"/>
        <v>2.5514499979728753</v>
      </c>
      <c r="L70" s="210">
        <f t="shared" ref="L70" si="41">AVERAGE(J70:J73)</f>
        <v>514.25</v>
      </c>
      <c r="M70" s="213">
        <f t="shared" ref="M70" si="42">LOG(L70)</f>
        <v>2.7111743003667614</v>
      </c>
      <c r="N70" s="216">
        <f t="shared" ref="N70" si="43">STDEV(K70:K73)</f>
        <v>0.66255029349794958</v>
      </c>
      <c r="O70" s="219">
        <f>M94-M70</f>
        <v>2.5843927995957179</v>
      </c>
    </row>
    <row r="71" spans="2:15" x14ac:dyDescent="0.2">
      <c r="B71" s="41" t="s">
        <v>79</v>
      </c>
      <c r="C71" s="208"/>
      <c r="D71" s="211"/>
      <c r="E71" s="208"/>
      <c r="F71" s="70">
        <f t="shared" ref="F71" si="44">10^-1</f>
        <v>0.1</v>
      </c>
      <c r="G71" s="42">
        <v>16</v>
      </c>
      <c r="H71" s="117">
        <v>15</v>
      </c>
      <c r="I71" s="42">
        <f t="shared" si="5"/>
        <v>15.5</v>
      </c>
      <c r="J71" s="42">
        <f t="shared" ref="J71" si="45">(1/F71)*I71*10</f>
        <v>1550</v>
      </c>
      <c r="K71" s="44">
        <f t="shared" si="7"/>
        <v>3.1903316981702914</v>
      </c>
      <c r="L71" s="211"/>
      <c r="M71" s="214"/>
      <c r="N71" s="217"/>
      <c r="O71" s="220"/>
    </row>
    <row r="72" spans="2:15" ht="15" x14ac:dyDescent="0.25">
      <c r="B72" s="41" t="s">
        <v>80</v>
      </c>
      <c r="C72" s="208"/>
      <c r="D72" s="211"/>
      <c r="E72" s="208"/>
      <c r="F72" s="115" t="s">
        <v>127</v>
      </c>
      <c r="G72" s="42">
        <v>104</v>
      </c>
      <c r="H72" s="43" t="s">
        <v>128</v>
      </c>
      <c r="I72" s="42">
        <f t="shared" si="5"/>
        <v>104</v>
      </c>
      <c r="J72" s="42">
        <f>I72*1</f>
        <v>104</v>
      </c>
      <c r="K72" s="44">
        <f t="shared" si="7"/>
        <v>2.0170333392987803</v>
      </c>
      <c r="L72" s="211"/>
      <c r="M72" s="214"/>
      <c r="N72" s="217"/>
      <c r="O72" s="220"/>
    </row>
    <row r="73" spans="2:15" ht="15.75" thickBot="1" x14ac:dyDescent="0.3">
      <c r="B73" s="76" t="s">
        <v>81</v>
      </c>
      <c r="C73" s="209"/>
      <c r="D73" s="212"/>
      <c r="E73" s="209"/>
      <c r="F73" s="116" t="s">
        <v>127</v>
      </c>
      <c r="G73" s="45">
        <v>47</v>
      </c>
      <c r="H73" s="46" t="s">
        <v>128</v>
      </c>
      <c r="I73" s="45">
        <f t="shared" si="5"/>
        <v>47</v>
      </c>
      <c r="J73" s="45">
        <f t="shared" ref="J73:J81" si="46">I73*1</f>
        <v>47</v>
      </c>
      <c r="K73" s="47">
        <f t="shared" si="7"/>
        <v>1.6720978579357175</v>
      </c>
      <c r="L73" s="212"/>
      <c r="M73" s="215"/>
      <c r="N73" s="218"/>
      <c r="O73" s="221"/>
    </row>
    <row r="74" spans="2:15" ht="15" x14ac:dyDescent="0.25">
      <c r="B74" s="94" t="s">
        <v>82</v>
      </c>
      <c r="C74" s="207" t="s">
        <v>13</v>
      </c>
      <c r="D74" s="210" t="s">
        <v>18</v>
      </c>
      <c r="E74" s="207" t="s">
        <v>24</v>
      </c>
      <c r="F74" s="114" t="s">
        <v>127</v>
      </c>
      <c r="G74" s="73">
        <v>184</v>
      </c>
      <c r="H74" s="74" t="s">
        <v>128</v>
      </c>
      <c r="I74" s="73">
        <f t="shared" si="5"/>
        <v>184</v>
      </c>
      <c r="J74" s="73">
        <f t="shared" si="46"/>
        <v>184</v>
      </c>
      <c r="K74" s="75">
        <f t="shared" si="7"/>
        <v>2.2648178230095364</v>
      </c>
      <c r="L74" s="210">
        <f t="shared" ref="L74" si="47">AVERAGE(J74:J77)</f>
        <v>84.75</v>
      </c>
      <c r="M74" s="213">
        <f t="shared" ref="M74" si="48">LOG(L74)</f>
        <v>1.9281397068751198</v>
      </c>
      <c r="N74" s="216">
        <f>STDEV(K74:K77)</f>
        <v>0.53646232434392616</v>
      </c>
      <c r="O74" s="222">
        <f>M94-M74</f>
        <v>3.3674273930873593</v>
      </c>
    </row>
    <row r="75" spans="2:15" ht="15" x14ac:dyDescent="0.25">
      <c r="B75" s="67" t="s">
        <v>83</v>
      </c>
      <c r="C75" s="208"/>
      <c r="D75" s="211"/>
      <c r="E75" s="208"/>
      <c r="F75" s="115" t="s">
        <v>127</v>
      </c>
      <c r="G75" s="42">
        <v>58</v>
      </c>
      <c r="H75" s="43" t="s">
        <v>128</v>
      </c>
      <c r="I75" s="42">
        <f t="shared" si="5"/>
        <v>58</v>
      </c>
      <c r="J75" s="42">
        <f t="shared" si="46"/>
        <v>58</v>
      </c>
      <c r="K75" s="44">
        <f t="shared" si="7"/>
        <v>1.7634279935629373</v>
      </c>
      <c r="L75" s="211"/>
      <c r="M75" s="214"/>
      <c r="N75" s="217"/>
      <c r="O75" s="220"/>
    </row>
    <row r="76" spans="2:15" ht="15" x14ac:dyDescent="0.25">
      <c r="B76" s="67" t="s">
        <v>84</v>
      </c>
      <c r="C76" s="208"/>
      <c r="D76" s="211"/>
      <c r="E76" s="208"/>
      <c r="F76" s="115" t="s">
        <v>127</v>
      </c>
      <c r="G76" s="42">
        <v>87</v>
      </c>
      <c r="H76" s="43" t="s">
        <v>128</v>
      </c>
      <c r="I76" s="42">
        <f t="shared" si="5"/>
        <v>87</v>
      </c>
      <c r="J76" s="42">
        <f t="shared" si="46"/>
        <v>87</v>
      </c>
      <c r="K76" s="44">
        <f t="shared" si="7"/>
        <v>1.9395192526186185</v>
      </c>
      <c r="L76" s="211"/>
      <c r="M76" s="214"/>
      <c r="N76" s="217"/>
      <c r="O76" s="220"/>
    </row>
    <row r="77" spans="2:15" ht="15.75" thickBot="1" x14ac:dyDescent="0.3">
      <c r="B77" s="76" t="s">
        <v>85</v>
      </c>
      <c r="C77" s="209"/>
      <c r="D77" s="212"/>
      <c r="E77" s="209"/>
      <c r="F77" s="116" t="s">
        <v>127</v>
      </c>
      <c r="G77" s="45">
        <v>10</v>
      </c>
      <c r="H77" s="46" t="s">
        <v>128</v>
      </c>
      <c r="I77" s="45">
        <f t="shared" si="5"/>
        <v>10</v>
      </c>
      <c r="J77" s="45">
        <f t="shared" si="46"/>
        <v>10</v>
      </c>
      <c r="K77" s="47">
        <f t="shared" si="7"/>
        <v>1</v>
      </c>
      <c r="L77" s="212"/>
      <c r="M77" s="215"/>
      <c r="N77" s="218"/>
      <c r="O77" s="221"/>
    </row>
    <row r="78" spans="2:15" ht="15" x14ac:dyDescent="0.25">
      <c r="B78" s="72" t="s">
        <v>90</v>
      </c>
      <c r="C78" s="244" t="s">
        <v>13</v>
      </c>
      <c r="D78" s="211" t="s">
        <v>18</v>
      </c>
      <c r="E78" s="244" t="s">
        <v>130</v>
      </c>
      <c r="F78" s="114" t="s">
        <v>127</v>
      </c>
      <c r="G78" s="73">
        <v>126</v>
      </c>
      <c r="H78" s="74" t="s">
        <v>128</v>
      </c>
      <c r="I78" s="73">
        <f t="shared" si="5"/>
        <v>126</v>
      </c>
      <c r="J78" s="73">
        <f t="shared" si="46"/>
        <v>126</v>
      </c>
      <c r="K78" s="75">
        <f t="shared" si="7"/>
        <v>2.1003705451175629</v>
      </c>
      <c r="L78" s="210">
        <f t="shared" ref="L78" si="49">AVERAGE(J78:J81)</f>
        <v>125.5</v>
      </c>
      <c r="M78" s="213">
        <f t="shared" ref="M78" si="50">LOG(L78)</f>
        <v>2.0986437258170572</v>
      </c>
      <c r="N78" s="216">
        <f>STDEV(K78:K81)</f>
        <v>9.5428978867299105E-2</v>
      </c>
      <c r="O78" s="222">
        <f>M94-M78</f>
        <v>3.1969233741454222</v>
      </c>
    </row>
    <row r="79" spans="2:15" ht="15" x14ac:dyDescent="0.25">
      <c r="B79" s="67" t="s">
        <v>91</v>
      </c>
      <c r="C79" s="208"/>
      <c r="D79" s="211"/>
      <c r="E79" s="208"/>
      <c r="F79" s="115" t="s">
        <v>127</v>
      </c>
      <c r="G79" s="42">
        <v>139</v>
      </c>
      <c r="H79" s="43" t="s">
        <v>128</v>
      </c>
      <c r="I79" s="42">
        <f t="shared" si="5"/>
        <v>139</v>
      </c>
      <c r="J79" s="42">
        <f t="shared" si="46"/>
        <v>139</v>
      </c>
      <c r="K79" s="44">
        <f t="shared" si="7"/>
        <v>2.143014800254095</v>
      </c>
      <c r="L79" s="211"/>
      <c r="M79" s="214"/>
      <c r="N79" s="217"/>
      <c r="O79" s="220"/>
    </row>
    <row r="80" spans="2:15" ht="15" x14ac:dyDescent="0.25">
      <c r="B80" s="67" t="s">
        <v>92</v>
      </c>
      <c r="C80" s="208"/>
      <c r="D80" s="211"/>
      <c r="E80" s="208"/>
      <c r="F80" s="115" t="s">
        <v>127</v>
      </c>
      <c r="G80" s="42">
        <v>147</v>
      </c>
      <c r="H80" s="43" t="s">
        <v>128</v>
      </c>
      <c r="I80" s="42">
        <f t="shared" si="5"/>
        <v>147</v>
      </c>
      <c r="J80" s="42">
        <f t="shared" si="46"/>
        <v>147</v>
      </c>
      <c r="K80" s="44">
        <f t="shared" si="7"/>
        <v>2.167317334748176</v>
      </c>
      <c r="L80" s="211"/>
      <c r="M80" s="214"/>
      <c r="N80" s="217"/>
      <c r="O80" s="220"/>
    </row>
    <row r="81" spans="2:15" ht="15.75" thickBot="1" x14ac:dyDescent="0.3">
      <c r="B81" s="67" t="s">
        <v>93</v>
      </c>
      <c r="C81" s="245"/>
      <c r="D81" s="211"/>
      <c r="E81" s="209"/>
      <c r="F81" s="116" t="s">
        <v>127</v>
      </c>
      <c r="G81" s="68">
        <v>90</v>
      </c>
      <c r="H81" s="46" t="s">
        <v>128</v>
      </c>
      <c r="I81" s="45">
        <f t="shared" si="5"/>
        <v>90</v>
      </c>
      <c r="J81" s="45">
        <f t="shared" si="46"/>
        <v>90</v>
      </c>
      <c r="K81" s="47">
        <f t="shared" si="7"/>
        <v>1.954242509439325</v>
      </c>
      <c r="L81" s="212"/>
      <c r="M81" s="215"/>
      <c r="N81" s="218"/>
      <c r="O81" s="221"/>
    </row>
    <row r="82" spans="2:15" ht="15" customHeight="1" x14ac:dyDescent="0.2">
      <c r="B82" s="48" t="s">
        <v>94</v>
      </c>
      <c r="C82" s="223" t="s">
        <v>15</v>
      </c>
      <c r="D82" s="228" t="s">
        <v>20</v>
      </c>
      <c r="E82" s="121" t="s">
        <v>23</v>
      </c>
      <c r="F82" s="52">
        <f t="shared" ref="F82:F84" si="51">10^-4</f>
        <v>1E-4</v>
      </c>
      <c r="G82" s="49">
        <v>28</v>
      </c>
      <c r="H82" s="49">
        <v>30</v>
      </c>
      <c r="I82" s="49">
        <f t="shared" si="5"/>
        <v>29</v>
      </c>
      <c r="J82" s="49">
        <f t="shared" si="6"/>
        <v>2900000</v>
      </c>
      <c r="K82" s="50">
        <f t="shared" si="7"/>
        <v>6.4623979978989565</v>
      </c>
      <c r="L82" s="230">
        <f>AVERAGE(J82:J85)</f>
        <v>1723750</v>
      </c>
      <c r="M82" s="233">
        <f>LOG(L82)</f>
        <v>6.2364742791839065</v>
      </c>
      <c r="N82" s="236">
        <f>STDEV(K82:K85)</f>
        <v>0.30919938062613611</v>
      </c>
      <c r="O82" s="239"/>
    </row>
    <row r="83" spans="2:15" ht="15" customHeight="1" x14ac:dyDescent="0.2">
      <c r="B83" s="77" t="s">
        <v>95</v>
      </c>
      <c r="C83" s="224"/>
      <c r="D83" s="229"/>
      <c r="E83" s="122" t="s">
        <v>24</v>
      </c>
      <c r="F83" s="52">
        <f t="shared" si="51"/>
        <v>1E-4</v>
      </c>
      <c r="G83" s="78">
        <v>12</v>
      </c>
      <c r="H83" s="78">
        <v>11</v>
      </c>
      <c r="I83" s="78">
        <f t="shared" si="5"/>
        <v>11.5</v>
      </c>
      <c r="J83" s="78">
        <f t="shared" si="6"/>
        <v>1150000</v>
      </c>
      <c r="K83" s="79">
        <f t="shared" si="7"/>
        <v>6.0606978403536118</v>
      </c>
      <c r="L83" s="231"/>
      <c r="M83" s="234"/>
      <c r="N83" s="237"/>
      <c r="O83" s="240"/>
    </row>
    <row r="84" spans="2:15" ht="15" customHeight="1" x14ac:dyDescent="0.2">
      <c r="B84" s="77" t="s">
        <v>96</v>
      </c>
      <c r="C84" s="224"/>
      <c r="D84" s="229"/>
      <c r="E84" s="122" t="s">
        <v>129</v>
      </c>
      <c r="F84" s="52">
        <f t="shared" si="51"/>
        <v>1E-4</v>
      </c>
      <c r="G84" s="78">
        <v>21</v>
      </c>
      <c r="H84" s="78">
        <v>24</v>
      </c>
      <c r="I84" s="53">
        <f t="shared" si="5"/>
        <v>22.5</v>
      </c>
      <c r="J84" s="78">
        <f t="shared" si="6"/>
        <v>2250000</v>
      </c>
      <c r="K84" s="79">
        <f t="shared" si="7"/>
        <v>6.3521825181113627</v>
      </c>
      <c r="L84" s="231"/>
      <c r="M84" s="234"/>
      <c r="N84" s="237"/>
      <c r="O84" s="240"/>
    </row>
    <row r="85" spans="2:15" ht="15" customHeight="1" x14ac:dyDescent="0.2">
      <c r="B85" s="77" t="s">
        <v>97</v>
      </c>
      <c r="C85" s="224"/>
      <c r="D85" s="224"/>
      <c r="E85" s="121" t="s">
        <v>130</v>
      </c>
      <c r="F85" s="52">
        <f>10^-3</f>
        <v>1E-3</v>
      </c>
      <c r="G85" s="78">
        <v>59</v>
      </c>
      <c r="H85" s="78">
        <v>60</v>
      </c>
      <c r="I85" s="53">
        <f t="shared" si="5"/>
        <v>59.5</v>
      </c>
      <c r="J85" s="78">
        <f t="shared" si="6"/>
        <v>595000</v>
      </c>
      <c r="K85" s="79">
        <f t="shared" si="7"/>
        <v>5.7745169657285498</v>
      </c>
      <c r="L85" s="232"/>
      <c r="M85" s="235"/>
      <c r="N85" s="238"/>
      <c r="O85" s="240"/>
    </row>
    <row r="86" spans="2:15" ht="15" customHeight="1" x14ac:dyDescent="0.2">
      <c r="B86" s="51" t="s">
        <v>98</v>
      </c>
      <c r="C86" s="225"/>
      <c r="D86" s="226" t="s">
        <v>19</v>
      </c>
      <c r="E86" s="121" t="s">
        <v>23</v>
      </c>
      <c r="F86" s="52">
        <f t="shared" ref="F86:F93" si="52">10^-4</f>
        <v>1E-4</v>
      </c>
      <c r="G86" s="53">
        <v>23</v>
      </c>
      <c r="H86" s="53">
        <v>14</v>
      </c>
      <c r="I86" s="53">
        <f t="shared" si="5"/>
        <v>18.5</v>
      </c>
      <c r="J86" s="53">
        <f t="shared" si="6"/>
        <v>1850000</v>
      </c>
      <c r="K86" s="54">
        <f t="shared" si="7"/>
        <v>6.2671717284030137</v>
      </c>
      <c r="L86" s="242">
        <f>AVERAGE(J86:J89)</f>
        <v>2587500</v>
      </c>
      <c r="M86" s="243">
        <f t="shared" ref="M86" si="53">LOG(L86)</f>
        <v>6.4128803584649745</v>
      </c>
      <c r="N86" s="246">
        <f>STDEV(K86:K89)</f>
        <v>0.13890830927107375</v>
      </c>
      <c r="O86" s="240"/>
    </row>
    <row r="87" spans="2:15" ht="15" customHeight="1" x14ac:dyDescent="0.2">
      <c r="B87" s="51" t="s">
        <v>99</v>
      </c>
      <c r="C87" s="225"/>
      <c r="D87" s="229"/>
      <c r="E87" s="122" t="s">
        <v>24</v>
      </c>
      <c r="F87" s="52">
        <f t="shared" si="52"/>
        <v>1E-4</v>
      </c>
      <c r="G87" s="53">
        <v>49</v>
      </c>
      <c r="H87" s="53">
        <v>25</v>
      </c>
      <c r="I87" s="53">
        <f t="shared" si="5"/>
        <v>37</v>
      </c>
      <c r="J87" s="53">
        <f t="shared" si="6"/>
        <v>3700000</v>
      </c>
      <c r="K87" s="54">
        <f t="shared" si="7"/>
        <v>6.568201724066995</v>
      </c>
      <c r="L87" s="231"/>
      <c r="M87" s="234"/>
      <c r="N87" s="237"/>
      <c r="O87" s="240"/>
    </row>
    <row r="88" spans="2:15" ht="15" customHeight="1" x14ac:dyDescent="0.2">
      <c r="B88" s="51" t="s">
        <v>100</v>
      </c>
      <c r="C88" s="225"/>
      <c r="D88" s="229"/>
      <c r="E88" s="122" t="s">
        <v>129</v>
      </c>
      <c r="F88" s="52">
        <f t="shared" si="52"/>
        <v>1E-4</v>
      </c>
      <c r="G88" s="53">
        <v>20</v>
      </c>
      <c r="H88" s="53">
        <v>20</v>
      </c>
      <c r="I88" s="53">
        <f t="shared" si="5"/>
        <v>20</v>
      </c>
      <c r="J88" s="53">
        <f t="shared" si="6"/>
        <v>2000000</v>
      </c>
      <c r="K88" s="54">
        <f t="shared" si="7"/>
        <v>6.3010299956639813</v>
      </c>
      <c r="L88" s="231"/>
      <c r="M88" s="234"/>
      <c r="N88" s="237"/>
      <c r="O88" s="240"/>
    </row>
    <row r="89" spans="2:15" ht="15" customHeight="1" x14ac:dyDescent="0.2">
      <c r="B89" s="51" t="s">
        <v>101</v>
      </c>
      <c r="C89" s="225"/>
      <c r="D89" s="224"/>
      <c r="E89" s="121" t="s">
        <v>130</v>
      </c>
      <c r="F89" s="52">
        <f t="shared" si="52"/>
        <v>1E-4</v>
      </c>
      <c r="G89" s="53">
        <v>21</v>
      </c>
      <c r="H89" s="53">
        <v>35</v>
      </c>
      <c r="I89" s="53">
        <f t="shared" si="5"/>
        <v>28</v>
      </c>
      <c r="J89" s="53">
        <f t="shared" si="6"/>
        <v>2800000</v>
      </c>
      <c r="K89" s="54">
        <f t="shared" si="7"/>
        <v>6.4471580313422194</v>
      </c>
      <c r="L89" s="232"/>
      <c r="M89" s="235"/>
      <c r="N89" s="238"/>
      <c r="O89" s="240"/>
    </row>
    <row r="90" spans="2:15" ht="15" customHeight="1" x14ac:dyDescent="0.2">
      <c r="B90" s="51" t="s">
        <v>102</v>
      </c>
      <c r="C90" s="225"/>
      <c r="D90" s="226" t="s">
        <v>21</v>
      </c>
      <c r="E90" s="121" t="s">
        <v>23</v>
      </c>
      <c r="F90" s="52">
        <f t="shared" si="52"/>
        <v>1E-4</v>
      </c>
      <c r="G90" s="53">
        <v>14</v>
      </c>
      <c r="H90" s="53">
        <v>14</v>
      </c>
      <c r="I90" s="53">
        <f t="shared" si="5"/>
        <v>14</v>
      </c>
      <c r="J90" s="53">
        <f t="shared" si="6"/>
        <v>1400000</v>
      </c>
      <c r="K90" s="54">
        <f t="shared" si="7"/>
        <v>6.1461280356782382</v>
      </c>
      <c r="L90" s="242">
        <f>AVERAGE(J90:J93)</f>
        <v>2037500</v>
      </c>
      <c r="M90" s="243">
        <f t="shared" ref="M90" si="54">LOG(L90)</f>
        <v>6.3090976174120144</v>
      </c>
      <c r="N90" s="246">
        <f>STDEV(K90:K93)</f>
        <v>0.19046095602130841</v>
      </c>
      <c r="O90" s="240"/>
    </row>
    <row r="91" spans="2:15" ht="15" customHeight="1" x14ac:dyDescent="0.2">
      <c r="B91" s="51" t="s">
        <v>103</v>
      </c>
      <c r="C91" s="226"/>
      <c r="D91" s="229"/>
      <c r="E91" s="122" t="s">
        <v>24</v>
      </c>
      <c r="F91" s="52">
        <f t="shared" si="52"/>
        <v>1E-4</v>
      </c>
      <c r="G91" s="81">
        <v>39</v>
      </c>
      <c r="H91" s="81">
        <v>33</v>
      </c>
      <c r="I91" s="53">
        <f t="shared" si="5"/>
        <v>36</v>
      </c>
      <c r="J91" s="53">
        <f t="shared" si="6"/>
        <v>3600000</v>
      </c>
      <c r="K91" s="54">
        <f t="shared" si="7"/>
        <v>6.5563025007672868</v>
      </c>
      <c r="L91" s="231"/>
      <c r="M91" s="234"/>
      <c r="N91" s="237"/>
      <c r="O91" s="240"/>
    </row>
    <row r="92" spans="2:15" ht="15" customHeight="1" x14ac:dyDescent="0.2">
      <c r="B92" s="51" t="s">
        <v>104</v>
      </c>
      <c r="C92" s="226"/>
      <c r="D92" s="229"/>
      <c r="E92" s="122" t="s">
        <v>129</v>
      </c>
      <c r="F92" s="52">
        <f t="shared" si="52"/>
        <v>1E-4</v>
      </c>
      <c r="G92" s="81">
        <v>15</v>
      </c>
      <c r="H92" s="81">
        <v>18</v>
      </c>
      <c r="I92" s="53">
        <f t="shared" si="5"/>
        <v>16.5</v>
      </c>
      <c r="J92" s="53">
        <f t="shared" si="6"/>
        <v>1650000</v>
      </c>
      <c r="K92" s="54">
        <f t="shared" si="7"/>
        <v>6.2174839442139067</v>
      </c>
      <c r="L92" s="231"/>
      <c r="M92" s="234"/>
      <c r="N92" s="237"/>
      <c r="O92" s="240"/>
    </row>
    <row r="93" spans="2:15" ht="15" customHeight="1" x14ac:dyDescent="0.2">
      <c r="B93" s="51" t="s">
        <v>105</v>
      </c>
      <c r="C93" s="226"/>
      <c r="D93" s="224"/>
      <c r="E93" s="122" t="s">
        <v>130</v>
      </c>
      <c r="F93" s="52">
        <f t="shared" si="52"/>
        <v>1E-4</v>
      </c>
      <c r="G93" s="81">
        <v>13</v>
      </c>
      <c r="H93" s="81">
        <v>17</v>
      </c>
      <c r="I93" s="53">
        <f t="shared" si="5"/>
        <v>15</v>
      </c>
      <c r="J93" s="53">
        <f t="shared" si="6"/>
        <v>1500000</v>
      </c>
      <c r="K93" s="54">
        <f t="shared" si="7"/>
        <v>6.1760912590556813</v>
      </c>
      <c r="L93" s="232"/>
      <c r="M93" s="235"/>
      <c r="N93" s="238"/>
      <c r="O93" s="240"/>
    </row>
    <row r="94" spans="2:15" ht="15" customHeight="1" x14ac:dyDescent="0.2">
      <c r="B94" s="80" t="s">
        <v>106</v>
      </c>
      <c r="C94" s="226"/>
      <c r="D94" s="226" t="s">
        <v>18</v>
      </c>
      <c r="E94" s="121" t="s">
        <v>23</v>
      </c>
      <c r="F94" s="52">
        <f>10^-3</f>
        <v>1E-3</v>
      </c>
      <c r="G94" s="53">
        <v>14</v>
      </c>
      <c r="H94" s="53">
        <v>22</v>
      </c>
      <c r="I94" s="53">
        <f>AVERAGE(G94:H94)</f>
        <v>18</v>
      </c>
      <c r="J94" s="53">
        <f>(1/F94)*I94*10</f>
        <v>180000</v>
      </c>
      <c r="K94" s="54">
        <f>LOG(J94)</f>
        <v>5.2552725051033065</v>
      </c>
      <c r="L94" s="248">
        <f>AVERAGE(J94:J97)</f>
        <v>197500</v>
      </c>
      <c r="M94" s="250">
        <f t="shared" ref="M94" si="55">LOG(L94)</f>
        <v>5.2955670999624793</v>
      </c>
      <c r="N94" s="252">
        <f>STDEV(K94:K97)</f>
        <v>6.9714146176109021E-2</v>
      </c>
      <c r="O94" s="240"/>
    </row>
    <row r="95" spans="2:15" ht="15" customHeight="1" x14ac:dyDescent="0.2">
      <c r="B95" s="80" t="s">
        <v>107</v>
      </c>
      <c r="C95" s="226"/>
      <c r="D95" s="229"/>
      <c r="E95" s="122" t="s">
        <v>24</v>
      </c>
      <c r="F95" s="52">
        <f>10^-3</f>
        <v>1E-3</v>
      </c>
      <c r="G95" s="53">
        <v>16</v>
      </c>
      <c r="H95" s="53">
        <v>18</v>
      </c>
      <c r="I95" s="53">
        <f>AVERAGE(G95:H95)</f>
        <v>17</v>
      </c>
      <c r="J95" s="53">
        <f>(1/F95)*I95*10</f>
        <v>170000</v>
      </c>
      <c r="K95" s="54">
        <f>LOG(J95)</f>
        <v>5.2304489213782741</v>
      </c>
      <c r="L95" s="242"/>
      <c r="M95" s="243"/>
      <c r="N95" s="246"/>
      <c r="O95" s="240"/>
    </row>
    <row r="96" spans="2:15" ht="15" customHeight="1" x14ac:dyDescent="0.2">
      <c r="B96" s="80" t="s">
        <v>108</v>
      </c>
      <c r="C96" s="226"/>
      <c r="D96" s="229"/>
      <c r="E96" s="122" t="s">
        <v>129</v>
      </c>
      <c r="F96" s="52">
        <f>10^-3</f>
        <v>1E-3</v>
      </c>
      <c r="G96" s="53">
        <v>22</v>
      </c>
      <c r="H96" s="53">
        <v>27</v>
      </c>
      <c r="I96" s="53">
        <f>AVERAGE(G96:H96)</f>
        <v>24.5</v>
      </c>
      <c r="J96" s="53">
        <f>(1/F96)*I96*10</f>
        <v>245000</v>
      </c>
      <c r="K96" s="54">
        <f>LOG(J96)</f>
        <v>5.3891660843645326</v>
      </c>
      <c r="L96" s="242"/>
      <c r="M96" s="243"/>
      <c r="N96" s="246"/>
      <c r="O96" s="240"/>
    </row>
    <row r="97" spans="2:15" ht="15.75" customHeight="1" thickBot="1" x14ac:dyDescent="0.25">
      <c r="B97" s="55" t="s">
        <v>109</v>
      </c>
      <c r="C97" s="227"/>
      <c r="D97" s="247"/>
      <c r="E97" s="122" t="s">
        <v>130</v>
      </c>
      <c r="F97" s="52">
        <f>10^-3</f>
        <v>1E-3</v>
      </c>
      <c r="G97" s="84">
        <v>20</v>
      </c>
      <c r="H97" s="84">
        <v>19</v>
      </c>
      <c r="I97" s="84">
        <f>AVERAGE(G97:H97)</f>
        <v>19.5</v>
      </c>
      <c r="J97" s="84">
        <f>(1/F97)*I97*10</f>
        <v>195000</v>
      </c>
      <c r="K97" s="85">
        <f>LOG(J97)</f>
        <v>5.2900346113625183</v>
      </c>
      <c r="L97" s="249"/>
      <c r="M97" s="251"/>
      <c r="N97" s="253"/>
      <c r="O97" s="241"/>
    </row>
    <row r="98" spans="2:15" ht="6.75" customHeight="1" x14ac:dyDescent="0.2"/>
    <row r="99" spans="2:15" ht="6.75" customHeight="1" x14ac:dyDescent="0.2"/>
    <row r="101" spans="2:15" ht="15" thickBot="1" x14ac:dyDescent="0.25"/>
    <row r="102" spans="2:15" ht="16.5" thickBot="1" x14ac:dyDescent="0.3">
      <c r="B102" s="254" t="s">
        <v>14</v>
      </c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6"/>
    </row>
    <row r="103" spans="2:15" ht="30.75" thickBot="1" x14ac:dyDescent="0.25">
      <c r="B103" s="64" t="s">
        <v>1</v>
      </c>
      <c r="C103" s="60" t="s">
        <v>11</v>
      </c>
      <c r="D103" s="13" t="s">
        <v>17</v>
      </c>
      <c r="E103" s="65" t="s">
        <v>2</v>
      </c>
      <c r="F103" s="65" t="s">
        <v>3</v>
      </c>
      <c r="G103" s="65" t="s">
        <v>4</v>
      </c>
      <c r="H103" s="65" t="s">
        <v>5</v>
      </c>
      <c r="I103" s="65" t="s">
        <v>6</v>
      </c>
      <c r="J103" s="65" t="s">
        <v>7</v>
      </c>
      <c r="K103" s="65" t="s">
        <v>8</v>
      </c>
      <c r="L103" s="65" t="s">
        <v>9</v>
      </c>
      <c r="M103" s="66" t="s">
        <v>10</v>
      </c>
    </row>
    <row r="104" spans="2:15" x14ac:dyDescent="0.2">
      <c r="B104" s="71" t="s">
        <v>110</v>
      </c>
      <c r="C104" s="87" t="s">
        <v>23</v>
      </c>
      <c r="D104" s="257" t="s">
        <v>20</v>
      </c>
      <c r="E104" s="260" t="s">
        <v>127</v>
      </c>
      <c r="F104" s="257">
        <v>1</v>
      </c>
      <c r="G104" s="263" t="s">
        <v>128</v>
      </c>
      <c r="H104" s="257">
        <f>AVERAGE(F104:G107)</f>
        <v>1</v>
      </c>
      <c r="I104" s="257">
        <f>H104*1</f>
        <v>1</v>
      </c>
      <c r="J104" s="266">
        <f t="shared" ref="J104:J116" si="56">LOG(I104)</f>
        <v>0</v>
      </c>
      <c r="K104" s="257">
        <f>AVERAGE(I104:I119)</f>
        <v>5</v>
      </c>
      <c r="L104" s="266">
        <f>LOG(K104)</f>
        <v>0.69897000433601886</v>
      </c>
      <c r="M104" s="271">
        <f t="shared" ref="M104" si="57">STDEV(J104:J119)</f>
        <v>0.48516682061282501</v>
      </c>
    </row>
    <row r="105" spans="2:15" x14ac:dyDescent="0.2">
      <c r="B105" s="86" t="s">
        <v>111</v>
      </c>
      <c r="C105" s="8" t="s">
        <v>24</v>
      </c>
      <c r="D105" s="258"/>
      <c r="E105" s="261"/>
      <c r="F105" s="258"/>
      <c r="G105" s="264"/>
      <c r="H105" s="258"/>
      <c r="I105" s="258"/>
      <c r="J105" s="267"/>
      <c r="K105" s="258"/>
      <c r="L105" s="267"/>
      <c r="M105" s="272"/>
    </row>
    <row r="106" spans="2:15" x14ac:dyDescent="0.2">
      <c r="B106" s="86" t="s">
        <v>112</v>
      </c>
      <c r="C106" s="8" t="s">
        <v>129</v>
      </c>
      <c r="D106" s="258"/>
      <c r="E106" s="261"/>
      <c r="F106" s="258"/>
      <c r="G106" s="264"/>
      <c r="H106" s="258"/>
      <c r="I106" s="258"/>
      <c r="J106" s="267"/>
      <c r="K106" s="258"/>
      <c r="L106" s="267"/>
      <c r="M106" s="272"/>
    </row>
    <row r="107" spans="2:15" x14ac:dyDescent="0.2">
      <c r="B107" s="86" t="s">
        <v>113</v>
      </c>
      <c r="C107" s="87" t="s">
        <v>130</v>
      </c>
      <c r="D107" s="259"/>
      <c r="E107" s="262"/>
      <c r="F107" s="259"/>
      <c r="G107" s="265"/>
      <c r="H107" s="259"/>
      <c r="I107" s="259"/>
      <c r="J107" s="268"/>
      <c r="K107" s="258"/>
      <c r="L107" s="267"/>
      <c r="M107" s="272"/>
    </row>
    <row r="108" spans="2:15" x14ac:dyDescent="0.2">
      <c r="B108" s="7" t="s">
        <v>114</v>
      </c>
      <c r="C108" s="87" t="s">
        <v>23</v>
      </c>
      <c r="D108" s="274" t="s">
        <v>19</v>
      </c>
      <c r="E108" s="275" t="s">
        <v>127</v>
      </c>
      <c r="F108" s="274">
        <v>3</v>
      </c>
      <c r="G108" s="276" t="s">
        <v>128</v>
      </c>
      <c r="H108" s="274">
        <f t="shared" ref="H108" si="58">AVERAGE(F108:G111)</f>
        <v>3</v>
      </c>
      <c r="I108" s="274">
        <f t="shared" ref="I108" si="59">H108*1</f>
        <v>3</v>
      </c>
      <c r="J108" s="277">
        <f t="shared" si="56"/>
        <v>0.47712125471966244</v>
      </c>
      <c r="K108" s="258"/>
      <c r="L108" s="267"/>
      <c r="M108" s="272"/>
    </row>
    <row r="109" spans="2:15" x14ac:dyDescent="0.2">
      <c r="B109" s="7" t="s">
        <v>115</v>
      </c>
      <c r="C109" s="8" t="s">
        <v>24</v>
      </c>
      <c r="D109" s="258"/>
      <c r="E109" s="261"/>
      <c r="F109" s="258"/>
      <c r="G109" s="264"/>
      <c r="H109" s="258"/>
      <c r="I109" s="258"/>
      <c r="J109" s="267"/>
      <c r="K109" s="258"/>
      <c r="L109" s="267"/>
      <c r="M109" s="272"/>
    </row>
    <row r="110" spans="2:15" x14ac:dyDescent="0.2">
      <c r="B110" s="7" t="s">
        <v>116</v>
      </c>
      <c r="C110" s="8" t="s">
        <v>129</v>
      </c>
      <c r="D110" s="258"/>
      <c r="E110" s="261"/>
      <c r="F110" s="258"/>
      <c r="G110" s="264"/>
      <c r="H110" s="258"/>
      <c r="I110" s="258"/>
      <c r="J110" s="267"/>
      <c r="K110" s="258"/>
      <c r="L110" s="267"/>
      <c r="M110" s="272"/>
    </row>
    <row r="111" spans="2:15" x14ac:dyDescent="0.2">
      <c r="B111" s="7" t="s">
        <v>117</v>
      </c>
      <c r="C111" s="87" t="s">
        <v>130</v>
      </c>
      <c r="D111" s="259"/>
      <c r="E111" s="262"/>
      <c r="F111" s="259"/>
      <c r="G111" s="265"/>
      <c r="H111" s="259"/>
      <c r="I111" s="259"/>
      <c r="J111" s="268"/>
      <c r="K111" s="258"/>
      <c r="L111" s="267"/>
      <c r="M111" s="272"/>
    </row>
    <row r="112" spans="2:15" x14ac:dyDescent="0.2">
      <c r="B112" s="7" t="s">
        <v>118</v>
      </c>
      <c r="C112" s="87" t="s">
        <v>23</v>
      </c>
      <c r="D112" s="274" t="s">
        <v>21</v>
      </c>
      <c r="E112" s="275" t="s">
        <v>127</v>
      </c>
      <c r="F112" s="274">
        <v>2</v>
      </c>
      <c r="G112" s="276" t="s">
        <v>128</v>
      </c>
      <c r="H112" s="274">
        <f t="shared" ref="H112" si="60">AVERAGE(F112:G115)</f>
        <v>2</v>
      </c>
      <c r="I112" s="274">
        <f t="shared" ref="I112" si="61">H112*1</f>
        <v>2</v>
      </c>
      <c r="J112" s="277">
        <f t="shared" si="56"/>
        <v>0.3010299956639812</v>
      </c>
      <c r="K112" s="258"/>
      <c r="L112" s="267"/>
      <c r="M112" s="272"/>
    </row>
    <row r="113" spans="2:13" x14ac:dyDescent="0.2">
      <c r="B113" s="7" t="s">
        <v>119</v>
      </c>
      <c r="C113" s="8" t="s">
        <v>24</v>
      </c>
      <c r="D113" s="258"/>
      <c r="E113" s="261"/>
      <c r="F113" s="258"/>
      <c r="G113" s="264"/>
      <c r="H113" s="258"/>
      <c r="I113" s="258"/>
      <c r="J113" s="267"/>
      <c r="K113" s="258"/>
      <c r="L113" s="267"/>
      <c r="M113" s="272"/>
    </row>
    <row r="114" spans="2:13" x14ac:dyDescent="0.2">
      <c r="B114" s="7" t="s">
        <v>120</v>
      </c>
      <c r="C114" s="8" t="s">
        <v>129</v>
      </c>
      <c r="D114" s="258"/>
      <c r="E114" s="261"/>
      <c r="F114" s="258"/>
      <c r="G114" s="264"/>
      <c r="H114" s="258"/>
      <c r="I114" s="258"/>
      <c r="J114" s="267"/>
      <c r="K114" s="258"/>
      <c r="L114" s="267"/>
      <c r="M114" s="272"/>
    </row>
    <row r="115" spans="2:13" x14ac:dyDescent="0.2">
      <c r="B115" s="7" t="s">
        <v>121</v>
      </c>
      <c r="C115" s="87" t="s">
        <v>130</v>
      </c>
      <c r="D115" s="259"/>
      <c r="E115" s="262"/>
      <c r="F115" s="259"/>
      <c r="G115" s="265"/>
      <c r="H115" s="259"/>
      <c r="I115" s="259"/>
      <c r="J115" s="268"/>
      <c r="K115" s="258"/>
      <c r="L115" s="267"/>
      <c r="M115" s="272"/>
    </row>
    <row r="116" spans="2:13" x14ac:dyDescent="0.2">
      <c r="B116" s="88" t="s">
        <v>122</v>
      </c>
      <c r="C116" s="87" t="s">
        <v>23</v>
      </c>
      <c r="D116" s="258" t="s">
        <v>18</v>
      </c>
      <c r="E116" s="275" t="s">
        <v>127</v>
      </c>
      <c r="F116" s="274">
        <v>14</v>
      </c>
      <c r="G116" s="276" t="s">
        <v>128</v>
      </c>
      <c r="H116" s="274">
        <f t="shared" ref="H116" si="62">AVERAGE(F116:G119)</f>
        <v>14</v>
      </c>
      <c r="I116" s="274">
        <f t="shared" ref="I116" si="63">H116*1</f>
        <v>14</v>
      </c>
      <c r="J116" s="277">
        <f t="shared" si="56"/>
        <v>1.146128035678238</v>
      </c>
      <c r="K116" s="258"/>
      <c r="L116" s="267"/>
      <c r="M116" s="272"/>
    </row>
    <row r="117" spans="2:13" ht="15" customHeight="1" x14ac:dyDescent="0.2">
      <c r="B117" s="88" t="s">
        <v>123</v>
      </c>
      <c r="C117" s="8" t="s">
        <v>24</v>
      </c>
      <c r="D117" s="258"/>
      <c r="E117" s="261"/>
      <c r="F117" s="258"/>
      <c r="G117" s="264"/>
      <c r="H117" s="258"/>
      <c r="I117" s="258"/>
      <c r="J117" s="267"/>
      <c r="K117" s="258"/>
      <c r="L117" s="267"/>
      <c r="M117" s="272"/>
    </row>
    <row r="118" spans="2:13" ht="15" customHeight="1" x14ac:dyDescent="0.2">
      <c r="B118" s="88" t="s">
        <v>124</v>
      </c>
      <c r="C118" s="8" t="s">
        <v>129</v>
      </c>
      <c r="D118" s="258"/>
      <c r="E118" s="261"/>
      <c r="F118" s="258"/>
      <c r="G118" s="264"/>
      <c r="H118" s="258"/>
      <c r="I118" s="258"/>
      <c r="J118" s="267"/>
      <c r="K118" s="258"/>
      <c r="L118" s="267"/>
      <c r="M118" s="272"/>
    </row>
    <row r="119" spans="2:13" ht="15.75" customHeight="1" thickBot="1" x14ac:dyDescent="0.25">
      <c r="B119" s="9" t="s">
        <v>125</v>
      </c>
      <c r="C119" s="10" t="s">
        <v>130</v>
      </c>
      <c r="D119" s="269"/>
      <c r="E119" s="278"/>
      <c r="F119" s="269"/>
      <c r="G119" s="279"/>
      <c r="H119" s="269"/>
      <c r="I119" s="269"/>
      <c r="J119" s="270"/>
      <c r="K119" s="269"/>
      <c r="L119" s="270"/>
      <c r="M119" s="273"/>
    </row>
  </sheetData>
  <mergeCells count="163">
    <mergeCell ref="G112:G115"/>
    <mergeCell ref="H112:H115"/>
    <mergeCell ref="I112:I115"/>
    <mergeCell ref="J112:J115"/>
    <mergeCell ref="D116:D119"/>
    <mergeCell ref="E116:E119"/>
    <mergeCell ref="F116:F119"/>
    <mergeCell ref="G116:G119"/>
    <mergeCell ref="H116:H119"/>
    <mergeCell ref="N94:N97"/>
    <mergeCell ref="B102:M102"/>
    <mergeCell ref="D104:D107"/>
    <mergeCell ref="E104:E107"/>
    <mergeCell ref="F104:F107"/>
    <mergeCell ref="G104:G107"/>
    <mergeCell ref="H104:H107"/>
    <mergeCell ref="I104:I107"/>
    <mergeCell ref="J104:J107"/>
    <mergeCell ref="K104:K119"/>
    <mergeCell ref="L104:L119"/>
    <mergeCell ref="M104:M119"/>
    <mergeCell ref="D108:D111"/>
    <mergeCell ref="E108:E111"/>
    <mergeCell ref="F108:F111"/>
    <mergeCell ref="G108:G111"/>
    <mergeCell ref="H108:H111"/>
    <mergeCell ref="I108:I111"/>
    <mergeCell ref="J108:J111"/>
    <mergeCell ref="D112:D115"/>
    <mergeCell ref="E112:E115"/>
    <mergeCell ref="I116:I119"/>
    <mergeCell ref="J116:J119"/>
    <mergeCell ref="F112:F115"/>
    <mergeCell ref="O78:O81"/>
    <mergeCell ref="C82:C97"/>
    <mergeCell ref="D82:D85"/>
    <mergeCell ref="L82:L85"/>
    <mergeCell ref="M82:M85"/>
    <mergeCell ref="N82:N85"/>
    <mergeCell ref="O82:O97"/>
    <mergeCell ref="D86:D89"/>
    <mergeCell ref="L86:L89"/>
    <mergeCell ref="M86:M89"/>
    <mergeCell ref="C78:C81"/>
    <mergeCell ref="D78:D81"/>
    <mergeCell ref="E78:E81"/>
    <mergeCell ref="L78:L81"/>
    <mergeCell ref="M78:M81"/>
    <mergeCell ref="N78:N81"/>
    <mergeCell ref="N86:N89"/>
    <mergeCell ref="D90:D93"/>
    <mergeCell ref="L90:L93"/>
    <mergeCell ref="M90:M93"/>
    <mergeCell ref="N90:N93"/>
    <mergeCell ref="D94:D97"/>
    <mergeCell ref="L94:L97"/>
    <mergeCell ref="M94:M97"/>
    <mergeCell ref="O70:O73"/>
    <mergeCell ref="C74:C77"/>
    <mergeCell ref="D74:D77"/>
    <mergeCell ref="E74:E77"/>
    <mergeCell ref="L74:L77"/>
    <mergeCell ref="M74:M77"/>
    <mergeCell ref="N74:N77"/>
    <mergeCell ref="O74:O77"/>
    <mergeCell ref="C70:C73"/>
    <mergeCell ref="D70:D73"/>
    <mergeCell ref="E70:E73"/>
    <mergeCell ref="L70:L73"/>
    <mergeCell ref="M70:M73"/>
    <mergeCell ref="N70:N73"/>
    <mergeCell ref="O62:O65"/>
    <mergeCell ref="C66:C69"/>
    <mergeCell ref="D66:D69"/>
    <mergeCell ref="E66:E69"/>
    <mergeCell ref="L66:L69"/>
    <mergeCell ref="M66:M69"/>
    <mergeCell ref="N66:N69"/>
    <mergeCell ref="O66:O69"/>
    <mergeCell ref="C62:C65"/>
    <mergeCell ref="D62:D65"/>
    <mergeCell ref="E62:E65"/>
    <mergeCell ref="L62:L65"/>
    <mergeCell ref="M62:M65"/>
    <mergeCell ref="N62:N65"/>
    <mergeCell ref="O54:O57"/>
    <mergeCell ref="C58:C61"/>
    <mergeCell ref="D58:D61"/>
    <mergeCell ref="E58:E61"/>
    <mergeCell ref="L58:L61"/>
    <mergeCell ref="M58:M61"/>
    <mergeCell ref="N58:N61"/>
    <mergeCell ref="O58:O61"/>
    <mergeCell ref="C54:C57"/>
    <mergeCell ref="D54:D57"/>
    <mergeCell ref="E54:E57"/>
    <mergeCell ref="L54:L57"/>
    <mergeCell ref="M54:M57"/>
    <mergeCell ref="N54:N57"/>
    <mergeCell ref="O46:O49"/>
    <mergeCell ref="C50:C53"/>
    <mergeCell ref="D50:D53"/>
    <mergeCell ref="E50:E53"/>
    <mergeCell ref="L50:L53"/>
    <mergeCell ref="M50:M53"/>
    <mergeCell ref="N50:N53"/>
    <mergeCell ref="O50:O53"/>
    <mergeCell ref="C46:C49"/>
    <mergeCell ref="D46:D49"/>
    <mergeCell ref="E46:E49"/>
    <mergeCell ref="L46:L49"/>
    <mergeCell ref="M46:M49"/>
    <mergeCell ref="N46:N49"/>
    <mergeCell ref="O38:O41"/>
    <mergeCell ref="C42:C45"/>
    <mergeCell ref="D42:D45"/>
    <mergeCell ref="E42:E45"/>
    <mergeCell ref="L42:L45"/>
    <mergeCell ref="M42:M45"/>
    <mergeCell ref="N42:N45"/>
    <mergeCell ref="O42:O45"/>
    <mergeCell ref="C38:C41"/>
    <mergeCell ref="D38:D41"/>
    <mergeCell ref="E38:E41"/>
    <mergeCell ref="L38:L41"/>
    <mergeCell ref="M38:M41"/>
    <mergeCell ref="N38:N41"/>
    <mergeCell ref="O30:O33"/>
    <mergeCell ref="C34:C37"/>
    <mergeCell ref="D34:D37"/>
    <mergeCell ref="E34:E37"/>
    <mergeCell ref="L34:L37"/>
    <mergeCell ref="M34:M37"/>
    <mergeCell ref="N34:N37"/>
    <mergeCell ref="O34:O37"/>
    <mergeCell ref="C30:C33"/>
    <mergeCell ref="D30:D33"/>
    <mergeCell ref="E30:E33"/>
    <mergeCell ref="L30:L33"/>
    <mergeCell ref="M30:M33"/>
    <mergeCell ref="N30:N33"/>
    <mergeCell ref="C26:C29"/>
    <mergeCell ref="D26:D29"/>
    <mergeCell ref="E26:E29"/>
    <mergeCell ref="L26:L29"/>
    <mergeCell ref="M26:M29"/>
    <mergeCell ref="N26:N29"/>
    <mergeCell ref="O26:O29"/>
    <mergeCell ref="C22:C25"/>
    <mergeCell ref="D22:D25"/>
    <mergeCell ref="E22:E25"/>
    <mergeCell ref="L22:L25"/>
    <mergeCell ref="M22:M25"/>
    <mergeCell ref="N22:N25"/>
    <mergeCell ref="B16:O16"/>
    <mergeCell ref="C18:C21"/>
    <mergeCell ref="D18:D21"/>
    <mergeCell ref="E18:E21"/>
    <mergeCell ref="L18:L21"/>
    <mergeCell ref="M18:M21"/>
    <mergeCell ref="N18:N21"/>
    <mergeCell ref="O18:O21"/>
    <mergeCell ref="O22:O25"/>
  </mergeCells>
  <pageMargins left="0.7" right="0.7" top="0.75" bottom="0.75" header="0.3" footer="0.3"/>
  <pageSetup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tabSelected="1" workbookViewId="0">
      <selection activeCell="R12" sqref="R12"/>
    </sheetView>
  </sheetViews>
  <sheetFormatPr defaultRowHeight="14.25" x14ac:dyDescent="0.2"/>
  <cols>
    <col min="1" max="2" width="9.140625" style="2"/>
    <col min="3" max="4" width="12.85546875" style="2" customWidth="1"/>
    <col min="5" max="5" width="9.42578125" style="2" bestFit="1" customWidth="1"/>
    <col min="6" max="6" width="10" style="2" bestFit="1" customWidth="1"/>
    <col min="7" max="8" width="9.28515625" style="2" bestFit="1" customWidth="1"/>
    <col min="9" max="9" width="11.7109375" style="2" customWidth="1"/>
    <col min="10" max="10" width="12.42578125" style="2" customWidth="1"/>
    <col min="11" max="14" width="9.28515625" style="2" bestFit="1" customWidth="1"/>
    <col min="15" max="15" width="19.42578125" style="2" customWidth="1"/>
    <col min="16" max="16384" width="9.140625" style="2"/>
  </cols>
  <sheetData>
    <row r="1" spans="1:15" ht="18" x14ac:dyDescent="0.25">
      <c r="A1" s="1" t="s">
        <v>154</v>
      </c>
    </row>
    <row r="3" spans="1:15" ht="18.75" x14ac:dyDescent="0.2">
      <c r="A3" s="3" t="s">
        <v>126</v>
      </c>
    </row>
    <row r="4" spans="1:15" ht="18" x14ac:dyDescent="0.2">
      <c r="A4" s="3"/>
    </row>
    <row r="5" spans="1:15" ht="15" x14ac:dyDescent="0.2">
      <c r="B5" s="11" t="s">
        <v>153</v>
      </c>
    </row>
    <row r="6" spans="1:15" ht="15" x14ac:dyDescent="0.2">
      <c r="B6" s="11" t="s">
        <v>144</v>
      </c>
    </row>
    <row r="7" spans="1:15" ht="15.75" x14ac:dyDescent="0.25">
      <c r="B7" s="11" t="s">
        <v>27</v>
      </c>
      <c r="K7" s="62" t="s">
        <v>155</v>
      </c>
      <c r="L7" s="62"/>
      <c r="M7" s="62"/>
      <c r="N7" s="62"/>
    </row>
    <row r="8" spans="1:15" ht="15" x14ac:dyDescent="0.2">
      <c r="B8" s="11" t="s">
        <v>145</v>
      </c>
      <c r="K8" s="62" t="s">
        <v>149</v>
      </c>
      <c r="L8" s="62"/>
      <c r="M8" s="62"/>
      <c r="N8" s="62"/>
    </row>
    <row r="9" spans="1:15" ht="16.5" x14ac:dyDescent="0.3">
      <c r="B9" s="11" t="s">
        <v>28</v>
      </c>
      <c r="K9" s="62" t="s">
        <v>150</v>
      </c>
      <c r="L9" s="62"/>
      <c r="M9" s="62"/>
      <c r="N9" s="62"/>
    </row>
    <row r="10" spans="1:15" ht="15" x14ac:dyDescent="0.2">
      <c r="B10" s="11" t="s">
        <v>137</v>
      </c>
      <c r="K10" s="62"/>
      <c r="L10" s="62"/>
      <c r="M10" s="62"/>
      <c r="N10" s="62"/>
    </row>
    <row r="11" spans="1:15" ht="15" x14ac:dyDescent="0.2">
      <c r="B11" s="11" t="s">
        <v>29</v>
      </c>
      <c r="K11" s="62" t="s">
        <v>156</v>
      </c>
      <c r="L11" s="62"/>
      <c r="M11" s="62"/>
      <c r="N11" s="62"/>
    </row>
    <row r="12" spans="1:15" ht="15" x14ac:dyDescent="0.2">
      <c r="B12" s="11" t="s">
        <v>147</v>
      </c>
      <c r="K12" s="62" t="s">
        <v>151</v>
      </c>
      <c r="L12" s="62"/>
      <c r="M12" s="62"/>
      <c r="N12" s="62"/>
    </row>
    <row r="13" spans="1:15" ht="15" x14ac:dyDescent="0.2">
      <c r="B13" s="11" t="s">
        <v>146</v>
      </c>
      <c r="K13" s="62" t="s">
        <v>152</v>
      </c>
      <c r="L13" s="62"/>
      <c r="M13" s="62"/>
      <c r="N13" s="62"/>
    </row>
    <row r="14" spans="1:15" ht="15" x14ac:dyDescent="0.2">
      <c r="B14" s="11" t="s">
        <v>148</v>
      </c>
    </row>
    <row r="15" spans="1:15" ht="15" thickBot="1" x14ac:dyDescent="0.25"/>
    <row r="16" spans="1:15" ht="16.5" thickBot="1" x14ac:dyDescent="0.3">
      <c r="B16" s="159" t="s">
        <v>25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1"/>
    </row>
    <row r="17" spans="2:15" ht="30.75" thickBot="1" x14ac:dyDescent="0.25">
      <c r="B17" s="12" t="s">
        <v>1</v>
      </c>
      <c r="C17" s="13" t="s">
        <v>12</v>
      </c>
      <c r="D17" s="13" t="s">
        <v>17</v>
      </c>
      <c r="E17" s="13" t="s">
        <v>11</v>
      </c>
      <c r="F17" s="13" t="s">
        <v>2</v>
      </c>
      <c r="G17" s="13" t="s">
        <v>3</v>
      </c>
      <c r="H17" s="13" t="s">
        <v>4</v>
      </c>
      <c r="I17" s="13" t="s">
        <v>5</v>
      </c>
      <c r="J17" s="13" t="s">
        <v>6</v>
      </c>
      <c r="K17" s="13" t="s">
        <v>7</v>
      </c>
      <c r="L17" s="13" t="s">
        <v>8</v>
      </c>
      <c r="M17" s="13" t="s">
        <v>9</v>
      </c>
      <c r="N17" s="14" t="s">
        <v>10</v>
      </c>
      <c r="O17" s="61" t="s">
        <v>16</v>
      </c>
    </row>
    <row r="18" spans="2:15" x14ac:dyDescent="0.2">
      <c r="B18" s="21" t="s">
        <v>38</v>
      </c>
      <c r="C18" s="162" t="s">
        <v>13</v>
      </c>
      <c r="D18" s="165" t="s">
        <v>20</v>
      </c>
      <c r="E18" s="162" t="s">
        <v>129</v>
      </c>
      <c r="F18" s="22">
        <f>10^-2</f>
        <v>0.01</v>
      </c>
      <c r="G18" s="23">
        <v>208</v>
      </c>
      <c r="H18" s="23">
        <v>169</v>
      </c>
      <c r="I18" s="23">
        <f>AVERAGE(G18:H18)</f>
        <v>188.5</v>
      </c>
      <c r="J18" s="23">
        <f>(1/F18)*I18*10</f>
        <v>188500</v>
      </c>
      <c r="K18" s="24">
        <f>LOG(J18)</f>
        <v>5.2753113545418113</v>
      </c>
      <c r="L18" s="165">
        <f>AVERAGE(J18:J21)</f>
        <v>127437.5</v>
      </c>
      <c r="M18" s="168">
        <f>LOG(L18)</f>
        <v>5.105297243122215</v>
      </c>
      <c r="N18" s="171">
        <f>STDEV(K18:K21)</f>
        <v>0.78852806511709195</v>
      </c>
      <c r="O18" s="174">
        <f>M82-M18</f>
        <v>1.1978988142982736</v>
      </c>
    </row>
    <row r="19" spans="2:15" x14ac:dyDescent="0.2">
      <c r="B19" s="25" t="s">
        <v>39</v>
      </c>
      <c r="C19" s="163"/>
      <c r="D19" s="166"/>
      <c r="E19" s="163"/>
      <c r="F19" s="26">
        <f>10^-2</f>
        <v>0.01</v>
      </c>
      <c r="G19" s="27">
        <v>55</v>
      </c>
      <c r="H19" s="27">
        <v>59</v>
      </c>
      <c r="I19" s="27">
        <f t="shared" ref="I19:I21" si="0">AVERAGE(G19:H19)</f>
        <v>57</v>
      </c>
      <c r="J19" s="27">
        <f t="shared" ref="J19:J21" si="1">(1/F19)*I19*10</f>
        <v>57000</v>
      </c>
      <c r="K19" s="28">
        <f t="shared" ref="K19:K21" si="2">LOG(J19)</f>
        <v>4.7558748556724915</v>
      </c>
      <c r="L19" s="166"/>
      <c r="M19" s="169"/>
      <c r="N19" s="172"/>
      <c r="O19" s="175"/>
    </row>
    <row r="20" spans="2:15" x14ac:dyDescent="0.2">
      <c r="B20" s="25" t="s">
        <v>40</v>
      </c>
      <c r="C20" s="163"/>
      <c r="D20" s="166"/>
      <c r="E20" s="163"/>
      <c r="F20" s="26">
        <f>10^-1</f>
        <v>0.1</v>
      </c>
      <c r="G20" s="27">
        <v>53</v>
      </c>
      <c r="H20" s="27">
        <v>42</v>
      </c>
      <c r="I20" s="27">
        <f t="shared" si="0"/>
        <v>47.5</v>
      </c>
      <c r="J20" s="27">
        <f t="shared" si="1"/>
        <v>4750</v>
      </c>
      <c r="K20" s="28">
        <f t="shared" si="2"/>
        <v>3.6766936096248664</v>
      </c>
      <c r="L20" s="166"/>
      <c r="M20" s="169"/>
      <c r="N20" s="172"/>
      <c r="O20" s="175"/>
    </row>
    <row r="21" spans="2:15" ht="15" thickBot="1" x14ac:dyDescent="0.25">
      <c r="B21" s="56" t="s">
        <v>41</v>
      </c>
      <c r="C21" s="164"/>
      <c r="D21" s="167"/>
      <c r="E21" s="164"/>
      <c r="F21" s="57">
        <f>10^-2</f>
        <v>0.01</v>
      </c>
      <c r="G21" s="58">
        <v>252</v>
      </c>
      <c r="H21" s="58">
        <v>267</v>
      </c>
      <c r="I21" s="58">
        <f t="shared" si="0"/>
        <v>259.5</v>
      </c>
      <c r="J21" s="58">
        <f t="shared" si="1"/>
        <v>259500</v>
      </c>
      <c r="K21" s="59">
        <f t="shared" si="2"/>
        <v>5.4141373621844764</v>
      </c>
      <c r="L21" s="167"/>
      <c r="M21" s="170"/>
      <c r="N21" s="173"/>
      <c r="O21" s="176"/>
    </row>
    <row r="22" spans="2:15" x14ac:dyDescent="0.2">
      <c r="B22" s="21" t="s">
        <v>30</v>
      </c>
      <c r="C22" s="162" t="s">
        <v>13</v>
      </c>
      <c r="D22" s="165" t="s">
        <v>20</v>
      </c>
      <c r="E22" s="162" t="s">
        <v>23</v>
      </c>
      <c r="F22" s="22">
        <f>10^-1</f>
        <v>0.1</v>
      </c>
      <c r="G22" s="135">
        <v>11</v>
      </c>
      <c r="H22" s="135">
        <v>10</v>
      </c>
      <c r="I22" s="23">
        <f>AVERAGE(G22:H22)</f>
        <v>10.5</v>
      </c>
      <c r="J22" s="23">
        <f>(1/F22)*I22*10</f>
        <v>1050</v>
      </c>
      <c r="K22" s="24">
        <f>LOG(J22)</f>
        <v>3.0211892990699383</v>
      </c>
      <c r="L22" s="165">
        <f>AVERAGE(J22:J25)</f>
        <v>49000</v>
      </c>
      <c r="M22" s="168">
        <f>LOG(L22)</f>
        <v>4.6901960800285138</v>
      </c>
      <c r="N22" s="171">
        <f>STDEV(K22:K25)</f>
        <v>1.0259854634125654</v>
      </c>
      <c r="O22" s="174">
        <f>M82-M22</f>
        <v>1.6129999773919748</v>
      </c>
    </row>
    <row r="23" spans="2:15" ht="15" customHeight="1" x14ac:dyDescent="0.2">
      <c r="B23" s="25" t="s">
        <v>31</v>
      </c>
      <c r="C23" s="163"/>
      <c r="D23" s="166"/>
      <c r="E23" s="163"/>
      <c r="F23" s="26">
        <f>10^-2</f>
        <v>0.01</v>
      </c>
      <c r="G23" s="136">
        <v>124</v>
      </c>
      <c r="H23" s="136">
        <v>149</v>
      </c>
      <c r="I23" s="27">
        <f t="shared" ref="I23:I93" si="3">AVERAGE(G23:H23)</f>
        <v>136.5</v>
      </c>
      <c r="J23" s="27">
        <f t="shared" ref="J23:J93" si="4">(1/F23)*I23*10</f>
        <v>136500</v>
      </c>
      <c r="K23" s="28">
        <f t="shared" ref="K23:K93" si="5">LOG(J23)</f>
        <v>5.1351326513767752</v>
      </c>
      <c r="L23" s="166"/>
      <c r="M23" s="169"/>
      <c r="N23" s="172"/>
      <c r="O23" s="175"/>
    </row>
    <row r="24" spans="2:15" ht="15" customHeight="1" x14ac:dyDescent="0.2">
      <c r="B24" s="25" t="s">
        <v>32</v>
      </c>
      <c r="C24" s="163"/>
      <c r="D24" s="166"/>
      <c r="E24" s="163"/>
      <c r="F24" s="26">
        <f>10^-2</f>
        <v>0.01</v>
      </c>
      <c r="G24" s="136">
        <v>56</v>
      </c>
      <c r="H24" s="136">
        <v>56</v>
      </c>
      <c r="I24" s="27">
        <f t="shared" si="3"/>
        <v>56</v>
      </c>
      <c r="J24" s="27">
        <f t="shared" si="4"/>
        <v>56000</v>
      </c>
      <c r="K24" s="28">
        <f t="shared" si="5"/>
        <v>4.7481880270062007</v>
      </c>
      <c r="L24" s="166"/>
      <c r="M24" s="169"/>
      <c r="N24" s="172"/>
      <c r="O24" s="175"/>
    </row>
    <row r="25" spans="2:15" ht="15.75" customHeight="1" thickBot="1" x14ac:dyDescent="0.25">
      <c r="B25" s="56" t="s">
        <v>33</v>
      </c>
      <c r="C25" s="164"/>
      <c r="D25" s="167"/>
      <c r="E25" s="164"/>
      <c r="F25" s="57">
        <f t="shared" ref="F25" si="6">10^-1</f>
        <v>0.1</v>
      </c>
      <c r="G25" s="137">
        <v>19</v>
      </c>
      <c r="H25" s="137">
        <v>30</v>
      </c>
      <c r="I25" s="58">
        <f t="shared" si="3"/>
        <v>24.5</v>
      </c>
      <c r="J25" s="58">
        <f t="shared" si="4"/>
        <v>2450</v>
      </c>
      <c r="K25" s="59">
        <f t="shared" si="5"/>
        <v>3.3891660843645326</v>
      </c>
      <c r="L25" s="167"/>
      <c r="M25" s="170"/>
      <c r="N25" s="173"/>
      <c r="O25" s="176"/>
    </row>
    <row r="26" spans="2:15" x14ac:dyDescent="0.2">
      <c r="B26" s="21" t="s">
        <v>34</v>
      </c>
      <c r="C26" s="162" t="s">
        <v>13</v>
      </c>
      <c r="D26" s="165" t="s">
        <v>20</v>
      </c>
      <c r="E26" s="162" t="s">
        <v>24</v>
      </c>
      <c r="F26" s="22">
        <f>10^-1</f>
        <v>0.1</v>
      </c>
      <c r="G26" s="135">
        <v>87</v>
      </c>
      <c r="H26" s="138">
        <v>102</v>
      </c>
      <c r="I26" s="23">
        <f>AVERAGE(G26:H26)</f>
        <v>94.5</v>
      </c>
      <c r="J26" s="23">
        <f t="shared" si="4"/>
        <v>9450</v>
      </c>
      <c r="K26" s="24">
        <f>LOG(J26)</f>
        <v>3.975431808509263</v>
      </c>
      <c r="L26" s="165">
        <f>AVERAGE(J26:J29)</f>
        <v>10415.75</v>
      </c>
      <c r="M26" s="168">
        <f>LOG(L26)</f>
        <v>4.017690547364337</v>
      </c>
      <c r="N26" s="171">
        <f>STDEV(K26:K29)</f>
        <v>0.86042857715811316</v>
      </c>
      <c r="O26" s="174">
        <f>M82-M26</f>
        <v>2.2855055100561517</v>
      </c>
    </row>
    <row r="27" spans="2:15" ht="15" customHeight="1" x14ac:dyDescent="0.2">
      <c r="B27" s="25" t="s">
        <v>35</v>
      </c>
      <c r="C27" s="163"/>
      <c r="D27" s="166"/>
      <c r="E27" s="163"/>
      <c r="F27" s="26">
        <f>10^-1</f>
        <v>0.1</v>
      </c>
      <c r="G27" s="136">
        <v>146</v>
      </c>
      <c r="H27" s="136">
        <v>152</v>
      </c>
      <c r="I27" s="27">
        <f t="shared" ref="I27:I29" si="7">AVERAGE(G27:H27)</f>
        <v>149</v>
      </c>
      <c r="J27" s="27">
        <f t="shared" si="4"/>
        <v>14900</v>
      </c>
      <c r="K27" s="28">
        <f t="shared" ref="K27:K29" si="8">LOG(J27)</f>
        <v>4.173186268412274</v>
      </c>
      <c r="L27" s="166"/>
      <c r="M27" s="169"/>
      <c r="N27" s="172"/>
      <c r="O27" s="175"/>
    </row>
    <row r="28" spans="2:15" ht="15" customHeight="1" x14ac:dyDescent="0.25">
      <c r="B28" s="25" t="s">
        <v>36</v>
      </c>
      <c r="C28" s="163"/>
      <c r="D28" s="166"/>
      <c r="E28" s="163"/>
      <c r="F28" s="149" t="s">
        <v>127</v>
      </c>
      <c r="G28" s="136">
        <v>263</v>
      </c>
      <c r="H28" s="145" t="s">
        <v>128</v>
      </c>
      <c r="I28" s="27">
        <f t="shared" si="7"/>
        <v>263</v>
      </c>
      <c r="J28" s="27">
        <f>I28*1</f>
        <v>263</v>
      </c>
      <c r="K28" s="28">
        <f t="shared" si="8"/>
        <v>2.419955748489758</v>
      </c>
      <c r="L28" s="166"/>
      <c r="M28" s="169"/>
      <c r="N28" s="172"/>
      <c r="O28" s="175"/>
    </row>
    <row r="29" spans="2:15" ht="15.75" customHeight="1" thickBot="1" x14ac:dyDescent="0.25">
      <c r="B29" s="56" t="s">
        <v>37</v>
      </c>
      <c r="C29" s="164"/>
      <c r="D29" s="167"/>
      <c r="E29" s="164"/>
      <c r="F29" s="57">
        <f t="shared" ref="F29" si="9">10^-1</f>
        <v>0.1</v>
      </c>
      <c r="G29" s="137">
        <v>184</v>
      </c>
      <c r="H29" s="137">
        <v>157</v>
      </c>
      <c r="I29" s="58">
        <f t="shared" si="7"/>
        <v>170.5</v>
      </c>
      <c r="J29" s="58">
        <f t="shared" si="4"/>
        <v>17050</v>
      </c>
      <c r="K29" s="59">
        <f t="shared" si="8"/>
        <v>4.2317243833285163</v>
      </c>
      <c r="L29" s="167"/>
      <c r="M29" s="170"/>
      <c r="N29" s="173"/>
      <c r="O29" s="176"/>
    </row>
    <row r="30" spans="2:15" ht="15.75" customHeight="1" x14ac:dyDescent="0.25">
      <c r="B30" s="21" t="s">
        <v>42</v>
      </c>
      <c r="C30" s="162" t="s">
        <v>13</v>
      </c>
      <c r="D30" s="165" t="s">
        <v>20</v>
      </c>
      <c r="E30" s="162" t="s">
        <v>130</v>
      </c>
      <c r="F30" s="22">
        <f>10^-1</f>
        <v>0.1</v>
      </c>
      <c r="G30" s="133">
        <v>300</v>
      </c>
      <c r="H30" s="152">
        <v>300</v>
      </c>
      <c r="I30" s="23">
        <f>AVERAGE(G30:H30)</f>
        <v>300</v>
      </c>
      <c r="J30" s="23">
        <f t="shared" si="4"/>
        <v>30000</v>
      </c>
      <c r="K30" s="24">
        <f>LOG(J30)</f>
        <v>4.4771212547196626</v>
      </c>
      <c r="L30" s="165">
        <f>AVERAGE(J30:J33)</f>
        <v>16625</v>
      </c>
      <c r="M30" s="168">
        <f>LOG(L30)</f>
        <v>4.220761653975142</v>
      </c>
      <c r="N30" s="171">
        <f>STDEV(K30:K33)</f>
        <v>0.56855481220250859</v>
      </c>
      <c r="O30" s="174">
        <f>M82-M30</f>
        <v>2.0824344034453466</v>
      </c>
    </row>
    <row r="31" spans="2:15" ht="15.75" customHeight="1" x14ac:dyDescent="0.25">
      <c r="B31" s="25" t="s">
        <v>43</v>
      </c>
      <c r="C31" s="163"/>
      <c r="D31" s="166"/>
      <c r="E31" s="163"/>
      <c r="F31" s="26">
        <f>10^-1</f>
        <v>0.1</v>
      </c>
      <c r="G31" s="131">
        <v>300</v>
      </c>
      <c r="H31" s="131">
        <v>300</v>
      </c>
      <c r="I31" s="27">
        <f t="shared" ref="I31:I37" si="10">AVERAGE(G31:H31)</f>
        <v>300</v>
      </c>
      <c r="J31" s="27">
        <f t="shared" si="4"/>
        <v>30000</v>
      </c>
      <c r="K31" s="28">
        <f t="shared" ref="K31:K37" si="11">LOG(J31)</f>
        <v>4.4771212547196626</v>
      </c>
      <c r="L31" s="166"/>
      <c r="M31" s="169"/>
      <c r="N31" s="172"/>
      <c r="O31" s="175"/>
    </row>
    <row r="32" spans="2:15" ht="15.75" customHeight="1" x14ac:dyDescent="0.2">
      <c r="B32" s="25" t="s">
        <v>44</v>
      </c>
      <c r="C32" s="163"/>
      <c r="D32" s="166"/>
      <c r="E32" s="163"/>
      <c r="F32" s="26">
        <f>10^-1</f>
        <v>0.1</v>
      </c>
      <c r="G32" s="27">
        <v>27</v>
      </c>
      <c r="H32" s="136">
        <v>24</v>
      </c>
      <c r="I32" s="27">
        <f t="shared" si="10"/>
        <v>25.5</v>
      </c>
      <c r="J32" s="27">
        <f t="shared" si="4"/>
        <v>2550</v>
      </c>
      <c r="K32" s="28">
        <f t="shared" si="11"/>
        <v>3.406540180433955</v>
      </c>
      <c r="L32" s="166"/>
      <c r="M32" s="169"/>
      <c r="N32" s="172"/>
      <c r="O32" s="175"/>
    </row>
    <row r="33" spans="2:15" ht="15.75" customHeight="1" thickBot="1" x14ac:dyDescent="0.25">
      <c r="B33" s="56" t="s">
        <v>45</v>
      </c>
      <c r="C33" s="164"/>
      <c r="D33" s="167"/>
      <c r="E33" s="164"/>
      <c r="F33" s="57">
        <f t="shared" ref="F33" si="12">10^-1</f>
        <v>0.1</v>
      </c>
      <c r="G33" s="58">
        <v>32</v>
      </c>
      <c r="H33" s="137">
        <v>47</v>
      </c>
      <c r="I33" s="58">
        <f t="shared" si="10"/>
        <v>39.5</v>
      </c>
      <c r="J33" s="58">
        <f t="shared" si="4"/>
        <v>3950</v>
      </c>
      <c r="K33" s="59">
        <f t="shared" si="11"/>
        <v>3.5965970956264601</v>
      </c>
      <c r="L33" s="167"/>
      <c r="M33" s="170"/>
      <c r="N33" s="173"/>
      <c r="O33" s="176"/>
    </row>
    <row r="34" spans="2:15" ht="15.75" customHeight="1" x14ac:dyDescent="0.2">
      <c r="B34" s="15" t="s">
        <v>54</v>
      </c>
      <c r="C34" s="177" t="s">
        <v>13</v>
      </c>
      <c r="D34" s="180" t="s">
        <v>19</v>
      </c>
      <c r="E34" s="177" t="s">
        <v>129</v>
      </c>
      <c r="F34" s="123">
        <f>10^-1</f>
        <v>0.1</v>
      </c>
      <c r="G34" s="16">
        <v>22</v>
      </c>
      <c r="H34" s="139">
        <v>36</v>
      </c>
      <c r="I34" s="16">
        <f t="shared" si="10"/>
        <v>29</v>
      </c>
      <c r="J34" s="5">
        <f>(1/F34)*I34*10</f>
        <v>2900</v>
      </c>
      <c r="K34" s="17">
        <f t="shared" si="11"/>
        <v>3.4623979978989561</v>
      </c>
      <c r="L34" s="180">
        <f>AVERAGE(J34:J37)</f>
        <v>15700</v>
      </c>
      <c r="M34" s="183">
        <f t="shared" ref="M34" si="13">LOG(L34)</f>
        <v>4.195899652409234</v>
      </c>
      <c r="N34" s="186">
        <f t="shared" ref="N34" si="14">STDEV(K34:K37)</f>
        <v>0.79983282234473674</v>
      </c>
      <c r="O34" s="189">
        <f>M86-M34</f>
        <v>2.6034408970443481</v>
      </c>
    </row>
    <row r="35" spans="2:15" ht="15.75" customHeight="1" x14ac:dyDescent="0.2">
      <c r="B35" s="4" t="s">
        <v>55</v>
      </c>
      <c r="C35" s="178"/>
      <c r="D35" s="181"/>
      <c r="E35" s="178"/>
      <c r="F35" s="124">
        <f t="shared" ref="F35:F43" si="15">10^-1</f>
        <v>0.1</v>
      </c>
      <c r="G35" s="5">
        <v>9</v>
      </c>
      <c r="H35" s="140">
        <v>12</v>
      </c>
      <c r="I35" s="5">
        <f t="shared" si="10"/>
        <v>10.5</v>
      </c>
      <c r="J35" s="5">
        <f t="shared" ref="J35:J44" si="16">(1/F35)*I35*10</f>
        <v>1050</v>
      </c>
      <c r="K35" s="6">
        <f t="shared" si="11"/>
        <v>3.0211892990699383</v>
      </c>
      <c r="L35" s="181"/>
      <c r="M35" s="184"/>
      <c r="N35" s="187"/>
      <c r="O35" s="190"/>
    </row>
    <row r="36" spans="2:15" ht="15.75" customHeight="1" x14ac:dyDescent="0.2">
      <c r="B36" s="4" t="s">
        <v>56</v>
      </c>
      <c r="C36" s="178"/>
      <c r="D36" s="181"/>
      <c r="E36" s="178"/>
      <c r="F36" s="124">
        <f>10^-2</f>
        <v>0.01</v>
      </c>
      <c r="G36" s="5">
        <v>60</v>
      </c>
      <c r="H36" s="140">
        <v>55</v>
      </c>
      <c r="I36" s="5">
        <f t="shared" si="10"/>
        <v>57.5</v>
      </c>
      <c r="J36" s="5">
        <f t="shared" si="16"/>
        <v>57500</v>
      </c>
      <c r="K36" s="6">
        <f t="shared" si="11"/>
        <v>4.7596678446896306</v>
      </c>
      <c r="L36" s="181"/>
      <c r="M36" s="184"/>
      <c r="N36" s="187"/>
      <c r="O36" s="190"/>
    </row>
    <row r="37" spans="2:15" ht="15.75" customHeight="1" thickBot="1" x14ac:dyDescent="0.25">
      <c r="B37" s="18" t="s">
        <v>57</v>
      </c>
      <c r="C37" s="179"/>
      <c r="D37" s="182"/>
      <c r="E37" s="179"/>
      <c r="F37" s="125">
        <f t="shared" si="15"/>
        <v>0.1</v>
      </c>
      <c r="G37" s="19">
        <v>14</v>
      </c>
      <c r="H37" s="141">
        <v>13</v>
      </c>
      <c r="I37" s="19">
        <f t="shared" si="10"/>
        <v>13.5</v>
      </c>
      <c r="J37" s="19">
        <f t="shared" si="16"/>
        <v>1350</v>
      </c>
      <c r="K37" s="20">
        <f t="shared" si="11"/>
        <v>3.1303337684950061</v>
      </c>
      <c r="L37" s="182"/>
      <c r="M37" s="185"/>
      <c r="N37" s="188"/>
      <c r="O37" s="191"/>
    </row>
    <row r="38" spans="2:15" ht="15" x14ac:dyDescent="0.25">
      <c r="B38" s="96" t="s">
        <v>46</v>
      </c>
      <c r="C38" s="177" t="s">
        <v>13</v>
      </c>
      <c r="D38" s="180" t="s">
        <v>19</v>
      </c>
      <c r="E38" s="177" t="s">
        <v>23</v>
      </c>
      <c r="F38" s="123">
        <f>10^-1</f>
        <v>0.1</v>
      </c>
      <c r="G38" s="133">
        <v>300</v>
      </c>
      <c r="H38" s="134">
        <v>300</v>
      </c>
      <c r="I38" s="16">
        <f t="shared" ref="I38:I45" si="17">AVERAGE(G38:H38)</f>
        <v>300</v>
      </c>
      <c r="J38" s="5">
        <f t="shared" si="16"/>
        <v>30000</v>
      </c>
      <c r="K38" s="17">
        <f t="shared" si="5"/>
        <v>4.4771212547196626</v>
      </c>
      <c r="L38" s="180">
        <f>AVERAGE(J38:J41)</f>
        <v>16655</v>
      </c>
      <c r="M38" s="183">
        <f t="shared" ref="M38" si="18">LOG(L38)</f>
        <v>4.2215446370271952</v>
      </c>
      <c r="N38" s="186">
        <f t="shared" ref="N38" si="19">STDEV(K38:K41)</f>
        <v>0.92965244550336401</v>
      </c>
      <c r="O38" s="189">
        <f>M86-M38</f>
        <v>2.5777959124263869</v>
      </c>
    </row>
    <row r="39" spans="2:15" ht="15" customHeight="1" x14ac:dyDescent="0.25">
      <c r="B39" s="4" t="s">
        <v>47</v>
      </c>
      <c r="C39" s="178"/>
      <c r="D39" s="181"/>
      <c r="E39" s="178"/>
      <c r="F39" s="106" t="s">
        <v>127</v>
      </c>
      <c r="G39" s="5">
        <v>320</v>
      </c>
      <c r="H39" s="150" t="s">
        <v>128</v>
      </c>
      <c r="I39" s="5">
        <f t="shared" si="17"/>
        <v>320</v>
      </c>
      <c r="J39" s="5">
        <f t="shared" ref="J39" si="20">I39*1</f>
        <v>320</v>
      </c>
      <c r="K39" s="6">
        <f t="shared" si="5"/>
        <v>2.5051499783199058</v>
      </c>
      <c r="L39" s="181"/>
      <c r="M39" s="184"/>
      <c r="N39" s="187"/>
      <c r="O39" s="190"/>
    </row>
    <row r="40" spans="2:15" ht="15" customHeight="1" x14ac:dyDescent="0.25">
      <c r="B40" s="4" t="s">
        <v>48</v>
      </c>
      <c r="C40" s="178"/>
      <c r="D40" s="181"/>
      <c r="E40" s="178"/>
      <c r="F40" s="124">
        <f>10^-1</f>
        <v>0.1</v>
      </c>
      <c r="G40" s="131">
        <v>300</v>
      </c>
      <c r="H40" s="132">
        <v>300</v>
      </c>
      <c r="I40" s="5">
        <f t="shared" si="17"/>
        <v>300</v>
      </c>
      <c r="J40" s="5">
        <f t="shared" si="16"/>
        <v>30000</v>
      </c>
      <c r="K40" s="6">
        <f t="shared" si="5"/>
        <v>4.4771212547196626</v>
      </c>
      <c r="L40" s="181"/>
      <c r="M40" s="184"/>
      <c r="N40" s="187"/>
      <c r="O40" s="190"/>
    </row>
    <row r="41" spans="2:15" ht="15.75" customHeight="1" thickBot="1" x14ac:dyDescent="0.25">
      <c r="B41" s="18" t="s">
        <v>49</v>
      </c>
      <c r="C41" s="179"/>
      <c r="D41" s="182"/>
      <c r="E41" s="179"/>
      <c r="F41" s="125">
        <f t="shared" si="15"/>
        <v>0.1</v>
      </c>
      <c r="G41" s="19">
        <v>81</v>
      </c>
      <c r="H41" s="141">
        <v>45</v>
      </c>
      <c r="I41" s="19">
        <f t="shared" si="17"/>
        <v>63</v>
      </c>
      <c r="J41" s="19">
        <f t="shared" si="16"/>
        <v>6300</v>
      </c>
      <c r="K41" s="20">
        <f t="shared" si="5"/>
        <v>3.7993405494535817</v>
      </c>
      <c r="L41" s="182"/>
      <c r="M41" s="185"/>
      <c r="N41" s="188"/>
      <c r="O41" s="191"/>
    </row>
    <row r="42" spans="2:15" x14ac:dyDescent="0.2">
      <c r="B42" s="15" t="s">
        <v>50</v>
      </c>
      <c r="C42" s="177" t="s">
        <v>13</v>
      </c>
      <c r="D42" s="180" t="s">
        <v>19</v>
      </c>
      <c r="E42" s="177" t="s">
        <v>24</v>
      </c>
      <c r="F42" s="123">
        <f>10^-1</f>
        <v>0.1</v>
      </c>
      <c r="G42" s="16">
        <v>93</v>
      </c>
      <c r="H42" s="69">
        <v>90</v>
      </c>
      <c r="I42" s="16">
        <f t="shared" si="17"/>
        <v>91.5</v>
      </c>
      <c r="J42" s="63">
        <f t="shared" si="16"/>
        <v>9150</v>
      </c>
      <c r="K42" s="17">
        <f t="shared" ref="K42:K45" si="21">LOG(J42)</f>
        <v>3.9614210940664485</v>
      </c>
      <c r="L42" s="180">
        <f>AVERAGE(J42:J45)</f>
        <v>2984.75</v>
      </c>
      <c r="M42" s="183">
        <f t="shared" ref="M42" si="22">LOG(L42)</f>
        <v>3.474907960869956</v>
      </c>
      <c r="N42" s="186">
        <f t="shared" ref="N42" si="23">STDEV(K42:K45)</f>
        <v>0.62567900205821503</v>
      </c>
      <c r="O42" s="189">
        <f>M86-M42</f>
        <v>3.3244325885836261</v>
      </c>
    </row>
    <row r="43" spans="2:15" ht="15" customHeight="1" x14ac:dyDescent="0.2">
      <c r="B43" s="4" t="s">
        <v>51</v>
      </c>
      <c r="C43" s="178"/>
      <c r="D43" s="181"/>
      <c r="E43" s="178"/>
      <c r="F43" s="124">
        <f t="shared" si="15"/>
        <v>0.1</v>
      </c>
      <c r="G43" s="5">
        <v>14</v>
      </c>
      <c r="H43" s="95">
        <v>18</v>
      </c>
      <c r="I43" s="5">
        <f t="shared" si="17"/>
        <v>16</v>
      </c>
      <c r="J43" s="5">
        <f t="shared" si="16"/>
        <v>1600</v>
      </c>
      <c r="K43" s="6">
        <f t="shared" si="21"/>
        <v>3.2041199826559246</v>
      </c>
      <c r="L43" s="181"/>
      <c r="M43" s="184"/>
      <c r="N43" s="187"/>
      <c r="O43" s="190"/>
    </row>
    <row r="44" spans="2:15" ht="15" customHeight="1" x14ac:dyDescent="0.2">
      <c r="B44" s="4" t="s">
        <v>52</v>
      </c>
      <c r="C44" s="178"/>
      <c r="D44" s="181"/>
      <c r="E44" s="178"/>
      <c r="F44" s="124">
        <f>10^-1</f>
        <v>0.1</v>
      </c>
      <c r="G44" s="5">
        <v>10</v>
      </c>
      <c r="H44" s="95">
        <v>8</v>
      </c>
      <c r="I44" s="5">
        <f t="shared" si="17"/>
        <v>9</v>
      </c>
      <c r="J44" s="5">
        <f t="shared" si="16"/>
        <v>900</v>
      </c>
      <c r="K44" s="6">
        <f t="shared" si="21"/>
        <v>2.9542425094393248</v>
      </c>
      <c r="L44" s="181"/>
      <c r="M44" s="184"/>
      <c r="N44" s="187"/>
      <c r="O44" s="190"/>
    </row>
    <row r="45" spans="2:15" ht="15.75" customHeight="1" thickBot="1" x14ac:dyDescent="0.3">
      <c r="B45" s="18" t="s">
        <v>53</v>
      </c>
      <c r="C45" s="179"/>
      <c r="D45" s="182"/>
      <c r="E45" s="179"/>
      <c r="F45" s="107" t="s">
        <v>127</v>
      </c>
      <c r="G45" s="19">
        <v>289</v>
      </c>
      <c r="H45" s="151" t="s">
        <v>128</v>
      </c>
      <c r="I45" s="19">
        <f t="shared" si="17"/>
        <v>289</v>
      </c>
      <c r="J45" s="19">
        <f t="shared" ref="J45" si="24">I45*1</f>
        <v>289</v>
      </c>
      <c r="K45" s="20">
        <f t="shared" si="21"/>
        <v>2.4608978427565478</v>
      </c>
      <c r="L45" s="182"/>
      <c r="M45" s="185"/>
      <c r="N45" s="188"/>
      <c r="O45" s="191"/>
    </row>
    <row r="46" spans="2:15" ht="15.75" customHeight="1" x14ac:dyDescent="0.2">
      <c r="B46" s="15" t="s">
        <v>58</v>
      </c>
      <c r="C46" s="177" t="s">
        <v>13</v>
      </c>
      <c r="D46" s="180" t="s">
        <v>19</v>
      </c>
      <c r="E46" s="177" t="s">
        <v>130</v>
      </c>
      <c r="F46" s="123">
        <f>10^-1</f>
        <v>0.1</v>
      </c>
      <c r="G46" s="16">
        <v>112</v>
      </c>
      <c r="H46" s="69">
        <v>266</v>
      </c>
      <c r="I46" s="16">
        <f t="shared" ref="I46:I53" si="25">AVERAGE(G46:H46)</f>
        <v>189</v>
      </c>
      <c r="J46" s="63">
        <f>(1/F46)*I46*10</f>
        <v>18900</v>
      </c>
      <c r="K46" s="17">
        <f t="shared" ref="K46:K53" si="26">LOG(J46)</f>
        <v>4.2764618041732438</v>
      </c>
      <c r="L46" s="180">
        <f>AVERAGE(J46:J49)</f>
        <v>6425</v>
      </c>
      <c r="M46" s="183">
        <f t="shared" ref="M46" si="27">LOG(L46)</f>
        <v>3.8078731320033321</v>
      </c>
      <c r="N46" s="186">
        <f t="shared" ref="N46" si="28">STDEV(K46:K49)</f>
        <v>0.63712424597445427</v>
      </c>
      <c r="O46" s="189">
        <f>M86-M46</f>
        <v>2.99146741745025</v>
      </c>
    </row>
    <row r="47" spans="2:15" ht="15.75" customHeight="1" x14ac:dyDescent="0.2">
      <c r="B47" s="4" t="s">
        <v>59</v>
      </c>
      <c r="C47" s="178"/>
      <c r="D47" s="181"/>
      <c r="E47" s="178"/>
      <c r="F47" s="124">
        <f t="shared" ref="F47:F49" si="29">10^-1</f>
        <v>0.1</v>
      </c>
      <c r="G47" s="5">
        <v>17</v>
      </c>
      <c r="H47" s="97">
        <v>12</v>
      </c>
      <c r="I47" s="5">
        <f t="shared" si="25"/>
        <v>14.5</v>
      </c>
      <c r="J47" s="5">
        <f t="shared" ref="J47:J49" si="30">(1/F47)*I47*10</f>
        <v>1450</v>
      </c>
      <c r="K47" s="6">
        <f t="shared" si="26"/>
        <v>3.1613680022349748</v>
      </c>
      <c r="L47" s="181"/>
      <c r="M47" s="184"/>
      <c r="N47" s="187"/>
      <c r="O47" s="190"/>
    </row>
    <row r="48" spans="2:15" ht="15.75" customHeight="1" x14ac:dyDescent="0.2">
      <c r="B48" s="4" t="s">
        <v>60</v>
      </c>
      <c r="C48" s="178"/>
      <c r="D48" s="181"/>
      <c r="E48" s="178"/>
      <c r="F48" s="124">
        <f>10^-1</f>
        <v>0.1</v>
      </c>
      <c r="G48" s="5">
        <v>45</v>
      </c>
      <c r="H48" s="97">
        <v>49</v>
      </c>
      <c r="I48" s="5">
        <f t="shared" si="25"/>
        <v>47</v>
      </c>
      <c r="J48" s="5">
        <f t="shared" si="30"/>
        <v>4700</v>
      </c>
      <c r="K48" s="6">
        <f t="shared" si="26"/>
        <v>3.6720978579357175</v>
      </c>
      <c r="L48" s="181"/>
      <c r="M48" s="184"/>
      <c r="N48" s="187"/>
      <c r="O48" s="190"/>
    </row>
    <row r="49" spans="2:15" ht="15.75" customHeight="1" thickBot="1" x14ac:dyDescent="0.25">
      <c r="B49" s="18" t="s">
        <v>61</v>
      </c>
      <c r="C49" s="179"/>
      <c r="D49" s="182"/>
      <c r="E49" s="179"/>
      <c r="F49" s="125">
        <f t="shared" si="29"/>
        <v>0.1</v>
      </c>
      <c r="G49" s="19">
        <v>5</v>
      </c>
      <c r="H49" s="98">
        <v>8</v>
      </c>
      <c r="I49" s="19">
        <f t="shared" si="25"/>
        <v>6.5</v>
      </c>
      <c r="J49" s="19">
        <f t="shared" si="30"/>
        <v>650</v>
      </c>
      <c r="K49" s="20">
        <f t="shared" si="26"/>
        <v>2.8129133566428557</v>
      </c>
      <c r="L49" s="182"/>
      <c r="M49" s="185"/>
      <c r="N49" s="188"/>
      <c r="O49" s="191"/>
    </row>
    <row r="50" spans="2:15" ht="15.75" customHeight="1" x14ac:dyDescent="0.2">
      <c r="B50" s="29" t="s">
        <v>70</v>
      </c>
      <c r="C50" s="192" t="s">
        <v>13</v>
      </c>
      <c r="D50" s="195" t="s">
        <v>21</v>
      </c>
      <c r="E50" s="192" t="s">
        <v>131</v>
      </c>
      <c r="F50" s="126">
        <f>10^-1</f>
        <v>0.1</v>
      </c>
      <c r="G50" s="32">
        <v>17</v>
      </c>
      <c r="H50" s="142">
        <v>20</v>
      </c>
      <c r="I50" s="32">
        <f t="shared" si="25"/>
        <v>18.5</v>
      </c>
      <c r="J50" s="89">
        <f>(1/F50)*I50*10</f>
        <v>1850</v>
      </c>
      <c r="K50" s="30">
        <f t="shared" si="26"/>
        <v>3.2671717284030137</v>
      </c>
      <c r="L50" s="195">
        <f t="shared" ref="L50" si="31">AVERAGE(J50:J53)</f>
        <v>15212.5</v>
      </c>
      <c r="M50" s="198">
        <f t="shared" ref="M50" si="32">LOG(L50)</f>
        <v>4.1822005912381215</v>
      </c>
      <c r="N50" s="201">
        <f t="shared" ref="N50" si="33">STDEV(K50:K53)</f>
        <v>0.84654916937755886</v>
      </c>
      <c r="O50" s="204">
        <f>M90-M50</f>
        <v>3.0623857460110333</v>
      </c>
    </row>
    <row r="51" spans="2:15" ht="15.75" customHeight="1" x14ac:dyDescent="0.2">
      <c r="B51" s="31" t="s">
        <v>71</v>
      </c>
      <c r="C51" s="193"/>
      <c r="D51" s="196"/>
      <c r="E51" s="193"/>
      <c r="F51" s="126">
        <f>10^-2</f>
        <v>0.01</v>
      </c>
      <c r="G51" s="32">
        <v>64</v>
      </c>
      <c r="H51" s="143">
        <v>50</v>
      </c>
      <c r="I51" s="32">
        <f t="shared" si="25"/>
        <v>57</v>
      </c>
      <c r="J51" s="32">
        <f t="shared" ref="J51:J65" si="34">(1/F51)*I51*10</f>
        <v>57000</v>
      </c>
      <c r="K51" s="33">
        <f t="shared" si="26"/>
        <v>4.7558748556724915</v>
      </c>
      <c r="L51" s="196"/>
      <c r="M51" s="199"/>
      <c r="N51" s="202"/>
      <c r="O51" s="205"/>
    </row>
    <row r="52" spans="2:15" ht="15.75" customHeight="1" x14ac:dyDescent="0.2">
      <c r="B52" s="31" t="s">
        <v>72</v>
      </c>
      <c r="C52" s="193"/>
      <c r="D52" s="196"/>
      <c r="E52" s="193"/>
      <c r="F52" s="126">
        <f t="shared" ref="F52:F53" si="35">10^-1</f>
        <v>0.1</v>
      </c>
      <c r="G52" s="32">
        <v>6</v>
      </c>
      <c r="H52" s="143">
        <v>11</v>
      </c>
      <c r="I52" s="32">
        <f t="shared" si="25"/>
        <v>8.5</v>
      </c>
      <c r="J52" s="32">
        <f t="shared" si="34"/>
        <v>850</v>
      </c>
      <c r="K52" s="33">
        <f t="shared" si="26"/>
        <v>2.9294189257142929</v>
      </c>
      <c r="L52" s="196"/>
      <c r="M52" s="199"/>
      <c r="N52" s="202"/>
      <c r="O52" s="205"/>
    </row>
    <row r="53" spans="2:15" ht="15.75" customHeight="1" thickBot="1" x14ac:dyDescent="0.25">
      <c r="B53" s="34" t="s">
        <v>73</v>
      </c>
      <c r="C53" s="194"/>
      <c r="D53" s="197"/>
      <c r="E53" s="194"/>
      <c r="F53" s="127">
        <f t="shared" si="35"/>
        <v>0.1</v>
      </c>
      <c r="G53" s="35">
        <v>10</v>
      </c>
      <c r="H53" s="144">
        <v>13</v>
      </c>
      <c r="I53" s="35">
        <f t="shared" si="25"/>
        <v>11.5</v>
      </c>
      <c r="J53" s="35">
        <f t="shared" si="34"/>
        <v>1150</v>
      </c>
      <c r="K53" s="36">
        <f t="shared" si="26"/>
        <v>3.0606978403536118</v>
      </c>
      <c r="L53" s="197"/>
      <c r="M53" s="200"/>
      <c r="N53" s="203"/>
      <c r="O53" s="206"/>
    </row>
    <row r="54" spans="2:15" x14ac:dyDescent="0.2">
      <c r="B54" s="29" t="s">
        <v>62</v>
      </c>
      <c r="C54" s="192" t="s">
        <v>13</v>
      </c>
      <c r="D54" s="195" t="s">
        <v>21</v>
      </c>
      <c r="E54" s="192" t="s">
        <v>23</v>
      </c>
      <c r="F54" s="126">
        <f>10^-1</f>
        <v>0.1</v>
      </c>
      <c r="G54" s="32">
        <v>47</v>
      </c>
      <c r="H54" s="142">
        <v>67</v>
      </c>
      <c r="I54" s="32">
        <f t="shared" si="3"/>
        <v>57</v>
      </c>
      <c r="J54" s="89">
        <f t="shared" si="34"/>
        <v>5700</v>
      </c>
      <c r="K54" s="30">
        <f t="shared" si="5"/>
        <v>3.7558748556724915</v>
      </c>
      <c r="L54" s="195">
        <f t="shared" ref="L54" si="36">AVERAGE(J54:J57)</f>
        <v>12003.75</v>
      </c>
      <c r="M54" s="198">
        <f t="shared" ref="M54" si="37">LOG(L54)</f>
        <v>4.0793169418718511</v>
      </c>
      <c r="N54" s="201">
        <f t="shared" ref="N54" si="38">STDEV(K54:K57)</f>
        <v>0.93417153190652635</v>
      </c>
      <c r="O54" s="204">
        <f>M90-M54</f>
        <v>3.1652693953773037</v>
      </c>
    </row>
    <row r="55" spans="2:15" ht="15" customHeight="1" x14ac:dyDescent="0.25">
      <c r="B55" s="31" t="s">
        <v>63</v>
      </c>
      <c r="C55" s="193"/>
      <c r="D55" s="196"/>
      <c r="E55" s="193"/>
      <c r="F55" s="110" t="s">
        <v>127</v>
      </c>
      <c r="G55" s="32">
        <v>215</v>
      </c>
      <c r="H55" s="111" t="s">
        <v>128</v>
      </c>
      <c r="I55" s="32">
        <f t="shared" si="3"/>
        <v>215</v>
      </c>
      <c r="J55" s="32">
        <f t="shared" ref="J55" si="39">I55*1</f>
        <v>215</v>
      </c>
      <c r="K55" s="33">
        <f t="shared" si="5"/>
        <v>2.3324384599156054</v>
      </c>
      <c r="L55" s="196"/>
      <c r="M55" s="199"/>
      <c r="N55" s="202"/>
      <c r="O55" s="205"/>
    </row>
    <row r="56" spans="2:15" ht="15" customHeight="1" x14ac:dyDescent="0.25">
      <c r="B56" s="31" t="s">
        <v>64</v>
      </c>
      <c r="C56" s="193"/>
      <c r="D56" s="196"/>
      <c r="E56" s="193"/>
      <c r="F56" s="126">
        <f t="shared" ref="F56:F57" si="40">10^-1</f>
        <v>0.1</v>
      </c>
      <c r="G56" s="131">
        <v>300</v>
      </c>
      <c r="H56" s="131">
        <v>300</v>
      </c>
      <c r="I56" s="32">
        <f t="shared" si="3"/>
        <v>300</v>
      </c>
      <c r="J56" s="32">
        <f t="shared" si="34"/>
        <v>30000</v>
      </c>
      <c r="K56" s="33">
        <f t="shared" si="5"/>
        <v>4.4771212547196626</v>
      </c>
      <c r="L56" s="196"/>
      <c r="M56" s="199"/>
      <c r="N56" s="202"/>
      <c r="O56" s="205"/>
    </row>
    <row r="57" spans="2:15" ht="15.75" customHeight="1" thickBot="1" x14ac:dyDescent="0.25">
      <c r="B57" s="34" t="s">
        <v>65</v>
      </c>
      <c r="C57" s="194"/>
      <c r="D57" s="197"/>
      <c r="E57" s="194"/>
      <c r="F57" s="127">
        <f t="shared" si="40"/>
        <v>0.1</v>
      </c>
      <c r="G57" s="35">
        <v>117</v>
      </c>
      <c r="H57" s="144">
        <v>125</v>
      </c>
      <c r="I57" s="35">
        <f t="shared" si="3"/>
        <v>121</v>
      </c>
      <c r="J57" s="35">
        <f t="shared" si="34"/>
        <v>12100</v>
      </c>
      <c r="K57" s="36">
        <f t="shared" si="5"/>
        <v>4.0827853703164498</v>
      </c>
      <c r="L57" s="197"/>
      <c r="M57" s="200"/>
      <c r="N57" s="203"/>
      <c r="O57" s="206"/>
    </row>
    <row r="58" spans="2:15" x14ac:dyDescent="0.2">
      <c r="B58" s="29" t="s">
        <v>66</v>
      </c>
      <c r="C58" s="192" t="s">
        <v>13</v>
      </c>
      <c r="D58" s="195" t="s">
        <v>21</v>
      </c>
      <c r="E58" s="192" t="s">
        <v>24</v>
      </c>
      <c r="F58" s="126">
        <f>10^-1</f>
        <v>0.1</v>
      </c>
      <c r="G58" s="32">
        <v>76</v>
      </c>
      <c r="H58" s="143">
        <v>86</v>
      </c>
      <c r="I58" s="32">
        <f t="shared" ref="I58:I61" si="41">AVERAGE(G58:H58)</f>
        <v>81</v>
      </c>
      <c r="J58" s="32">
        <f t="shared" si="34"/>
        <v>8100</v>
      </c>
      <c r="K58" s="30">
        <f t="shared" ref="K58:K61" si="42">LOG(J58)</f>
        <v>3.90848501887865</v>
      </c>
      <c r="L58" s="195">
        <f t="shared" ref="L58" si="43">AVERAGE(J58:J61)</f>
        <v>11562.5</v>
      </c>
      <c r="M58" s="198">
        <f t="shared" ref="M58" si="44">LOG(L58)</f>
        <v>4.0630517457470887</v>
      </c>
      <c r="N58" s="201">
        <f t="shared" ref="N58" si="45">STDEV(K58:K61)</f>
        <v>0.45520189563094082</v>
      </c>
      <c r="O58" s="204">
        <f>M90-M58</f>
        <v>3.1815345915020661</v>
      </c>
    </row>
    <row r="59" spans="2:15" ht="15" customHeight="1" x14ac:dyDescent="0.2">
      <c r="B59" s="31" t="s">
        <v>67</v>
      </c>
      <c r="C59" s="193"/>
      <c r="D59" s="196"/>
      <c r="E59" s="193"/>
      <c r="F59" s="126">
        <f>10^-1</f>
        <v>0.1</v>
      </c>
      <c r="G59" s="32">
        <v>38</v>
      </c>
      <c r="H59" s="143">
        <v>77</v>
      </c>
      <c r="I59" s="32">
        <f t="shared" si="41"/>
        <v>57.5</v>
      </c>
      <c r="J59" s="32">
        <f t="shared" si="34"/>
        <v>5750</v>
      </c>
      <c r="K59" s="33">
        <f t="shared" si="42"/>
        <v>3.7596678446896306</v>
      </c>
      <c r="L59" s="196"/>
      <c r="M59" s="199"/>
      <c r="N59" s="202"/>
      <c r="O59" s="205"/>
    </row>
    <row r="60" spans="2:15" ht="15" customHeight="1" x14ac:dyDescent="0.25">
      <c r="B60" s="31" t="s">
        <v>68</v>
      </c>
      <c r="C60" s="193"/>
      <c r="D60" s="196"/>
      <c r="E60" s="193"/>
      <c r="F60" s="126">
        <f t="shared" ref="F60:F61" si="46">10^-1</f>
        <v>0.1</v>
      </c>
      <c r="G60" s="131">
        <v>300</v>
      </c>
      <c r="H60" s="131">
        <v>300</v>
      </c>
      <c r="I60" s="32">
        <f t="shared" si="41"/>
        <v>300</v>
      </c>
      <c r="J60" s="32">
        <f t="shared" si="34"/>
        <v>30000</v>
      </c>
      <c r="K60" s="33">
        <f t="shared" si="42"/>
        <v>4.4771212547196626</v>
      </c>
      <c r="L60" s="196"/>
      <c r="M60" s="199"/>
      <c r="N60" s="202"/>
      <c r="O60" s="205"/>
    </row>
    <row r="61" spans="2:15" ht="15.75" customHeight="1" thickBot="1" x14ac:dyDescent="0.25">
      <c r="B61" s="34" t="s">
        <v>69</v>
      </c>
      <c r="C61" s="194"/>
      <c r="D61" s="197"/>
      <c r="E61" s="194"/>
      <c r="F61" s="127">
        <f t="shared" si="46"/>
        <v>0.1</v>
      </c>
      <c r="G61" s="35">
        <v>26</v>
      </c>
      <c r="H61" s="144">
        <v>22</v>
      </c>
      <c r="I61" s="35">
        <f t="shared" si="41"/>
        <v>24</v>
      </c>
      <c r="J61" s="35">
        <f t="shared" si="34"/>
        <v>2400</v>
      </c>
      <c r="K61" s="36">
        <f t="shared" si="42"/>
        <v>3.3802112417116059</v>
      </c>
      <c r="L61" s="197"/>
      <c r="M61" s="200"/>
      <c r="N61" s="203"/>
      <c r="O61" s="206"/>
    </row>
    <row r="62" spans="2:15" ht="15.75" customHeight="1" x14ac:dyDescent="0.2">
      <c r="B62" s="29" t="s">
        <v>74</v>
      </c>
      <c r="C62" s="192" t="s">
        <v>13</v>
      </c>
      <c r="D62" s="195" t="s">
        <v>21</v>
      </c>
      <c r="E62" s="192" t="s">
        <v>132</v>
      </c>
      <c r="F62" s="126">
        <f>10^-1</f>
        <v>0.1</v>
      </c>
      <c r="G62" s="32">
        <v>45</v>
      </c>
      <c r="H62" s="143">
        <v>34</v>
      </c>
      <c r="I62" s="32">
        <f t="shared" ref="I62:I69" si="47">AVERAGE(G62:H62)</f>
        <v>39.5</v>
      </c>
      <c r="J62" s="32">
        <f t="shared" si="34"/>
        <v>3950</v>
      </c>
      <c r="K62" s="30">
        <f t="shared" ref="K62:K69" si="48">LOG(J62)</f>
        <v>3.5965970956264601</v>
      </c>
      <c r="L62" s="195">
        <f t="shared" ref="L62" si="49">AVERAGE(J62:J65)</f>
        <v>15300</v>
      </c>
      <c r="M62" s="198">
        <f t="shared" ref="M62" si="50">LOG(L62)</f>
        <v>4.1846914308175984</v>
      </c>
      <c r="N62" s="201">
        <f t="shared" ref="N62" si="51">STDEV(K62:K65)</f>
        <v>0.54870021279547421</v>
      </c>
      <c r="O62" s="204">
        <f>M90-M62</f>
        <v>3.0598949064315564</v>
      </c>
    </row>
    <row r="63" spans="2:15" ht="15.75" customHeight="1" x14ac:dyDescent="0.2">
      <c r="B63" s="31" t="s">
        <v>75</v>
      </c>
      <c r="C63" s="193"/>
      <c r="D63" s="196"/>
      <c r="E63" s="193"/>
      <c r="F63" s="126">
        <f>10^-1</f>
        <v>0.1</v>
      </c>
      <c r="G63" s="32">
        <v>275</v>
      </c>
      <c r="H63" s="143">
        <v>220</v>
      </c>
      <c r="I63" s="32">
        <f t="shared" si="47"/>
        <v>247.5</v>
      </c>
      <c r="J63" s="32">
        <f t="shared" si="34"/>
        <v>24750</v>
      </c>
      <c r="K63" s="33">
        <f t="shared" si="48"/>
        <v>4.3935752032695872</v>
      </c>
      <c r="L63" s="196"/>
      <c r="M63" s="199"/>
      <c r="N63" s="202"/>
      <c r="O63" s="205"/>
    </row>
    <row r="64" spans="2:15" ht="15.75" customHeight="1" x14ac:dyDescent="0.25">
      <c r="B64" s="31" t="s">
        <v>76</v>
      </c>
      <c r="C64" s="193"/>
      <c r="D64" s="196"/>
      <c r="E64" s="193"/>
      <c r="F64" s="126">
        <f t="shared" ref="F64:F65" si="52">10^-1</f>
        <v>0.1</v>
      </c>
      <c r="G64" s="131">
        <v>300</v>
      </c>
      <c r="H64" s="131">
        <v>300</v>
      </c>
      <c r="I64" s="32">
        <f t="shared" si="47"/>
        <v>300</v>
      </c>
      <c r="J64" s="32">
        <f t="shared" si="34"/>
        <v>30000</v>
      </c>
      <c r="K64" s="33">
        <f t="shared" si="48"/>
        <v>4.4771212547196626</v>
      </c>
      <c r="L64" s="196"/>
      <c r="M64" s="199"/>
      <c r="N64" s="202"/>
      <c r="O64" s="205"/>
    </row>
    <row r="65" spans="2:15" ht="15.75" customHeight="1" thickBot="1" x14ac:dyDescent="0.25">
      <c r="B65" s="34" t="s">
        <v>77</v>
      </c>
      <c r="C65" s="194"/>
      <c r="D65" s="197"/>
      <c r="E65" s="194"/>
      <c r="F65" s="127">
        <f t="shared" si="52"/>
        <v>0.1</v>
      </c>
      <c r="G65" s="35">
        <v>29</v>
      </c>
      <c r="H65" s="144">
        <v>21</v>
      </c>
      <c r="I65" s="35">
        <f t="shared" si="47"/>
        <v>25</v>
      </c>
      <c r="J65" s="35">
        <f t="shared" si="34"/>
        <v>2500</v>
      </c>
      <c r="K65" s="36">
        <f t="shared" si="48"/>
        <v>3.3979400086720375</v>
      </c>
      <c r="L65" s="197"/>
      <c r="M65" s="200"/>
      <c r="N65" s="203"/>
      <c r="O65" s="206"/>
    </row>
    <row r="66" spans="2:15" ht="15.75" customHeight="1" x14ac:dyDescent="0.2">
      <c r="B66" s="94" t="s">
        <v>86</v>
      </c>
      <c r="C66" s="207" t="s">
        <v>13</v>
      </c>
      <c r="D66" s="210" t="s">
        <v>18</v>
      </c>
      <c r="E66" s="207" t="s">
        <v>129</v>
      </c>
      <c r="F66" s="128">
        <f>10^-2</f>
        <v>0.01</v>
      </c>
      <c r="G66" s="42">
        <v>49</v>
      </c>
      <c r="H66" s="117">
        <v>42</v>
      </c>
      <c r="I66" s="42">
        <f t="shared" si="47"/>
        <v>45.5</v>
      </c>
      <c r="J66" s="42">
        <f t="shared" ref="J66:J81" si="53">(1/F66)*I66*10</f>
        <v>45500</v>
      </c>
      <c r="K66" s="44">
        <f t="shared" si="48"/>
        <v>4.6580113966571126</v>
      </c>
      <c r="L66" s="210">
        <f t="shared" ref="L66" si="54">AVERAGE(J66:J69)</f>
        <v>89000</v>
      </c>
      <c r="M66" s="213">
        <f t="shared" ref="M66" si="55">LOG(L66)</f>
        <v>4.9493900066449124</v>
      </c>
      <c r="N66" s="216">
        <f t="shared" ref="N66" si="56">STDEV(K66:K69)</f>
        <v>0.85606946261646144</v>
      </c>
      <c r="O66" s="219">
        <f>M94-M66</f>
        <v>1.1206478599628431</v>
      </c>
    </row>
    <row r="67" spans="2:15" ht="15.75" customHeight="1" x14ac:dyDescent="0.2">
      <c r="B67" s="67" t="s">
        <v>87</v>
      </c>
      <c r="C67" s="208"/>
      <c r="D67" s="211"/>
      <c r="E67" s="208"/>
      <c r="F67" s="128">
        <f t="shared" ref="F67:F72" si="57">10^-1</f>
        <v>0.1</v>
      </c>
      <c r="G67" s="42">
        <v>54</v>
      </c>
      <c r="H67" s="117">
        <v>74</v>
      </c>
      <c r="I67" s="42">
        <f t="shared" si="47"/>
        <v>64</v>
      </c>
      <c r="J67" s="42">
        <f t="shared" si="53"/>
        <v>6400</v>
      </c>
      <c r="K67" s="44">
        <f t="shared" si="48"/>
        <v>3.8061799739838871</v>
      </c>
      <c r="L67" s="211"/>
      <c r="M67" s="214"/>
      <c r="N67" s="217"/>
      <c r="O67" s="220"/>
    </row>
    <row r="68" spans="2:15" ht="15.75" customHeight="1" x14ac:dyDescent="0.2">
      <c r="B68" s="67" t="s">
        <v>88</v>
      </c>
      <c r="C68" s="208"/>
      <c r="D68" s="211"/>
      <c r="E68" s="208"/>
      <c r="F68" s="128">
        <f t="shared" si="57"/>
        <v>0.1</v>
      </c>
      <c r="G68" s="42">
        <v>49</v>
      </c>
      <c r="H68" s="117">
        <v>33</v>
      </c>
      <c r="I68" s="42">
        <f t="shared" si="47"/>
        <v>41</v>
      </c>
      <c r="J68" s="42">
        <f t="shared" si="53"/>
        <v>4100</v>
      </c>
      <c r="K68" s="44">
        <f t="shared" si="48"/>
        <v>3.6127838567197355</v>
      </c>
      <c r="L68" s="211"/>
      <c r="M68" s="214"/>
      <c r="N68" s="217"/>
      <c r="O68" s="220"/>
    </row>
    <row r="69" spans="2:15" ht="15.75" customHeight="1" thickBot="1" x14ac:dyDescent="0.3">
      <c r="B69" s="76" t="s">
        <v>89</v>
      </c>
      <c r="C69" s="209"/>
      <c r="D69" s="212"/>
      <c r="E69" s="209"/>
      <c r="F69" s="128">
        <f>10^-2</f>
        <v>0.01</v>
      </c>
      <c r="G69" s="129">
        <v>300</v>
      </c>
      <c r="H69" s="130">
        <v>300</v>
      </c>
      <c r="I69" s="45">
        <f t="shared" si="47"/>
        <v>300</v>
      </c>
      <c r="J69" s="45">
        <f t="shared" si="53"/>
        <v>300000</v>
      </c>
      <c r="K69" s="47">
        <f t="shared" si="48"/>
        <v>5.4771212547196626</v>
      </c>
      <c r="L69" s="212"/>
      <c r="M69" s="215"/>
      <c r="N69" s="218"/>
      <c r="O69" s="221"/>
    </row>
    <row r="70" spans="2:15" x14ac:dyDescent="0.2">
      <c r="B70" s="37" t="s">
        <v>78</v>
      </c>
      <c r="C70" s="207" t="s">
        <v>13</v>
      </c>
      <c r="D70" s="210" t="s">
        <v>18</v>
      </c>
      <c r="E70" s="207" t="s">
        <v>23</v>
      </c>
      <c r="F70" s="128">
        <f>10^-1</f>
        <v>0.1</v>
      </c>
      <c r="G70" s="38">
        <v>25</v>
      </c>
      <c r="H70" s="147">
        <v>30</v>
      </c>
      <c r="I70" s="38">
        <f t="shared" si="3"/>
        <v>27.5</v>
      </c>
      <c r="J70" s="38">
        <f t="shared" si="53"/>
        <v>2750</v>
      </c>
      <c r="K70" s="40">
        <f t="shared" si="5"/>
        <v>3.4393326938302629</v>
      </c>
      <c r="L70" s="210">
        <f t="shared" ref="L70" si="58">AVERAGE(J70:J73)</f>
        <v>10412.5</v>
      </c>
      <c r="M70" s="213">
        <f t="shared" ref="M70" si="59">LOG(L70)</f>
        <v>4.0175550144148442</v>
      </c>
      <c r="N70" s="216">
        <f t="shared" ref="N70" si="60">STDEV(K70:K73)</f>
        <v>0.50938641108342819</v>
      </c>
      <c r="O70" s="219">
        <f>M94-M70</f>
        <v>2.0524828521929113</v>
      </c>
    </row>
    <row r="71" spans="2:15" x14ac:dyDescent="0.2">
      <c r="B71" s="41" t="s">
        <v>79</v>
      </c>
      <c r="C71" s="208"/>
      <c r="D71" s="211"/>
      <c r="E71" s="208"/>
      <c r="F71" s="128">
        <f t="shared" si="57"/>
        <v>0.1</v>
      </c>
      <c r="G71" s="42">
        <v>24</v>
      </c>
      <c r="H71" s="117">
        <v>22</v>
      </c>
      <c r="I71" s="42">
        <f t="shared" si="3"/>
        <v>23</v>
      </c>
      <c r="J71" s="42">
        <f t="shared" si="53"/>
        <v>2300</v>
      </c>
      <c r="K71" s="44">
        <f t="shared" si="5"/>
        <v>3.3617278360175931</v>
      </c>
      <c r="L71" s="211"/>
      <c r="M71" s="214"/>
      <c r="N71" s="217"/>
      <c r="O71" s="220"/>
    </row>
    <row r="72" spans="2:15" ht="15" x14ac:dyDescent="0.25">
      <c r="B72" s="41" t="s">
        <v>80</v>
      </c>
      <c r="C72" s="208"/>
      <c r="D72" s="211"/>
      <c r="E72" s="208"/>
      <c r="F72" s="128">
        <f t="shared" si="57"/>
        <v>0.1</v>
      </c>
      <c r="G72" s="131">
        <v>300</v>
      </c>
      <c r="H72" s="146">
        <v>300</v>
      </c>
      <c r="I72" s="42">
        <f t="shared" si="3"/>
        <v>300</v>
      </c>
      <c r="J72" s="42">
        <f t="shared" si="53"/>
        <v>30000</v>
      </c>
      <c r="K72" s="44">
        <f t="shared" si="5"/>
        <v>4.4771212547196626</v>
      </c>
      <c r="L72" s="211"/>
      <c r="M72" s="214"/>
      <c r="N72" s="217"/>
      <c r="O72" s="220"/>
    </row>
    <row r="73" spans="2:15" ht="15" thickBot="1" x14ac:dyDescent="0.25">
      <c r="B73" s="76" t="s">
        <v>81</v>
      </c>
      <c r="C73" s="209"/>
      <c r="D73" s="212"/>
      <c r="E73" s="209"/>
      <c r="F73" s="154">
        <f>10^-1</f>
        <v>0.1</v>
      </c>
      <c r="G73" s="45">
        <v>70</v>
      </c>
      <c r="H73" s="118">
        <v>62</v>
      </c>
      <c r="I73" s="45">
        <f t="shared" si="3"/>
        <v>66</v>
      </c>
      <c r="J73" s="45">
        <f t="shared" si="53"/>
        <v>6600</v>
      </c>
      <c r="K73" s="47">
        <f t="shared" si="5"/>
        <v>3.8195439355418688</v>
      </c>
      <c r="L73" s="212"/>
      <c r="M73" s="215"/>
      <c r="N73" s="218"/>
      <c r="O73" s="221"/>
    </row>
    <row r="74" spans="2:15" x14ac:dyDescent="0.2">
      <c r="B74" s="94" t="s">
        <v>82</v>
      </c>
      <c r="C74" s="207" t="s">
        <v>13</v>
      </c>
      <c r="D74" s="210" t="s">
        <v>18</v>
      </c>
      <c r="E74" s="207" t="s">
        <v>24</v>
      </c>
      <c r="F74" s="153">
        <f>10^-1</f>
        <v>0.1</v>
      </c>
      <c r="G74" s="73">
        <v>39</v>
      </c>
      <c r="H74" s="148">
        <v>67</v>
      </c>
      <c r="I74" s="73">
        <f t="shared" ref="I74:I77" si="61">AVERAGE(G74:H74)</f>
        <v>53</v>
      </c>
      <c r="J74" s="73">
        <f t="shared" si="53"/>
        <v>5300</v>
      </c>
      <c r="K74" s="75">
        <f t="shared" ref="K74:K77" si="62">LOG(J74)</f>
        <v>3.7242758696007892</v>
      </c>
      <c r="L74" s="210">
        <f t="shared" ref="L74" si="63">AVERAGE(J74:J77)</f>
        <v>15975</v>
      </c>
      <c r="M74" s="213">
        <f t="shared" ref="M74" si="64">LOG(L74)</f>
        <v>4.2034408668304382</v>
      </c>
      <c r="N74" s="216">
        <f>STDEV(K74:K77)</f>
        <v>0.31218110606919924</v>
      </c>
      <c r="O74" s="222">
        <f>M94-M74</f>
        <v>1.8665969997773173</v>
      </c>
    </row>
    <row r="75" spans="2:15" ht="15" x14ac:dyDescent="0.25">
      <c r="B75" s="67" t="s">
        <v>83</v>
      </c>
      <c r="C75" s="208"/>
      <c r="D75" s="211"/>
      <c r="E75" s="208"/>
      <c r="F75" s="128">
        <f t="shared" ref="F75:F76" si="65">10^-1</f>
        <v>0.1</v>
      </c>
      <c r="G75" s="131">
        <v>300</v>
      </c>
      <c r="H75" s="146">
        <v>300</v>
      </c>
      <c r="I75" s="42">
        <f t="shared" si="61"/>
        <v>300</v>
      </c>
      <c r="J75" s="42">
        <f t="shared" si="53"/>
        <v>30000</v>
      </c>
      <c r="K75" s="44">
        <f t="shared" si="62"/>
        <v>4.4771212547196626</v>
      </c>
      <c r="L75" s="211"/>
      <c r="M75" s="214"/>
      <c r="N75" s="217"/>
      <c r="O75" s="220"/>
    </row>
    <row r="76" spans="2:15" x14ac:dyDescent="0.2">
      <c r="B76" s="67" t="s">
        <v>84</v>
      </c>
      <c r="C76" s="208"/>
      <c r="D76" s="211"/>
      <c r="E76" s="208"/>
      <c r="F76" s="128">
        <f t="shared" si="65"/>
        <v>0.1</v>
      </c>
      <c r="G76" s="42">
        <v>165</v>
      </c>
      <c r="H76" s="117">
        <v>158</v>
      </c>
      <c r="I76" s="42">
        <f t="shared" si="61"/>
        <v>161.5</v>
      </c>
      <c r="J76" s="42">
        <f t="shared" si="53"/>
        <v>16150</v>
      </c>
      <c r="K76" s="44">
        <f t="shared" si="62"/>
        <v>4.2081725266671217</v>
      </c>
      <c r="L76" s="211"/>
      <c r="M76" s="214"/>
      <c r="N76" s="217"/>
      <c r="O76" s="220"/>
    </row>
    <row r="77" spans="2:15" ht="15" thickBot="1" x14ac:dyDescent="0.25">
      <c r="B77" s="76" t="s">
        <v>85</v>
      </c>
      <c r="C77" s="209"/>
      <c r="D77" s="212"/>
      <c r="E77" s="209"/>
      <c r="F77" s="154">
        <f>10^-1</f>
        <v>0.1</v>
      </c>
      <c r="G77" s="45">
        <v>21</v>
      </c>
      <c r="H77" s="118">
        <v>228</v>
      </c>
      <c r="I77" s="45">
        <f t="shared" si="61"/>
        <v>124.5</v>
      </c>
      <c r="J77" s="45">
        <f t="shared" si="53"/>
        <v>12450</v>
      </c>
      <c r="K77" s="47">
        <f t="shared" si="62"/>
        <v>4.0951693514317551</v>
      </c>
      <c r="L77" s="212"/>
      <c r="M77" s="215"/>
      <c r="N77" s="218"/>
      <c r="O77" s="221"/>
    </row>
    <row r="78" spans="2:15" ht="15" x14ac:dyDescent="0.25">
      <c r="B78" s="72" t="s">
        <v>90</v>
      </c>
      <c r="C78" s="244" t="s">
        <v>13</v>
      </c>
      <c r="D78" s="211" t="s">
        <v>18</v>
      </c>
      <c r="E78" s="244" t="s">
        <v>130</v>
      </c>
      <c r="F78" s="153">
        <f>10^-1</f>
        <v>0.1</v>
      </c>
      <c r="G78" s="157">
        <v>300</v>
      </c>
      <c r="H78" s="156">
        <v>300</v>
      </c>
      <c r="I78" s="73">
        <f t="shared" ref="I78:I81" si="66">AVERAGE(G78:H78)</f>
        <v>300</v>
      </c>
      <c r="J78" s="73">
        <f t="shared" si="53"/>
        <v>30000</v>
      </c>
      <c r="K78" s="75">
        <f t="shared" ref="K78:K81" si="67">LOG(J78)</f>
        <v>4.4771212547196626</v>
      </c>
      <c r="L78" s="210">
        <f t="shared" ref="L78" si="68">AVERAGE(J78:J81)</f>
        <v>22137.5</v>
      </c>
      <c r="M78" s="213">
        <f t="shared" ref="M78" si="69">LOG(L78)</f>
        <v>4.3451285741981316</v>
      </c>
      <c r="N78" s="216">
        <f>STDEV(K78:K81)</f>
        <v>0.46479079071220047</v>
      </c>
      <c r="O78" s="222">
        <f>M94-M78</f>
        <v>1.7249092924096239</v>
      </c>
    </row>
    <row r="79" spans="2:15" x14ac:dyDescent="0.2">
      <c r="B79" s="67" t="s">
        <v>91</v>
      </c>
      <c r="C79" s="208"/>
      <c r="D79" s="211"/>
      <c r="E79" s="208"/>
      <c r="F79" s="128">
        <f t="shared" ref="F79:F80" si="70">10^-1</f>
        <v>0.1</v>
      </c>
      <c r="G79" s="42">
        <v>215</v>
      </c>
      <c r="H79" s="117">
        <v>289</v>
      </c>
      <c r="I79" s="42">
        <f t="shared" si="66"/>
        <v>252</v>
      </c>
      <c r="J79" s="42">
        <f t="shared" si="53"/>
        <v>25200</v>
      </c>
      <c r="K79" s="44">
        <f t="shared" si="67"/>
        <v>4.4014005407815437</v>
      </c>
      <c r="L79" s="211"/>
      <c r="M79" s="214"/>
      <c r="N79" s="217"/>
      <c r="O79" s="220"/>
    </row>
    <row r="80" spans="2:15" x14ac:dyDescent="0.2">
      <c r="B80" s="67" t="s">
        <v>92</v>
      </c>
      <c r="C80" s="208"/>
      <c r="D80" s="211"/>
      <c r="E80" s="208"/>
      <c r="F80" s="128">
        <f t="shared" si="70"/>
        <v>0.1</v>
      </c>
      <c r="G80" s="42">
        <v>31</v>
      </c>
      <c r="H80" s="117">
        <v>36</v>
      </c>
      <c r="I80" s="42">
        <f t="shared" si="66"/>
        <v>33.5</v>
      </c>
      <c r="J80" s="42">
        <f t="shared" si="53"/>
        <v>3350</v>
      </c>
      <c r="K80" s="44">
        <f t="shared" si="67"/>
        <v>3.5250448070368452</v>
      </c>
      <c r="L80" s="211"/>
      <c r="M80" s="214"/>
      <c r="N80" s="217"/>
      <c r="O80" s="220"/>
    </row>
    <row r="81" spans="2:15" ht="15.75" thickBot="1" x14ac:dyDescent="0.3">
      <c r="B81" s="67" t="s">
        <v>93</v>
      </c>
      <c r="C81" s="245"/>
      <c r="D81" s="211"/>
      <c r="E81" s="209"/>
      <c r="F81" s="154">
        <f>10^-1</f>
        <v>0.1</v>
      </c>
      <c r="G81" s="158">
        <v>300</v>
      </c>
      <c r="H81" s="130">
        <v>300</v>
      </c>
      <c r="I81" s="45">
        <f t="shared" si="66"/>
        <v>300</v>
      </c>
      <c r="J81" s="45">
        <f t="shared" si="53"/>
        <v>30000</v>
      </c>
      <c r="K81" s="47">
        <f t="shared" si="67"/>
        <v>4.4771212547196626</v>
      </c>
      <c r="L81" s="212"/>
      <c r="M81" s="215"/>
      <c r="N81" s="218"/>
      <c r="O81" s="221"/>
    </row>
    <row r="82" spans="2:15" ht="15" customHeight="1" x14ac:dyDescent="0.2">
      <c r="B82" s="48" t="s">
        <v>94</v>
      </c>
      <c r="C82" s="223" t="s">
        <v>15</v>
      </c>
      <c r="D82" s="228" t="s">
        <v>20</v>
      </c>
      <c r="E82" s="83" t="s">
        <v>23</v>
      </c>
      <c r="F82" s="155">
        <f>10^-3</f>
        <v>1E-3</v>
      </c>
      <c r="G82" s="49">
        <v>205</v>
      </c>
      <c r="H82" s="49">
        <v>178</v>
      </c>
      <c r="I82" s="49">
        <f t="shared" si="3"/>
        <v>191.5</v>
      </c>
      <c r="J82" s="49">
        <f t="shared" si="4"/>
        <v>1915000</v>
      </c>
      <c r="K82" s="50">
        <f t="shared" si="5"/>
        <v>6.2821687783046416</v>
      </c>
      <c r="L82" s="230">
        <f>AVERAGE(J82:J85)</f>
        <v>2010000</v>
      </c>
      <c r="M82" s="233">
        <f>LOG(L82)</f>
        <v>6.3031960574204886</v>
      </c>
      <c r="N82" s="236">
        <f>STDEV(K82:K85)</f>
        <v>0.21204041520463784</v>
      </c>
      <c r="O82" s="239"/>
    </row>
    <row r="83" spans="2:15" ht="15" customHeight="1" x14ac:dyDescent="0.2">
      <c r="B83" s="77" t="s">
        <v>95</v>
      </c>
      <c r="C83" s="224"/>
      <c r="D83" s="229"/>
      <c r="E83" s="82" t="s">
        <v>24</v>
      </c>
      <c r="F83" s="52">
        <f>10^-3</f>
        <v>1E-3</v>
      </c>
      <c r="G83" s="78">
        <v>76</v>
      </c>
      <c r="H83" s="78">
        <v>109</v>
      </c>
      <c r="I83" s="78">
        <f t="shared" si="3"/>
        <v>92.5</v>
      </c>
      <c r="J83" s="78">
        <f t="shared" si="4"/>
        <v>925000</v>
      </c>
      <c r="K83" s="79">
        <f t="shared" si="5"/>
        <v>5.9661417327390325</v>
      </c>
      <c r="L83" s="231"/>
      <c r="M83" s="234"/>
      <c r="N83" s="237"/>
      <c r="O83" s="240"/>
    </row>
    <row r="84" spans="2:15" ht="15" customHeight="1" x14ac:dyDescent="0.2">
      <c r="B84" s="77" t="s">
        <v>96</v>
      </c>
      <c r="C84" s="224"/>
      <c r="D84" s="229"/>
      <c r="E84" s="90" t="s">
        <v>129</v>
      </c>
      <c r="F84" s="52">
        <f t="shared" ref="F84" si="71">10^-4</f>
        <v>1E-4</v>
      </c>
      <c r="G84" s="78">
        <v>30</v>
      </c>
      <c r="H84" s="78">
        <v>20</v>
      </c>
      <c r="I84" s="53">
        <f t="shared" si="3"/>
        <v>25</v>
      </c>
      <c r="J84" s="78">
        <f t="shared" ref="J84:J85" si="72">(1/F84)*I84*10</f>
        <v>2500000</v>
      </c>
      <c r="K84" s="79">
        <f t="shared" ref="K84:K85" si="73">LOG(J84)</f>
        <v>6.3979400086720375</v>
      </c>
      <c r="L84" s="231"/>
      <c r="M84" s="234"/>
      <c r="N84" s="237"/>
      <c r="O84" s="240"/>
    </row>
    <row r="85" spans="2:15" ht="15" customHeight="1" x14ac:dyDescent="0.2">
      <c r="B85" s="77" t="s">
        <v>97</v>
      </c>
      <c r="C85" s="224"/>
      <c r="D85" s="224"/>
      <c r="E85" s="92" t="s">
        <v>130</v>
      </c>
      <c r="F85" s="52">
        <f>10^-4</f>
        <v>1E-4</v>
      </c>
      <c r="G85" s="78">
        <v>29</v>
      </c>
      <c r="H85" s="78">
        <v>25</v>
      </c>
      <c r="I85" s="53">
        <f t="shared" si="3"/>
        <v>27</v>
      </c>
      <c r="J85" s="78">
        <f t="shared" si="72"/>
        <v>2700000</v>
      </c>
      <c r="K85" s="79">
        <f t="shared" si="73"/>
        <v>6.4313637641589869</v>
      </c>
      <c r="L85" s="232"/>
      <c r="M85" s="235"/>
      <c r="N85" s="238"/>
      <c r="O85" s="240"/>
    </row>
    <row r="86" spans="2:15" ht="15" customHeight="1" x14ac:dyDescent="0.2">
      <c r="B86" s="51" t="s">
        <v>98</v>
      </c>
      <c r="C86" s="225"/>
      <c r="D86" s="226" t="s">
        <v>19</v>
      </c>
      <c r="E86" s="91" t="s">
        <v>23</v>
      </c>
      <c r="F86" s="52">
        <f t="shared" ref="F86:F93" si="74">10^-4</f>
        <v>1E-4</v>
      </c>
      <c r="G86" s="53">
        <v>40</v>
      </c>
      <c r="H86" s="53">
        <v>38</v>
      </c>
      <c r="I86" s="53">
        <f t="shared" si="3"/>
        <v>39</v>
      </c>
      <c r="J86" s="53">
        <f t="shared" si="4"/>
        <v>3900000</v>
      </c>
      <c r="K86" s="54">
        <f t="shared" si="5"/>
        <v>6.5910646070264995</v>
      </c>
      <c r="L86" s="242">
        <f>AVERAGE(J86:J89)</f>
        <v>6300000</v>
      </c>
      <c r="M86" s="243">
        <f t="shared" ref="M86" si="75">LOG(L86)</f>
        <v>6.7993405494535821</v>
      </c>
      <c r="N86" s="246">
        <f>STDEV(K86:K89)</f>
        <v>0.17874532673015564</v>
      </c>
      <c r="O86" s="240"/>
    </row>
    <row r="87" spans="2:15" ht="15" customHeight="1" x14ac:dyDescent="0.2">
      <c r="B87" s="51" t="s">
        <v>99</v>
      </c>
      <c r="C87" s="225"/>
      <c r="D87" s="229"/>
      <c r="E87" s="90" t="s">
        <v>24</v>
      </c>
      <c r="F87" s="52">
        <f t="shared" si="74"/>
        <v>1E-4</v>
      </c>
      <c r="G87" s="53">
        <v>129</v>
      </c>
      <c r="H87" s="53">
        <v>79</v>
      </c>
      <c r="I87" s="53">
        <f t="shared" si="3"/>
        <v>104</v>
      </c>
      <c r="J87" s="53">
        <f t="shared" si="4"/>
        <v>10400000</v>
      </c>
      <c r="K87" s="54">
        <f t="shared" si="5"/>
        <v>7.0170333392987807</v>
      </c>
      <c r="L87" s="231"/>
      <c r="M87" s="234"/>
      <c r="N87" s="237"/>
      <c r="O87" s="240"/>
    </row>
    <row r="88" spans="2:15" ht="15" customHeight="1" x14ac:dyDescent="0.2">
      <c r="B88" s="51" t="s">
        <v>100</v>
      </c>
      <c r="C88" s="225"/>
      <c r="D88" s="229"/>
      <c r="E88" s="90" t="s">
        <v>129</v>
      </c>
      <c r="F88" s="52">
        <f t="shared" si="74"/>
        <v>1E-4</v>
      </c>
      <c r="G88" s="53">
        <v>60</v>
      </c>
      <c r="H88" s="53">
        <v>45</v>
      </c>
      <c r="I88" s="53">
        <f t="shared" si="3"/>
        <v>52.5</v>
      </c>
      <c r="J88" s="53">
        <f t="shared" si="4"/>
        <v>5250000</v>
      </c>
      <c r="K88" s="54">
        <f t="shared" si="5"/>
        <v>6.720159303405957</v>
      </c>
      <c r="L88" s="231"/>
      <c r="M88" s="234"/>
      <c r="N88" s="237"/>
      <c r="O88" s="240"/>
    </row>
    <row r="89" spans="2:15" ht="15" customHeight="1" x14ac:dyDescent="0.2">
      <c r="B89" s="51" t="s">
        <v>101</v>
      </c>
      <c r="C89" s="225"/>
      <c r="D89" s="224"/>
      <c r="E89" s="92" t="s">
        <v>130</v>
      </c>
      <c r="F89" s="52">
        <f t="shared" si="74"/>
        <v>1E-4</v>
      </c>
      <c r="G89" s="53">
        <v>58</v>
      </c>
      <c r="H89" s="53">
        <v>55</v>
      </c>
      <c r="I89" s="53">
        <f t="shared" si="3"/>
        <v>56.5</v>
      </c>
      <c r="J89" s="53">
        <f t="shared" si="4"/>
        <v>5650000</v>
      </c>
      <c r="K89" s="54">
        <f t="shared" si="5"/>
        <v>6.7520484478194387</v>
      </c>
      <c r="L89" s="232"/>
      <c r="M89" s="235"/>
      <c r="N89" s="238"/>
      <c r="O89" s="240"/>
    </row>
    <row r="90" spans="2:15" ht="15" customHeight="1" x14ac:dyDescent="0.2">
      <c r="B90" s="51" t="s">
        <v>102</v>
      </c>
      <c r="C90" s="225"/>
      <c r="D90" s="226" t="s">
        <v>21</v>
      </c>
      <c r="E90" s="91" t="s">
        <v>23</v>
      </c>
      <c r="F90" s="52">
        <f t="shared" si="74"/>
        <v>1E-4</v>
      </c>
      <c r="G90" s="53">
        <v>234</v>
      </c>
      <c r="H90" s="53">
        <v>218</v>
      </c>
      <c r="I90" s="53">
        <f t="shared" si="3"/>
        <v>226</v>
      </c>
      <c r="J90" s="53">
        <f t="shared" si="4"/>
        <v>22600000</v>
      </c>
      <c r="K90" s="54">
        <f t="shared" si="5"/>
        <v>7.3541084391474012</v>
      </c>
      <c r="L90" s="242">
        <f>AVERAGE(J90:J93)</f>
        <v>17562500</v>
      </c>
      <c r="M90" s="243">
        <f t="shared" ref="M90" si="76">LOG(L90)</f>
        <v>7.2445863372491548</v>
      </c>
      <c r="N90" s="246">
        <f>STDEV(K90:K93)</f>
        <v>0.48794366470659067</v>
      </c>
      <c r="O90" s="240"/>
    </row>
    <row r="91" spans="2:15" ht="15" customHeight="1" x14ac:dyDescent="0.2">
      <c r="B91" s="51" t="s">
        <v>103</v>
      </c>
      <c r="C91" s="226"/>
      <c r="D91" s="229"/>
      <c r="E91" s="90" t="s">
        <v>24</v>
      </c>
      <c r="F91" s="52">
        <f t="shared" si="74"/>
        <v>1E-4</v>
      </c>
      <c r="G91" s="81">
        <v>172</v>
      </c>
      <c r="H91" s="81">
        <v>226</v>
      </c>
      <c r="I91" s="53">
        <f t="shared" si="3"/>
        <v>199</v>
      </c>
      <c r="J91" s="53">
        <f t="shared" si="4"/>
        <v>19900000</v>
      </c>
      <c r="K91" s="54">
        <f t="shared" si="5"/>
        <v>7.2988530764097064</v>
      </c>
      <c r="L91" s="231"/>
      <c r="M91" s="234"/>
      <c r="N91" s="237"/>
      <c r="O91" s="240"/>
    </row>
    <row r="92" spans="2:15" ht="15" customHeight="1" x14ac:dyDescent="0.2">
      <c r="B92" s="51" t="s">
        <v>104</v>
      </c>
      <c r="C92" s="226"/>
      <c r="D92" s="229"/>
      <c r="E92" s="93" t="s">
        <v>129</v>
      </c>
      <c r="F92" s="52">
        <f t="shared" si="74"/>
        <v>1E-4</v>
      </c>
      <c r="G92" s="81">
        <v>20</v>
      </c>
      <c r="H92" s="81">
        <v>28</v>
      </c>
      <c r="I92" s="53">
        <f t="shared" si="3"/>
        <v>24</v>
      </c>
      <c r="J92" s="53">
        <f t="shared" si="4"/>
        <v>2400000</v>
      </c>
      <c r="K92" s="54">
        <f t="shared" si="5"/>
        <v>6.3802112417116064</v>
      </c>
      <c r="L92" s="231"/>
      <c r="M92" s="234"/>
      <c r="N92" s="237"/>
      <c r="O92" s="240"/>
    </row>
    <row r="93" spans="2:15" ht="15" customHeight="1" x14ac:dyDescent="0.2">
      <c r="B93" s="51" t="s">
        <v>105</v>
      </c>
      <c r="C93" s="226"/>
      <c r="D93" s="224"/>
      <c r="E93" s="90" t="s">
        <v>130</v>
      </c>
      <c r="F93" s="52">
        <f t="shared" si="74"/>
        <v>1E-4</v>
      </c>
      <c r="G93" s="81">
        <v>280</v>
      </c>
      <c r="H93" s="81">
        <v>227</v>
      </c>
      <c r="I93" s="53">
        <f t="shared" si="3"/>
        <v>253.5</v>
      </c>
      <c r="J93" s="53">
        <f t="shared" si="4"/>
        <v>25350000</v>
      </c>
      <c r="K93" s="54">
        <f t="shared" si="5"/>
        <v>7.4039779636693543</v>
      </c>
      <c r="L93" s="232"/>
      <c r="M93" s="235"/>
      <c r="N93" s="238"/>
      <c r="O93" s="240"/>
    </row>
    <row r="94" spans="2:15" ht="15" customHeight="1" x14ac:dyDescent="0.2">
      <c r="B94" s="80" t="s">
        <v>106</v>
      </c>
      <c r="C94" s="226"/>
      <c r="D94" s="226" t="s">
        <v>18</v>
      </c>
      <c r="E94" s="91" t="s">
        <v>23</v>
      </c>
      <c r="F94" s="52">
        <f>10^-3</f>
        <v>1E-3</v>
      </c>
      <c r="G94" s="53">
        <v>41</v>
      </c>
      <c r="H94" s="53">
        <v>47</v>
      </c>
      <c r="I94" s="53">
        <f>AVERAGE(G94:H94)</f>
        <v>44</v>
      </c>
      <c r="J94" s="53">
        <f>(1/F94)*I94*10</f>
        <v>440000</v>
      </c>
      <c r="K94" s="54">
        <f>LOG(J94)</f>
        <v>5.6434526764861879</v>
      </c>
      <c r="L94" s="248">
        <f>AVERAGE(J94:J97)</f>
        <v>1175000</v>
      </c>
      <c r="M94" s="250">
        <f t="shared" ref="M94" si="77">LOG(L94)</f>
        <v>6.0700378666077555</v>
      </c>
      <c r="N94" s="252">
        <f>STDEV(K94:K97)</f>
        <v>0.3050174462547906</v>
      </c>
      <c r="O94" s="240"/>
    </row>
    <row r="95" spans="2:15" ht="15" customHeight="1" x14ac:dyDescent="0.2">
      <c r="B95" s="80" t="s">
        <v>107</v>
      </c>
      <c r="C95" s="226"/>
      <c r="D95" s="229"/>
      <c r="E95" s="90" t="s">
        <v>24</v>
      </c>
      <c r="F95" s="52">
        <f>10^-3</f>
        <v>1E-3</v>
      </c>
      <c r="G95" s="53">
        <v>82</v>
      </c>
      <c r="H95" s="53">
        <v>69</v>
      </c>
      <c r="I95" s="53">
        <f>AVERAGE(G95:H95)</f>
        <v>75.5</v>
      </c>
      <c r="J95" s="53">
        <f>(1/F95)*I95*10</f>
        <v>755000</v>
      </c>
      <c r="K95" s="54">
        <f>LOG(J95)</f>
        <v>5.8779469516291885</v>
      </c>
      <c r="L95" s="242"/>
      <c r="M95" s="243"/>
      <c r="N95" s="246"/>
      <c r="O95" s="240"/>
    </row>
    <row r="96" spans="2:15" ht="15" customHeight="1" x14ac:dyDescent="0.2">
      <c r="B96" s="80" t="s">
        <v>108</v>
      </c>
      <c r="C96" s="226"/>
      <c r="D96" s="229"/>
      <c r="E96" s="93" t="s">
        <v>129</v>
      </c>
      <c r="F96" s="52">
        <f>10^-3</f>
        <v>1E-3</v>
      </c>
      <c r="G96" s="53">
        <v>128</v>
      </c>
      <c r="H96" s="53">
        <v>113</v>
      </c>
      <c r="I96" s="53">
        <f>AVERAGE(G96:H96)</f>
        <v>120.5</v>
      </c>
      <c r="J96" s="53">
        <f>(1/F96)*I96*10</f>
        <v>1205000</v>
      </c>
      <c r="K96" s="54">
        <f>LOG(J96)</f>
        <v>6.0809870469108871</v>
      </c>
      <c r="L96" s="242"/>
      <c r="M96" s="243"/>
      <c r="N96" s="246"/>
      <c r="O96" s="240"/>
    </row>
    <row r="97" spans="2:15" ht="15.75" customHeight="1" thickBot="1" x14ac:dyDescent="0.25">
      <c r="B97" s="55" t="s">
        <v>109</v>
      </c>
      <c r="C97" s="227"/>
      <c r="D97" s="247"/>
      <c r="E97" s="90" t="s">
        <v>130</v>
      </c>
      <c r="F97" s="52">
        <f>10^-4</f>
        <v>1E-4</v>
      </c>
      <c r="G97" s="84">
        <v>21</v>
      </c>
      <c r="H97" s="84">
        <v>25</v>
      </c>
      <c r="I97" s="84">
        <f>AVERAGE(G97:H97)</f>
        <v>23</v>
      </c>
      <c r="J97" s="84">
        <f>(1/F97)*I97*10</f>
        <v>2300000</v>
      </c>
      <c r="K97" s="85">
        <f>LOG(J97)</f>
        <v>6.3617278360175931</v>
      </c>
      <c r="L97" s="249"/>
      <c r="M97" s="251"/>
      <c r="N97" s="253"/>
      <c r="O97" s="241"/>
    </row>
    <row r="98" spans="2:15" ht="6.75" customHeight="1" x14ac:dyDescent="0.2"/>
    <row r="99" spans="2:15" ht="6.75" customHeight="1" x14ac:dyDescent="0.2"/>
    <row r="101" spans="2:15" ht="15" thickBot="1" x14ac:dyDescent="0.25"/>
    <row r="102" spans="2:15" ht="16.5" thickBot="1" x14ac:dyDescent="0.3">
      <c r="B102" s="254" t="s">
        <v>14</v>
      </c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6"/>
    </row>
    <row r="103" spans="2:15" ht="30.75" thickBot="1" x14ac:dyDescent="0.25">
      <c r="B103" s="64" t="s">
        <v>1</v>
      </c>
      <c r="C103" s="60" t="s">
        <v>11</v>
      </c>
      <c r="D103" s="13" t="s">
        <v>17</v>
      </c>
      <c r="E103" s="65" t="s">
        <v>2</v>
      </c>
      <c r="F103" s="65" t="s">
        <v>3</v>
      </c>
      <c r="G103" s="65" t="s">
        <v>4</v>
      </c>
      <c r="H103" s="65" t="s">
        <v>5</v>
      </c>
      <c r="I103" s="65" t="s">
        <v>6</v>
      </c>
      <c r="J103" s="65" t="s">
        <v>7</v>
      </c>
      <c r="K103" s="65" t="s">
        <v>8</v>
      </c>
      <c r="L103" s="65" t="s">
        <v>9</v>
      </c>
      <c r="M103" s="66" t="s">
        <v>10</v>
      </c>
    </row>
    <row r="104" spans="2:15" x14ac:dyDescent="0.2">
      <c r="B104" s="71" t="s">
        <v>110</v>
      </c>
      <c r="C104" s="87" t="s">
        <v>23</v>
      </c>
      <c r="D104" s="257" t="s">
        <v>20</v>
      </c>
      <c r="E104" s="260" t="s">
        <v>127</v>
      </c>
      <c r="F104" s="257">
        <v>39</v>
      </c>
      <c r="G104" s="263" t="s">
        <v>128</v>
      </c>
      <c r="H104" s="257">
        <f>AVERAGE(F104:G107)</f>
        <v>39</v>
      </c>
      <c r="I104" s="257">
        <f>H104*1</f>
        <v>39</v>
      </c>
      <c r="J104" s="266">
        <f t="shared" ref="J104:J116" si="78">LOG(I104)</f>
        <v>1.5910646070264991</v>
      </c>
      <c r="K104" s="257">
        <f>AVERAGE(I104:I119)</f>
        <v>57</v>
      </c>
      <c r="L104" s="266">
        <f>LOG(K104)</f>
        <v>1.7558748556724915</v>
      </c>
      <c r="M104" s="271">
        <f t="shared" ref="M104" si="79">STDEV(J104:J119)</f>
        <v>0.14628378235880737</v>
      </c>
    </row>
    <row r="105" spans="2:15" x14ac:dyDescent="0.2">
      <c r="B105" s="86" t="s">
        <v>111</v>
      </c>
      <c r="C105" s="8" t="s">
        <v>24</v>
      </c>
      <c r="D105" s="258"/>
      <c r="E105" s="261"/>
      <c r="F105" s="258"/>
      <c r="G105" s="264"/>
      <c r="H105" s="258"/>
      <c r="I105" s="258"/>
      <c r="J105" s="267"/>
      <c r="K105" s="258"/>
      <c r="L105" s="267"/>
      <c r="M105" s="272"/>
    </row>
    <row r="106" spans="2:15" x14ac:dyDescent="0.2">
      <c r="B106" s="86" t="s">
        <v>112</v>
      </c>
      <c r="C106" s="8" t="s">
        <v>129</v>
      </c>
      <c r="D106" s="258"/>
      <c r="E106" s="261"/>
      <c r="F106" s="258"/>
      <c r="G106" s="264"/>
      <c r="H106" s="258"/>
      <c r="I106" s="258"/>
      <c r="J106" s="267"/>
      <c r="K106" s="258"/>
      <c r="L106" s="267"/>
      <c r="M106" s="272"/>
    </row>
    <row r="107" spans="2:15" x14ac:dyDescent="0.2">
      <c r="B107" s="86" t="s">
        <v>113</v>
      </c>
      <c r="C107" s="87" t="s">
        <v>130</v>
      </c>
      <c r="D107" s="259"/>
      <c r="E107" s="262"/>
      <c r="F107" s="259"/>
      <c r="G107" s="265"/>
      <c r="H107" s="259"/>
      <c r="I107" s="259"/>
      <c r="J107" s="268"/>
      <c r="K107" s="258"/>
      <c r="L107" s="267"/>
      <c r="M107" s="272"/>
    </row>
    <row r="108" spans="2:15" x14ac:dyDescent="0.2">
      <c r="B108" s="7" t="s">
        <v>114</v>
      </c>
      <c r="C108" s="87" t="s">
        <v>23</v>
      </c>
      <c r="D108" s="274" t="s">
        <v>19</v>
      </c>
      <c r="E108" s="275" t="s">
        <v>127</v>
      </c>
      <c r="F108" s="274">
        <v>52</v>
      </c>
      <c r="G108" s="276" t="s">
        <v>128</v>
      </c>
      <c r="H108" s="274">
        <f t="shared" ref="H108" si="80">AVERAGE(F108:G111)</f>
        <v>52</v>
      </c>
      <c r="I108" s="274">
        <f t="shared" ref="I108" si="81">H108*1</f>
        <v>52</v>
      </c>
      <c r="J108" s="277">
        <f t="shared" si="78"/>
        <v>1.7160033436347992</v>
      </c>
      <c r="K108" s="258"/>
      <c r="L108" s="267"/>
      <c r="M108" s="272"/>
    </row>
    <row r="109" spans="2:15" x14ac:dyDescent="0.2">
      <c r="B109" s="7" t="s">
        <v>115</v>
      </c>
      <c r="C109" s="8" t="s">
        <v>24</v>
      </c>
      <c r="D109" s="258"/>
      <c r="E109" s="261"/>
      <c r="F109" s="258"/>
      <c r="G109" s="264"/>
      <c r="H109" s="258"/>
      <c r="I109" s="258"/>
      <c r="J109" s="267"/>
      <c r="K109" s="258"/>
      <c r="L109" s="267"/>
      <c r="M109" s="272"/>
    </row>
    <row r="110" spans="2:15" x14ac:dyDescent="0.2">
      <c r="B110" s="7" t="s">
        <v>116</v>
      </c>
      <c r="C110" s="8" t="s">
        <v>129</v>
      </c>
      <c r="D110" s="258"/>
      <c r="E110" s="261"/>
      <c r="F110" s="258"/>
      <c r="G110" s="264"/>
      <c r="H110" s="258"/>
      <c r="I110" s="258"/>
      <c r="J110" s="267"/>
      <c r="K110" s="258"/>
      <c r="L110" s="267"/>
      <c r="M110" s="272"/>
    </row>
    <row r="111" spans="2:15" x14ac:dyDescent="0.2">
      <c r="B111" s="7" t="s">
        <v>117</v>
      </c>
      <c r="C111" s="87" t="s">
        <v>130</v>
      </c>
      <c r="D111" s="259"/>
      <c r="E111" s="262"/>
      <c r="F111" s="259"/>
      <c r="G111" s="265"/>
      <c r="H111" s="259"/>
      <c r="I111" s="259"/>
      <c r="J111" s="268"/>
      <c r="K111" s="258"/>
      <c r="L111" s="267"/>
      <c r="M111" s="272"/>
    </row>
    <row r="112" spans="2:15" x14ac:dyDescent="0.2">
      <c r="B112" s="7" t="s">
        <v>118</v>
      </c>
      <c r="C112" s="87" t="s">
        <v>23</v>
      </c>
      <c r="D112" s="274" t="s">
        <v>21</v>
      </c>
      <c r="E112" s="275" t="s">
        <v>127</v>
      </c>
      <c r="F112" s="274">
        <v>50</v>
      </c>
      <c r="G112" s="276" t="s">
        <v>128</v>
      </c>
      <c r="H112" s="274">
        <f t="shared" ref="H112" si="82">AVERAGE(F112:G115)</f>
        <v>50</v>
      </c>
      <c r="I112" s="274">
        <f t="shared" ref="I112" si="83">H112*1</f>
        <v>50</v>
      </c>
      <c r="J112" s="277">
        <f t="shared" si="78"/>
        <v>1.6989700043360187</v>
      </c>
      <c r="K112" s="258"/>
      <c r="L112" s="267"/>
      <c r="M112" s="272"/>
    </row>
    <row r="113" spans="2:13" x14ac:dyDescent="0.2">
      <c r="B113" s="7" t="s">
        <v>119</v>
      </c>
      <c r="C113" s="8" t="s">
        <v>24</v>
      </c>
      <c r="D113" s="258"/>
      <c r="E113" s="261"/>
      <c r="F113" s="258"/>
      <c r="G113" s="264"/>
      <c r="H113" s="258"/>
      <c r="I113" s="258"/>
      <c r="J113" s="267"/>
      <c r="K113" s="258"/>
      <c r="L113" s="267"/>
      <c r="M113" s="272"/>
    </row>
    <row r="114" spans="2:13" x14ac:dyDescent="0.2">
      <c r="B114" s="7" t="s">
        <v>120</v>
      </c>
      <c r="C114" s="8" t="s">
        <v>129</v>
      </c>
      <c r="D114" s="258"/>
      <c r="E114" s="261"/>
      <c r="F114" s="258"/>
      <c r="G114" s="264"/>
      <c r="H114" s="258"/>
      <c r="I114" s="258"/>
      <c r="J114" s="267"/>
      <c r="K114" s="258"/>
      <c r="L114" s="267"/>
      <c r="M114" s="272"/>
    </row>
    <row r="115" spans="2:13" x14ac:dyDescent="0.2">
      <c r="B115" s="7" t="s">
        <v>121</v>
      </c>
      <c r="C115" s="87" t="s">
        <v>130</v>
      </c>
      <c r="D115" s="259"/>
      <c r="E115" s="262"/>
      <c r="F115" s="259"/>
      <c r="G115" s="265"/>
      <c r="H115" s="259"/>
      <c r="I115" s="259"/>
      <c r="J115" s="268"/>
      <c r="K115" s="258"/>
      <c r="L115" s="267"/>
      <c r="M115" s="272"/>
    </row>
    <row r="116" spans="2:13" x14ac:dyDescent="0.2">
      <c r="B116" s="88" t="s">
        <v>122</v>
      </c>
      <c r="C116" s="87" t="s">
        <v>23</v>
      </c>
      <c r="D116" s="258" t="s">
        <v>18</v>
      </c>
      <c r="E116" s="275" t="s">
        <v>127</v>
      </c>
      <c r="F116" s="274">
        <v>87</v>
      </c>
      <c r="G116" s="276" t="s">
        <v>128</v>
      </c>
      <c r="H116" s="274">
        <f t="shared" ref="H116" si="84">AVERAGE(F116:G119)</f>
        <v>87</v>
      </c>
      <c r="I116" s="274">
        <f t="shared" ref="I116" si="85">H116*1</f>
        <v>87</v>
      </c>
      <c r="J116" s="277">
        <f t="shared" si="78"/>
        <v>1.9395192526186185</v>
      </c>
      <c r="K116" s="258"/>
      <c r="L116" s="267"/>
      <c r="M116" s="272"/>
    </row>
    <row r="117" spans="2:13" ht="15" customHeight="1" x14ac:dyDescent="0.2">
      <c r="B117" s="88" t="s">
        <v>123</v>
      </c>
      <c r="C117" s="8" t="s">
        <v>24</v>
      </c>
      <c r="D117" s="258"/>
      <c r="E117" s="261"/>
      <c r="F117" s="258"/>
      <c r="G117" s="264"/>
      <c r="H117" s="258"/>
      <c r="I117" s="258"/>
      <c r="J117" s="267"/>
      <c r="K117" s="258"/>
      <c r="L117" s="267"/>
      <c r="M117" s="272"/>
    </row>
    <row r="118" spans="2:13" ht="15" customHeight="1" x14ac:dyDescent="0.2">
      <c r="B118" s="88" t="s">
        <v>124</v>
      </c>
      <c r="C118" s="8" t="s">
        <v>129</v>
      </c>
      <c r="D118" s="258"/>
      <c r="E118" s="261"/>
      <c r="F118" s="258"/>
      <c r="G118" s="264"/>
      <c r="H118" s="258"/>
      <c r="I118" s="258"/>
      <c r="J118" s="267"/>
      <c r="K118" s="258"/>
      <c r="L118" s="267"/>
      <c r="M118" s="272"/>
    </row>
    <row r="119" spans="2:13" ht="15.75" customHeight="1" thickBot="1" x14ac:dyDescent="0.25">
      <c r="B119" s="9" t="s">
        <v>125</v>
      </c>
      <c r="C119" s="10" t="s">
        <v>130</v>
      </c>
      <c r="D119" s="269"/>
      <c r="E119" s="278"/>
      <c r="F119" s="269"/>
      <c r="G119" s="279"/>
      <c r="H119" s="269"/>
      <c r="I119" s="269"/>
      <c r="J119" s="270"/>
      <c r="K119" s="269"/>
      <c r="L119" s="270"/>
      <c r="M119" s="273"/>
    </row>
  </sheetData>
  <mergeCells count="163">
    <mergeCell ref="C18:C21"/>
    <mergeCell ref="D18:D21"/>
    <mergeCell ref="E18:E21"/>
    <mergeCell ref="L18:L21"/>
    <mergeCell ref="M18:M21"/>
    <mergeCell ref="N18:N21"/>
    <mergeCell ref="O18:O21"/>
    <mergeCell ref="C34:C37"/>
    <mergeCell ref="D34:D37"/>
    <mergeCell ref="E34:E37"/>
    <mergeCell ref="L34:L37"/>
    <mergeCell ref="M34:M37"/>
    <mergeCell ref="N34:N37"/>
    <mergeCell ref="O34:O37"/>
    <mergeCell ref="C30:C33"/>
    <mergeCell ref="D30:D33"/>
    <mergeCell ref="O30:O33"/>
    <mergeCell ref="D108:D111"/>
    <mergeCell ref="D112:D115"/>
    <mergeCell ref="D116:D119"/>
    <mergeCell ref="L90:L93"/>
    <mergeCell ref="M90:M93"/>
    <mergeCell ref="N90:N93"/>
    <mergeCell ref="E30:E33"/>
    <mergeCell ref="L30:L33"/>
    <mergeCell ref="M30:M33"/>
    <mergeCell ref="N30:N33"/>
    <mergeCell ref="N94:N97"/>
    <mergeCell ref="B102:M102"/>
    <mergeCell ref="L74:L77"/>
    <mergeCell ref="M74:M77"/>
    <mergeCell ref="D86:D89"/>
    <mergeCell ref="L86:L89"/>
    <mergeCell ref="M86:M89"/>
    <mergeCell ref="C50:C53"/>
    <mergeCell ref="D82:D85"/>
    <mergeCell ref="C78:C81"/>
    <mergeCell ref="D78:D81"/>
    <mergeCell ref="E78:E81"/>
    <mergeCell ref="D70:D73"/>
    <mergeCell ref="C70:C73"/>
    <mergeCell ref="E70:E73"/>
    <mergeCell ref="C82:C97"/>
    <mergeCell ref="C74:C77"/>
    <mergeCell ref="D74:D77"/>
    <mergeCell ref="E74:E77"/>
    <mergeCell ref="D90:D93"/>
    <mergeCell ref="D94:D97"/>
    <mergeCell ref="D104:D107"/>
    <mergeCell ref="M50:M53"/>
    <mergeCell ref="K104:K119"/>
    <mergeCell ref="L104:L119"/>
    <mergeCell ref="M104:M119"/>
    <mergeCell ref="E104:E107"/>
    <mergeCell ref="E108:E111"/>
    <mergeCell ref="E112:E115"/>
    <mergeCell ref="E116:E119"/>
    <mergeCell ref="F104:F107"/>
    <mergeCell ref="G104:G107"/>
    <mergeCell ref="F108:F111"/>
    <mergeCell ref="G108:G111"/>
    <mergeCell ref="F112:F115"/>
    <mergeCell ref="G112:G115"/>
    <mergeCell ref="F116:F119"/>
    <mergeCell ref="G116:G119"/>
    <mergeCell ref="N50:N53"/>
    <mergeCell ref="O50:O53"/>
    <mergeCell ref="C66:C69"/>
    <mergeCell ref="D66:D69"/>
    <mergeCell ref="E66:E69"/>
    <mergeCell ref="L66:L69"/>
    <mergeCell ref="M66:M69"/>
    <mergeCell ref="N66:N69"/>
    <mergeCell ref="O66:O69"/>
    <mergeCell ref="C42:C45"/>
    <mergeCell ref="D42:D45"/>
    <mergeCell ref="E42:E45"/>
    <mergeCell ref="L42:L45"/>
    <mergeCell ref="M42:M45"/>
    <mergeCell ref="N42:N45"/>
    <mergeCell ref="O42:O45"/>
    <mergeCell ref="D26:D29"/>
    <mergeCell ref="E26:E29"/>
    <mergeCell ref="L26:L29"/>
    <mergeCell ref="M26:M29"/>
    <mergeCell ref="O26:O29"/>
    <mergeCell ref="B16:O16"/>
    <mergeCell ref="C54:C57"/>
    <mergeCell ref="E54:E57"/>
    <mergeCell ref="M54:M57"/>
    <mergeCell ref="N38:N41"/>
    <mergeCell ref="N54:N57"/>
    <mergeCell ref="C22:C25"/>
    <mergeCell ref="C38:C41"/>
    <mergeCell ref="E22:E25"/>
    <mergeCell ref="E38:E41"/>
    <mergeCell ref="O22:O25"/>
    <mergeCell ref="O38:O41"/>
    <mergeCell ref="O54:O57"/>
    <mergeCell ref="M38:M41"/>
    <mergeCell ref="L22:L25"/>
    <mergeCell ref="N22:N25"/>
    <mergeCell ref="D22:D25"/>
    <mergeCell ref="D38:D41"/>
    <mergeCell ref="D54:D57"/>
    <mergeCell ref="L38:L41"/>
    <mergeCell ref="L54:L57"/>
    <mergeCell ref="M22:M25"/>
    <mergeCell ref="C26:C29"/>
    <mergeCell ref="N26:N29"/>
    <mergeCell ref="O70:O73"/>
    <mergeCell ref="L70:L73"/>
    <mergeCell ref="N70:N73"/>
    <mergeCell ref="N82:N85"/>
    <mergeCell ref="M94:M97"/>
    <mergeCell ref="L78:L81"/>
    <mergeCell ref="M78:M81"/>
    <mergeCell ref="N78:N81"/>
    <mergeCell ref="O78:O81"/>
    <mergeCell ref="O82:O97"/>
    <mergeCell ref="N74:N77"/>
    <mergeCell ref="O74:O77"/>
    <mergeCell ref="L94:L97"/>
    <mergeCell ref="N86:N89"/>
    <mergeCell ref="M70:M73"/>
    <mergeCell ref="L82:L85"/>
    <mergeCell ref="M82:M85"/>
    <mergeCell ref="C46:C49"/>
    <mergeCell ref="D46:D49"/>
    <mergeCell ref="E46:E49"/>
    <mergeCell ref="L46:L49"/>
    <mergeCell ref="M46:M49"/>
    <mergeCell ref="N46:N49"/>
    <mergeCell ref="O46:O49"/>
    <mergeCell ref="C62:C65"/>
    <mergeCell ref="D62:D65"/>
    <mergeCell ref="E62:E65"/>
    <mergeCell ref="L62:L65"/>
    <mergeCell ref="M62:M65"/>
    <mergeCell ref="N62:N65"/>
    <mergeCell ref="O62:O65"/>
    <mergeCell ref="N58:N61"/>
    <mergeCell ref="O58:O61"/>
    <mergeCell ref="C58:C61"/>
    <mergeCell ref="D58:D61"/>
    <mergeCell ref="E58:E61"/>
    <mergeCell ref="L58:L61"/>
    <mergeCell ref="M58:M61"/>
    <mergeCell ref="D50:D53"/>
    <mergeCell ref="E50:E53"/>
    <mergeCell ref="L50:L53"/>
    <mergeCell ref="H104:H107"/>
    <mergeCell ref="H108:H111"/>
    <mergeCell ref="H112:H115"/>
    <mergeCell ref="H116:H119"/>
    <mergeCell ref="I104:I107"/>
    <mergeCell ref="I108:I111"/>
    <mergeCell ref="I112:I115"/>
    <mergeCell ref="I116:I119"/>
    <mergeCell ref="J104:J107"/>
    <mergeCell ref="J108:J111"/>
    <mergeCell ref="J112:J115"/>
    <mergeCell ref="J116:J119"/>
  </mergeCells>
  <pageMargins left="0.7" right="0.7" top="0.75" bottom="0.75" header="0.3" footer="0.3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 1</vt:lpstr>
      <vt:lpstr>Run 2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Hurst, Savannah M CTR (US)</dc:creator>
  <cp:lastModifiedBy>Hurst, Savannah M CTR (US)</cp:lastModifiedBy>
  <cp:lastPrinted>2018-12-14T18:23:32Z</cp:lastPrinted>
  <dcterms:created xsi:type="dcterms:W3CDTF">2018-08-16T15:10:09Z</dcterms:created>
  <dcterms:modified xsi:type="dcterms:W3CDTF">2019-04-18T17:13:46Z</dcterms:modified>
</cp:coreProperties>
</file>