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VC\Hg Light Studies\"/>
    </mc:Choice>
  </mc:AlternateContent>
  <bookViews>
    <workbookView xWindow="0" yWindow="5880" windowWidth="18315" windowHeight="10875" activeTab="1"/>
  </bookViews>
  <sheets>
    <sheet name="Run 1" sheetId="1" r:id="rId1"/>
    <sheet name="Run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J49" i="2" s="1"/>
  <c r="K49" i="2" s="1"/>
  <c r="I45" i="2"/>
  <c r="J45" i="2" s="1"/>
  <c r="K45" i="2" s="1"/>
  <c r="I43" i="2"/>
  <c r="J43" i="2" s="1"/>
  <c r="K43" i="2" s="1"/>
  <c r="I42" i="2"/>
  <c r="J42" i="2" s="1"/>
  <c r="K42" i="2" s="1"/>
  <c r="I33" i="2"/>
  <c r="J33" i="2" s="1"/>
  <c r="K33" i="2" s="1"/>
  <c r="J27" i="2"/>
  <c r="K27" i="2" s="1"/>
  <c r="I27" i="2"/>
  <c r="I25" i="2"/>
  <c r="J25" i="2" s="1"/>
  <c r="K25" i="2" s="1"/>
  <c r="I24" i="2"/>
  <c r="J24" i="2" s="1"/>
  <c r="K24" i="2" s="1"/>
  <c r="I23" i="2"/>
  <c r="J23" i="2" s="1"/>
  <c r="K23" i="2" s="1"/>
  <c r="F48" i="2" l="1"/>
  <c r="F47" i="2"/>
  <c r="F46" i="2"/>
  <c r="I22" i="2"/>
  <c r="J22" i="2" s="1"/>
  <c r="I26" i="2"/>
  <c r="J26" i="2" s="1"/>
  <c r="I28" i="2"/>
  <c r="J28" i="2" s="1"/>
  <c r="I29" i="2"/>
  <c r="J29" i="2" s="1"/>
  <c r="I30" i="2"/>
  <c r="J30" i="2" s="1"/>
  <c r="I31" i="2"/>
  <c r="J31" i="2" s="1"/>
  <c r="I32" i="2"/>
  <c r="J32" i="2" s="1"/>
  <c r="F32" i="2"/>
  <c r="F31" i="2"/>
  <c r="F30" i="2"/>
  <c r="F29" i="2"/>
  <c r="F28" i="2"/>
  <c r="F26" i="2"/>
  <c r="F22" i="2"/>
  <c r="I68" i="2" l="1"/>
  <c r="J68" i="2" s="1"/>
  <c r="I64" i="2"/>
  <c r="I57" i="2"/>
  <c r="F57" i="2"/>
  <c r="J57" i="2" s="1"/>
  <c r="K57" i="2" s="1"/>
  <c r="I56" i="2"/>
  <c r="F56" i="2"/>
  <c r="J56" i="2" s="1"/>
  <c r="K56" i="2" s="1"/>
  <c r="I55" i="2"/>
  <c r="F55" i="2"/>
  <c r="I54" i="2"/>
  <c r="F54" i="2"/>
  <c r="I53" i="2"/>
  <c r="F53" i="2"/>
  <c r="I52" i="2"/>
  <c r="F52" i="2"/>
  <c r="I51" i="2"/>
  <c r="F51" i="2"/>
  <c r="I50" i="2"/>
  <c r="J50" i="2" s="1"/>
  <c r="F50" i="2"/>
  <c r="I48" i="2"/>
  <c r="I47" i="2"/>
  <c r="I46" i="2"/>
  <c r="J46" i="2" s="1"/>
  <c r="I44" i="2"/>
  <c r="J44" i="2" s="1"/>
  <c r="K44" i="2" s="1"/>
  <c r="F44" i="2"/>
  <c r="I41" i="2"/>
  <c r="J41" i="2" s="1"/>
  <c r="K41" i="2" s="1"/>
  <c r="F41" i="2"/>
  <c r="I40" i="2"/>
  <c r="J40" i="2" s="1"/>
  <c r="K40" i="2" s="1"/>
  <c r="F40" i="2"/>
  <c r="I39" i="2"/>
  <c r="J39" i="2" s="1"/>
  <c r="K39" i="2" s="1"/>
  <c r="F39" i="2"/>
  <c r="J38" i="2"/>
  <c r="I38" i="2"/>
  <c r="F38" i="2"/>
  <c r="I37" i="2"/>
  <c r="J37" i="2" s="1"/>
  <c r="K37" i="2" s="1"/>
  <c r="F37" i="2"/>
  <c r="I36" i="2"/>
  <c r="J36" i="2" s="1"/>
  <c r="K36" i="2" s="1"/>
  <c r="F36" i="2"/>
  <c r="I35" i="2"/>
  <c r="J35" i="2" s="1"/>
  <c r="K35" i="2" s="1"/>
  <c r="F35" i="2"/>
  <c r="I34" i="2"/>
  <c r="J34" i="2" s="1"/>
  <c r="F34" i="2"/>
  <c r="K32" i="2"/>
  <c r="K31" i="2"/>
  <c r="K29" i="2"/>
  <c r="K28" i="2"/>
  <c r="I21" i="2"/>
  <c r="F21" i="2"/>
  <c r="I20" i="2"/>
  <c r="F20" i="2"/>
  <c r="I19" i="2"/>
  <c r="F19" i="2"/>
  <c r="I18" i="2"/>
  <c r="F18" i="2"/>
  <c r="K64" i="2" l="1"/>
  <c r="L64" i="2" s="1"/>
  <c r="J55" i="2"/>
  <c r="K55" i="2" s="1"/>
  <c r="J54" i="2"/>
  <c r="L54" i="2" s="1"/>
  <c r="M54" i="2" s="1"/>
  <c r="J53" i="2"/>
  <c r="K53" i="2" s="1"/>
  <c r="J52" i="2"/>
  <c r="K52" i="2" s="1"/>
  <c r="J51" i="2"/>
  <c r="K51" i="2" s="1"/>
  <c r="L50" i="2"/>
  <c r="M50" i="2" s="1"/>
  <c r="J48" i="2"/>
  <c r="K48" i="2" s="1"/>
  <c r="J47" i="2"/>
  <c r="K47" i="2" s="1"/>
  <c r="L42" i="2"/>
  <c r="M42" i="2" s="1"/>
  <c r="L38" i="2"/>
  <c r="M38" i="2" s="1"/>
  <c r="L34" i="2"/>
  <c r="M34" i="2" s="1"/>
  <c r="J21" i="2"/>
  <c r="K21" i="2" s="1"/>
  <c r="J20" i="2"/>
  <c r="K20" i="2" s="1"/>
  <c r="J19" i="2"/>
  <c r="K19" i="2" s="1"/>
  <c r="J18" i="2"/>
  <c r="L18" i="2" s="1"/>
  <c r="M18" i="2" s="1"/>
  <c r="K18" i="2"/>
  <c r="K22" i="2"/>
  <c r="N22" i="2" s="1"/>
  <c r="L22" i="2"/>
  <c r="M22" i="2" s="1"/>
  <c r="L30" i="2"/>
  <c r="M30" i="2" s="1"/>
  <c r="K30" i="2"/>
  <c r="N30" i="2" s="1"/>
  <c r="K46" i="2"/>
  <c r="L26" i="2"/>
  <c r="M26" i="2" s="1"/>
  <c r="K26" i="2"/>
  <c r="N26" i="2" s="1"/>
  <c r="K54" i="2"/>
  <c r="N54" i="2" s="1"/>
  <c r="K34" i="2"/>
  <c r="N34" i="2" s="1"/>
  <c r="K38" i="2"/>
  <c r="N38" i="2" s="1"/>
  <c r="N42" i="2"/>
  <c r="K50" i="2"/>
  <c r="J64" i="2"/>
  <c r="M64" i="2" s="1"/>
  <c r="I49" i="1"/>
  <c r="J49" i="1" s="1"/>
  <c r="I48" i="1"/>
  <c r="J48" i="1" s="1"/>
  <c r="I47" i="1"/>
  <c r="J47" i="1" s="1"/>
  <c r="I46" i="1"/>
  <c r="J46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N50" i="2" l="1"/>
  <c r="O26" i="2"/>
  <c r="O22" i="2"/>
  <c r="O30" i="2"/>
  <c r="O18" i="2"/>
  <c r="L46" i="2"/>
  <c r="M46" i="2" s="1"/>
  <c r="O46" i="2" s="1"/>
  <c r="N46" i="2"/>
  <c r="N18" i="2"/>
  <c r="O42" i="2"/>
  <c r="O38" i="2"/>
  <c r="O34" i="2"/>
  <c r="J23" i="1"/>
  <c r="K46" i="1" l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F35" i="1"/>
  <c r="K25" i="1"/>
  <c r="I24" i="1"/>
  <c r="J24" i="1" s="1"/>
  <c r="K24" i="1" s="1"/>
  <c r="F24" i="1"/>
  <c r="I23" i="1"/>
  <c r="K23" i="1" s="1"/>
  <c r="I22" i="1"/>
  <c r="J22" i="1" s="1"/>
  <c r="K22" i="1" s="1"/>
  <c r="F22" i="1"/>
  <c r="F20" i="1"/>
  <c r="K48" i="1" l="1"/>
  <c r="K47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K27" i="1"/>
  <c r="K29" i="1"/>
  <c r="K49" i="1"/>
  <c r="K26" i="1"/>
  <c r="K28" i="1"/>
  <c r="F36" i="1" l="1"/>
  <c r="F37" i="1"/>
  <c r="F34" i="1"/>
  <c r="F19" i="1"/>
  <c r="F21" i="1"/>
  <c r="F18" i="1"/>
  <c r="I37" i="1" l="1"/>
  <c r="I36" i="1"/>
  <c r="I35" i="1"/>
  <c r="I34" i="1"/>
  <c r="J34" i="1" s="1"/>
  <c r="I21" i="1"/>
  <c r="I20" i="1"/>
  <c r="I19" i="1"/>
  <c r="I18" i="1"/>
  <c r="J18" i="1" s="1"/>
  <c r="J37" i="1" l="1"/>
  <c r="K37" i="1" s="1"/>
  <c r="J36" i="1"/>
  <c r="K36" i="1" s="1"/>
  <c r="J35" i="1"/>
  <c r="J21" i="1"/>
  <c r="K21" i="1" s="1"/>
  <c r="J20" i="1"/>
  <c r="K20" i="1" s="1"/>
  <c r="J19" i="1"/>
  <c r="K19" i="1" s="1"/>
  <c r="K34" i="1"/>
  <c r="K18" i="1"/>
  <c r="I64" i="1"/>
  <c r="H68" i="1"/>
  <c r="I68" i="1" s="1"/>
  <c r="I57" i="1"/>
  <c r="I56" i="1"/>
  <c r="F57" i="1"/>
  <c r="F56" i="1"/>
  <c r="I53" i="1"/>
  <c r="I52" i="1"/>
  <c r="F53" i="1"/>
  <c r="F52" i="1"/>
  <c r="K64" i="1" l="1"/>
  <c r="L34" i="1"/>
  <c r="M34" i="1" s="1"/>
  <c r="K33" i="1"/>
  <c r="K32" i="1"/>
  <c r="K31" i="1"/>
  <c r="K35" i="1"/>
  <c r="N34" i="1" s="1"/>
  <c r="L18" i="1"/>
  <c r="M18" i="1" s="1"/>
  <c r="N18" i="1"/>
  <c r="J57" i="1"/>
  <c r="K57" i="1" s="1"/>
  <c r="J52" i="1"/>
  <c r="K52" i="1" s="1"/>
  <c r="J56" i="1"/>
  <c r="K56" i="1" s="1"/>
  <c r="J53" i="1"/>
  <c r="K53" i="1" s="1"/>
  <c r="K30" i="1"/>
  <c r="L46" i="1" l="1"/>
  <c r="M46" i="1" s="1"/>
  <c r="N46" i="1"/>
  <c r="L30" i="1"/>
  <c r="M30" i="1" s="1"/>
  <c r="N30" i="1"/>
  <c r="F55" i="1" l="1"/>
  <c r="I50" i="1"/>
  <c r="I51" i="1"/>
  <c r="I54" i="1"/>
  <c r="I55" i="1"/>
  <c r="F54" i="1"/>
  <c r="J54" i="1" l="1"/>
  <c r="J55" i="1"/>
  <c r="K55" i="1" s="1"/>
  <c r="L54" i="1" l="1"/>
  <c r="K54" i="1"/>
  <c r="N54" i="1" s="1"/>
  <c r="J68" i="1"/>
  <c r="F51" i="1"/>
  <c r="J51" i="1" s="1"/>
  <c r="K51" i="1" s="1"/>
  <c r="L26" i="1" l="1"/>
  <c r="M26" i="1" s="1"/>
  <c r="N26" i="1"/>
  <c r="L42" i="1"/>
  <c r="M42" i="1" s="1"/>
  <c r="N42" i="1"/>
  <c r="J64" i="1"/>
  <c r="F50" i="1"/>
  <c r="J50" i="1" s="1"/>
  <c r="L50" i="1" s="1"/>
  <c r="L64" i="1" l="1"/>
  <c r="K50" i="1"/>
  <c r="N50" i="1" s="1"/>
  <c r="M50" i="1" l="1"/>
  <c r="O18" i="1" s="1"/>
  <c r="O30" i="1" l="1"/>
  <c r="M54" i="1"/>
  <c r="O34" i="1" s="1"/>
  <c r="O26" i="1"/>
  <c r="N38" i="1"/>
  <c r="L38" i="1"/>
  <c r="M38" i="1" s="1"/>
  <c r="M64" i="1"/>
  <c r="L22" i="1"/>
  <c r="M22" i="1" s="1"/>
  <c r="O22" i="1" s="1"/>
  <c r="N22" i="1"/>
  <c r="O46" i="1" l="1"/>
  <c r="O42" i="1"/>
  <c r="O38" i="1"/>
</calcChain>
</file>

<file path=xl/sharedStrings.xml><?xml version="1.0" encoding="utf-8"?>
<sst xmlns="http://schemas.openxmlformats.org/spreadsheetml/2006/main" count="332" uniqueCount="153">
  <si>
    <t>Test Conditions: Ambient</t>
  </si>
  <si>
    <t>Sample #</t>
  </si>
  <si>
    <t>Dilution</t>
  </si>
  <si>
    <t xml:space="preserve">Plate 1 </t>
  </si>
  <si>
    <t>Plate 2</t>
  </si>
  <si>
    <t>Average</t>
  </si>
  <si>
    <t>CFU/panel</t>
  </si>
  <si>
    <t>Log</t>
  </si>
  <si>
    <t>Average CFU</t>
  </si>
  <si>
    <t>Average Log</t>
  </si>
  <si>
    <t>SD</t>
  </si>
  <si>
    <t>Time Point</t>
  </si>
  <si>
    <t>Description</t>
  </si>
  <si>
    <t>Test</t>
  </si>
  <si>
    <t>Procedural Blanks</t>
  </si>
  <si>
    <t>Positive Control</t>
  </si>
  <si>
    <t>Average Log Red.</t>
  </si>
  <si>
    <t>Coupon Type</t>
  </si>
  <si>
    <t>Glass</t>
  </si>
  <si>
    <t>Laminate</t>
  </si>
  <si>
    <t>Run Number: 1</t>
  </si>
  <si>
    <t>2 hours</t>
  </si>
  <si>
    <t>B.g. Coupons</t>
  </si>
  <si>
    <r>
      <t xml:space="preserve">Organism: </t>
    </r>
    <r>
      <rPr>
        <i/>
        <sz val="12"/>
        <color theme="1"/>
        <rFont val="Arial"/>
        <family val="2"/>
      </rPr>
      <t>Bacillus globigii</t>
    </r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</si>
  <si>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</si>
  <si>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</si>
  <si>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</si>
  <si>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</si>
  <si>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</si>
  <si>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</si>
  <si>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</si>
  <si>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</si>
  <si>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</si>
  <si>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</si>
  <si>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</si>
  <si>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</si>
  <si>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</si>
  <si>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</si>
  <si>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</si>
  <si>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</si>
  <si>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L81</t>
  </si>
  <si>
    <t>L82</t>
  </si>
  <si>
    <t>L83</t>
  </si>
  <si>
    <t>L84</t>
  </si>
  <si>
    <t>L85</t>
  </si>
  <si>
    <t>L86</t>
  </si>
  <si>
    <t>L87</t>
  </si>
  <si>
    <t>L88</t>
  </si>
  <si>
    <t>Filter</t>
  </si>
  <si>
    <t>--</t>
  </si>
  <si>
    <t>1 hour</t>
  </si>
  <si>
    <r>
      <t>Task Objective</t>
    </r>
    <r>
      <rPr>
        <sz val="14"/>
        <color theme="1"/>
        <rFont val="Arial"/>
        <family val="2"/>
      </rPr>
      <t xml:space="preserve">:  Time course kinetics of aerosol (Sonotek) deposited spores of </t>
    </r>
    <r>
      <rPr>
        <i/>
        <sz val="14"/>
        <color theme="1"/>
        <rFont val="Arial"/>
        <family val="2"/>
      </rPr>
      <t>Bacillus Globigii</t>
    </r>
    <r>
      <rPr>
        <sz val="14"/>
        <color theme="1"/>
        <rFont val="Arial"/>
        <family val="2"/>
      </rPr>
      <t xml:space="preserve"> to UV-C Hg</t>
    </r>
  </si>
  <si>
    <t>Date Coupons Inoculated: 5/1/2019</t>
  </si>
  <si>
    <t>Coupon Type: Laminate (2x4-cm) and Glass (2x5-cm)</t>
  </si>
  <si>
    <t>Light Source: LED Hg</t>
  </si>
  <si>
    <t>Performers: VR, SH, MZ</t>
  </si>
  <si>
    <t>Dates Experiment Performed: 5/2/2019</t>
  </si>
  <si>
    <t>Dates Plating Done: 5/2/2019, 5/3/2019</t>
  </si>
  <si>
    <t>Dates Plates Read: 5/2/2019, 5/6/2019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</si>
  <si>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</si>
  <si>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</si>
  <si>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</si>
  <si>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</si>
  <si>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</si>
  <si>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</si>
  <si>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</si>
  <si>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</si>
  <si>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</si>
  <si>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</si>
  <si>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</si>
  <si>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</si>
  <si>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</si>
  <si>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</si>
  <si>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</si>
  <si>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</si>
  <si>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30 minutes</t>
  </si>
  <si>
    <t>3 hours</t>
  </si>
  <si>
    <t>G65</t>
  </si>
  <si>
    <t>G66</t>
  </si>
  <si>
    <t>G67</t>
  </si>
  <si>
    <t>G68</t>
  </si>
  <si>
    <t>G69</t>
  </si>
  <si>
    <t>G70</t>
  </si>
  <si>
    <t>G71</t>
  </si>
  <si>
    <t>G72</t>
  </si>
  <si>
    <t>RH (initial):  37.09%</t>
  </si>
  <si>
    <r>
      <t xml:space="preserve">Temp (Initial): 70.61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</t>
    </r>
  </si>
  <si>
    <t>RH (final):  21.83%</t>
  </si>
  <si>
    <t>Date:  __May 6, 2019_</t>
  </si>
  <si>
    <t>UVC Intensity (initial): 0.42</t>
  </si>
  <si>
    <t>UVC Intensity (final): 0.41</t>
  </si>
  <si>
    <t>Run Number: 2</t>
  </si>
  <si>
    <t>Test Conditions: High Humidity (70-75%)</t>
  </si>
  <si>
    <t>Performers: VR, SH</t>
  </si>
  <si>
    <t>Dates Experiment Performed: 5/14/2019</t>
  </si>
  <si>
    <t>Temp (final):  73.93 ºF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</si>
  <si>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</si>
  <si>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</si>
  <si>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</si>
  <si>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</si>
  <si>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</si>
  <si>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</si>
  <si>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</si>
  <si>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</si>
  <si>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</si>
  <si>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</si>
  <si>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</si>
  <si>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</si>
  <si>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</si>
  <si>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</si>
  <si>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</si>
  <si>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</si>
  <si>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</si>
  <si>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</si>
  <si>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</si>
  <si>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</si>
  <si>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</si>
  <si>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</si>
  <si>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</si>
  <si>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</si>
  <si>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</si>
  <si>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</si>
  <si>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</si>
  <si>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</si>
  <si>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</si>
  <si>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</si>
  <si>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</si>
  <si>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</si>
  <si>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G73</t>
  </si>
  <si>
    <t>G74</t>
  </si>
  <si>
    <t>G75</t>
  </si>
  <si>
    <t>G76</t>
  </si>
  <si>
    <t>L89</t>
  </si>
  <si>
    <t>L90</t>
  </si>
  <si>
    <t>L91</t>
  </si>
  <si>
    <t>L92</t>
  </si>
  <si>
    <t>G77</t>
  </si>
  <si>
    <t>G78</t>
  </si>
  <si>
    <t>G79</t>
  </si>
  <si>
    <t>G80</t>
  </si>
  <si>
    <t>L93</t>
  </si>
  <si>
    <t>L94</t>
  </si>
  <si>
    <t>L95</t>
  </si>
  <si>
    <t>L96</t>
  </si>
  <si>
    <t>RH (initial):  69.93%</t>
  </si>
  <si>
    <r>
      <t xml:space="preserve">Temp (Initial): 72.92 </t>
    </r>
    <r>
      <rPr>
        <sz val="11"/>
        <color theme="1"/>
        <rFont val="Arial Narrow"/>
        <family val="2"/>
      </rPr>
      <t>º</t>
    </r>
    <r>
      <rPr>
        <sz val="11"/>
        <color theme="1"/>
        <rFont val="Arial"/>
        <family val="2"/>
      </rPr>
      <t>F</t>
    </r>
  </si>
  <si>
    <t>RH (final):  69.24%</t>
  </si>
  <si>
    <t>Temp (final):  74.08 ºF</t>
  </si>
  <si>
    <t>Date:  __May 20, 2019_</t>
  </si>
  <si>
    <t>Dates Plating Done: 5/14/2019, 5/17/2019</t>
  </si>
  <si>
    <t>Dates Plates Read: 5/15/2019, 5/20/2019</t>
  </si>
  <si>
    <r>
      <t xml:space="preserve">UVC Intensity (initial): </t>
    </r>
    <r>
      <rPr>
        <b/>
        <sz val="11"/>
        <color theme="1"/>
        <rFont val="Arial"/>
        <family val="2"/>
      </rPr>
      <t>Reading not taken to preserve humidity.</t>
    </r>
  </si>
  <si>
    <t>UVC Intensity (final): 0.36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</si>
</sst>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5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8" fillId="0" borderId="0" xfId="0" applyFont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/>
    <xf numFmtId="2" fontId="2" fillId="2" borderId="16" xfId="0" applyNumberFormat="1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2" fontId="2" fillId="2" borderId="12" xfId="0" applyNumberFormat="1" applyFont="1" applyFill="1" applyBorder="1"/>
    <xf numFmtId="0" fontId="2" fillId="6" borderId="15" xfId="0" applyFont="1" applyFill="1" applyBorder="1" applyAlignment="1">
      <alignment horizontal="center" vertical="center"/>
    </xf>
    <xf numFmtId="2" fontId="2" fillId="6" borderId="16" xfId="0" applyNumberFormat="1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1" xfId="0" applyFont="1" applyFill="1" applyBorder="1"/>
    <xf numFmtId="2" fontId="2" fillId="6" borderId="1" xfId="0" applyNumberFormat="1" applyFont="1" applyFill="1" applyBorder="1"/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/>
    <xf numFmtId="2" fontId="2" fillId="6" borderId="12" xfId="0" applyNumberFormat="1" applyFont="1" applyFill="1" applyBorder="1"/>
    <xf numFmtId="0" fontId="2" fillId="8" borderId="15" xfId="0" applyFont="1" applyFill="1" applyBorder="1" applyAlignment="1">
      <alignment horizontal="center" vertical="center"/>
    </xf>
    <xf numFmtId="0" fontId="2" fillId="8" borderId="16" xfId="0" applyFont="1" applyFill="1" applyBorder="1"/>
    <xf numFmtId="2" fontId="2" fillId="8" borderId="16" xfId="0" applyNumberFormat="1" applyFont="1" applyFill="1" applyBorder="1"/>
    <xf numFmtId="0" fontId="2" fillId="8" borderId="9" xfId="0" applyFont="1" applyFill="1" applyBorder="1" applyAlignment="1">
      <alignment horizontal="center" vertical="center"/>
    </xf>
    <xf numFmtId="11" fontId="2" fillId="8" borderId="1" xfId="0" applyNumberFormat="1" applyFont="1" applyFill="1" applyBorder="1"/>
    <xf numFmtId="0" fontId="2" fillId="8" borderId="1" xfId="0" applyFont="1" applyFill="1" applyBorder="1"/>
    <xf numFmtId="2" fontId="2" fillId="8" borderId="1" xfId="0" applyNumberFormat="1" applyFont="1" applyFill="1" applyBorder="1"/>
    <xf numFmtId="0" fontId="2" fillId="8" borderId="11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2" fillId="9" borderId="0" xfId="0" applyFont="1" applyFill="1"/>
    <xf numFmtId="0" fontId="2" fillId="2" borderId="4" xfId="0" applyFont="1" applyFill="1" applyBorder="1"/>
    <xf numFmtId="0" fontId="6" fillId="0" borderId="2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8" borderId="2" xfId="0" applyFont="1" applyFill="1" applyBorder="1"/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/>
    <xf numFmtId="0" fontId="2" fillId="2" borderId="8" xfId="0" applyFont="1" applyFill="1" applyBorder="1" applyAlignment="1">
      <alignment horizontal="center" vertical="center"/>
    </xf>
    <xf numFmtId="11" fontId="2" fillId="2" borderId="16" xfId="0" applyNumberFormat="1" applyFont="1" applyFill="1" applyBorder="1" applyAlignment="1">
      <alignment horizontal="right"/>
    </xf>
    <xf numFmtId="11" fontId="2" fillId="2" borderId="1" xfId="0" applyNumberFormat="1" applyFont="1" applyFill="1" applyBorder="1" applyAlignment="1">
      <alignment horizontal="right"/>
    </xf>
    <xf numFmtId="11" fontId="2" fillId="2" borderId="12" xfId="0" applyNumberFormat="1" applyFont="1" applyFill="1" applyBorder="1" applyAlignment="1">
      <alignment horizontal="right"/>
    </xf>
    <xf numFmtId="11" fontId="2" fillId="6" borderId="1" xfId="0" applyNumberFormat="1" applyFont="1" applyFill="1" applyBorder="1" applyAlignment="1">
      <alignment horizontal="right"/>
    </xf>
    <xf numFmtId="11" fontId="2" fillId="6" borderId="12" xfId="0" applyNumberFormat="1" applyFont="1" applyFill="1" applyBorder="1" applyAlignment="1">
      <alignment horizontal="right"/>
    </xf>
    <xf numFmtId="0" fontId="2" fillId="2" borderId="16" xfId="0" quotePrefix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6" borderId="1" xfId="0" quotePrefix="1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12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11" fontId="2" fillId="8" borderId="16" xfId="0" applyNumberFormat="1" applyFont="1" applyFill="1" applyBorder="1"/>
    <xf numFmtId="11" fontId="2" fillId="8" borderId="12" xfId="0" applyNumberFormat="1" applyFont="1" applyFill="1" applyBorder="1"/>
    <xf numFmtId="0" fontId="2" fillId="8" borderId="12" xfId="0" applyFont="1" applyFill="1" applyBorder="1"/>
    <xf numFmtId="2" fontId="2" fillId="8" borderId="12" xfId="0" applyNumberFormat="1" applyFont="1" applyFill="1" applyBorder="1"/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 vertical="center"/>
    </xf>
    <xf numFmtId="11" fontId="6" fillId="2" borderId="1" xfId="0" applyNumberFormat="1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11" fontId="6" fillId="2" borderId="4" xfId="0" applyNumberFormat="1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 vertical="center"/>
    </xf>
    <xf numFmtId="11" fontId="6" fillId="2" borderId="12" xfId="0" applyNumberFormat="1" applyFont="1" applyFill="1" applyBorder="1" applyAlignment="1">
      <alignment horizontal="center"/>
    </xf>
    <xf numFmtId="0" fontId="2" fillId="2" borderId="12" xfId="0" quotePrefix="1" applyFont="1" applyFill="1" applyBorder="1" applyAlignment="1">
      <alignment horizontal="center" vertical="center"/>
    </xf>
    <xf numFmtId="11" fontId="2" fillId="6" borderId="4" xfId="0" applyNumberFormat="1" applyFont="1" applyFill="1" applyBorder="1" applyAlignment="1">
      <alignment horizontal="right"/>
    </xf>
    <xf numFmtId="0" fontId="2" fillId="6" borderId="4" xfId="0" quotePrefix="1" applyFont="1" applyFill="1" applyBorder="1" applyAlignment="1">
      <alignment horizontal="right"/>
    </xf>
    <xf numFmtId="11" fontId="6" fillId="6" borderId="4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1" fontId="6" fillId="6" borderId="12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2" fontId="2" fillId="5" borderId="31" xfId="0" applyNumberFormat="1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11" fontId="6" fillId="5" borderId="18" xfId="0" applyNumberFormat="1" applyFont="1" applyFill="1" applyBorder="1" applyAlignment="1">
      <alignment horizontal="center" vertical="center"/>
    </xf>
    <xf numFmtId="11" fontId="6" fillId="5" borderId="3" xfId="0" applyNumberFormat="1" applyFont="1" applyFill="1" applyBorder="1" applyAlignment="1">
      <alignment horizontal="center" vertical="center"/>
    </xf>
    <xf numFmtId="11" fontId="6" fillId="5" borderId="4" xfId="0" applyNumberFormat="1" applyFont="1" applyFill="1" applyBorder="1" applyAlignment="1">
      <alignment horizontal="center" vertical="center"/>
    </xf>
    <xf numFmtId="11" fontId="6" fillId="5" borderId="2" xfId="0" applyNumberFormat="1" applyFont="1" applyFill="1" applyBorder="1" applyAlignment="1">
      <alignment horizontal="center" vertical="center"/>
    </xf>
    <xf numFmtId="11" fontId="6" fillId="5" borderId="13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7" borderId="18" xfId="0" quotePrefix="1" applyFont="1" applyFill="1" applyBorder="1" applyAlignment="1">
      <alignment horizontal="center" vertical="center"/>
    </xf>
    <xf numFmtId="0" fontId="2" fillId="7" borderId="3" xfId="0" quotePrefix="1" applyFont="1" applyFill="1" applyBorder="1" applyAlignment="1">
      <alignment horizontal="center" vertical="center"/>
    </xf>
    <xf numFmtId="0" fontId="2" fillId="7" borderId="4" xfId="0" quotePrefix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7" borderId="2" xfId="0" quotePrefix="1" applyFont="1" applyFill="1" applyBorder="1" applyAlignment="1">
      <alignment horizontal="center" vertical="center"/>
    </xf>
    <xf numFmtId="0" fontId="2" fillId="7" borderId="13" xfId="0" quotePrefix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2" fontId="2" fillId="8" borderId="19" xfId="0" applyNumberFormat="1" applyFont="1" applyFill="1" applyBorder="1" applyAlignment="1">
      <alignment horizontal="center" vertical="center"/>
    </xf>
    <xf numFmtId="2" fontId="2" fillId="8" borderId="10" xfId="0" applyNumberFormat="1" applyFont="1" applyFill="1" applyBorder="1" applyAlignment="1">
      <alignment horizontal="center" vertical="center"/>
    </xf>
    <xf numFmtId="2" fontId="2" fillId="8" borderId="28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2" fontId="2" fillId="6" borderId="18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4" xfId="0" applyNumberFormat="1" applyFont="1" applyFill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2" fontId="2" fillId="8" borderId="4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center" vertical="center"/>
    </xf>
    <xf numFmtId="2" fontId="2" fillId="8" borderId="27" xfId="0" applyNumberFormat="1" applyFont="1" applyFill="1" applyBorder="1" applyAlignment="1">
      <alignment horizontal="center" vertical="center"/>
    </xf>
    <xf numFmtId="2" fontId="2" fillId="8" borderId="1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2" fontId="2" fillId="5" borderId="33" xfId="0" applyNumberFormat="1" applyFont="1" applyFill="1" applyBorder="1" applyAlignment="1">
      <alignment horizontal="center" vertical="center"/>
    </xf>
    <xf numFmtId="2" fontId="2" fillId="5" borderId="34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2" fontId="2" fillId="5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19" workbookViewId="0">
      <selection activeCell="F49" sqref="F49:K49"/>
    </sheetView>
  </sheetViews>
  <sheetFormatPr defaultRowHeight="14.25" x14ac:dyDescent="0.2"/>
  <cols>
    <col min="1" max="2" width="9.140625" style="2"/>
    <col min="3" max="4" width="12.85546875" style="2" customWidth="1"/>
    <col min="5" max="5" width="11.140625" style="2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5" ht="18" x14ac:dyDescent="0.25">
      <c r="A1" s="1" t="s">
        <v>88</v>
      </c>
    </row>
    <row r="3" spans="1:15" ht="18.75" x14ac:dyDescent="0.2">
      <c r="A3" s="3" t="s">
        <v>51</v>
      </c>
    </row>
    <row r="4" spans="1:15" ht="18" x14ac:dyDescent="0.2">
      <c r="A4" s="3"/>
    </row>
    <row r="5" spans="1:15" ht="15" x14ac:dyDescent="0.2">
      <c r="B5" s="10" t="s">
        <v>20</v>
      </c>
    </row>
    <row r="6" spans="1:15" ht="15" x14ac:dyDescent="0.2">
      <c r="B6" s="10" t="s">
        <v>52</v>
      </c>
    </row>
    <row r="7" spans="1:15" ht="15" x14ac:dyDescent="0.2">
      <c r="B7" s="10" t="s">
        <v>53</v>
      </c>
      <c r="K7" s="37" t="s">
        <v>89</v>
      </c>
      <c r="L7" s="37"/>
      <c r="M7" s="37"/>
      <c r="N7" s="37"/>
    </row>
    <row r="8" spans="1:15" ht="15" x14ac:dyDescent="0.2">
      <c r="B8" s="10" t="s">
        <v>0</v>
      </c>
      <c r="K8" s="37" t="s">
        <v>85</v>
      </c>
      <c r="L8" s="37"/>
      <c r="M8" s="37"/>
      <c r="N8" s="37"/>
    </row>
    <row r="9" spans="1:15" ht="16.5" x14ac:dyDescent="0.3">
      <c r="B9" s="10" t="s">
        <v>54</v>
      </c>
      <c r="K9" s="37" t="s">
        <v>86</v>
      </c>
      <c r="L9" s="37"/>
      <c r="M9" s="37"/>
      <c r="N9" s="37"/>
    </row>
    <row r="10" spans="1:15" ht="15" x14ac:dyDescent="0.2">
      <c r="B10" s="10" t="s">
        <v>55</v>
      </c>
      <c r="K10" s="37"/>
      <c r="L10" s="37"/>
      <c r="M10" s="37"/>
      <c r="N10" s="37"/>
    </row>
    <row r="11" spans="1:15" ht="15" x14ac:dyDescent="0.2">
      <c r="B11" s="10" t="s">
        <v>23</v>
      </c>
      <c r="K11" s="37" t="s">
        <v>90</v>
      </c>
      <c r="L11" s="37"/>
      <c r="M11" s="37"/>
      <c r="N11" s="37"/>
    </row>
    <row r="12" spans="1:15" ht="15" x14ac:dyDescent="0.2">
      <c r="B12" s="10" t="s">
        <v>56</v>
      </c>
      <c r="K12" s="37" t="s">
        <v>87</v>
      </c>
      <c r="L12" s="37"/>
      <c r="M12" s="37"/>
      <c r="N12" s="37"/>
    </row>
    <row r="13" spans="1:15" ht="15" x14ac:dyDescent="0.2">
      <c r="B13" s="10" t="s">
        <v>57</v>
      </c>
      <c r="K13" s="37" t="s">
        <v>95</v>
      </c>
      <c r="L13" s="37"/>
      <c r="M13" s="37"/>
      <c r="N13" s="37"/>
    </row>
    <row r="14" spans="1:15" ht="15" x14ac:dyDescent="0.2">
      <c r="B14" s="10" t="s">
        <v>58</v>
      </c>
    </row>
    <row r="15" spans="1:15" ht="15" thickBot="1" x14ac:dyDescent="0.25"/>
    <row r="16" spans="1:15" ht="16.5" thickBot="1" x14ac:dyDescent="0.3">
      <c r="B16" s="126" t="s">
        <v>22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8"/>
    </row>
    <row r="17" spans="2:15" ht="30.75" thickBot="1" x14ac:dyDescent="0.25">
      <c r="B17" s="11" t="s">
        <v>1</v>
      </c>
      <c r="C17" s="12" t="s">
        <v>12</v>
      </c>
      <c r="D17" s="12" t="s">
        <v>17</v>
      </c>
      <c r="E17" s="12" t="s">
        <v>11</v>
      </c>
      <c r="F17" s="12" t="s">
        <v>2</v>
      </c>
      <c r="G17" s="12" t="s">
        <v>3</v>
      </c>
      <c r="H17" s="12" t="s">
        <v>4</v>
      </c>
      <c r="I17" s="12" t="s">
        <v>5</v>
      </c>
      <c r="J17" s="12" t="s">
        <v>6</v>
      </c>
      <c r="K17" s="12" t="s">
        <v>7</v>
      </c>
      <c r="L17" s="12" t="s">
        <v>8</v>
      </c>
      <c r="M17" s="12" t="s">
        <v>9</v>
      </c>
      <c r="N17" s="13" t="s">
        <v>10</v>
      </c>
      <c r="O17" s="36" t="s">
        <v>16</v>
      </c>
    </row>
    <row r="18" spans="2:15" ht="15.75" customHeight="1" x14ac:dyDescent="0.2">
      <c r="B18" s="14" t="s">
        <v>59</v>
      </c>
      <c r="C18" s="129" t="s">
        <v>13</v>
      </c>
      <c r="D18" s="135" t="s">
        <v>18</v>
      </c>
      <c r="E18" s="129" t="s">
        <v>75</v>
      </c>
      <c r="F18" s="46">
        <f>10^-1</f>
        <v>0.1</v>
      </c>
      <c r="G18" s="15">
        <v>7</v>
      </c>
      <c r="H18" s="51">
        <v>4</v>
      </c>
      <c r="I18" s="15">
        <f t="shared" ref="I18:I21" si="0">AVERAGE(G18:H18)</f>
        <v>5.5</v>
      </c>
      <c r="J18" s="5">
        <f>(1/F18)*I18*10</f>
        <v>550</v>
      </c>
      <c r="K18" s="16">
        <f t="shared" ref="K18:K21" si="1">LOG(J18)</f>
        <v>2.7403626894942437</v>
      </c>
      <c r="L18" s="135">
        <f>AVERAGE(J18:J21)</f>
        <v>1712.5</v>
      </c>
      <c r="M18" s="132">
        <f t="shared" ref="M18" si="2">LOG(L18)</f>
        <v>3.2336305801644634</v>
      </c>
      <c r="N18" s="105">
        <f t="shared" ref="N18" si="3">STDEV(K18:K21)</f>
        <v>0.42457842463419948</v>
      </c>
      <c r="O18" s="108">
        <f>M50-M18</f>
        <v>3.3119857527486727</v>
      </c>
    </row>
    <row r="19" spans="2:15" ht="15.75" customHeight="1" x14ac:dyDescent="0.2">
      <c r="B19" s="4" t="s">
        <v>60</v>
      </c>
      <c r="C19" s="130"/>
      <c r="D19" s="136"/>
      <c r="E19" s="130"/>
      <c r="F19" s="47">
        <f t="shared" ref="F19:F21" si="4">10^-1</f>
        <v>0.1</v>
      </c>
      <c r="G19" s="5">
        <v>9</v>
      </c>
      <c r="H19" s="52">
        <v>6</v>
      </c>
      <c r="I19" s="5">
        <f t="shared" si="0"/>
        <v>7.5</v>
      </c>
      <c r="J19" s="5">
        <f t="shared" ref="J19:J21" si="5">(1/F19)*I19*10</f>
        <v>750</v>
      </c>
      <c r="K19" s="6">
        <f t="shared" si="1"/>
        <v>2.8750612633917001</v>
      </c>
      <c r="L19" s="136"/>
      <c r="M19" s="133"/>
      <c r="N19" s="106"/>
      <c r="O19" s="109"/>
    </row>
    <row r="20" spans="2:15" ht="15.75" customHeight="1" x14ac:dyDescent="0.2">
      <c r="B20" s="4" t="s">
        <v>61</v>
      </c>
      <c r="C20" s="130"/>
      <c r="D20" s="136"/>
      <c r="E20" s="130"/>
      <c r="F20" s="47">
        <f>10^-1</f>
        <v>0.1</v>
      </c>
      <c r="G20" s="5">
        <v>8</v>
      </c>
      <c r="H20" s="52">
        <v>8</v>
      </c>
      <c r="I20" s="5">
        <f t="shared" si="0"/>
        <v>8</v>
      </c>
      <c r="J20" s="5">
        <f t="shared" si="5"/>
        <v>800</v>
      </c>
      <c r="K20" s="6">
        <f t="shared" si="1"/>
        <v>2.9030899869919438</v>
      </c>
      <c r="L20" s="136"/>
      <c r="M20" s="133"/>
      <c r="N20" s="106"/>
      <c r="O20" s="109"/>
    </row>
    <row r="21" spans="2:15" ht="15.75" customHeight="1" thickBot="1" x14ac:dyDescent="0.25">
      <c r="B21" s="17" t="s">
        <v>62</v>
      </c>
      <c r="C21" s="131"/>
      <c r="D21" s="137"/>
      <c r="E21" s="131"/>
      <c r="F21" s="48">
        <f t="shared" si="4"/>
        <v>0.1</v>
      </c>
      <c r="G21" s="18">
        <v>28</v>
      </c>
      <c r="H21" s="53">
        <v>67</v>
      </c>
      <c r="I21" s="18">
        <f t="shared" si="0"/>
        <v>47.5</v>
      </c>
      <c r="J21" s="18">
        <f t="shared" si="5"/>
        <v>4750</v>
      </c>
      <c r="K21" s="19">
        <f t="shared" si="1"/>
        <v>3.6766936096248664</v>
      </c>
      <c r="L21" s="137"/>
      <c r="M21" s="134"/>
      <c r="N21" s="107"/>
      <c r="O21" s="110"/>
    </row>
    <row r="22" spans="2:15" x14ac:dyDescent="0.2">
      <c r="B22" s="45" t="s">
        <v>63</v>
      </c>
      <c r="C22" s="129" t="s">
        <v>13</v>
      </c>
      <c r="D22" s="135" t="s">
        <v>18</v>
      </c>
      <c r="E22" s="129" t="s">
        <v>50</v>
      </c>
      <c r="F22" s="46">
        <f>10^-1</f>
        <v>0.1</v>
      </c>
      <c r="G22" s="15">
        <v>10</v>
      </c>
      <c r="H22" s="51">
        <v>12</v>
      </c>
      <c r="I22" s="15">
        <f t="shared" ref="I22:I24" si="6">AVERAGE(G22:H22)</f>
        <v>11</v>
      </c>
      <c r="J22" s="5">
        <f>(1/F22)*I22*10</f>
        <v>1100</v>
      </c>
      <c r="K22" s="16">
        <f t="shared" ref="K22:K29" si="7">LOG(J22)</f>
        <v>3.0413926851582249</v>
      </c>
      <c r="L22" s="135">
        <f>AVERAGE(J22:J25)</f>
        <v>659.25</v>
      </c>
      <c r="M22" s="132">
        <f t="shared" ref="M22" si="8">LOG(L22)</f>
        <v>2.8190501384654718</v>
      </c>
      <c r="N22" s="105">
        <f t="shared" ref="N22" si="9">STDEV(K22:K25)</f>
        <v>0.44623801615017133</v>
      </c>
      <c r="O22" s="108">
        <f>M50-M22</f>
        <v>3.7265661944476642</v>
      </c>
    </row>
    <row r="23" spans="2:15" ht="15" customHeight="1" x14ac:dyDescent="0.25">
      <c r="B23" s="4" t="s">
        <v>64</v>
      </c>
      <c r="C23" s="130"/>
      <c r="D23" s="136"/>
      <c r="E23" s="130"/>
      <c r="F23" s="69" t="s">
        <v>48</v>
      </c>
      <c r="G23" s="5">
        <v>300</v>
      </c>
      <c r="H23" s="70" t="s">
        <v>49</v>
      </c>
      <c r="I23" s="5">
        <f t="shared" si="6"/>
        <v>300</v>
      </c>
      <c r="J23" s="5">
        <f>I23*1</f>
        <v>300</v>
      </c>
      <c r="K23" s="6">
        <f t="shared" si="7"/>
        <v>2.4771212547196626</v>
      </c>
      <c r="L23" s="136"/>
      <c r="M23" s="133"/>
      <c r="N23" s="106"/>
      <c r="O23" s="109"/>
    </row>
    <row r="24" spans="2:15" ht="15" customHeight="1" x14ac:dyDescent="0.2">
      <c r="B24" s="4" t="s">
        <v>65</v>
      </c>
      <c r="C24" s="130"/>
      <c r="D24" s="136"/>
      <c r="E24" s="130"/>
      <c r="F24" s="47">
        <f>10^-1</f>
        <v>0.1</v>
      </c>
      <c r="G24" s="5">
        <v>13</v>
      </c>
      <c r="H24" s="52">
        <v>9</v>
      </c>
      <c r="I24" s="5">
        <f t="shared" si="6"/>
        <v>11</v>
      </c>
      <c r="J24" s="5">
        <f t="shared" ref="J24" si="10">(1/F24)*I24*10</f>
        <v>1100</v>
      </c>
      <c r="K24" s="6">
        <f t="shared" si="7"/>
        <v>3.0413926851582249</v>
      </c>
      <c r="L24" s="136"/>
      <c r="M24" s="133"/>
      <c r="N24" s="106"/>
      <c r="O24" s="109"/>
    </row>
    <row r="25" spans="2:15" ht="15.75" customHeight="1" thickBot="1" x14ac:dyDescent="0.3">
      <c r="B25" s="17" t="s">
        <v>66</v>
      </c>
      <c r="C25" s="131"/>
      <c r="D25" s="137"/>
      <c r="E25" s="131"/>
      <c r="F25" s="73" t="s">
        <v>48</v>
      </c>
      <c r="G25" s="18">
        <v>137</v>
      </c>
      <c r="H25" s="74" t="s">
        <v>49</v>
      </c>
      <c r="I25" s="18">
        <f t="shared" ref="I25" si="11">AVERAGE(G25:H25)</f>
        <v>137</v>
      </c>
      <c r="J25" s="18">
        <f t="shared" ref="J25:J33" si="12">I25*1</f>
        <v>137</v>
      </c>
      <c r="K25" s="19">
        <f t="shared" si="7"/>
        <v>2.1367205671564067</v>
      </c>
      <c r="L25" s="137"/>
      <c r="M25" s="134"/>
      <c r="N25" s="107"/>
      <c r="O25" s="110"/>
    </row>
    <row r="26" spans="2:15" ht="15" x14ac:dyDescent="0.25">
      <c r="B26" s="14" t="s">
        <v>67</v>
      </c>
      <c r="C26" s="129" t="s">
        <v>13</v>
      </c>
      <c r="D26" s="135" t="s">
        <v>18</v>
      </c>
      <c r="E26" s="129" t="s">
        <v>21</v>
      </c>
      <c r="F26" s="71" t="s">
        <v>48</v>
      </c>
      <c r="G26" s="38">
        <v>199</v>
      </c>
      <c r="H26" s="72" t="s">
        <v>49</v>
      </c>
      <c r="I26" s="38">
        <f t="shared" ref="I26" si="13">AVERAGE(G26:H26)</f>
        <v>199</v>
      </c>
      <c r="J26" s="15">
        <f t="shared" si="12"/>
        <v>199</v>
      </c>
      <c r="K26" s="16">
        <f t="shared" si="7"/>
        <v>2.2988530764097068</v>
      </c>
      <c r="L26" s="135">
        <f>AVERAGE(J26:J29)</f>
        <v>142.5</v>
      </c>
      <c r="M26" s="132">
        <f t="shared" ref="M26" si="14">LOG(L26)</f>
        <v>2.153814864344529</v>
      </c>
      <c r="N26" s="105">
        <f t="shared" ref="N26" si="15">STDEV(K26:K29)</f>
        <v>0.47908590661822897</v>
      </c>
      <c r="O26" s="108">
        <f>M50-M26</f>
        <v>4.3918014685686071</v>
      </c>
    </row>
    <row r="27" spans="2:15" ht="15" customHeight="1" x14ac:dyDescent="0.25">
      <c r="B27" s="4" t="s">
        <v>68</v>
      </c>
      <c r="C27" s="130"/>
      <c r="D27" s="136"/>
      <c r="E27" s="130"/>
      <c r="F27" s="71" t="s">
        <v>48</v>
      </c>
      <c r="G27" s="38">
        <v>296</v>
      </c>
      <c r="H27" s="72" t="s">
        <v>49</v>
      </c>
      <c r="I27" s="38">
        <f t="shared" ref="I27:I30" si="16">AVERAGE(G27:H27)</f>
        <v>296</v>
      </c>
      <c r="J27" s="38">
        <f t="shared" si="12"/>
        <v>296</v>
      </c>
      <c r="K27" s="6">
        <f t="shared" si="7"/>
        <v>2.4712917110589387</v>
      </c>
      <c r="L27" s="136"/>
      <c r="M27" s="133"/>
      <c r="N27" s="106"/>
      <c r="O27" s="109"/>
    </row>
    <row r="28" spans="2:15" ht="15" customHeight="1" x14ac:dyDescent="0.25">
      <c r="B28" s="4" t="s">
        <v>69</v>
      </c>
      <c r="C28" s="130"/>
      <c r="D28" s="136"/>
      <c r="E28" s="130"/>
      <c r="F28" s="71" t="s">
        <v>48</v>
      </c>
      <c r="G28" s="38">
        <v>32</v>
      </c>
      <c r="H28" s="72" t="s">
        <v>49</v>
      </c>
      <c r="I28" s="38">
        <f t="shared" si="16"/>
        <v>32</v>
      </c>
      <c r="J28" s="5">
        <f t="shared" si="12"/>
        <v>32</v>
      </c>
      <c r="K28" s="6">
        <f t="shared" si="7"/>
        <v>1.505149978319906</v>
      </c>
      <c r="L28" s="136"/>
      <c r="M28" s="133"/>
      <c r="N28" s="106"/>
      <c r="O28" s="109"/>
    </row>
    <row r="29" spans="2:15" ht="15.75" customHeight="1" thickBot="1" x14ac:dyDescent="0.3">
      <c r="B29" s="17" t="s">
        <v>70</v>
      </c>
      <c r="C29" s="131"/>
      <c r="D29" s="137"/>
      <c r="E29" s="131"/>
      <c r="F29" s="73" t="s">
        <v>48</v>
      </c>
      <c r="G29" s="18">
        <v>43</v>
      </c>
      <c r="H29" s="74" t="s">
        <v>49</v>
      </c>
      <c r="I29" s="18">
        <f t="shared" si="16"/>
        <v>43</v>
      </c>
      <c r="J29" s="18">
        <f t="shared" si="12"/>
        <v>43</v>
      </c>
      <c r="K29" s="19">
        <f t="shared" si="7"/>
        <v>1.6334684555795864</v>
      </c>
      <c r="L29" s="137"/>
      <c r="M29" s="134"/>
      <c r="N29" s="107"/>
      <c r="O29" s="110"/>
    </row>
    <row r="30" spans="2:15" ht="15.75" customHeight="1" x14ac:dyDescent="0.25">
      <c r="B30" s="14" t="s">
        <v>71</v>
      </c>
      <c r="C30" s="129" t="s">
        <v>13</v>
      </c>
      <c r="D30" s="135" t="s">
        <v>18</v>
      </c>
      <c r="E30" s="129" t="s">
        <v>76</v>
      </c>
      <c r="F30" s="71" t="s">
        <v>48</v>
      </c>
      <c r="G30" s="38">
        <v>108</v>
      </c>
      <c r="H30" s="72" t="s">
        <v>49</v>
      </c>
      <c r="I30" s="38">
        <f t="shared" si="16"/>
        <v>108</v>
      </c>
      <c r="J30" s="15">
        <f t="shared" si="12"/>
        <v>108</v>
      </c>
      <c r="K30" s="16">
        <f t="shared" ref="K30:K37" si="17">LOG(J30)</f>
        <v>2.0334237554869499</v>
      </c>
      <c r="L30" s="135">
        <f>AVERAGE(J30:J33)</f>
        <v>154.5</v>
      </c>
      <c r="M30" s="132">
        <f t="shared" ref="M30" si="18">LOG(L30)</f>
        <v>2.1889284837608534</v>
      </c>
      <c r="N30" s="105">
        <f t="shared" ref="N30" si="19">STDEV(K30:K33)</f>
        <v>0.33957635368338002</v>
      </c>
      <c r="O30" s="108">
        <f>M50-M30</f>
        <v>4.3566878491522827</v>
      </c>
    </row>
    <row r="31" spans="2:15" ht="15.75" customHeight="1" x14ac:dyDescent="0.25">
      <c r="B31" s="4" t="s">
        <v>72</v>
      </c>
      <c r="C31" s="130"/>
      <c r="D31" s="136"/>
      <c r="E31" s="130"/>
      <c r="F31" s="71" t="s">
        <v>48</v>
      </c>
      <c r="G31" s="38">
        <v>45</v>
      </c>
      <c r="H31" s="72" t="s">
        <v>49</v>
      </c>
      <c r="I31" s="38">
        <f t="shared" ref="I31:I33" si="20">AVERAGE(G31:H31)</f>
        <v>45</v>
      </c>
      <c r="J31" s="38">
        <f t="shared" si="12"/>
        <v>45</v>
      </c>
      <c r="K31" s="6">
        <f t="shared" si="17"/>
        <v>1.6532125137753437</v>
      </c>
      <c r="L31" s="136"/>
      <c r="M31" s="133"/>
      <c r="N31" s="106"/>
      <c r="O31" s="109"/>
    </row>
    <row r="32" spans="2:15" ht="15.75" customHeight="1" x14ac:dyDescent="0.25">
      <c r="B32" s="4" t="s">
        <v>73</v>
      </c>
      <c r="C32" s="130"/>
      <c r="D32" s="136"/>
      <c r="E32" s="130"/>
      <c r="F32" s="71" t="s">
        <v>48</v>
      </c>
      <c r="G32" s="38">
        <v>230</v>
      </c>
      <c r="H32" s="72" t="s">
        <v>49</v>
      </c>
      <c r="I32" s="38">
        <f t="shared" si="20"/>
        <v>230</v>
      </c>
      <c r="J32" s="5">
        <f t="shared" si="12"/>
        <v>230</v>
      </c>
      <c r="K32" s="6">
        <f t="shared" si="17"/>
        <v>2.3617278360175931</v>
      </c>
      <c r="L32" s="136"/>
      <c r="M32" s="133"/>
      <c r="N32" s="106"/>
      <c r="O32" s="109"/>
    </row>
    <row r="33" spans="2:15" ht="15.75" customHeight="1" thickBot="1" x14ac:dyDescent="0.3">
      <c r="B33" s="17" t="s">
        <v>74</v>
      </c>
      <c r="C33" s="131"/>
      <c r="D33" s="137"/>
      <c r="E33" s="131"/>
      <c r="F33" s="73" t="s">
        <v>48</v>
      </c>
      <c r="G33" s="18">
        <v>235</v>
      </c>
      <c r="H33" s="74" t="s">
        <v>49</v>
      </c>
      <c r="I33" s="18">
        <f t="shared" si="20"/>
        <v>235</v>
      </c>
      <c r="J33" s="18">
        <f t="shared" si="12"/>
        <v>235</v>
      </c>
      <c r="K33" s="19">
        <f t="shared" si="17"/>
        <v>2.3710678622717363</v>
      </c>
      <c r="L33" s="137"/>
      <c r="M33" s="134"/>
      <c r="N33" s="107"/>
      <c r="O33" s="110"/>
    </row>
    <row r="34" spans="2:15" ht="15.75" customHeight="1" x14ac:dyDescent="0.2">
      <c r="B34" s="20" t="s">
        <v>24</v>
      </c>
      <c r="C34" s="111" t="s">
        <v>13</v>
      </c>
      <c r="D34" s="114" t="s">
        <v>19</v>
      </c>
      <c r="E34" s="114" t="s">
        <v>75</v>
      </c>
      <c r="F34" s="75">
        <f>10^-1</f>
        <v>0.1</v>
      </c>
      <c r="G34" s="44">
        <v>9</v>
      </c>
      <c r="H34" s="76">
        <v>2</v>
      </c>
      <c r="I34" s="44">
        <f t="shared" ref="I34:I37" si="21">AVERAGE(G34:H34)</f>
        <v>5.5</v>
      </c>
      <c r="J34" s="44">
        <f>(1/F34)*I34*10</f>
        <v>550</v>
      </c>
      <c r="K34" s="21">
        <f t="shared" si="17"/>
        <v>2.7403626894942437</v>
      </c>
      <c r="L34" s="114">
        <f t="shared" ref="L34" si="22">AVERAGE(J34:J37)</f>
        <v>2062.5</v>
      </c>
      <c r="M34" s="117">
        <f t="shared" ref="M34" si="23">LOG(L34)</f>
        <v>3.3143939572219625</v>
      </c>
      <c r="N34" s="120">
        <f t="shared" ref="N34" si="24">STDEV(K34:K37)</f>
        <v>0.39310046706032176</v>
      </c>
      <c r="O34" s="123">
        <f>M54-M34</f>
        <v>3.1498719768121126</v>
      </c>
    </row>
    <row r="35" spans="2:15" ht="15.75" customHeight="1" x14ac:dyDescent="0.2">
      <c r="B35" s="22" t="s">
        <v>25</v>
      </c>
      <c r="C35" s="112"/>
      <c r="D35" s="115"/>
      <c r="E35" s="115"/>
      <c r="F35" s="49">
        <f>10^-1</f>
        <v>0.1</v>
      </c>
      <c r="G35" s="23">
        <v>27</v>
      </c>
      <c r="H35" s="55">
        <v>33</v>
      </c>
      <c r="I35" s="23">
        <f t="shared" si="21"/>
        <v>30</v>
      </c>
      <c r="J35" s="23">
        <f t="shared" ref="J35:J37" si="25">(1/F35)*I35*10</f>
        <v>3000</v>
      </c>
      <c r="K35" s="24">
        <f t="shared" si="17"/>
        <v>3.4771212547196626</v>
      </c>
      <c r="L35" s="115"/>
      <c r="M35" s="118"/>
      <c r="N35" s="121"/>
      <c r="O35" s="124"/>
    </row>
    <row r="36" spans="2:15" ht="15.75" customHeight="1" x14ac:dyDescent="0.2">
      <c r="B36" s="22" t="s">
        <v>26</v>
      </c>
      <c r="C36" s="112"/>
      <c r="D36" s="115"/>
      <c r="E36" s="115"/>
      <c r="F36" s="49">
        <f t="shared" ref="F36:F37" si="26">10^-1</f>
        <v>0.1</v>
      </c>
      <c r="G36" s="23">
        <v>38</v>
      </c>
      <c r="H36" s="55">
        <v>36</v>
      </c>
      <c r="I36" s="23">
        <f t="shared" si="21"/>
        <v>37</v>
      </c>
      <c r="J36" s="23">
        <f t="shared" si="25"/>
        <v>3700</v>
      </c>
      <c r="K36" s="24">
        <f t="shared" si="17"/>
        <v>3.568201724066995</v>
      </c>
      <c r="L36" s="115"/>
      <c r="M36" s="118"/>
      <c r="N36" s="121"/>
      <c r="O36" s="124"/>
    </row>
    <row r="37" spans="2:15" ht="15.75" customHeight="1" thickBot="1" x14ac:dyDescent="0.25">
      <c r="B37" s="25" t="s">
        <v>27</v>
      </c>
      <c r="C37" s="113"/>
      <c r="D37" s="116"/>
      <c r="E37" s="116"/>
      <c r="F37" s="50">
        <f t="shared" si="26"/>
        <v>0.1</v>
      </c>
      <c r="G37" s="26">
        <v>8</v>
      </c>
      <c r="H37" s="56">
        <v>12</v>
      </c>
      <c r="I37" s="26">
        <f t="shared" si="21"/>
        <v>10</v>
      </c>
      <c r="J37" s="26">
        <f t="shared" si="25"/>
        <v>1000</v>
      </c>
      <c r="K37" s="27">
        <f t="shared" si="17"/>
        <v>3</v>
      </c>
      <c r="L37" s="116"/>
      <c r="M37" s="119"/>
      <c r="N37" s="122"/>
      <c r="O37" s="125"/>
    </row>
    <row r="38" spans="2:15" x14ac:dyDescent="0.2">
      <c r="B38" s="20" t="s">
        <v>28</v>
      </c>
      <c r="C38" s="111" t="s">
        <v>13</v>
      </c>
      <c r="D38" s="114" t="s">
        <v>19</v>
      </c>
      <c r="E38" s="114" t="s">
        <v>50</v>
      </c>
      <c r="F38" s="49">
        <f>10^-1</f>
        <v>0.1</v>
      </c>
      <c r="G38" s="23">
        <v>19</v>
      </c>
      <c r="H38" s="54">
        <v>11</v>
      </c>
      <c r="I38" s="23">
        <f t="shared" ref="I38:I49" si="27">AVERAGE(G38:H38)</f>
        <v>15</v>
      </c>
      <c r="J38" s="44">
        <f>(1/F38)*I38*10</f>
        <v>1500</v>
      </c>
      <c r="K38" s="21">
        <f t="shared" ref="K38:K49" si="28">LOG(J38)</f>
        <v>3.1760912590556813</v>
      </c>
      <c r="L38" s="114">
        <f t="shared" ref="L38" si="29">AVERAGE(J38:J41)</f>
        <v>887.5</v>
      </c>
      <c r="M38" s="117">
        <f t="shared" ref="M38" si="30">LOG(L38)</f>
        <v>2.9481683617271317</v>
      </c>
      <c r="N38" s="120">
        <f t="shared" ref="N38" si="31">STDEV(K38:K41)</f>
        <v>0.28097688204462978</v>
      </c>
      <c r="O38" s="123">
        <f>M54-M38</f>
        <v>3.5160975723069434</v>
      </c>
    </row>
    <row r="39" spans="2:15" ht="15" customHeight="1" x14ac:dyDescent="0.2">
      <c r="B39" s="22" t="s">
        <v>29</v>
      </c>
      <c r="C39" s="112"/>
      <c r="D39" s="115"/>
      <c r="E39" s="115"/>
      <c r="F39" s="49">
        <f>10^-1</f>
        <v>0.1</v>
      </c>
      <c r="G39" s="23">
        <v>11</v>
      </c>
      <c r="H39" s="55">
        <v>11</v>
      </c>
      <c r="I39" s="23">
        <f t="shared" si="27"/>
        <v>11</v>
      </c>
      <c r="J39" s="23">
        <f t="shared" ref="J39:J41" si="32">(1/F39)*I39*10</f>
        <v>1100</v>
      </c>
      <c r="K39" s="24">
        <f t="shared" si="28"/>
        <v>3.0413926851582249</v>
      </c>
      <c r="L39" s="115"/>
      <c r="M39" s="118"/>
      <c r="N39" s="121"/>
      <c r="O39" s="124"/>
    </row>
    <row r="40" spans="2:15" ht="15" customHeight="1" x14ac:dyDescent="0.2">
      <c r="B40" s="22" t="s">
        <v>30</v>
      </c>
      <c r="C40" s="112"/>
      <c r="D40" s="115"/>
      <c r="E40" s="115"/>
      <c r="F40" s="49">
        <f t="shared" ref="F40:F41" si="33">10^-1</f>
        <v>0.1</v>
      </c>
      <c r="G40" s="23">
        <v>4</v>
      </c>
      <c r="H40" s="55">
        <v>8</v>
      </c>
      <c r="I40" s="23">
        <f t="shared" si="27"/>
        <v>6</v>
      </c>
      <c r="J40" s="23">
        <f t="shared" si="32"/>
        <v>600</v>
      </c>
      <c r="K40" s="24">
        <f t="shared" si="28"/>
        <v>2.7781512503836434</v>
      </c>
      <c r="L40" s="115"/>
      <c r="M40" s="118"/>
      <c r="N40" s="121"/>
      <c r="O40" s="124"/>
    </row>
    <row r="41" spans="2:15" ht="15.75" customHeight="1" thickBot="1" x14ac:dyDescent="0.25">
      <c r="B41" s="25" t="s">
        <v>31</v>
      </c>
      <c r="C41" s="113"/>
      <c r="D41" s="116"/>
      <c r="E41" s="116"/>
      <c r="F41" s="50">
        <f t="shared" si="33"/>
        <v>0.1</v>
      </c>
      <c r="G41" s="26">
        <v>1</v>
      </c>
      <c r="H41" s="56">
        <v>6</v>
      </c>
      <c r="I41" s="26">
        <f t="shared" si="27"/>
        <v>3.5</v>
      </c>
      <c r="J41" s="26">
        <f t="shared" si="32"/>
        <v>350</v>
      </c>
      <c r="K41" s="27">
        <f t="shared" si="28"/>
        <v>2.5440680443502757</v>
      </c>
      <c r="L41" s="116"/>
      <c r="M41" s="119"/>
      <c r="N41" s="122"/>
      <c r="O41" s="125"/>
    </row>
    <row r="42" spans="2:15" x14ac:dyDescent="0.2">
      <c r="B42" s="20" t="s">
        <v>32</v>
      </c>
      <c r="C42" s="111" t="s">
        <v>13</v>
      </c>
      <c r="D42" s="114" t="s">
        <v>19</v>
      </c>
      <c r="E42" s="114" t="s">
        <v>21</v>
      </c>
      <c r="F42" s="49">
        <f>10^-1</f>
        <v>0.1</v>
      </c>
      <c r="G42" s="23">
        <v>54</v>
      </c>
      <c r="H42" s="54">
        <v>54</v>
      </c>
      <c r="I42" s="23">
        <f t="shared" si="27"/>
        <v>54</v>
      </c>
      <c r="J42" s="44">
        <f>(1/F42)*I42*10</f>
        <v>5400</v>
      </c>
      <c r="K42" s="21">
        <f t="shared" si="28"/>
        <v>3.7323937598229686</v>
      </c>
      <c r="L42" s="114">
        <f t="shared" ref="L42" si="34">AVERAGE(J42:J45)</f>
        <v>2100</v>
      </c>
      <c r="M42" s="117">
        <f t="shared" ref="M42" si="35">LOG(L42)</f>
        <v>3.3222192947339191</v>
      </c>
      <c r="N42" s="120">
        <f t="shared" ref="N42" si="36">STDEV(K42:K45)</f>
        <v>0.40054475882248197</v>
      </c>
      <c r="O42" s="123">
        <f>M54-M42</f>
        <v>3.142046639300156</v>
      </c>
    </row>
    <row r="43" spans="2:15" ht="15" customHeight="1" x14ac:dyDescent="0.2">
      <c r="B43" s="22" t="s">
        <v>33</v>
      </c>
      <c r="C43" s="112"/>
      <c r="D43" s="115"/>
      <c r="E43" s="115"/>
      <c r="F43" s="49">
        <f>10^-1</f>
        <v>0.1</v>
      </c>
      <c r="G43" s="23">
        <v>7</v>
      </c>
      <c r="H43" s="55">
        <v>6</v>
      </c>
      <c r="I43" s="23">
        <f t="shared" si="27"/>
        <v>6.5</v>
      </c>
      <c r="J43" s="23">
        <f t="shared" ref="J43:J45" si="37">(1/F43)*I43*10</f>
        <v>650</v>
      </c>
      <c r="K43" s="24">
        <f t="shared" si="28"/>
        <v>2.8129133566428557</v>
      </c>
      <c r="L43" s="115"/>
      <c r="M43" s="118"/>
      <c r="N43" s="121"/>
      <c r="O43" s="124"/>
    </row>
    <row r="44" spans="2:15" ht="15" customHeight="1" x14ac:dyDescent="0.2">
      <c r="B44" s="22" t="s">
        <v>34</v>
      </c>
      <c r="C44" s="112"/>
      <c r="D44" s="115"/>
      <c r="E44" s="115"/>
      <c r="F44" s="49">
        <f t="shared" ref="F44:F45" si="38">10^-1</f>
        <v>0.1</v>
      </c>
      <c r="G44" s="23">
        <v>12</v>
      </c>
      <c r="H44" s="55">
        <v>16</v>
      </c>
      <c r="I44" s="23">
        <f t="shared" si="27"/>
        <v>14</v>
      </c>
      <c r="J44" s="23">
        <f t="shared" si="37"/>
        <v>1400</v>
      </c>
      <c r="K44" s="24">
        <f t="shared" si="28"/>
        <v>3.1461280356782382</v>
      </c>
      <c r="L44" s="115"/>
      <c r="M44" s="118"/>
      <c r="N44" s="121"/>
      <c r="O44" s="124"/>
    </row>
    <row r="45" spans="2:15" ht="15.75" customHeight="1" thickBot="1" x14ac:dyDescent="0.25">
      <c r="B45" s="25" t="s">
        <v>35</v>
      </c>
      <c r="C45" s="113"/>
      <c r="D45" s="116"/>
      <c r="E45" s="116"/>
      <c r="F45" s="50">
        <f t="shared" si="38"/>
        <v>0.1</v>
      </c>
      <c r="G45" s="26">
        <v>10</v>
      </c>
      <c r="H45" s="56">
        <v>9</v>
      </c>
      <c r="I45" s="26">
        <f t="shared" si="27"/>
        <v>9.5</v>
      </c>
      <c r="J45" s="26">
        <f t="shared" si="37"/>
        <v>950</v>
      </c>
      <c r="K45" s="27">
        <f t="shared" si="28"/>
        <v>2.9777236052888476</v>
      </c>
      <c r="L45" s="116"/>
      <c r="M45" s="119"/>
      <c r="N45" s="122"/>
      <c r="O45" s="125"/>
    </row>
    <row r="46" spans="2:15" ht="15.75" customHeight="1" x14ac:dyDescent="0.25">
      <c r="B46" s="20" t="s">
        <v>36</v>
      </c>
      <c r="C46" s="111" t="s">
        <v>13</v>
      </c>
      <c r="D46" s="114" t="s">
        <v>19</v>
      </c>
      <c r="E46" s="114" t="s">
        <v>76</v>
      </c>
      <c r="F46" s="77" t="s">
        <v>48</v>
      </c>
      <c r="G46" s="23">
        <v>196</v>
      </c>
      <c r="H46" s="78" t="s">
        <v>49</v>
      </c>
      <c r="I46" s="23">
        <f t="shared" si="27"/>
        <v>196</v>
      </c>
      <c r="J46" s="23">
        <f t="shared" ref="J46:J49" si="39">I46*1</f>
        <v>196</v>
      </c>
      <c r="K46" s="21">
        <f t="shared" si="28"/>
        <v>2.2922560713564759</v>
      </c>
      <c r="L46" s="114">
        <f t="shared" ref="L46" si="40">AVERAGE(J46:J49)</f>
        <v>174</v>
      </c>
      <c r="M46" s="117">
        <f t="shared" ref="M46" si="41">LOG(L46)</f>
        <v>2.2405492482825999</v>
      </c>
      <c r="N46" s="120">
        <f t="shared" ref="N46" si="42">STDEV(K46:K49)</f>
        <v>0.13347330409503541</v>
      </c>
      <c r="O46" s="123">
        <f>M54-M46</f>
        <v>4.2237166857514747</v>
      </c>
    </row>
    <row r="47" spans="2:15" ht="15.75" customHeight="1" x14ac:dyDescent="0.25">
      <c r="B47" s="22" t="s">
        <v>37</v>
      </c>
      <c r="C47" s="112"/>
      <c r="D47" s="115"/>
      <c r="E47" s="115"/>
      <c r="F47" s="77" t="s">
        <v>48</v>
      </c>
      <c r="G47" s="23">
        <v>235</v>
      </c>
      <c r="H47" s="78" t="s">
        <v>49</v>
      </c>
      <c r="I47" s="23">
        <f t="shared" si="27"/>
        <v>235</v>
      </c>
      <c r="J47" s="23">
        <f t="shared" si="39"/>
        <v>235</v>
      </c>
      <c r="K47" s="24">
        <f t="shared" si="28"/>
        <v>2.3710678622717363</v>
      </c>
      <c r="L47" s="115"/>
      <c r="M47" s="118"/>
      <c r="N47" s="121"/>
      <c r="O47" s="124"/>
    </row>
    <row r="48" spans="2:15" ht="15.75" customHeight="1" x14ac:dyDescent="0.25">
      <c r="B48" s="22" t="s">
        <v>38</v>
      </c>
      <c r="C48" s="112"/>
      <c r="D48" s="115"/>
      <c r="E48" s="115"/>
      <c r="F48" s="77" t="s">
        <v>48</v>
      </c>
      <c r="G48" s="23">
        <v>117</v>
      </c>
      <c r="H48" s="78" t="s">
        <v>49</v>
      </c>
      <c r="I48" s="23">
        <f t="shared" si="27"/>
        <v>117</v>
      </c>
      <c r="J48" s="23">
        <f t="shared" si="39"/>
        <v>117</v>
      </c>
      <c r="K48" s="24">
        <f t="shared" si="28"/>
        <v>2.0681858617461617</v>
      </c>
      <c r="L48" s="115"/>
      <c r="M48" s="118"/>
      <c r="N48" s="121"/>
      <c r="O48" s="124"/>
    </row>
    <row r="49" spans="2:15" ht="15.75" customHeight="1" thickBot="1" x14ac:dyDescent="0.3">
      <c r="B49" s="25" t="s">
        <v>39</v>
      </c>
      <c r="C49" s="113"/>
      <c r="D49" s="116"/>
      <c r="E49" s="116"/>
      <c r="F49" s="79" t="s">
        <v>48</v>
      </c>
      <c r="G49" s="26">
        <v>148</v>
      </c>
      <c r="H49" s="80" t="s">
        <v>49</v>
      </c>
      <c r="I49" s="26">
        <f t="shared" si="27"/>
        <v>148</v>
      </c>
      <c r="J49" s="26">
        <f t="shared" si="39"/>
        <v>148</v>
      </c>
      <c r="K49" s="27">
        <f t="shared" si="28"/>
        <v>2.1702617153949575</v>
      </c>
      <c r="L49" s="116"/>
      <c r="M49" s="119"/>
      <c r="N49" s="122"/>
      <c r="O49" s="125"/>
    </row>
    <row r="50" spans="2:15" ht="15" customHeight="1" x14ac:dyDescent="0.2">
      <c r="B50" s="28" t="s">
        <v>77</v>
      </c>
      <c r="C50" s="138" t="s">
        <v>15</v>
      </c>
      <c r="D50" s="138" t="s">
        <v>18</v>
      </c>
      <c r="E50" s="60" t="s">
        <v>75</v>
      </c>
      <c r="F50" s="61">
        <f t="shared" ref="F50:F57" si="43">10^-4</f>
        <v>1E-4</v>
      </c>
      <c r="G50" s="29">
        <v>60</v>
      </c>
      <c r="H50" s="29">
        <v>41</v>
      </c>
      <c r="I50" s="29">
        <f t="shared" ref="I50:I57" si="44">AVERAGE(G50:H50)</f>
        <v>50.5</v>
      </c>
      <c r="J50" s="29">
        <f t="shared" ref="J50:J57" si="45">(1/F50)*I50*10</f>
        <v>5050000</v>
      </c>
      <c r="K50" s="30">
        <f t="shared" ref="K50:K57" si="46">LOG(J50)</f>
        <v>6.7032913781186609</v>
      </c>
      <c r="L50" s="141">
        <f>AVERAGE(J50:J53)</f>
        <v>3512500</v>
      </c>
      <c r="M50" s="144">
        <f t="shared" ref="M50" si="47">LOG(L50)</f>
        <v>6.545616332913136</v>
      </c>
      <c r="N50" s="102">
        <f>STDEV(K50:K53)</f>
        <v>0.48928962274426602</v>
      </c>
      <c r="O50" s="99"/>
    </row>
    <row r="51" spans="2:15" ht="15" customHeight="1" x14ac:dyDescent="0.2">
      <c r="B51" s="31" t="s">
        <v>78</v>
      </c>
      <c r="C51" s="139"/>
      <c r="D51" s="139"/>
      <c r="E51" s="58" t="s">
        <v>50</v>
      </c>
      <c r="F51" s="32">
        <f t="shared" si="43"/>
        <v>1E-4</v>
      </c>
      <c r="G51" s="33">
        <v>71</v>
      </c>
      <c r="H51" s="33">
        <v>74</v>
      </c>
      <c r="I51" s="33">
        <f t="shared" si="44"/>
        <v>72.5</v>
      </c>
      <c r="J51" s="33">
        <f t="shared" si="45"/>
        <v>7250000</v>
      </c>
      <c r="K51" s="34">
        <f t="shared" si="46"/>
        <v>6.860338006570994</v>
      </c>
      <c r="L51" s="142"/>
      <c r="M51" s="145"/>
      <c r="N51" s="103"/>
      <c r="O51" s="100"/>
    </row>
    <row r="52" spans="2:15" ht="15" customHeight="1" x14ac:dyDescent="0.2">
      <c r="B52" s="31" t="s">
        <v>79</v>
      </c>
      <c r="C52" s="139"/>
      <c r="D52" s="139"/>
      <c r="E52" s="58" t="s">
        <v>21</v>
      </c>
      <c r="F52" s="32">
        <f t="shared" si="43"/>
        <v>1E-4</v>
      </c>
      <c r="G52" s="33">
        <v>7</v>
      </c>
      <c r="H52" s="33">
        <v>10</v>
      </c>
      <c r="I52" s="33">
        <f t="shared" si="44"/>
        <v>8.5</v>
      </c>
      <c r="J52" s="33">
        <f t="shared" si="45"/>
        <v>850000</v>
      </c>
      <c r="K52" s="34">
        <f t="shared" si="46"/>
        <v>5.9294189257142929</v>
      </c>
      <c r="L52" s="142"/>
      <c r="M52" s="145"/>
      <c r="N52" s="103"/>
      <c r="O52" s="100"/>
    </row>
    <row r="53" spans="2:15" ht="15" customHeight="1" x14ac:dyDescent="0.2">
      <c r="B53" s="31" t="s">
        <v>80</v>
      </c>
      <c r="C53" s="139"/>
      <c r="D53" s="140"/>
      <c r="E53" s="57" t="s">
        <v>76</v>
      </c>
      <c r="F53" s="32">
        <f t="shared" si="43"/>
        <v>1E-4</v>
      </c>
      <c r="G53" s="33">
        <v>10</v>
      </c>
      <c r="H53" s="33">
        <v>8</v>
      </c>
      <c r="I53" s="33">
        <f t="shared" si="44"/>
        <v>9</v>
      </c>
      <c r="J53" s="33">
        <f t="shared" si="45"/>
        <v>900000</v>
      </c>
      <c r="K53" s="34">
        <f t="shared" si="46"/>
        <v>5.9542425094393252</v>
      </c>
      <c r="L53" s="143"/>
      <c r="M53" s="146"/>
      <c r="N53" s="104"/>
      <c r="O53" s="100"/>
    </row>
    <row r="54" spans="2:15" ht="15" customHeight="1" x14ac:dyDescent="0.2">
      <c r="B54" s="31" t="s">
        <v>40</v>
      </c>
      <c r="C54" s="139"/>
      <c r="D54" s="156" t="s">
        <v>19</v>
      </c>
      <c r="E54" s="57" t="s">
        <v>75</v>
      </c>
      <c r="F54" s="32">
        <f t="shared" si="43"/>
        <v>1E-4</v>
      </c>
      <c r="G54" s="33">
        <v>57</v>
      </c>
      <c r="H54" s="33">
        <v>36</v>
      </c>
      <c r="I54" s="33">
        <f t="shared" si="44"/>
        <v>46.5</v>
      </c>
      <c r="J54" s="33">
        <f t="shared" si="45"/>
        <v>4650000</v>
      </c>
      <c r="K54" s="34">
        <f t="shared" si="46"/>
        <v>6.6674529528899535</v>
      </c>
      <c r="L54" s="147">
        <f>AVERAGE(J54:J57)</f>
        <v>2912500</v>
      </c>
      <c r="M54" s="149">
        <f t="shared" ref="M54" si="48">LOG(L54)</f>
        <v>6.4642659340340751</v>
      </c>
      <c r="N54" s="151">
        <f>STDEV(K54:K57)</f>
        <v>0.16873013073983895</v>
      </c>
      <c r="O54" s="100"/>
    </row>
    <row r="55" spans="2:15" ht="15" customHeight="1" x14ac:dyDescent="0.2">
      <c r="B55" s="31" t="s">
        <v>41</v>
      </c>
      <c r="C55" s="139"/>
      <c r="D55" s="139"/>
      <c r="E55" s="58" t="s">
        <v>50</v>
      </c>
      <c r="F55" s="32">
        <f t="shared" si="43"/>
        <v>1E-4</v>
      </c>
      <c r="G55" s="42">
        <v>26</v>
      </c>
      <c r="H55" s="42">
        <v>16</v>
      </c>
      <c r="I55" s="33">
        <f t="shared" si="44"/>
        <v>21</v>
      </c>
      <c r="J55" s="33">
        <f t="shared" si="45"/>
        <v>2100000</v>
      </c>
      <c r="K55" s="34">
        <f t="shared" si="46"/>
        <v>6.3222192947339195</v>
      </c>
      <c r="L55" s="142"/>
      <c r="M55" s="145"/>
      <c r="N55" s="103"/>
      <c r="O55" s="100"/>
    </row>
    <row r="56" spans="2:15" ht="15" customHeight="1" x14ac:dyDescent="0.2">
      <c r="B56" s="31" t="s">
        <v>42</v>
      </c>
      <c r="C56" s="139"/>
      <c r="D56" s="139"/>
      <c r="E56" s="58" t="s">
        <v>21</v>
      </c>
      <c r="F56" s="32">
        <f t="shared" si="43"/>
        <v>1E-4</v>
      </c>
      <c r="G56" s="42">
        <v>28</v>
      </c>
      <c r="H56" s="42">
        <v>30</v>
      </c>
      <c r="I56" s="33">
        <f t="shared" si="44"/>
        <v>29</v>
      </c>
      <c r="J56" s="33">
        <f t="shared" si="45"/>
        <v>2900000</v>
      </c>
      <c r="K56" s="34">
        <f t="shared" si="46"/>
        <v>6.4623979978989565</v>
      </c>
      <c r="L56" s="142"/>
      <c r="M56" s="145"/>
      <c r="N56" s="103"/>
      <c r="O56" s="100"/>
    </row>
    <row r="57" spans="2:15" ht="15" customHeight="1" thickBot="1" x14ac:dyDescent="0.25">
      <c r="B57" s="35" t="s">
        <v>43</v>
      </c>
      <c r="C57" s="157"/>
      <c r="D57" s="157"/>
      <c r="E57" s="59" t="s">
        <v>76</v>
      </c>
      <c r="F57" s="62">
        <f t="shared" si="43"/>
        <v>1E-4</v>
      </c>
      <c r="G57" s="63">
        <v>24</v>
      </c>
      <c r="H57" s="63">
        <v>16</v>
      </c>
      <c r="I57" s="63">
        <f t="shared" si="44"/>
        <v>20</v>
      </c>
      <c r="J57" s="63">
        <f t="shared" si="45"/>
        <v>2000000</v>
      </c>
      <c r="K57" s="64">
        <f t="shared" si="46"/>
        <v>6.3010299956639813</v>
      </c>
      <c r="L57" s="148"/>
      <c r="M57" s="150"/>
      <c r="N57" s="152"/>
      <c r="O57" s="101"/>
    </row>
    <row r="58" spans="2:15" ht="6.75" customHeight="1" x14ac:dyDescent="0.2"/>
    <row r="59" spans="2:15" ht="6.75" customHeight="1" x14ac:dyDescent="0.2"/>
    <row r="61" spans="2:15" ht="15" thickBot="1" x14ac:dyDescent="0.25"/>
    <row r="62" spans="2:15" ht="16.5" thickBot="1" x14ac:dyDescent="0.3">
      <c r="B62" s="153" t="s">
        <v>14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5"/>
    </row>
    <row r="63" spans="2:15" ht="30.75" thickBot="1" x14ac:dyDescent="0.25">
      <c r="B63" s="39" t="s">
        <v>1</v>
      </c>
      <c r="C63" s="12" t="s">
        <v>11</v>
      </c>
      <c r="D63" s="12" t="s">
        <v>17</v>
      </c>
      <c r="E63" s="40" t="s">
        <v>2</v>
      </c>
      <c r="F63" s="40" t="s">
        <v>3</v>
      </c>
      <c r="G63" s="40" t="s">
        <v>4</v>
      </c>
      <c r="H63" s="40" t="s">
        <v>5</v>
      </c>
      <c r="I63" s="40" t="s">
        <v>6</v>
      </c>
      <c r="J63" s="40" t="s">
        <v>7</v>
      </c>
      <c r="K63" s="40" t="s">
        <v>8</v>
      </c>
      <c r="L63" s="40" t="s">
        <v>9</v>
      </c>
      <c r="M63" s="41" t="s">
        <v>10</v>
      </c>
    </row>
    <row r="64" spans="2:15" x14ac:dyDescent="0.2">
      <c r="B64" s="65" t="s">
        <v>81</v>
      </c>
      <c r="C64" s="66" t="s">
        <v>75</v>
      </c>
      <c r="D64" s="89" t="s">
        <v>18</v>
      </c>
      <c r="E64" s="84" t="s">
        <v>48</v>
      </c>
      <c r="F64" s="89">
        <v>0</v>
      </c>
      <c r="G64" s="92" t="s">
        <v>49</v>
      </c>
      <c r="H64" s="89">
        <v>1</v>
      </c>
      <c r="I64" s="89">
        <f t="shared" ref="I64" si="49">H64*1</f>
        <v>1</v>
      </c>
      <c r="J64" s="167">
        <f t="shared" ref="J64:J68" si="50">LOG(I64)</f>
        <v>0</v>
      </c>
      <c r="K64" s="158">
        <f>AVERAGE(I64:I71)</f>
        <v>2</v>
      </c>
      <c r="L64" s="161">
        <f>LOG(K64)</f>
        <v>0.3010299956639812</v>
      </c>
      <c r="M64" s="164">
        <f>STDEV(J64:J71)</f>
        <v>0.33737567466050733</v>
      </c>
    </row>
    <row r="65" spans="2:13" x14ac:dyDescent="0.2">
      <c r="B65" s="7" t="s">
        <v>82</v>
      </c>
      <c r="C65" s="8" t="s">
        <v>50</v>
      </c>
      <c r="D65" s="90"/>
      <c r="E65" s="85"/>
      <c r="F65" s="90"/>
      <c r="G65" s="93"/>
      <c r="H65" s="90"/>
      <c r="I65" s="90"/>
      <c r="J65" s="82"/>
      <c r="K65" s="159"/>
      <c r="L65" s="162"/>
      <c r="M65" s="165"/>
    </row>
    <row r="66" spans="2:13" x14ac:dyDescent="0.2">
      <c r="B66" s="7" t="s">
        <v>83</v>
      </c>
      <c r="C66" s="8" t="s">
        <v>21</v>
      </c>
      <c r="D66" s="90"/>
      <c r="E66" s="85"/>
      <c r="F66" s="90"/>
      <c r="G66" s="93"/>
      <c r="H66" s="90"/>
      <c r="I66" s="90"/>
      <c r="J66" s="82"/>
      <c r="K66" s="159"/>
      <c r="L66" s="162"/>
      <c r="M66" s="165"/>
    </row>
    <row r="67" spans="2:13" x14ac:dyDescent="0.2">
      <c r="B67" s="7" t="s">
        <v>84</v>
      </c>
      <c r="C67" s="43" t="s">
        <v>76</v>
      </c>
      <c r="D67" s="91"/>
      <c r="E67" s="86"/>
      <c r="F67" s="91"/>
      <c r="G67" s="94"/>
      <c r="H67" s="91"/>
      <c r="I67" s="91"/>
      <c r="J67" s="168"/>
      <c r="K67" s="159"/>
      <c r="L67" s="162"/>
      <c r="M67" s="165"/>
    </row>
    <row r="68" spans="2:13" x14ac:dyDescent="0.2">
      <c r="B68" s="7" t="s">
        <v>44</v>
      </c>
      <c r="C68" s="43" t="s">
        <v>75</v>
      </c>
      <c r="D68" s="95" t="s">
        <v>19</v>
      </c>
      <c r="E68" s="87" t="s">
        <v>48</v>
      </c>
      <c r="F68" s="95">
        <v>3</v>
      </c>
      <c r="G68" s="97" t="s">
        <v>49</v>
      </c>
      <c r="H68" s="95">
        <f t="shared" ref="H68" si="51">AVERAGE(F68:G71)</f>
        <v>3</v>
      </c>
      <c r="I68" s="95">
        <f t="shared" ref="I68" si="52">H68*1</f>
        <v>3</v>
      </c>
      <c r="J68" s="81">
        <f t="shared" si="50"/>
        <v>0.47712125471966244</v>
      </c>
      <c r="K68" s="159"/>
      <c r="L68" s="162"/>
      <c r="M68" s="165"/>
    </row>
    <row r="69" spans="2:13" x14ac:dyDescent="0.2">
      <c r="B69" s="7" t="s">
        <v>45</v>
      </c>
      <c r="C69" s="8" t="s">
        <v>50</v>
      </c>
      <c r="D69" s="90"/>
      <c r="E69" s="85"/>
      <c r="F69" s="90"/>
      <c r="G69" s="93"/>
      <c r="H69" s="90"/>
      <c r="I69" s="90"/>
      <c r="J69" s="82"/>
      <c r="K69" s="159"/>
      <c r="L69" s="162"/>
      <c r="M69" s="165"/>
    </row>
    <row r="70" spans="2:13" x14ac:dyDescent="0.2">
      <c r="B70" s="7" t="s">
        <v>46</v>
      </c>
      <c r="C70" s="8" t="s">
        <v>21</v>
      </c>
      <c r="D70" s="90"/>
      <c r="E70" s="85"/>
      <c r="F70" s="90"/>
      <c r="G70" s="93"/>
      <c r="H70" s="90"/>
      <c r="I70" s="90"/>
      <c r="J70" s="82"/>
      <c r="K70" s="159"/>
      <c r="L70" s="162"/>
      <c r="M70" s="165"/>
    </row>
    <row r="71" spans="2:13" ht="15" thickBot="1" x14ac:dyDescent="0.25">
      <c r="B71" s="9" t="s">
        <v>47</v>
      </c>
      <c r="C71" s="67" t="s">
        <v>76</v>
      </c>
      <c r="D71" s="96"/>
      <c r="E71" s="88"/>
      <c r="F71" s="96"/>
      <c r="G71" s="98"/>
      <c r="H71" s="96"/>
      <c r="I71" s="96"/>
      <c r="J71" s="83"/>
      <c r="K71" s="160"/>
      <c r="L71" s="163"/>
      <c r="M71" s="166"/>
    </row>
  </sheetData>
  <mergeCells count="85">
    <mergeCell ref="M18:M21"/>
    <mergeCell ref="N18:N21"/>
    <mergeCell ref="O18:O21"/>
    <mergeCell ref="C34:C37"/>
    <mergeCell ref="C18:C21"/>
    <mergeCell ref="D18:D21"/>
    <mergeCell ref="E18:E21"/>
    <mergeCell ref="L18:L21"/>
    <mergeCell ref="O26:O29"/>
    <mergeCell ref="N34:N37"/>
    <mergeCell ref="O34:O37"/>
    <mergeCell ref="M34:M37"/>
    <mergeCell ref="N26:N29"/>
    <mergeCell ref="C30:C33"/>
    <mergeCell ref="D64:D67"/>
    <mergeCell ref="D68:D71"/>
    <mergeCell ref="L54:L57"/>
    <mergeCell ref="M54:M57"/>
    <mergeCell ref="N54:N57"/>
    <mergeCell ref="B62:M62"/>
    <mergeCell ref="D54:D57"/>
    <mergeCell ref="C50:C57"/>
    <mergeCell ref="K64:K71"/>
    <mergeCell ref="L64:L71"/>
    <mergeCell ref="M64:M71"/>
    <mergeCell ref="H64:H67"/>
    <mergeCell ref="H68:H71"/>
    <mergeCell ref="I64:I67"/>
    <mergeCell ref="I68:I71"/>
    <mergeCell ref="J64:J67"/>
    <mergeCell ref="D50:D53"/>
    <mergeCell ref="L50:L53"/>
    <mergeCell ref="M50:M53"/>
    <mergeCell ref="D26:D29"/>
    <mergeCell ref="E26:E29"/>
    <mergeCell ref="L26:L29"/>
    <mergeCell ref="M26:M29"/>
    <mergeCell ref="D34:D37"/>
    <mergeCell ref="E34:E37"/>
    <mergeCell ref="L34:L37"/>
    <mergeCell ref="L42:L45"/>
    <mergeCell ref="M42:M45"/>
    <mergeCell ref="D30:D33"/>
    <mergeCell ref="E30:E33"/>
    <mergeCell ref="L30:L33"/>
    <mergeCell ref="M30:M33"/>
    <mergeCell ref="B16:O16"/>
    <mergeCell ref="C38:C41"/>
    <mergeCell ref="E38:E41"/>
    <mergeCell ref="M38:M41"/>
    <mergeCell ref="N22:N25"/>
    <mergeCell ref="N38:N41"/>
    <mergeCell ref="C22:C25"/>
    <mergeCell ref="E22:E25"/>
    <mergeCell ref="O22:O25"/>
    <mergeCell ref="O38:O41"/>
    <mergeCell ref="M22:M25"/>
    <mergeCell ref="D22:D25"/>
    <mergeCell ref="D38:D41"/>
    <mergeCell ref="L22:L25"/>
    <mergeCell ref="L38:L41"/>
    <mergeCell ref="C26:C29"/>
    <mergeCell ref="O50:O57"/>
    <mergeCell ref="N50:N53"/>
    <mergeCell ref="N30:N33"/>
    <mergeCell ref="O30:O33"/>
    <mergeCell ref="C46:C49"/>
    <mergeCell ref="D46:D49"/>
    <mergeCell ref="E46:E49"/>
    <mergeCell ref="L46:L49"/>
    <mergeCell ref="M46:M49"/>
    <mergeCell ref="N46:N49"/>
    <mergeCell ref="O46:O49"/>
    <mergeCell ref="N42:N45"/>
    <mergeCell ref="O42:O45"/>
    <mergeCell ref="C42:C45"/>
    <mergeCell ref="D42:D45"/>
    <mergeCell ref="E42:E45"/>
    <mergeCell ref="J68:J71"/>
    <mergeCell ref="E64:E67"/>
    <mergeCell ref="E68:E71"/>
    <mergeCell ref="F64:F67"/>
    <mergeCell ref="G64:G67"/>
    <mergeCell ref="F68:F71"/>
    <mergeCell ref="G68:G71"/>
  </mergeCells>
  <pageMargins left="0.7" right="0.7" top="0.75" bottom="0.75" header="0.3" footer="0.3"/>
  <pageSetup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workbookViewId="0">
      <selection activeCell="K77" sqref="K77"/>
    </sheetView>
  </sheetViews>
  <sheetFormatPr defaultRowHeight="14.25" x14ac:dyDescent="0.2"/>
  <cols>
    <col min="1" max="2" width="9.140625" style="2"/>
    <col min="3" max="4" width="12.85546875" style="2" customWidth="1"/>
    <col min="5" max="5" width="11.140625" style="2" customWidth="1"/>
    <col min="6" max="6" width="10" style="2" bestFit="1" customWidth="1"/>
    <col min="7" max="8" width="9.28515625" style="2" bestFit="1" customWidth="1"/>
    <col min="9" max="9" width="11.7109375" style="2" customWidth="1"/>
    <col min="10" max="10" width="12.42578125" style="2" customWidth="1"/>
    <col min="11" max="14" width="9.28515625" style="2" bestFit="1" customWidth="1"/>
    <col min="15" max="15" width="19.42578125" style="2" customWidth="1"/>
    <col min="16" max="16384" width="9.140625" style="2"/>
  </cols>
  <sheetData>
    <row r="1" spans="1:16" ht="18" x14ac:dyDescent="0.25">
      <c r="A1" s="1" t="s">
        <v>148</v>
      </c>
    </row>
    <row r="3" spans="1:16" ht="18.75" x14ac:dyDescent="0.2">
      <c r="A3" s="3" t="s">
        <v>51</v>
      </c>
    </row>
    <row r="4" spans="1:16" ht="18" x14ac:dyDescent="0.2">
      <c r="A4" s="3"/>
    </row>
    <row r="5" spans="1:16" ht="15" x14ac:dyDescent="0.2">
      <c r="B5" s="10" t="s">
        <v>91</v>
      </c>
    </row>
    <row r="6" spans="1:16" ht="15" x14ac:dyDescent="0.2">
      <c r="B6" s="10" t="s">
        <v>52</v>
      </c>
    </row>
    <row r="7" spans="1:16" ht="15.75" x14ac:dyDescent="0.25">
      <c r="B7" s="10" t="s">
        <v>53</v>
      </c>
      <c r="K7" s="37" t="s">
        <v>151</v>
      </c>
      <c r="L7" s="37"/>
      <c r="M7" s="37"/>
      <c r="N7" s="37"/>
      <c r="O7" s="37"/>
      <c r="P7" s="37"/>
    </row>
    <row r="8" spans="1:16" ht="15" x14ac:dyDescent="0.2">
      <c r="B8" s="10" t="s">
        <v>92</v>
      </c>
      <c r="K8" s="37" t="s">
        <v>144</v>
      </c>
      <c r="L8" s="37"/>
      <c r="M8" s="37"/>
      <c r="N8" s="37"/>
      <c r="O8" s="37"/>
      <c r="P8" s="37"/>
    </row>
    <row r="9" spans="1:16" ht="16.5" x14ac:dyDescent="0.3">
      <c r="B9" s="10" t="s">
        <v>54</v>
      </c>
      <c r="K9" s="37" t="s">
        <v>145</v>
      </c>
      <c r="L9" s="37"/>
      <c r="M9" s="37"/>
      <c r="N9" s="37"/>
      <c r="O9" s="37"/>
      <c r="P9" s="37"/>
    </row>
    <row r="10" spans="1:16" ht="15" x14ac:dyDescent="0.2">
      <c r="B10" s="10" t="s">
        <v>93</v>
      </c>
      <c r="K10" s="37"/>
      <c r="L10" s="37"/>
      <c r="M10" s="37"/>
      <c r="N10" s="37"/>
      <c r="O10" s="37"/>
      <c r="P10" s="37"/>
    </row>
    <row r="11" spans="1:16" ht="15" x14ac:dyDescent="0.2">
      <c r="B11" s="10" t="s">
        <v>23</v>
      </c>
      <c r="K11" s="37" t="s">
        <v>152</v>
      </c>
      <c r="L11" s="37"/>
      <c r="M11" s="37"/>
      <c r="N11" s="37"/>
      <c r="O11" s="37"/>
      <c r="P11" s="37"/>
    </row>
    <row r="12" spans="1:16" ht="15" x14ac:dyDescent="0.2">
      <c r="B12" s="10" t="s">
        <v>94</v>
      </c>
      <c r="K12" s="37" t="s">
        <v>146</v>
      </c>
      <c r="L12" s="37"/>
      <c r="M12" s="37"/>
      <c r="N12" s="37"/>
      <c r="O12" s="37"/>
      <c r="P12" s="37"/>
    </row>
    <row r="13" spans="1:16" ht="15" x14ac:dyDescent="0.2">
      <c r="B13" s="10" t="s">
        <v>149</v>
      </c>
      <c r="K13" s="37" t="s">
        <v>147</v>
      </c>
      <c r="L13" s="37"/>
      <c r="M13" s="37"/>
      <c r="N13" s="37"/>
      <c r="O13" s="37"/>
      <c r="P13" s="37"/>
    </row>
    <row r="14" spans="1:16" ht="15" x14ac:dyDescent="0.2">
      <c r="B14" s="10" t="s">
        <v>150</v>
      </c>
      <c r="K14" s="37"/>
      <c r="L14" s="37"/>
      <c r="M14" s="37"/>
      <c r="N14" s="37"/>
      <c r="O14" s="37"/>
      <c r="P14" s="37"/>
    </row>
    <row r="15" spans="1:16" ht="15" thickBot="1" x14ac:dyDescent="0.25"/>
    <row r="16" spans="1:16" ht="16.5" thickBot="1" x14ac:dyDescent="0.3">
      <c r="B16" s="126" t="s">
        <v>22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8"/>
    </row>
    <row r="17" spans="2:15" ht="30.75" thickBot="1" x14ac:dyDescent="0.25">
      <c r="B17" s="11" t="s">
        <v>1</v>
      </c>
      <c r="C17" s="12" t="s">
        <v>12</v>
      </c>
      <c r="D17" s="12" t="s">
        <v>17</v>
      </c>
      <c r="E17" s="12" t="s">
        <v>11</v>
      </c>
      <c r="F17" s="12" t="s">
        <v>2</v>
      </c>
      <c r="G17" s="12" t="s">
        <v>3</v>
      </c>
      <c r="H17" s="12" t="s">
        <v>4</v>
      </c>
      <c r="I17" s="12" t="s">
        <v>5</v>
      </c>
      <c r="J17" s="12" t="s">
        <v>6</v>
      </c>
      <c r="K17" s="12" t="s">
        <v>7</v>
      </c>
      <c r="L17" s="12" t="s">
        <v>8</v>
      </c>
      <c r="M17" s="12" t="s">
        <v>9</v>
      </c>
      <c r="N17" s="13" t="s">
        <v>10</v>
      </c>
      <c r="O17" s="36" t="s">
        <v>16</v>
      </c>
    </row>
    <row r="18" spans="2:15" ht="15.75" customHeight="1" x14ac:dyDescent="0.2">
      <c r="B18" s="14" t="s">
        <v>96</v>
      </c>
      <c r="C18" s="129" t="s">
        <v>13</v>
      </c>
      <c r="D18" s="135" t="s">
        <v>18</v>
      </c>
      <c r="E18" s="129" t="s">
        <v>75</v>
      </c>
      <c r="F18" s="46">
        <f>10^-1</f>
        <v>0.1</v>
      </c>
      <c r="G18" s="15">
        <v>49</v>
      </c>
      <c r="H18" s="51">
        <v>43</v>
      </c>
      <c r="I18" s="15">
        <f t="shared" ref="I18:I57" si="0">AVERAGE(G18:H18)</f>
        <v>46</v>
      </c>
      <c r="J18" s="5">
        <f>(1/F18)*I18*10</f>
        <v>4600</v>
      </c>
      <c r="K18" s="16">
        <f t="shared" ref="K18:K57" si="1">LOG(J18)</f>
        <v>3.6627578316815739</v>
      </c>
      <c r="L18" s="135">
        <f>AVERAGE(J18:J21)</f>
        <v>2787.5</v>
      </c>
      <c r="M18" s="132">
        <f t="shared" ref="M18" si="2">LOG(L18)</f>
        <v>3.4452148760562169</v>
      </c>
      <c r="N18" s="105">
        <f t="shared" ref="N18" si="3">STDEV(K18:K21)</f>
        <v>0.29438431586384561</v>
      </c>
      <c r="O18" s="108">
        <f>M50-M18</f>
        <v>3.1793250378231779</v>
      </c>
    </row>
    <row r="19" spans="2:15" ht="15.75" customHeight="1" x14ac:dyDescent="0.2">
      <c r="B19" s="4" t="s">
        <v>97</v>
      </c>
      <c r="C19" s="130"/>
      <c r="D19" s="136"/>
      <c r="E19" s="130"/>
      <c r="F19" s="47">
        <f t="shared" ref="F19:F33" si="4">10^-1</f>
        <v>0.1</v>
      </c>
      <c r="G19" s="5">
        <v>44</v>
      </c>
      <c r="H19" s="52">
        <v>33</v>
      </c>
      <c r="I19" s="5">
        <f t="shared" si="0"/>
        <v>38.5</v>
      </c>
      <c r="J19" s="5">
        <f t="shared" ref="J19:J22" si="5">(1/F19)*I19*10</f>
        <v>3850</v>
      </c>
      <c r="K19" s="6">
        <f t="shared" si="1"/>
        <v>3.5854607295085006</v>
      </c>
      <c r="L19" s="136"/>
      <c r="M19" s="133"/>
      <c r="N19" s="106"/>
      <c r="O19" s="109"/>
    </row>
    <row r="20" spans="2:15" ht="15.75" customHeight="1" x14ac:dyDescent="0.2">
      <c r="B20" s="4" t="s">
        <v>98</v>
      </c>
      <c r="C20" s="130"/>
      <c r="D20" s="136"/>
      <c r="E20" s="130"/>
      <c r="F20" s="47">
        <f>10^-1</f>
        <v>0.1</v>
      </c>
      <c r="G20" s="5">
        <v>15</v>
      </c>
      <c r="H20" s="52">
        <v>8</v>
      </c>
      <c r="I20" s="5">
        <f t="shared" si="0"/>
        <v>11.5</v>
      </c>
      <c r="J20" s="5">
        <f t="shared" si="5"/>
        <v>1150</v>
      </c>
      <c r="K20" s="6">
        <f t="shared" si="1"/>
        <v>3.0606978403536118</v>
      </c>
      <c r="L20" s="136"/>
      <c r="M20" s="133"/>
      <c r="N20" s="106"/>
      <c r="O20" s="109"/>
    </row>
    <row r="21" spans="2:15" ht="15.75" customHeight="1" thickBot="1" x14ac:dyDescent="0.25">
      <c r="B21" s="17" t="s">
        <v>99</v>
      </c>
      <c r="C21" s="131"/>
      <c r="D21" s="137"/>
      <c r="E21" s="131"/>
      <c r="F21" s="48">
        <f t="shared" si="4"/>
        <v>0.1</v>
      </c>
      <c r="G21" s="18">
        <v>16</v>
      </c>
      <c r="H21" s="53">
        <v>15</v>
      </c>
      <c r="I21" s="18">
        <f t="shared" si="0"/>
        <v>15.5</v>
      </c>
      <c r="J21" s="18">
        <f t="shared" si="5"/>
        <v>1550</v>
      </c>
      <c r="K21" s="19">
        <f t="shared" si="1"/>
        <v>3.1903316981702914</v>
      </c>
      <c r="L21" s="137"/>
      <c r="M21" s="134"/>
      <c r="N21" s="107"/>
      <c r="O21" s="110"/>
    </row>
    <row r="22" spans="2:15" x14ac:dyDescent="0.2">
      <c r="B22" s="45" t="s">
        <v>100</v>
      </c>
      <c r="C22" s="129" t="s">
        <v>13</v>
      </c>
      <c r="D22" s="135" t="s">
        <v>18</v>
      </c>
      <c r="E22" s="129" t="s">
        <v>50</v>
      </c>
      <c r="F22" s="46">
        <f>10^-1</f>
        <v>0.1</v>
      </c>
      <c r="G22" s="15">
        <v>8</v>
      </c>
      <c r="H22" s="51">
        <v>3</v>
      </c>
      <c r="I22" s="15">
        <f t="shared" ref="I22:I32" si="6">AVERAGE(G22:H22)</f>
        <v>5.5</v>
      </c>
      <c r="J22" s="5">
        <f t="shared" si="5"/>
        <v>550</v>
      </c>
      <c r="K22" s="16">
        <f t="shared" si="1"/>
        <v>2.7403626894942437</v>
      </c>
      <c r="L22" s="135">
        <f>AVERAGE(J22:J25)</f>
        <v>242.5</v>
      </c>
      <c r="M22" s="132">
        <f t="shared" ref="M22" si="7">LOG(L22)</f>
        <v>2.3847117429382823</v>
      </c>
      <c r="N22" s="105">
        <f t="shared" ref="N22" si="8">STDEV(K22:K25)</f>
        <v>0.35916829949538903</v>
      </c>
      <c r="O22" s="108">
        <f>M50-M22</f>
        <v>4.239828170941113</v>
      </c>
    </row>
    <row r="23" spans="2:15" ht="15" customHeight="1" x14ac:dyDescent="0.25">
      <c r="B23" s="4" t="s">
        <v>101</v>
      </c>
      <c r="C23" s="130"/>
      <c r="D23" s="136"/>
      <c r="E23" s="130"/>
      <c r="F23" s="69" t="s">
        <v>48</v>
      </c>
      <c r="G23" s="5">
        <v>81</v>
      </c>
      <c r="H23" s="70" t="s">
        <v>49</v>
      </c>
      <c r="I23" s="5">
        <f t="shared" si="6"/>
        <v>81</v>
      </c>
      <c r="J23" s="5">
        <f>I23*1</f>
        <v>81</v>
      </c>
      <c r="K23" s="6">
        <f t="shared" si="1"/>
        <v>1.9084850188786497</v>
      </c>
      <c r="L23" s="136"/>
      <c r="M23" s="133"/>
      <c r="N23" s="106"/>
      <c r="O23" s="109"/>
    </row>
    <row r="24" spans="2:15" ht="15" customHeight="1" x14ac:dyDescent="0.25">
      <c r="B24" s="4" t="s">
        <v>102</v>
      </c>
      <c r="C24" s="130"/>
      <c r="D24" s="136"/>
      <c r="E24" s="130"/>
      <c r="F24" s="69" t="s">
        <v>48</v>
      </c>
      <c r="G24" s="5">
        <v>124</v>
      </c>
      <c r="H24" s="70" t="s">
        <v>49</v>
      </c>
      <c r="I24" s="5">
        <f t="shared" si="6"/>
        <v>124</v>
      </c>
      <c r="J24" s="5">
        <f>I24*1</f>
        <v>124</v>
      </c>
      <c r="K24" s="6">
        <f t="shared" si="1"/>
        <v>2.0934216851622351</v>
      </c>
      <c r="L24" s="136"/>
      <c r="M24" s="133"/>
      <c r="N24" s="106"/>
      <c r="O24" s="109"/>
    </row>
    <row r="25" spans="2:15" ht="15.75" customHeight="1" thickBot="1" x14ac:dyDescent="0.3">
      <c r="B25" s="17" t="s">
        <v>103</v>
      </c>
      <c r="C25" s="131"/>
      <c r="D25" s="137"/>
      <c r="E25" s="131"/>
      <c r="F25" s="73" t="s">
        <v>48</v>
      </c>
      <c r="G25" s="18">
        <v>215</v>
      </c>
      <c r="H25" s="74" t="s">
        <v>49</v>
      </c>
      <c r="I25" s="18">
        <f t="shared" si="6"/>
        <v>215</v>
      </c>
      <c r="J25" s="18">
        <f t="shared" ref="J25" si="9">I25*1</f>
        <v>215</v>
      </c>
      <c r="K25" s="19">
        <f t="shared" si="1"/>
        <v>2.3324384599156054</v>
      </c>
      <c r="L25" s="137"/>
      <c r="M25" s="134"/>
      <c r="N25" s="107"/>
      <c r="O25" s="110"/>
    </row>
    <row r="26" spans="2:15" x14ac:dyDescent="0.2">
      <c r="B26" s="14" t="s">
        <v>104</v>
      </c>
      <c r="C26" s="129" t="s">
        <v>13</v>
      </c>
      <c r="D26" s="135" t="s">
        <v>18</v>
      </c>
      <c r="E26" s="129" t="s">
        <v>21</v>
      </c>
      <c r="F26" s="46">
        <f>10^-1</f>
        <v>0.1</v>
      </c>
      <c r="G26" s="38">
        <v>13</v>
      </c>
      <c r="H26" s="51">
        <v>10</v>
      </c>
      <c r="I26" s="15">
        <f t="shared" si="6"/>
        <v>11.5</v>
      </c>
      <c r="J26" s="5">
        <f t="shared" ref="J23:J33" si="10">(1/F26)*I26*10</f>
        <v>1150</v>
      </c>
      <c r="K26" s="16">
        <f t="shared" si="1"/>
        <v>3.0606978403536118</v>
      </c>
      <c r="L26" s="135">
        <f>AVERAGE(J26:J29)</f>
        <v>687.5</v>
      </c>
      <c r="M26" s="132">
        <f t="shared" ref="M26" si="11">LOG(L26)</f>
        <v>2.8372727025023003</v>
      </c>
      <c r="N26" s="105">
        <f t="shared" ref="N26" si="12">STDEV(K26:K29)</f>
        <v>0.24107144967091723</v>
      </c>
      <c r="O26" s="108">
        <f>M50-M26</f>
        <v>3.7872672113770944</v>
      </c>
    </row>
    <row r="27" spans="2:15" ht="15" customHeight="1" x14ac:dyDescent="0.25">
      <c r="B27" s="4" t="s">
        <v>105</v>
      </c>
      <c r="C27" s="130"/>
      <c r="D27" s="136"/>
      <c r="E27" s="130"/>
      <c r="F27" s="69" t="s">
        <v>48</v>
      </c>
      <c r="G27" s="5">
        <v>300</v>
      </c>
      <c r="H27" s="70" t="s">
        <v>49</v>
      </c>
      <c r="I27" s="5">
        <f t="shared" si="6"/>
        <v>300</v>
      </c>
      <c r="J27" s="5">
        <f>I27*1</f>
        <v>300</v>
      </c>
      <c r="K27" s="6">
        <f t="shared" si="1"/>
        <v>2.4771212547196626</v>
      </c>
      <c r="L27" s="136"/>
      <c r="M27" s="133"/>
      <c r="N27" s="106"/>
      <c r="O27" s="109"/>
    </row>
    <row r="28" spans="2:15" ht="15" customHeight="1" x14ac:dyDescent="0.2">
      <c r="B28" s="4" t="s">
        <v>106</v>
      </c>
      <c r="C28" s="130"/>
      <c r="D28" s="136"/>
      <c r="E28" s="130"/>
      <c r="F28" s="47">
        <f>10^-1</f>
        <v>0.1</v>
      </c>
      <c r="G28" s="38">
        <v>10</v>
      </c>
      <c r="H28" s="52">
        <v>4</v>
      </c>
      <c r="I28" s="5">
        <f t="shared" si="6"/>
        <v>7</v>
      </c>
      <c r="J28" s="5">
        <f t="shared" si="10"/>
        <v>700</v>
      </c>
      <c r="K28" s="6">
        <f t="shared" si="1"/>
        <v>2.8450980400142569</v>
      </c>
      <c r="L28" s="136"/>
      <c r="M28" s="133"/>
      <c r="N28" s="106"/>
      <c r="O28" s="109"/>
    </row>
    <row r="29" spans="2:15" ht="15.75" customHeight="1" thickBot="1" x14ac:dyDescent="0.25">
      <c r="B29" s="17" t="s">
        <v>107</v>
      </c>
      <c r="C29" s="131"/>
      <c r="D29" s="137"/>
      <c r="E29" s="131"/>
      <c r="F29" s="48">
        <f t="shared" si="4"/>
        <v>0.1</v>
      </c>
      <c r="G29" s="18">
        <v>8</v>
      </c>
      <c r="H29" s="53">
        <v>4</v>
      </c>
      <c r="I29" s="18">
        <f t="shared" si="6"/>
        <v>6</v>
      </c>
      <c r="J29" s="18">
        <f t="shared" si="10"/>
        <v>600</v>
      </c>
      <c r="K29" s="19">
        <f t="shared" si="1"/>
        <v>2.7781512503836434</v>
      </c>
      <c r="L29" s="137"/>
      <c r="M29" s="134"/>
      <c r="N29" s="107"/>
      <c r="O29" s="110"/>
    </row>
    <row r="30" spans="2:15" ht="15.75" customHeight="1" x14ac:dyDescent="0.2">
      <c r="B30" s="14" t="s">
        <v>108</v>
      </c>
      <c r="C30" s="129" t="s">
        <v>13</v>
      </c>
      <c r="D30" s="135" t="s">
        <v>18</v>
      </c>
      <c r="E30" s="129" t="s">
        <v>76</v>
      </c>
      <c r="F30" s="46">
        <f>10^-1</f>
        <v>0.1</v>
      </c>
      <c r="G30" s="38">
        <v>67</v>
      </c>
      <c r="H30" s="51">
        <v>57</v>
      </c>
      <c r="I30" s="15">
        <f t="shared" si="6"/>
        <v>62</v>
      </c>
      <c r="J30" s="5">
        <f t="shared" si="10"/>
        <v>6200</v>
      </c>
      <c r="K30" s="16">
        <f t="shared" si="1"/>
        <v>3.7923916894982539</v>
      </c>
      <c r="L30" s="135">
        <f>AVERAGE(J30:J33)</f>
        <v>2125</v>
      </c>
      <c r="M30" s="132">
        <f t="shared" ref="M30" si="13">LOG(L30)</f>
        <v>3.3273589343863303</v>
      </c>
      <c r="N30" s="105">
        <f t="shared" ref="N30" si="14">STDEV(K30:K33)</f>
        <v>0.56034464496014136</v>
      </c>
      <c r="O30" s="108">
        <f>M50-M30</f>
        <v>3.2971809794930644</v>
      </c>
    </row>
    <row r="31" spans="2:15" ht="15.75" customHeight="1" x14ac:dyDescent="0.2">
      <c r="B31" s="4" t="s">
        <v>109</v>
      </c>
      <c r="C31" s="130"/>
      <c r="D31" s="136"/>
      <c r="E31" s="130"/>
      <c r="F31" s="47">
        <f t="shared" si="4"/>
        <v>0.1</v>
      </c>
      <c r="G31" s="38">
        <v>5</v>
      </c>
      <c r="H31" s="52">
        <v>8</v>
      </c>
      <c r="I31" s="5">
        <f t="shared" si="6"/>
        <v>6.5</v>
      </c>
      <c r="J31" s="5">
        <f t="shared" si="10"/>
        <v>650</v>
      </c>
      <c r="K31" s="6">
        <f t="shared" si="1"/>
        <v>2.8129133566428557</v>
      </c>
      <c r="L31" s="136"/>
      <c r="M31" s="133"/>
      <c r="N31" s="106"/>
      <c r="O31" s="109"/>
    </row>
    <row r="32" spans="2:15" ht="15.75" customHeight="1" x14ac:dyDescent="0.2">
      <c r="B32" s="4" t="s">
        <v>110</v>
      </c>
      <c r="C32" s="130"/>
      <c r="D32" s="136"/>
      <c r="E32" s="130"/>
      <c r="F32" s="47">
        <f>10^-1</f>
        <v>0.1</v>
      </c>
      <c r="G32" s="38">
        <v>15</v>
      </c>
      <c r="H32" s="52">
        <v>12</v>
      </c>
      <c r="I32" s="5">
        <f t="shared" si="6"/>
        <v>13.5</v>
      </c>
      <c r="J32" s="5">
        <f t="shared" si="10"/>
        <v>1350</v>
      </c>
      <c r="K32" s="6">
        <f t="shared" si="1"/>
        <v>3.1303337684950061</v>
      </c>
      <c r="L32" s="136"/>
      <c r="M32" s="133"/>
      <c r="N32" s="106"/>
      <c r="O32" s="109"/>
    </row>
    <row r="33" spans="2:15" ht="15.75" customHeight="1" thickBot="1" x14ac:dyDescent="0.3">
      <c r="B33" s="17" t="s">
        <v>111</v>
      </c>
      <c r="C33" s="131"/>
      <c r="D33" s="137"/>
      <c r="E33" s="131"/>
      <c r="F33" s="73" t="s">
        <v>48</v>
      </c>
      <c r="G33" s="18">
        <v>300</v>
      </c>
      <c r="H33" s="74" t="s">
        <v>49</v>
      </c>
      <c r="I33" s="18">
        <f t="shared" ref="I33" si="15">AVERAGE(G33:H33)</f>
        <v>300</v>
      </c>
      <c r="J33" s="18">
        <f t="shared" ref="J33" si="16">I33*1</f>
        <v>300</v>
      </c>
      <c r="K33" s="19">
        <f t="shared" ref="K33" si="17">LOG(J33)</f>
        <v>2.4771212547196626</v>
      </c>
      <c r="L33" s="137"/>
      <c r="M33" s="134"/>
      <c r="N33" s="107"/>
      <c r="O33" s="110"/>
    </row>
    <row r="34" spans="2:15" ht="15.75" customHeight="1" x14ac:dyDescent="0.2">
      <c r="B34" s="20" t="s">
        <v>112</v>
      </c>
      <c r="C34" s="111" t="s">
        <v>13</v>
      </c>
      <c r="D34" s="114" t="s">
        <v>19</v>
      </c>
      <c r="E34" s="114" t="s">
        <v>75</v>
      </c>
      <c r="F34" s="75">
        <f>10^-1</f>
        <v>0.1</v>
      </c>
      <c r="G34" s="44">
        <v>16</v>
      </c>
      <c r="H34" s="76">
        <v>15</v>
      </c>
      <c r="I34" s="44">
        <f t="shared" si="0"/>
        <v>15.5</v>
      </c>
      <c r="J34" s="44">
        <f>(1/F34)*I34*10</f>
        <v>1550</v>
      </c>
      <c r="K34" s="21">
        <f t="shared" si="1"/>
        <v>3.1903316981702914</v>
      </c>
      <c r="L34" s="114">
        <f t="shared" ref="L34" si="18">AVERAGE(J34:J37)</f>
        <v>3500</v>
      </c>
      <c r="M34" s="117">
        <f t="shared" ref="M34" si="19">LOG(L34)</f>
        <v>3.5440680443502757</v>
      </c>
      <c r="N34" s="120">
        <f t="shared" ref="N34" si="20">STDEV(K34:K37)</f>
        <v>0.34516007158712542</v>
      </c>
      <c r="O34" s="123">
        <f>M54-M34</f>
        <v>3.0285131569822106</v>
      </c>
    </row>
    <row r="35" spans="2:15" ht="15.75" customHeight="1" x14ac:dyDescent="0.2">
      <c r="B35" s="22" t="s">
        <v>113</v>
      </c>
      <c r="C35" s="112"/>
      <c r="D35" s="115"/>
      <c r="E35" s="115"/>
      <c r="F35" s="49">
        <f>10^-1</f>
        <v>0.1</v>
      </c>
      <c r="G35" s="23">
        <v>56</v>
      </c>
      <c r="H35" s="55">
        <v>43</v>
      </c>
      <c r="I35" s="23">
        <f t="shared" si="0"/>
        <v>49.5</v>
      </c>
      <c r="J35" s="23">
        <f t="shared" ref="J35:J37" si="21">(1/F35)*I35*10</f>
        <v>4950</v>
      </c>
      <c r="K35" s="24">
        <f t="shared" si="1"/>
        <v>3.6946051989335689</v>
      </c>
      <c r="L35" s="115"/>
      <c r="M35" s="118"/>
      <c r="N35" s="121"/>
      <c r="O35" s="124"/>
    </row>
    <row r="36" spans="2:15" ht="15.75" customHeight="1" x14ac:dyDescent="0.2">
      <c r="B36" s="22" t="s">
        <v>114</v>
      </c>
      <c r="C36" s="112"/>
      <c r="D36" s="115"/>
      <c r="E36" s="115"/>
      <c r="F36" s="49">
        <f t="shared" ref="F36:F37" si="22">10^-1</f>
        <v>0.1</v>
      </c>
      <c r="G36" s="23">
        <v>54</v>
      </c>
      <c r="H36" s="55">
        <v>70</v>
      </c>
      <c r="I36" s="23">
        <f t="shared" si="0"/>
        <v>62</v>
      </c>
      <c r="J36" s="23">
        <f t="shared" si="21"/>
        <v>6200</v>
      </c>
      <c r="K36" s="24">
        <f t="shared" si="1"/>
        <v>3.7923916894982539</v>
      </c>
      <c r="L36" s="115"/>
      <c r="M36" s="118"/>
      <c r="N36" s="121"/>
      <c r="O36" s="124"/>
    </row>
    <row r="37" spans="2:15" ht="15.75" customHeight="1" thickBot="1" x14ac:dyDescent="0.25">
      <c r="B37" s="25" t="s">
        <v>115</v>
      </c>
      <c r="C37" s="113"/>
      <c r="D37" s="116"/>
      <c r="E37" s="116"/>
      <c r="F37" s="50">
        <f t="shared" si="22"/>
        <v>0.1</v>
      </c>
      <c r="G37" s="26">
        <v>13</v>
      </c>
      <c r="H37" s="56">
        <v>13</v>
      </c>
      <c r="I37" s="26">
        <f t="shared" si="0"/>
        <v>13</v>
      </c>
      <c r="J37" s="26">
        <f t="shared" si="21"/>
        <v>1300</v>
      </c>
      <c r="K37" s="27">
        <f t="shared" si="1"/>
        <v>3.1139433523068369</v>
      </c>
      <c r="L37" s="116"/>
      <c r="M37" s="119"/>
      <c r="N37" s="122"/>
      <c r="O37" s="125"/>
    </row>
    <row r="38" spans="2:15" x14ac:dyDescent="0.2">
      <c r="B38" s="20" t="s">
        <v>116</v>
      </c>
      <c r="C38" s="111" t="s">
        <v>13</v>
      </c>
      <c r="D38" s="114" t="s">
        <v>19</v>
      </c>
      <c r="E38" s="114" t="s">
        <v>50</v>
      </c>
      <c r="F38" s="49">
        <f>10^-1</f>
        <v>0.1</v>
      </c>
      <c r="G38" s="23">
        <v>13</v>
      </c>
      <c r="H38" s="54">
        <v>14</v>
      </c>
      <c r="I38" s="23">
        <f t="shared" si="0"/>
        <v>13.5</v>
      </c>
      <c r="J38" s="44">
        <f>(1/F38)*I38*10</f>
        <v>1350</v>
      </c>
      <c r="K38" s="21">
        <f t="shared" si="1"/>
        <v>3.1303337684950061</v>
      </c>
      <c r="L38" s="114">
        <f t="shared" ref="L38" si="23">AVERAGE(J38:J41)</f>
        <v>1312.5</v>
      </c>
      <c r="M38" s="117">
        <f t="shared" ref="M38" si="24">LOG(L38)</f>
        <v>3.1180993120779945</v>
      </c>
      <c r="N38" s="120">
        <f t="shared" ref="N38" si="25">STDEV(K38:K41)</f>
        <v>0.11035667769954637</v>
      </c>
      <c r="O38" s="123">
        <f>M54-M38</f>
        <v>3.4544818892544917</v>
      </c>
    </row>
    <row r="39" spans="2:15" ht="15" customHeight="1" x14ac:dyDescent="0.2">
      <c r="B39" s="22" t="s">
        <v>117</v>
      </c>
      <c r="C39" s="112"/>
      <c r="D39" s="115"/>
      <c r="E39" s="115"/>
      <c r="F39" s="49">
        <f>10^-1</f>
        <v>0.1</v>
      </c>
      <c r="G39" s="23">
        <v>12</v>
      </c>
      <c r="H39" s="55">
        <v>12</v>
      </c>
      <c r="I39" s="23">
        <f t="shared" si="0"/>
        <v>12</v>
      </c>
      <c r="J39" s="23">
        <f t="shared" ref="J39:J41" si="26">(1/F39)*I39*10</f>
        <v>1200</v>
      </c>
      <c r="K39" s="24">
        <f t="shared" si="1"/>
        <v>3.0791812460476247</v>
      </c>
      <c r="L39" s="115"/>
      <c r="M39" s="118"/>
      <c r="N39" s="121"/>
      <c r="O39" s="124"/>
    </row>
    <row r="40" spans="2:15" ht="15" customHeight="1" x14ac:dyDescent="0.2">
      <c r="B40" s="22" t="s">
        <v>118</v>
      </c>
      <c r="C40" s="112"/>
      <c r="D40" s="115"/>
      <c r="E40" s="115"/>
      <c r="F40" s="49">
        <f t="shared" ref="F40:F41" si="27">10^-1</f>
        <v>0.1</v>
      </c>
      <c r="G40" s="23">
        <v>23</v>
      </c>
      <c r="H40" s="55">
        <v>12</v>
      </c>
      <c r="I40" s="23">
        <f t="shared" si="0"/>
        <v>17.5</v>
      </c>
      <c r="J40" s="23">
        <f t="shared" si="26"/>
        <v>1750</v>
      </c>
      <c r="K40" s="24">
        <f t="shared" si="1"/>
        <v>3.2430380486862944</v>
      </c>
      <c r="L40" s="115"/>
      <c r="M40" s="118"/>
      <c r="N40" s="121"/>
      <c r="O40" s="124"/>
    </row>
    <row r="41" spans="2:15" ht="15.75" customHeight="1" thickBot="1" x14ac:dyDescent="0.25">
      <c r="B41" s="25" t="s">
        <v>119</v>
      </c>
      <c r="C41" s="113"/>
      <c r="D41" s="116"/>
      <c r="E41" s="116"/>
      <c r="F41" s="50">
        <f t="shared" si="27"/>
        <v>0.1</v>
      </c>
      <c r="G41" s="26">
        <v>8</v>
      </c>
      <c r="H41" s="56">
        <v>11</v>
      </c>
      <c r="I41" s="26">
        <f t="shared" si="0"/>
        <v>9.5</v>
      </c>
      <c r="J41" s="26">
        <f t="shared" si="26"/>
        <v>950</v>
      </c>
      <c r="K41" s="27">
        <f t="shared" si="1"/>
        <v>2.9777236052888476</v>
      </c>
      <c r="L41" s="116"/>
      <c r="M41" s="119"/>
      <c r="N41" s="122"/>
      <c r="O41" s="125"/>
    </row>
    <row r="42" spans="2:15" ht="15" x14ac:dyDescent="0.25">
      <c r="B42" s="20" t="s">
        <v>120</v>
      </c>
      <c r="C42" s="111" t="s">
        <v>13</v>
      </c>
      <c r="D42" s="114" t="s">
        <v>19</v>
      </c>
      <c r="E42" s="114" t="s">
        <v>21</v>
      </c>
      <c r="F42" s="77" t="s">
        <v>48</v>
      </c>
      <c r="G42" s="23">
        <v>297</v>
      </c>
      <c r="H42" s="78" t="s">
        <v>49</v>
      </c>
      <c r="I42" s="23">
        <f t="shared" si="0"/>
        <v>297</v>
      </c>
      <c r="J42" s="23">
        <f t="shared" ref="J42:J43" si="28">I42*1</f>
        <v>297</v>
      </c>
      <c r="K42" s="21">
        <f t="shared" si="1"/>
        <v>2.4727564493172123</v>
      </c>
      <c r="L42" s="114">
        <f t="shared" ref="L42" si="29">AVERAGE(J42:J45)</f>
        <v>424.25</v>
      </c>
      <c r="M42" s="117">
        <f t="shared" ref="M42" si="30">LOG(L42)</f>
        <v>2.6276218509897133</v>
      </c>
      <c r="N42" s="120">
        <f t="shared" ref="N42" si="31">STDEV(K42:K45)</f>
        <v>0.21372173856975818</v>
      </c>
      <c r="O42" s="123">
        <f>M54-M42</f>
        <v>3.9449593503427729</v>
      </c>
    </row>
    <row r="43" spans="2:15" ht="15" customHeight="1" x14ac:dyDescent="0.25">
      <c r="B43" s="22" t="s">
        <v>121</v>
      </c>
      <c r="C43" s="112"/>
      <c r="D43" s="115"/>
      <c r="E43" s="115"/>
      <c r="F43" s="77" t="s">
        <v>48</v>
      </c>
      <c r="G43" s="23">
        <v>300</v>
      </c>
      <c r="H43" s="78" t="s">
        <v>49</v>
      </c>
      <c r="I43" s="23">
        <f t="shared" si="0"/>
        <v>300</v>
      </c>
      <c r="J43" s="23">
        <f t="shared" si="28"/>
        <v>300</v>
      </c>
      <c r="K43" s="24">
        <f t="shared" si="1"/>
        <v>2.4771212547196626</v>
      </c>
      <c r="L43" s="115"/>
      <c r="M43" s="118"/>
      <c r="N43" s="121"/>
      <c r="O43" s="124"/>
    </row>
    <row r="44" spans="2:15" ht="15" customHeight="1" x14ac:dyDescent="0.2">
      <c r="B44" s="22" t="s">
        <v>122</v>
      </c>
      <c r="C44" s="112"/>
      <c r="D44" s="115"/>
      <c r="E44" s="115"/>
      <c r="F44" s="49">
        <f t="shared" ref="F44:F45" si="32">10^-1</f>
        <v>0.1</v>
      </c>
      <c r="G44" s="23">
        <v>8</v>
      </c>
      <c r="H44" s="55">
        <v>8</v>
      </c>
      <c r="I44" s="23">
        <f t="shared" si="0"/>
        <v>8</v>
      </c>
      <c r="J44" s="23">
        <f t="shared" ref="J43:J49" si="33">(1/F44)*I44*10</f>
        <v>800</v>
      </c>
      <c r="K44" s="24">
        <f t="shared" si="1"/>
        <v>2.9030899869919438</v>
      </c>
      <c r="L44" s="115"/>
      <c r="M44" s="118"/>
      <c r="N44" s="121"/>
      <c r="O44" s="124"/>
    </row>
    <row r="45" spans="2:15" ht="15.75" customHeight="1" thickBot="1" x14ac:dyDescent="0.3">
      <c r="B45" s="25" t="s">
        <v>123</v>
      </c>
      <c r="C45" s="113"/>
      <c r="D45" s="116"/>
      <c r="E45" s="116"/>
      <c r="F45" s="79" t="s">
        <v>48</v>
      </c>
      <c r="G45" s="26">
        <v>300</v>
      </c>
      <c r="H45" s="80" t="s">
        <v>49</v>
      </c>
      <c r="I45" s="26">
        <f t="shared" si="0"/>
        <v>300</v>
      </c>
      <c r="J45" s="26">
        <f t="shared" ref="J45" si="34">I45*1</f>
        <v>300</v>
      </c>
      <c r="K45" s="27">
        <f t="shared" si="1"/>
        <v>2.4771212547196626</v>
      </c>
      <c r="L45" s="116"/>
      <c r="M45" s="119"/>
      <c r="N45" s="122"/>
      <c r="O45" s="125"/>
    </row>
    <row r="46" spans="2:15" ht="15.75" customHeight="1" x14ac:dyDescent="0.2">
      <c r="B46" s="20" t="s">
        <v>124</v>
      </c>
      <c r="C46" s="111" t="s">
        <v>13</v>
      </c>
      <c r="D46" s="114" t="s">
        <v>19</v>
      </c>
      <c r="E46" s="114" t="s">
        <v>76</v>
      </c>
      <c r="F46" s="49">
        <f>10^-1</f>
        <v>0.1</v>
      </c>
      <c r="G46" s="23">
        <v>17</v>
      </c>
      <c r="H46" s="78">
        <v>14</v>
      </c>
      <c r="I46" s="23">
        <f t="shared" si="0"/>
        <v>15.5</v>
      </c>
      <c r="J46" s="44">
        <f>(1/F46)*I46*10</f>
        <v>1550</v>
      </c>
      <c r="K46" s="21">
        <f t="shared" si="1"/>
        <v>3.1903316981702914</v>
      </c>
      <c r="L46" s="114">
        <f t="shared" ref="L46" si="35">AVERAGE(J46:J49)</f>
        <v>975</v>
      </c>
      <c r="M46" s="117">
        <f t="shared" ref="M46" si="36">LOG(L46)</f>
        <v>2.989004615698537</v>
      </c>
      <c r="N46" s="120">
        <f t="shared" ref="N46" si="37">STDEV(K46:K49)</f>
        <v>0.30867534842357719</v>
      </c>
      <c r="O46" s="123">
        <f>M54-M46</f>
        <v>3.5835765856339492</v>
      </c>
    </row>
    <row r="47" spans="2:15" ht="15.75" customHeight="1" x14ac:dyDescent="0.2">
      <c r="B47" s="22" t="s">
        <v>125</v>
      </c>
      <c r="C47" s="112"/>
      <c r="D47" s="115"/>
      <c r="E47" s="115"/>
      <c r="F47" s="49">
        <f>10^-1</f>
        <v>0.1</v>
      </c>
      <c r="G47" s="23">
        <v>9</v>
      </c>
      <c r="H47" s="78">
        <v>11</v>
      </c>
      <c r="I47" s="23">
        <f t="shared" si="0"/>
        <v>10</v>
      </c>
      <c r="J47" s="23">
        <f t="shared" si="33"/>
        <v>1000</v>
      </c>
      <c r="K47" s="24">
        <f t="shared" si="1"/>
        <v>3</v>
      </c>
      <c r="L47" s="115"/>
      <c r="M47" s="118"/>
      <c r="N47" s="121"/>
      <c r="O47" s="124"/>
    </row>
    <row r="48" spans="2:15" ht="15.75" customHeight="1" x14ac:dyDescent="0.2">
      <c r="B48" s="22" t="s">
        <v>126</v>
      </c>
      <c r="C48" s="112"/>
      <c r="D48" s="115"/>
      <c r="E48" s="115"/>
      <c r="F48" s="49">
        <f t="shared" ref="F48:F49" si="38">10^-1</f>
        <v>0.1</v>
      </c>
      <c r="G48" s="23">
        <v>8</v>
      </c>
      <c r="H48" s="78">
        <v>13</v>
      </c>
      <c r="I48" s="23">
        <f t="shared" si="0"/>
        <v>10.5</v>
      </c>
      <c r="J48" s="23">
        <f t="shared" si="33"/>
        <v>1050</v>
      </c>
      <c r="K48" s="24">
        <f t="shared" si="1"/>
        <v>3.0211892990699383</v>
      </c>
      <c r="L48" s="115"/>
      <c r="M48" s="118"/>
      <c r="N48" s="121"/>
      <c r="O48" s="124"/>
    </row>
    <row r="49" spans="2:15" ht="15.75" customHeight="1" thickBot="1" x14ac:dyDescent="0.3">
      <c r="B49" s="25" t="s">
        <v>127</v>
      </c>
      <c r="C49" s="113"/>
      <c r="D49" s="116"/>
      <c r="E49" s="116"/>
      <c r="F49" s="79" t="s">
        <v>48</v>
      </c>
      <c r="G49" s="26">
        <v>300</v>
      </c>
      <c r="H49" s="80" t="s">
        <v>49</v>
      </c>
      <c r="I49" s="26">
        <f t="shared" ref="I49" si="39">AVERAGE(G49:H49)</f>
        <v>300</v>
      </c>
      <c r="J49" s="26">
        <f t="shared" ref="J49" si="40">I49*1</f>
        <v>300</v>
      </c>
      <c r="K49" s="27">
        <f t="shared" ref="K49" si="41">LOG(J49)</f>
        <v>2.4771212547196626</v>
      </c>
      <c r="L49" s="116"/>
      <c r="M49" s="119"/>
      <c r="N49" s="122"/>
      <c r="O49" s="125"/>
    </row>
    <row r="50" spans="2:15" ht="15" customHeight="1" x14ac:dyDescent="0.2">
      <c r="B50" s="28" t="s">
        <v>128</v>
      </c>
      <c r="C50" s="138" t="s">
        <v>15</v>
      </c>
      <c r="D50" s="138" t="s">
        <v>18</v>
      </c>
      <c r="E50" s="60" t="s">
        <v>75</v>
      </c>
      <c r="F50" s="61">
        <f t="shared" ref="F50:F57" si="42">10^-4</f>
        <v>1E-4</v>
      </c>
      <c r="G50" s="29">
        <v>39</v>
      </c>
      <c r="H50" s="29">
        <v>44</v>
      </c>
      <c r="I50" s="29">
        <f t="shared" si="0"/>
        <v>41.5</v>
      </c>
      <c r="J50" s="29">
        <f t="shared" ref="J50:J57" si="43">(1/F50)*I50*10</f>
        <v>4150000</v>
      </c>
      <c r="K50" s="30">
        <f t="shared" si="1"/>
        <v>6.6180480967120925</v>
      </c>
      <c r="L50" s="141">
        <f>AVERAGE(J50:J53)</f>
        <v>4212500</v>
      </c>
      <c r="M50" s="144">
        <f t="shared" ref="M50" si="44">LOG(L50)</f>
        <v>6.6245399138793948</v>
      </c>
      <c r="N50" s="102">
        <f>STDEV(K50:K53)</f>
        <v>2.5453753971048137E-2</v>
      </c>
      <c r="O50" s="99"/>
    </row>
    <row r="51" spans="2:15" ht="15" customHeight="1" x14ac:dyDescent="0.2">
      <c r="B51" s="31" t="s">
        <v>129</v>
      </c>
      <c r="C51" s="139"/>
      <c r="D51" s="139"/>
      <c r="E51" s="58" t="s">
        <v>50</v>
      </c>
      <c r="F51" s="32">
        <f t="shared" si="42"/>
        <v>1E-4</v>
      </c>
      <c r="G51" s="33">
        <v>36</v>
      </c>
      <c r="H51" s="33">
        <v>55</v>
      </c>
      <c r="I51" s="33">
        <f t="shared" si="0"/>
        <v>45.5</v>
      </c>
      <c r="J51" s="33">
        <f t="shared" si="43"/>
        <v>4550000</v>
      </c>
      <c r="K51" s="34">
        <f t="shared" si="1"/>
        <v>6.6580113966571126</v>
      </c>
      <c r="L51" s="142"/>
      <c r="M51" s="145"/>
      <c r="N51" s="103"/>
      <c r="O51" s="100"/>
    </row>
    <row r="52" spans="2:15" ht="15" customHeight="1" x14ac:dyDescent="0.2">
      <c r="B52" s="31" t="s">
        <v>130</v>
      </c>
      <c r="C52" s="139"/>
      <c r="D52" s="139"/>
      <c r="E52" s="58" t="s">
        <v>21</v>
      </c>
      <c r="F52" s="32">
        <f t="shared" si="42"/>
        <v>1E-4</v>
      </c>
      <c r="G52" s="33">
        <v>46</v>
      </c>
      <c r="H52" s="33">
        <v>33</v>
      </c>
      <c r="I52" s="33">
        <f t="shared" si="0"/>
        <v>39.5</v>
      </c>
      <c r="J52" s="33">
        <f t="shared" si="43"/>
        <v>3950000</v>
      </c>
      <c r="K52" s="34">
        <f t="shared" si="1"/>
        <v>6.5965970956264606</v>
      </c>
      <c r="L52" s="142"/>
      <c r="M52" s="145"/>
      <c r="N52" s="103"/>
      <c r="O52" s="100"/>
    </row>
    <row r="53" spans="2:15" ht="15" customHeight="1" x14ac:dyDescent="0.2">
      <c r="B53" s="31" t="s">
        <v>131</v>
      </c>
      <c r="C53" s="139"/>
      <c r="D53" s="140"/>
      <c r="E53" s="68" t="s">
        <v>76</v>
      </c>
      <c r="F53" s="32">
        <f t="shared" si="42"/>
        <v>1E-4</v>
      </c>
      <c r="G53" s="33">
        <v>55</v>
      </c>
      <c r="H53" s="33">
        <v>29</v>
      </c>
      <c r="I53" s="33">
        <f t="shared" si="0"/>
        <v>42</v>
      </c>
      <c r="J53" s="33">
        <f t="shared" si="43"/>
        <v>4200000</v>
      </c>
      <c r="K53" s="34">
        <f t="shared" si="1"/>
        <v>6.6232492903979008</v>
      </c>
      <c r="L53" s="143"/>
      <c r="M53" s="146"/>
      <c r="N53" s="104"/>
      <c r="O53" s="100"/>
    </row>
    <row r="54" spans="2:15" ht="15" customHeight="1" x14ac:dyDescent="0.2">
      <c r="B54" s="31" t="s">
        <v>132</v>
      </c>
      <c r="C54" s="139"/>
      <c r="D54" s="156" t="s">
        <v>19</v>
      </c>
      <c r="E54" s="68" t="s">
        <v>75</v>
      </c>
      <c r="F54" s="32">
        <f t="shared" si="42"/>
        <v>1E-4</v>
      </c>
      <c r="G54" s="33">
        <v>17</v>
      </c>
      <c r="H54" s="33">
        <v>22</v>
      </c>
      <c r="I54" s="33">
        <f t="shared" si="0"/>
        <v>19.5</v>
      </c>
      <c r="J54" s="33">
        <f t="shared" si="43"/>
        <v>1950000</v>
      </c>
      <c r="K54" s="34">
        <f t="shared" si="1"/>
        <v>6.2900346113625183</v>
      </c>
      <c r="L54" s="147">
        <f>AVERAGE(J54:J57)</f>
        <v>3737500</v>
      </c>
      <c r="M54" s="149">
        <f t="shared" ref="M54" si="45">LOG(L54)</f>
        <v>6.5725812013324862</v>
      </c>
      <c r="N54" s="151">
        <f>STDEV(K54:K57)</f>
        <v>0.22610007059892084</v>
      </c>
      <c r="O54" s="100"/>
    </row>
    <row r="55" spans="2:15" ht="15" customHeight="1" x14ac:dyDescent="0.2">
      <c r="B55" s="31" t="s">
        <v>133</v>
      </c>
      <c r="C55" s="139"/>
      <c r="D55" s="139"/>
      <c r="E55" s="58" t="s">
        <v>50</v>
      </c>
      <c r="F55" s="32">
        <f t="shared" si="42"/>
        <v>1E-4</v>
      </c>
      <c r="G55" s="42">
        <v>63</v>
      </c>
      <c r="H55" s="42">
        <v>68</v>
      </c>
      <c r="I55" s="33">
        <f t="shared" si="0"/>
        <v>65.5</v>
      </c>
      <c r="J55" s="33">
        <f t="shared" si="43"/>
        <v>6550000</v>
      </c>
      <c r="K55" s="34">
        <f t="shared" si="1"/>
        <v>6.8162412999917832</v>
      </c>
      <c r="L55" s="142"/>
      <c r="M55" s="145"/>
      <c r="N55" s="103"/>
      <c r="O55" s="100"/>
    </row>
    <row r="56" spans="2:15" ht="15" customHeight="1" x14ac:dyDescent="0.2">
      <c r="B56" s="31" t="s">
        <v>134</v>
      </c>
      <c r="C56" s="139"/>
      <c r="D56" s="139"/>
      <c r="E56" s="58" t="s">
        <v>21</v>
      </c>
      <c r="F56" s="32">
        <f t="shared" si="42"/>
        <v>1E-4</v>
      </c>
      <c r="G56" s="42">
        <v>28</v>
      </c>
      <c r="H56" s="42">
        <v>25</v>
      </c>
      <c r="I56" s="33">
        <f t="shared" si="0"/>
        <v>26.5</v>
      </c>
      <c r="J56" s="33">
        <f t="shared" si="43"/>
        <v>2650000</v>
      </c>
      <c r="K56" s="34">
        <f t="shared" si="1"/>
        <v>6.4232458739368079</v>
      </c>
      <c r="L56" s="142"/>
      <c r="M56" s="145"/>
      <c r="N56" s="103"/>
      <c r="O56" s="100"/>
    </row>
    <row r="57" spans="2:15" ht="15" customHeight="1" thickBot="1" x14ac:dyDescent="0.25">
      <c r="B57" s="35" t="s">
        <v>135</v>
      </c>
      <c r="C57" s="157"/>
      <c r="D57" s="157"/>
      <c r="E57" s="59" t="s">
        <v>76</v>
      </c>
      <c r="F57" s="62">
        <f t="shared" si="42"/>
        <v>1E-4</v>
      </c>
      <c r="G57" s="63">
        <v>34</v>
      </c>
      <c r="H57" s="63">
        <v>42</v>
      </c>
      <c r="I57" s="63">
        <f t="shared" si="0"/>
        <v>38</v>
      </c>
      <c r="J57" s="63">
        <f t="shared" si="43"/>
        <v>3800000</v>
      </c>
      <c r="K57" s="64">
        <f t="shared" si="1"/>
        <v>6.5797835966168101</v>
      </c>
      <c r="L57" s="148"/>
      <c r="M57" s="150"/>
      <c r="N57" s="152"/>
      <c r="O57" s="101"/>
    </row>
    <row r="58" spans="2:15" ht="6.75" customHeight="1" x14ac:dyDescent="0.2"/>
    <row r="59" spans="2:15" ht="6.75" customHeight="1" x14ac:dyDescent="0.2"/>
    <row r="61" spans="2:15" ht="15" thickBot="1" x14ac:dyDescent="0.25"/>
    <row r="62" spans="2:15" ht="16.5" thickBot="1" x14ac:dyDescent="0.3">
      <c r="B62" s="153" t="s">
        <v>14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5"/>
    </row>
    <row r="63" spans="2:15" ht="30.75" thickBot="1" x14ac:dyDescent="0.25">
      <c r="B63" s="39" t="s">
        <v>1</v>
      </c>
      <c r="C63" s="12" t="s">
        <v>11</v>
      </c>
      <c r="D63" s="12" t="s">
        <v>17</v>
      </c>
      <c r="E63" s="40" t="s">
        <v>2</v>
      </c>
      <c r="F63" s="40" t="s">
        <v>3</v>
      </c>
      <c r="G63" s="40" t="s">
        <v>4</v>
      </c>
      <c r="H63" s="40" t="s">
        <v>5</v>
      </c>
      <c r="I63" s="40" t="s">
        <v>6</v>
      </c>
      <c r="J63" s="40" t="s">
        <v>7</v>
      </c>
      <c r="K63" s="40" t="s">
        <v>8</v>
      </c>
      <c r="L63" s="40" t="s">
        <v>9</v>
      </c>
      <c r="M63" s="41" t="s">
        <v>10</v>
      </c>
    </row>
    <row r="64" spans="2:15" x14ac:dyDescent="0.2">
      <c r="B64" s="65" t="s">
        <v>136</v>
      </c>
      <c r="C64" s="66" t="s">
        <v>75</v>
      </c>
      <c r="D64" s="89" t="s">
        <v>18</v>
      </c>
      <c r="E64" s="84" t="s">
        <v>48</v>
      </c>
      <c r="F64" s="89">
        <v>1</v>
      </c>
      <c r="G64" s="92" t="s">
        <v>49</v>
      </c>
      <c r="H64" s="89">
        <v>1</v>
      </c>
      <c r="I64" s="89">
        <f t="shared" ref="I64" si="46">H64*1</f>
        <v>1</v>
      </c>
      <c r="J64" s="167">
        <f t="shared" ref="J64:J68" si="47">LOG(I64)</f>
        <v>0</v>
      </c>
      <c r="K64" s="158">
        <f>AVERAGE(I64:I71)</f>
        <v>1</v>
      </c>
      <c r="L64" s="161">
        <f>LOG(K64)</f>
        <v>0</v>
      </c>
      <c r="M64" s="164">
        <f>STDEV(J64:J71)</f>
        <v>0</v>
      </c>
    </row>
    <row r="65" spans="2:13" x14ac:dyDescent="0.2">
      <c r="B65" s="7" t="s">
        <v>137</v>
      </c>
      <c r="C65" s="8" t="s">
        <v>50</v>
      </c>
      <c r="D65" s="90"/>
      <c r="E65" s="85"/>
      <c r="F65" s="90"/>
      <c r="G65" s="93"/>
      <c r="H65" s="90"/>
      <c r="I65" s="90"/>
      <c r="J65" s="82"/>
      <c r="K65" s="159"/>
      <c r="L65" s="162"/>
      <c r="M65" s="165"/>
    </row>
    <row r="66" spans="2:13" x14ac:dyDescent="0.2">
      <c r="B66" s="7" t="s">
        <v>138</v>
      </c>
      <c r="C66" s="8" t="s">
        <v>21</v>
      </c>
      <c r="D66" s="90"/>
      <c r="E66" s="85"/>
      <c r="F66" s="90"/>
      <c r="G66" s="93"/>
      <c r="H66" s="90"/>
      <c r="I66" s="90"/>
      <c r="J66" s="82"/>
      <c r="K66" s="159"/>
      <c r="L66" s="162"/>
      <c r="M66" s="165"/>
    </row>
    <row r="67" spans="2:13" x14ac:dyDescent="0.2">
      <c r="B67" s="7" t="s">
        <v>139</v>
      </c>
      <c r="C67" s="43" t="s">
        <v>76</v>
      </c>
      <c r="D67" s="91"/>
      <c r="E67" s="86"/>
      <c r="F67" s="91"/>
      <c r="G67" s="94"/>
      <c r="H67" s="91"/>
      <c r="I67" s="91"/>
      <c r="J67" s="168"/>
      <c r="K67" s="159"/>
      <c r="L67" s="162"/>
      <c r="M67" s="165"/>
    </row>
    <row r="68" spans="2:13" x14ac:dyDescent="0.2">
      <c r="B68" s="7" t="s">
        <v>140</v>
      </c>
      <c r="C68" s="43" t="s">
        <v>75</v>
      </c>
      <c r="D68" s="95" t="s">
        <v>19</v>
      </c>
      <c r="E68" s="87" t="s">
        <v>48</v>
      </c>
      <c r="F68" s="95">
        <v>0</v>
      </c>
      <c r="G68" s="97" t="s">
        <v>49</v>
      </c>
      <c r="H68" s="95">
        <v>1</v>
      </c>
      <c r="I68" s="95">
        <f t="shared" ref="I68" si="48">H68*1</f>
        <v>1</v>
      </c>
      <c r="J68" s="81">
        <f t="shared" si="47"/>
        <v>0</v>
      </c>
      <c r="K68" s="159"/>
      <c r="L68" s="162"/>
      <c r="M68" s="165"/>
    </row>
    <row r="69" spans="2:13" x14ac:dyDescent="0.2">
      <c r="B69" s="7" t="s">
        <v>141</v>
      </c>
      <c r="C69" s="8" t="s">
        <v>50</v>
      </c>
      <c r="D69" s="90"/>
      <c r="E69" s="85"/>
      <c r="F69" s="90"/>
      <c r="G69" s="93"/>
      <c r="H69" s="90"/>
      <c r="I69" s="90"/>
      <c r="J69" s="82"/>
      <c r="K69" s="159"/>
      <c r="L69" s="162"/>
      <c r="M69" s="165"/>
    </row>
    <row r="70" spans="2:13" x14ac:dyDescent="0.2">
      <c r="B70" s="7" t="s">
        <v>142</v>
      </c>
      <c r="C70" s="8" t="s">
        <v>21</v>
      </c>
      <c r="D70" s="90"/>
      <c r="E70" s="85"/>
      <c r="F70" s="90"/>
      <c r="G70" s="93"/>
      <c r="H70" s="90"/>
      <c r="I70" s="90"/>
      <c r="J70" s="82"/>
      <c r="K70" s="159"/>
      <c r="L70" s="162"/>
      <c r="M70" s="165"/>
    </row>
    <row r="71" spans="2:13" ht="15" thickBot="1" x14ac:dyDescent="0.25">
      <c r="B71" s="7" t="s">
        <v>143</v>
      </c>
      <c r="C71" s="67" t="s">
        <v>76</v>
      </c>
      <c r="D71" s="96"/>
      <c r="E71" s="88"/>
      <c r="F71" s="96"/>
      <c r="G71" s="98"/>
      <c r="H71" s="96"/>
      <c r="I71" s="96"/>
      <c r="J71" s="83"/>
      <c r="K71" s="160"/>
      <c r="L71" s="163"/>
      <c r="M71" s="166"/>
    </row>
  </sheetData>
  <mergeCells count="85">
    <mergeCell ref="B16:O16"/>
    <mergeCell ref="C18:C21"/>
    <mergeCell ref="D18:D21"/>
    <mergeCell ref="E18:E21"/>
    <mergeCell ref="L18:L21"/>
    <mergeCell ref="M18:M21"/>
    <mergeCell ref="N18:N21"/>
    <mergeCell ref="O18:O21"/>
    <mergeCell ref="O22:O25"/>
    <mergeCell ref="C26:C29"/>
    <mergeCell ref="D26:D29"/>
    <mergeCell ref="E26:E29"/>
    <mergeCell ref="L26:L29"/>
    <mergeCell ref="M26:M29"/>
    <mergeCell ref="N26:N29"/>
    <mergeCell ref="O26:O29"/>
    <mergeCell ref="C22:C25"/>
    <mergeCell ref="D22:D25"/>
    <mergeCell ref="E22:E25"/>
    <mergeCell ref="L22:L25"/>
    <mergeCell ref="M22:M25"/>
    <mergeCell ref="N22:N25"/>
    <mergeCell ref="O30:O33"/>
    <mergeCell ref="C34:C37"/>
    <mergeCell ref="D34:D37"/>
    <mergeCell ref="E34:E37"/>
    <mergeCell ref="L34:L37"/>
    <mergeCell ref="M34:M37"/>
    <mergeCell ref="N34:N37"/>
    <mergeCell ref="O34:O37"/>
    <mergeCell ref="C30:C33"/>
    <mergeCell ref="D30:D33"/>
    <mergeCell ref="E30:E33"/>
    <mergeCell ref="L30:L33"/>
    <mergeCell ref="M30:M33"/>
    <mergeCell ref="N30:N33"/>
    <mergeCell ref="O38:O41"/>
    <mergeCell ref="C42:C45"/>
    <mergeCell ref="D42:D45"/>
    <mergeCell ref="E42:E45"/>
    <mergeCell ref="L42:L45"/>
    <mergeCell ref="M42:M45"/>
    <mergeCell ref="N42:N45"/>
    <mergeCell ref="O42:O45"/>
    <mergeCell ref="C38:C41"/>
    <mergeCell ref="D38:D41"/>
    <mergeCell ref="E38:E41"/>
    <mergeCell ref="L38:L41"/>
    <mergeCell ref="M38:M41"/>
    <mergeCell ref="N38:N41"/>
    <mergeCell ref="O46:O49"/>
    <mergeCell ref="C50:C57"/>
    <mergeCell ref="D50:D53"/>
    <mergeCell ref="L50:L53"/>
    <mergeCell ref="M50:M53"/>
    <mergeCell ref="N50:N53"/>
    <mergeCell ref="O50:O57"/>
    <mergeCell ref="D54:D57"/>
    <mergeCell ref="L54:L57"/>
    <mergeCell ref="M54:M57"/>
    <mergeCell ref="C46:C49"/>
    <mergeCell ref="D46:D49"/>
    <mergeCell ref="E46:E49"/>
    <mergeCell ref="L46:L49"/>
    <mergeCell ref="M46:M49"/>
    <mergeCell ref="N46:N49"/>
    <mergeCell ref="N54:N57"/>
    <mergeCell ref="B62:M62"/>
    <mergeCell ref="D64:D67"/>
    <mergeCell ref="E64:E67"/>
    <mergeCell ref="F64:F67"/>
    <mergeCell ref="G64:G67"/>
    <mergeCell ref="H64:H67"/>
    <mergeCell ref="I64:I67"/>
    <mergeCell ref="J64:J67"/>
    <mergeCell ref="K64:K71"/>
    <mergeCell ref="L64:L71"/>
    <mergeCell ref="M64:M71"/>
    <mergeCell ref="D68:D71"/>
    <mergeCell ref="E68:E71"/>
    <mergeCell ref="F68:F71"/>
    <mergeCell ref="G68:G71"/>
    <mergeCell ref="H68:H71"/>
    <mergeCell ref="I68:I71"/>
    <mergeCell ref="J68:J71"/>
  </mergeCells>
  <pageMargins left="0.7" right="0.7" top="0.75" bottom="0.75" header="0.3" footer="0.3"/>
  <pageSetup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 1</vt:lpstr>
      <vt:lpstr>Run 2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Hurst, Savannah M CTR (US)</dc:creator>
  <cp:lastModifiedBy>Hurst, Savannah M CTR (US)</cp:lastModifiedBy>
  <cp:lastPrinted>2018-12-14T18:23:32Z</cp:lastPrinted>
  <dcterms:created xsi:type="dcterms:W3CDTF">2018-08-16T15:10:09Z</dcterms:created>
  <dcterms:modified xsi:type="dcterms:W3CDTF">2019-05-20T16:33:09Z</dcterms:modified>
</cp:coreProperties>
</file>