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UVC\Liquid vs. Aerosol Deposition\"/>
    </mc:Choice>
  </mc:AlternateContent>
  <bookViews>
    <workbookView xWindow="0" yWindow="1890" windowWidth="18315" windowHeight="1087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7" i="1" l="1"/>
  <c r="H68" i="1"/>
  <c r="H69" i="1"/>
  <c r="H66" i="1"/>
  <c r="E59" i="1"/>
  <c r="E60" i="1"/>
  <c r="E61" i="1"/>
  <c r="E58" i="1"/>
  <c r="H50" i="1"/>
  <c r="I50" i="1" s="1"/>
  <c r="H51" i="1"/>
  <c r="I51" i="1" s="1"/>
  <c r="H52" i="1"/>
  <c r="I52" i="1" s="1"/>
  <c r="H53" i="1"/>
  <c r="I53" i="1" s="1"/>
  <c r="I46" i="1"/>
  <c r="I47" i="1"/>
  <c r="I48" i="1"/>
  <c r="H46" i="1"/>
  <c r="H47" i="1"/>
  <c r="E43" i="1"/>
  <c r="E44" i="1"/>
  <c r="E45" i="1"/>
  <c r="I44" i="1"/>
  <c r="E42" i="1"/>
  <c r="H44" i="1"/>
  <c r="E50" i="1"/>
  <c r="E51" i="1"/>
  <c r="E52" i="1"/>
  <c r="E53" i="1"/>
  <c r="E46" i="1"/>
  <c r="E47" i="1"/>
  <c r="E48" i="1"/>
  <c r="E37" i="1"/>
  <c r="E36" i="1"/>
  <c r="E35" i="1"/>
  <c r="E34" i="1"/>
  <c r="I26" i="1"/>
  <c r="E26" i="1"/>
  <c r="E19" i="1"/>
  <c r="E20" i="1"/>
  <c r="E21" i="1"/>
  <c r="E18" i="1"/>
  <c r="E49" i="1" l="1"/>
  <c r="H61" i="1"/>
  <c r="H60" i="1"/>
  <c r="H59" i="1"/>
  <c r="H58" i="1"/>
  <c r="H57" i="1"/>
  <c r="H56" i="1"/>
  <c r="I56" i="1" s="1"/>
  <c r="H55" i="1"/>
  <c r="H54" i="1"/>
  <c r="I54" i="1" s="1"/>
  <c r="J51" i="1"/>
  <c r="H49" i="1"/>
  <c r="I49" i="1" s="1"/>
  <c r="J49" i="1" s="1"/>
  <c r="H48" i="1"/>
  <c r="J48" i="1" s="1"/>
  <c r="H45" i="1"/>
  <c r="J44" i="1"/>
  <c r="H43" i="1"/>
  <c r="I43" i="1" s="1"/>
  <c r="J43" i="1" s="1"/>
  <c r="H42" i="1"/>
  <c r="E29" i="1"/>
  <c r="E28" i="1"/>
  <c r="E27" i="1"/>
  <c r="E25" i="1"/>
  <c r="E24" i="1"/>
  <c r="E23" i="1"/>
  <c r="E22" i="1"/>
  <c r="H22" i="1"/>
  <c r="H23" i="1"/>
  <c r="H24" i="1"/>
  <c r="H25" i="1"/>
  <c r="J26" i="1"/>
  <c r="H27" i="1"/>
  <c r="I27" i="1" s="1"/>
  <c r="J27" i="1" s="1"/>
  <c r="H28" i="1"/>
  <c r="H29" i="1"/>
  <c r="H30" i="1"/>
  <c r="H31" i="1"/>
  <c r="H32" i="1"/>
  <c r="H33" i="1"/>
  <c r="I33" i="1" s="1"/>
  <c r="J33" i="1" s="1"/>
  <c r="H34" i="1"/>
  <c r="H35" i="1"/>
  <c r="I35" i="1" s="1"/>
  <c r="J35" i="1" s="1"/>
  <c r="H36" i="1"/>
  <c r="H37" i="1"/>
  <c r="H19" i="1"/>
  <c r="H20" i="1"/>
  <c r="I20" i="1" s="1"/>
  <c r="J20" i="1" s="1"/>
  <c r="H21" i="1"/>
  <c r="H18" i="1"/>
  <c r="I18" i="1" s="1"/>
  <c r="I32" i="1" l="1"/>
  <c r="J32" i="1" s="1"/>
  <c r="I19" i="1"/>
  <c r="J19" i="1" s="1"/>
  <c r="I21" i="1"/>
  <c r="J21" i="1" s="1"/>
  <c r="I29" i="1"/>
  <c r="J29" i="1" s="1"/>
  <c r="I69" i="1"/>
  <c r="I24" i="1"/>
  <c r="J24" i="1" s="1"/>
  <c r="K18" i="1"/>
  <c r="L18" i="1" s="1"/>
  <c r="J18" i="1"/>
  <c r="I67" i="1"/>
  <c r="I25" i="1"/>
  <c r="J25" i="1" s="1"/>
  <c r="I59" i="1"/>
  <c r="J59" i="1" s="1"/>
  <c r="I68" i="1"/>
  <c r="I36" i="1"/>
  <c r="J36" i="1" s="1"/>
  <c r="I45" i="1"/>
  <c r="J45" i="1" s="1"/>
  <c r="I30" i="1"/>
  <c r="J30" i="1" s="1"/>
  <c r="I55" i="1"/>
  <c r="J55" i="1" s="1"/>
  <c r="I31" i="1"/>
  <c r="J31" i="1" s="1"/>
  <c r="I23" i="1"/>
  <c r="J23" i="1" s="1"/>
  <c r="J53" i="1"/>
  <c r="I57" i="1"/>
  <c r="I61" i="1"/>
  <c r="J61" i="1" s="1"/>
  <c r="I66" i="1"/>
  <c r="I60" i="1"/>
  <c r="J60" i="1" s="1"/>
  <c r="J56" i="1"/>
  <c r="I58" i="1"/>
  <c r="J52" i="1"/>
  <c r="J47" i="1"/>
  <c r="I42" i="1"/>
  <c r="J42" i="1" s="1"/>
  <c r="K46" i="1"/>
  <c r="L46" i="1" s="1"/>
  <c r="J46" i="1"/>
  <c r="J54" i="1"/>
  <c r="J50" i="1"/>
  <c r="I37" i="1"/>
  <c r="J37" i="1" s="1"/>
  <c r="I34" i="1"/>
  <c r="J34" i="1" s="1"/>
  <c r="I28" i="1"/>
  <c r="J28" i="1" s="1"/>
  <c r="M26" i="1" s="1"/>
  <c r="I22" i="1"/>
  <c r="M42" i="1" l="1"/>
  <c r="K54" i="1"/>
  <c r="L54" i="1" s="1"/>
  <c r="K30" i="1"/>
  <c r="L30" i="1" s="1"/>
  <c r="M18" i="1"/>
  <c r="K26" i="1"/>
  <c r="L26" i="1" s="1"/>
  <c r="M30" i="1"/>
  <c r="K34" i="1"/>
  <c r="L34" i="1" s="1"/>
  <c r="J57" i="1"/>
  <c r="M54" i="1" s="1"/>
  <c r="L66" i="1"/>
  <c r="K22" i="1"/>
  <c r="L22" i="1" s="1"/>
  <c r="M50" i="1"/>
  <c r="J66" i="1"/>
  <c r="K66" i="1" s="1"/>
  <c r="K58" i="1"/>
  <c r="L58" i="1" s="1"/>
  <c r="N46" i="1" s="1"/>
  <c r="J58" i="1"/>
  <c r="M58" i="1" s="1"/>
  <c r="K50" i="1"/>
  <c r="L50" i="1" s="1"/>
  <c r="M46" i="1"/>
  <c r="K42" i="1"/>
  <c r="L42" i="1" s="1"/>
  <c r="M34" i="1"/>
  <c r="J22" i="1"/>
  <c r="M22" i="1" s="1"/>
  <c r="N50" i="1" l="1"/>
  <c r="N42" i="1"/>
  <c r="N54" i="1"/>
  <c r="N18" i="1"/>
  <c r="N22" i="1"/>
  <c r="N26" i="1"/>
  <c r="N30" i="1"/>
</calcChain>
</file>

<file path=xl/sharedStrings.xml><?xml version="1.0" encoding="utf-8"?>
<sst xmlns="http://schemas.openxmlformats.org/spreadsheetml/2006/main" count="157" uniqueCount="89">
  <si>
    <t>Test Conditions: Ambient</t>
  </si>
  <si>
    <t>Light Source: Hg UVC (Intensity cut with Plastic Lid)</t>
  </si>
  <si>
    <t>Sample #</t>
  </si>
  <si>
    <t>Dilution</t>
  </si>
  <si>
    <t xml:space="preserve">Plate 1 </t>
  </si>
  <si>
    <t>Plate 2</t>
  </si>
  <si>
    <t>Average</t>
  </si>
  <si>
    <t>CFU/panel</t>
  </si>
  <si>
    <t>Log</t>
  </si>
  <si>
    <t>Average CFU</t>
  </si>
  <si>
    <t>Average Log</t>
  </si>
  <si>
    <t>SD</t>
  </si>
  <si>
    <t>Time Point</t>
  </si>
  <si>
    <t>Description</t>
  </si>
  <si>
    <t>Test</t>
  </si>
  <si>
    <t>15 min</t>
  </si>
  <si>
    <t>30 min</t>
  </si>
  <si>
    <t>60 min</t>
  </si>
  <si>
    <t>120 min</t>
  </si>
  <si>
    <t>Aerosol Deposition</t>
  </si>
  <si>
    <t>Procedural Blanks</t>
  </si>
  <si>
    <t>Positive Control</t>
  </si>
  <si>
    <t>Filter</t>
  </si>
  <si>
    <t>--</t>
  </si>
  <si>
    <t>Average Log Red.</t>
  </si>
  <si>
    <r>
      <t>Task Objective</t>
    </r>
    <r>
      <rPr>
        <sz val="14"/>
        <color theme="1"/>
        <rFont val="Arial"/>
        <family val="2"/>
      </rPr>
      <t xml:space="preserve">:  Comparative sensitivity of aerosol (Sonotek) vs. suspension deposited spores of </t>
    </r>
    <r>
      <rPr>
        <i/>
        <sz val="14"/>
        <color theme="1"/>
        <rFont val="Arial"/>
        <family val="2"/>
      </rPr>
      <t>Bacillus Globigii</t>
    </r>
    <r>
      <rPr>
        <sz val="14"/>
        <color theme="1"/>
        <rFont val="Arial"/>
        <family val="2"/>
      </rPr>
      <t xml:space="preserve"> spores to UV-C</t>
    </r>
  </si>
  <si>
    <r>
      <t xml:space="preserve">Organism: </t>
    </r>
    <r>
      <rPr>
        <i/>
        <sz val="12"/>
        <color theme="1"/>
        <rFont val="Arial"/>
        <family val="2"/>
      </rPr>
      <t>Bacillus globigii</t>
    </r>
  </si>
  <si>
    <t>Suspension Deposition</t>
  </si>
  <si>
    <t>Samples are being filtered to get a more precise number on survivors</t>
  </si>
  <si>
    <t>Date:  __August 29, 2018_</t>
  </si>
  <si>
    <t>Sampling Run Number: 2</t>
  </si>
  <si>
    <t>Date Coupons Inoculated: 8/23/2018</t>
  </si>
  <si>
    <t>Coupon Type:  Wood  (2x4-cm)</t>
  </si>
  <si>
    <t>Performers: VR, SH</t>
  </si>
  <si>
    <t>Dates Sampling Done: 8/28/2018</t>
  </si>
  <si>
    <t>Dates Plating Done: 8/28/2018</t>
  </si>
  <si>
    <t>Dates Plates Read: 8/29/2018</t>
  </si>
  <si>
    <t>WL1</t>
  </si>
  <si>
    <t>WL2</t>
  </si>
  <si>
    <t>WL3</t>
  </si>
  <si>
    <t>WL4</t>
  </si>
  <si>
    <t>WL5</t>
  </si>
  <si>
    <t>WL6</t>
  </si>
  <si>
    <t>WL7</t>
  </si>
  <si>
    <t>WL8</t>
  </si>
  <si>
    <t>WL9</t>
  </si>
  <si>
    <t>WL10</t>
  </si>
  <si>
    <t>WL11</t>
  </si>
  <si>
    <t>WL12</t>
  </si>
  <si>
    <t>WL13</t>
  </si>
  <si>
    <t>WL14</t>
  </si>
  <si>
    <t>WL15</t>
  </si>
  <si>
    <t>WL16</t>
  </si>
  <si>
    <t>WL37</t>
  </si>
  <si>
    <t>WL38</t>
  </si>
  <si>
    <t>WL39</t>
  </si>
  <si>
    <t>WL40</t>
  </si>
  <si>
    <t>WA17</t>
  </si>
  <si>
    <t>WA18</t>
  </si>
  <si>
    <t>WA19</t>
  </si>
  <si>
    <t>WA20</t>
  </si>
  <si>
    <t>WA21</t>
  </si>
  <si>
    <t>WA22</t>
  </si>
  <si>
    <t>WA23</t>
  </si>
  <si>
    <t>WA24</t>
  </si>
  <si>
    <t>WA25</t>
  </si>
  <si>
    <t>WA26</t>
  </si>
  <si>
    <t>WA27</t>
  </si>
  <si>
    <t>WA28</t>
  </si>
  <si>
    <t>WA29</t>
  </si>
  <si>
    <t>WA30</t>
  </si>
  <si>
    <t>WA31</t>
  </si>
  <si>
    <t>WA32</t>
  </si>
  <si>
    <t>WA41</t>
  </si>
  <si>
    <t>WA42</t>
  </si>
  <si>
    <t>WA43</t>
  </si>
  <si>
    <t>WA44</t>
  </si>
  <si>
    <t>W-33</t>
  </si>
  <si>
    <t>W-34</t>
  </si>
  <si>
    <t>W-35</t>
  </si>
  <si>
    <t>W-36</t>
  </si>
  <si>
    <t>5 min</t>
  </si>
  <si>
    <t>180 min</t>
  </si>
  <si>
    <t>RH (initial):  80.02%</t>
  </si>
  <si>
    <r>
      <t xml:space="preserve">Temp (Initial): 69.99 </t>
    </r>
    <r>
      <rPr>
        <sz val="11"/>
        <color theme="1"/>
        <rFont val="Arial Narrow"/>
        <family val="2"/>
      </rPr>
      <t>º</t>
    </r>
    <r>
      <rPr>
        <sz val="11"/>
        <color theme="1"/>
        <rFont val="Arial"/>
        <family val="2"/>
      </rPr>
      <t>F</t>
    </r>
  </si>
  <si>
    <t>RH (final):  84.88%</t>
  </si>
  <si>
    <r>
      <t xml:space="preserve">Temp (final):  72.23 </t>
    </r>
    <r>
      <rPr>
        <sz val="11"/>
        <color theme="1"/>
        <rFont val="Arial Narrow"/>
        <family val="2"/>
      </rPr>
      <t>º</t>
    </r>
    <r>
      <rPr>
        <sz val="11"/>
        <color theme="1"/>
        <rFont val="Arial"/>
        <family val="2"/>
      </rPr>
      <t>F</t>
    </r>
  </si>
  <si>
    <t>UVC Intensity (initial): 0.43 - 0.49 mW/cm^2</t>
  </si>
  <si>
    <t>UVC Intensity (final):  0.47 -.48 mW/cm^2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</si>
</sst>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Arial Narrow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11" fontId="2" fillId="2" borderId="1" xfId="0" applyNumberFormat="1" applyFont="1" applyFill="1" applyBorder="1"/>
    <xf numFmtId="0" fontId="2" fillId="2" borderId="1" xfId="0" applyFont="1" applyFill="1" applyBorder="1"/>
    <xf numFmtId="2" fontId="2" fillId="2" borderId="1" xfId="0" applyNumberFormat="1" applyFont="1" applyFill="1" applyBorder="1"/>
    <xf numFmtId="0" fontId="2" fillId="6" borderId="9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2" fontId="2" fillId="6" borderId="1" xfId="0" applyNumberFormat="1" applyFont="1" applyFill="1" applyBorder="1"/>
    <xf numFmtId="0" fontId="2" fillId="6" borderId="11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/>
    </xf>
    <xf numFmtId="0" fontId="2" fillId="6" borderId="12" xfId="0" applyFont="1" applyFill="1" applyBorder="1"/>
    <xf numFmtId="2" fontId="2" fillId="6" borderId="12" xfId="0" applyNumberFormat="1" applyFont="1" applyFill="1" applyBorder="1"/>
    <xf numFmtId="0" fontId="8" fillId="0" borderId="0" xfId="0" applyFont="1"/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11" fontId="2" fillId="2" borderId="16" xfId="0" applyNumberFormat="1" applyFont="1" applyFill="1" applyBorder="1"/>
    <xf numFmtId="0" fontId="2" fillId="2" borderId="16" xfId="0" applyFont="1" applyFill="1" applyBorder="1"/>
    <xf numFmtId="2" fontId="2" fillId="2" borderId="16" xfId="0" applyNumberFormat="1" applyFont="1" applyFill="1" applyBorder="1"/>
    <xf numFmtId="0" fontId="2" fillId="2" borderId="11" xfId="0" applyFont="1" applyFill="1" applyBorder="1" applyAlignment="1">
      <alignment horizontal="center" vertical="center"/>
    </xf>
    <xf numFmtId="11" fontId="2" fillId="2" borderId="12" xfId="0" applyNumberFormat="1" applyFont="1" applyFill="1" applyBorder="1"/>
    <xf numFmtId="0" fontId="2" fillId="2" borderId="12" xfId="0" applyFont="1" applyFill="1" applyBorder="1"/>
    <xf numFmtId="2" fontId="2" fillId="2" borderId="12" xfId="0" applyNumberFormat="1" applyFont="1" applyFill="1" applyBorder="1"/>
    <xf numFmtId="0" fontId="2" fillId="7" borderId="15" xfId="0" applyFont="1" applyFill="1" applyBorder="1" applyAlignment="1">
      <alignment horizontal="center" vertical="center"/>
    </xf>
    <xf numFmtId="11" fontId="2" fillId="7" borderId="16" xfId="0" applyNumberFormat="1" applyFont="1" applyFill="1" applyBorder="1"/>
    <xf numFmtId="0" fontId="2" fillId="7" borderId="16" xfId="0" applyFont="1" applyFill="1" applyBorder="1"/>
    <xf numFmtId="2" fontId="2" fillId="7" borderId="16" xfId="0" applyNumberFormat="1" applyFont="1" applyFill="1" applyBorder="1"/>
    <xf numFmtId="0" fontId="2" fillId="7" borderId="9" xfId="0" applyFont="1" applyFill="1" applyBorder="1" applyAlignment="1">
      <alignment horizontal="center" vertical="center"/>
    </xf>
    <xf numFmtId="11" fontId="2" fillId="7" borderId="1" xfId="0" applyNumberFormat="1" applyFont="1" applyFill="1" applyBorder="1"/>
    <xf numFmtId="0" fontId="2" fillId="7" borderId="1" xfId="0" applyFont="1" applyFill="1" applyBorder="1"/>
    <xf numFmtId="2" fontId="2" fillId="7" borderId="1" xfId="0" applyNumberFormat="1" applyFont="1" applyFill="1" applyBorder="1"/>
    <xf numFmtId="0" fontId="2" fillId="8" borderId="15" xfId="0" applyFont="1" applyFill="1" applyBorder="1" applyAlignment="1">
      <alignment horizontal="center" vertical="center"/>
    </xf>
    <xf numFmtId="0" fontId="2" fillId="8" borderId="16" xfId="0" applyFont="1" applyFill="1" applyBorder="1"/>
    <xf numFmtId="2" fontId="2" fillId="8" borderId="16" xfId="0" applyNumberFormat="1" applyFont="1" applyFill="1" applyBorder="1"/>
    <xf numFmtId="0" fontId="2" fillId="8" borderId="9" xfId="0" applyFont="1" applyFill="1" applyBorder="1" applyAlignment="1">
      <alignment horizontal="center" vertical="center"/>
    </xf>
    <xf numFmtId="11" fontId="2" fillId="8" borderId="1" xfId="0" applyNumberFormat="1" applyFont="1" applyFill="1" applyBorder="1"/>
    <xf numFmtId="0" fontId="2" fillId="8" borderId="1" xfId="0" applyFont="1" applyFill="1" applyBorder="1"/>
    <xf numFmtId="2" fontId="2" fillId="8" borderId="1" xfId="0" applyNumberFormat="1" applyFont="1" applyFill="1" applyBorder="1"/>
    <xf numFmtId="0" fontId="2" fillId="8" borderId="11" xfId="0" applyFont="1" applyFill="1" applyBorder="1" applyAlignment="1">
      <alignment horizontal="center" vertical="center"/>
    </xf>
    <xf numFmtId="11" fontId="2" fillId="8" borderId="12" xfId="0" applyNumberFormat="1" applyFont="1" applyFill="1" applyBorder="1"/>
    <xf numFmtId="0" fontId="2" fillId="8" borderId="12" xfId="0" applyFont="1" applyFill="1" applyBorder="1"/>
    <xf numFmtId="2" fontId="2" fillId="8" borderId="12" xfId="0" applyNumberFormat="1" applyFont="1" applyFill="1" applyBorder="1"/>
    <xf numFmtId="0" fontId="2" fillId="9" borderId="15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/>
    </xf>
    <xf numFmtId="0" fontId="2" fillId="9" borderId="16" xfId="0" applyFont="1" applyFill="1" applyBorder="1"/>
    <xf numFmtId="0" fontId="2" fillId="9" borderId="16" xfId="0" quotePrefix="1" applyFont="1" applyFill="1" applyBorder="1" applyAlignment="1">
      <alignment horizontal="center"/>
    </xf>
    <xf numFmtId="2" fontId="2" fillId="9" borderId="16" xfId="0" applyNumberFormat="1" applyFont="1" applyFill="1" applyBorder="1"/>
    <xf numFmtId="0" fontId="2" fillId="9" borderId="9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/>
    </xf>
    <xf numFmtId="0" fontId="2" fillId="9" borderId="1" xfId="0" applyFont="1" applyFill="1" applyBorder="1"/>
    <xf numFmtId="0" fontId="2" fillId="9" borderId="1" xfId="0" quotePrefix="1" applyFont="1" applyFill="1" applyBorder="1" applyAlignment="1">
      <alignment horizontal="center"/>
    </xf>
    <xf numFmtId="2" fontId="2" fillId="9" borderId="1" xfId="0" applyNumberFormat="1" applyFont="1" applyFill="1" applyBorder="1"/>
    <xf numFmtId="0" fontId="2" fillId="9" borderId="11" xfId="0" applyFont="1" applyFill="1" applyBorder="1" applyAlignment="1">
      <alignment horizontal="center" vertical="center"/>
    </xf>
    <xf numFmtId="0" fontId="6" fillId="9" borderId="12" xfId="0" applyFont="1" applyFill="1" applyBorder="1" applyAlignment="1">
      <alignment horizontal="center"/>
    </xf>
    <xf numFmtId="0" fontId="2" fillId="9" borderId="12" xfId="0" applyFont="1" applyFill="1" applyBorder="1"/>
    <xf numFmtId="0" fontId="2" fillId="9" borderId="12" xfId="0" quotePrefix="1" applyFont="1" applyFill="1" applyBorder="1" applyAlignment="1">
      <alignment horizontal="center"/>
    </xf>
    <xf numFmtId="2" fontId="2" fillId="9" borderId="12" xfId="0" applyNumberFormat="1" applyFont="1" applyFill="1" applyBorder="1"/>
    <xf numFmtId="0" fontId="2" fillId="10" borderId="15" xfId="0" applyFont="1" applyFill="1" applyBorder="1" applyAlignment="1">
      <alignment horizontal="center" vertical="center"/>
    </xf>
    <xf numFmtId="0" fontId="2" fillId="10" borderId="16" xfId="0" applyFont="1" applyFill="1" applyBorder="1" applyAlignment="1">
      <alignment horizontal="center"/>
    </xf>
    <xf numFmtId="11" fontId="2" fillId="10" borderId="16" xfId="0" applyNumberFormat="1" applyFont="1" applyFill="1" applyBorder="1"/>
    <xf numFmtId="0" fontId="2" fillId="10" borderId="16" xfId="0" applyFont="1" applyFill="1" applyBorder="1"/>
    <xf numFmtId="2" fontId="2" fillId="10" borderId="16" xfId="0" applyNumberFormat="1" applyFont="1" applyFill="1" applyBorder="1"/>
    <xf numFmtId="0" fontId="2" fillId="10" borderId="20" xfId="0" applyFont="1" applyFill="1" applyBorder="1"/>
    <xf numFmtId="0" fontId="2" fillId="10" borderId="9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/>
    </xf>
    <xf numFmtId="11" fontId="2" fillId="10" borderId="1" xfId="0" applyNumberFormat="1" applyFont="1" applyFill="1" applyBorder="1"/>
    <xf numFmtId="0" fontId="2" fillId="10" borderId="1" xfId="0" applyFont="1" applyFill="1" applyBorder="1"/>
    <xf numFmtId="2" fontId="2" fillId="10" borderId="1" xfId="0" applyNumberFormat="1" applyFont="1" applyFill="1" applyBorder="1"/>
    <xf numFmtId="0" fontId="2" fillId="10" borderId="21" xfId="0" applyFont="1" applyFill="1" applyBorder="1"/>
    <xf numFmtId="0" fontId="2" fillId="10" borderId="11" xfId="0" applyFont="1" applyFill="1" applyBorder="1" applyAlignment="1">
      <alignment horizontal="center" vertical="center"/>
    </xf>
    <xf numFmtId="0" fontId="2" fillId="10" borderId="12" xfId="0" applyFont="1" applyFill="1" applyBorder="1" applyAlignment="1">
      <alignment horizontal="center"/>
    </xf>
    <xf numFmtId="11" fontId="2" fillId="10" borderId="12" xfId="0" applyNumberFormat="1" applyFont="1" applyFill="1" applyBorder="1"/>
    <xf numFmtId="0" fontId="2" fillId="10" borderId="12" xfId="0" applyFont="1" applyFill="1" applyBorder="1"/>
    <xf numFmtId="2" fontId="2" fillId="10" borderId="12" xfId="0" applyNumberFormat="1" applyFont="1" applyFill="1" applyBorder="1"/>
    <xf numFmtId="0" fontId="2" fillId="10" borderId="22" xfId="0" applyFont="1" applyFill="1" applyBorder="1"/>
    <xf numFmtId="0" fontId="2" fillId="7" borderId="11" xfId="0" applyFont="1" applyFill="1" applyBorder="1" applyAlignment="1">
      <alignment horizontal="center" vertical="center"/>
    </xf>
    <xf numFmtId="11" fontId="2" fillId="7" borderId="12" xfId="0" applyNumberFormat="1" applyFont="1" applyFill="1" applyBorder="1"/>
    <xf numFmtId="0" fontId="2" fillId="7" borderId="12" xfId="0" applyFont="1" applyFill="1" applyBorder="1"/>
    <xf numFmtId="2" fontId="2" fillId="7" borderId="12" xfId="0" applyNumberFormat="1" applyFont="1" applyFill="1" applyBorder="1"/>
    <xf numFmtId="0" fontId="2" fillId="10" borderId="23" xfId="0" applyFont="1" applyFill="1" applyBorder="1"/>
    <xf numFmtId="0" fontId="2" fillId="10" borderId="25" xfId="0" applyFont="1" applyFill="1" applyBorder="1"/>
    <xf numFmtId="0" fontId="2" fillId="10" borderId="24" xfId="0" applyFont="1" applyFill="1" applyBorder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9" borderId="15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/>
    </xf>
    <xf numFmtId="0" fontId="6" fillId="0" borderId="23" xfId="0" applyFont="1" applyBorder="1" applyAlignment="1">
      <alignment vertical="center" wrapText="1"/>
    </xf>
    <xf numFmtId="0" fontId="2" fillId="12" borderId="0" xfId="0" applyFont="1" applyFill="1"/>
    <xf numFmtId="11" fontId="2" fillId="7" borderId="2" xfId="0" applyNumberFormat="1" applyFont="1" applyFill="1" applyBorder="1"/>
    <xf numFmtId="0" fontId="2" fillId="2" borderId="32" xfId="0" applyFont="1" applyFill="1" applyBorder="1"/>
    <xf numFmtId="0" fontId="2" fillId="2" borderId="33" xfId="0" applyFont="1" applyFill="1" applyBorder="1"/>
    <xf numFmtId="0" fontId="2" fillId="2" borderId="34" xfId="0" applyFont="1" applyFill="1" applyBorder="1"/>
    <xf numFmtId="0" fontId="2" fillId="13" borderId="1" xfId="0" applyFont="1" applyFill="1" applyBorder="1"/>
    <xf numFmtId="0" fontId="2" fillId="13" borderId="12" xfId="0" applyFont="1" applyFill="1" applyBorder="1"/>
    <xf numFmtId="2" fontId="2" fillId="13" borderId="1" xfId="0" applyNumberFormat="1" applyFont="1" applyFill="1" applyBorder="1"/>
    <xf numFmtId="2" fontId="2" fillId="13" borderId="12" xfId="0" applyNumberFormat="1" applyFont="1" applyFill="1" applyBorder="1"/>
    <xf numFmtId="11" fontId="2" fillId="13" borderId="1" xfId="0" applyNumberFormat="1" applyFont="1" applyFill="1" applyBorder="1" applyAlignment="1">
      <alignment horizontal="center"/>
    </xf>
    <xf numFmtId="11" fontId="2" fillId="13" borderId="12" xfId="0" applyNumberFormat="1" applyFont="1" applyFill="1" applyBorder="1" applyAlignment="1">
      <alignment horizontal="center"/>
    </xf>
    <xf numFmtId="11" fontId="2" fillId="13" borderId="4" xfId="0" applyNumberFormat="1" applyFont="1" applyFill="1" applyBorder="1" applyAlignment="1">
      <alignment horizontal="center"/>
    </xf>
    <xf numFmtId="11" fontId="2" fillId="2" borderId="1" xfId="0" applyNumberFormat="1" applyFont="1" applyFill="1" applyBorder="1" applyAlignment="1">
      <alignment horizontal="center"/>
    </xf>
    <xf numFmtId="0" fontId="2" fillId="7" borderId="35" xfId="0" applyFont="1" applyFill="1" applyBorder="1" applyAlignment="1">
      <alignment horizontal="center"/>
    </xf>
    <xf numFmtId="0" fontId="2" fillId="7" borderId="2" xfId="0" applyFont="1" applyFill="1" applyBorder="1"/>
    <xf numFmtId="2" fontId="2" fillId="7" borderId="2" xfId="0" applyNumberFormat="1" applyFont="1" applyFill="1" applyBorder="1"/>
    <xf numFmtId="0" fontId="2" fillId="8" borderId="8" xfId="0" applyFont="1" applyFill="1" applyBorder="1" applyAlignment="1">
      <alignment horizontal="center"/>
    </xf>
    <xf numFmtId="0" fontId="2" fillId="13" borderId="4" xfId="0" applyFont="1" applyFill="1" applyBorder="1"/>
    <xf numFmtId="2" fontId="2" fillId="13" borderId="4" xfId="0" applyNumberFormat="1" applyFont="1" applyFill="1" applyBorder="1"/>
    <xf numFmtId="11" fontId="2" fillId="2" borderId="16" xfId="0" applyNumberFormat="1" applyFont="1" applyFill="1" applyBorder="1" applyAlignment="1">
      <alignment horizontal="center"/>
    </xf>
    <xf numFmtId="11" fontId="2" fillId="2" borderId="12" xfId="0" applyNumberFormat="1" applyFont="1" applyFill="1" applyBorder="1" applyAlignment="1">
      <alignment horizontal="center" vertical="center"/>
    </xf>
    <xf numFmtId="0" fontId="2" fillId="2" borderId="4" xfId="0" applyFont="1" applyFill="1" applyBorder="1"/>
    <xf numFmtId="11" fontId="6" fillId="6" borderId="1" xfId="0" applyNumberFormat="1" applyFont="1" applyFill="1" applyBorder="1" applyAlignment="1">
      <alignment horizontal="center" vertical="center"/>
    </xf>
    <xf numFmtId="11" fontId="6" fillId="6" borderId="12" xfId="0" applyNumberFormat="1" applyFont="1" applyFill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/>
    </xf>
    <xf numFmtId="11" fontId="6" fillId="6" borderId="16" xfId="0" applyNumberFormat="1" applyFont="1" applyFill="1" applyBorder="1" applyAlignment="1">
      <alignment horizontal="center" vertical="center"/>
    </xf>
    <xf numFmtId="0" fontId="2" fillId="6" borderId="16" xfId="0" applyFont="1" applyFill="1" applyBorder="1"/>
    <xf numFmtId="2" fontId="2" fillId="6" borderId="16" xfId="0" applyNumberFormat="1" applyFont="1" applyFill="1" applyBorder="1"/>
    <xf numFmtId="0" fontId="6" fillId="11" borderId="27" xfId="0" applyFont="1" applyFill="1" applyBorder="1" applyAlignment="1">
      <alignment horizontal="center"/>
    </xf>
    <xf numFmtId="0" fontId="6" fillId="11" borderId="28" xfId="0" applyFont="1" applyFill="1" applyBorder="1" applyAlignment="1">
      <alignment horizontal="center"/>
    </xf>
    <xf numFmtId="0" fontId="6" fillId="11" borderId="26" xfId="0" applyFont="1" applyFill="1" applyBorder="1" applyAlignment="1">
      <alignment horizontal="center"/>
    </xf>
    <xf numFmtId="0" fontId="5" fillId="3" borderId="27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/>
    </xf>
    <xf numFmtId="0" fontId="2" fillId="8" borderId="16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center"/>
    </xf>
    <xf numFmtId="2" fontId="2" fillId="8" borderId="18" xfId="0" applyNumberFormat="1" applyFont="1" applyFill="1" applyBorder="1" applyAlignment="1">
      <alignment horizontal="center" vertical="center"/>
    </xf>
    <xf numFmtId="2" fontId="2" fillId="8" borderId="3" xfId="0" applyNumberFormat="1" applyFont="1" applyFill="1" applyBorder="1" applyAlignment="1">
      <alignment horizontal="center" vertical="center"/>
    </xf>
    <xf numFmtId="2" fontId="2" fillId="8" borderId="13" xfId="0" applyNumberFormat="1" applyFont="1" applyFill="1" applyBorder="1" applyAlignment="1">
      <alignment horizontal="center" vertical="center"/>
    </xf>
    <xf numFmtId="2" fontId="2" fillId="2" borderId="19" xfId="0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2" fontId="2" fillId="8" borderId="19" xfId="0" applyNumberFormat="1" applyFont="1" applyFill="1" applyBorder="1" applyAlignment="1">
      <alignment horizontal="center" vertical="center"/>
    </xf>
    <xf numFmtId="2" fontId="2" fillId="8" borderId="10" xfId="0" applyNumberFormat="1" applyFont="1" applyFill="1" applyBorder="1" applyAlignment="1">
      <alignment horizontal="center" vertical="center"/>
    </xf>
    <xf numFmtId="2" fontId="2" fillId="8" borderId="14" xfId="0" applyNumberFormat="1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2" fontId="7" fillId="7" borderId="23" xfId="0" applyNumberFormat="1" applyFont="1" applyFill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0" fontId="7" fillId="7" borderId="24" xfId="0" applyFont="1" applyFill="1" applyBorder="1" applyAlignment="1">
      <alignment horizontal="center" vertical="center"/>
    </xf>
    <xf numFmtId="2" fontId="7" fillId="0" borderId="23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2" fontId="7" fillId="8" borderId="23" xfId="0" applyNumberFormat="1" applyFont="1" applyFill="1" applyBorder="1" applyAlignment="1">
      <alignment horizontal="center" vertical="center"/>
    </xf>
    <xf numFmtId="0" fontId="7" fillId="8" borderId="25" xfId="0" applyFont="1" applyFill="1" applyBorder="1" applyAlignment="1">
      <alignment horizontal="center" vertical="center"/>
    </xf>
    <xf numFmtId="0" fontId="7" fillId="8" borderId="24" xfId="0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13" xfId="0" applyNumberFormat="1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2" fontId="2" fillId="7" borderId="18" xfId="0" applyNumberFormat="1" applyFont="1" applyFill="1" applyBorder="1" applyAlignment="1">
      <alignment horizontal="center" vertical="center"/>
    </xf>
    <xf numFmtId="2" fontId="2" fillId="7" borderId="3" xfId="0" applyNumberFormat="1" applyFont="1" applyFill="1" applyBorder="1" applyAlignment="1">
      <alignment horizontal="center" vertical="center"/>
    </xf>
    <xf numFmtId="2" fontId="2" fillId="7" borderId="13" xfId="0" applyNumberFormat="1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2" fontId="2" fillId="9" borderId="18" xfId="0" applyNumberFormat="1" applyFont="1" applyFill="1" applyBorder="1" applyAlignment="1">
      <alignment horizontal="center" vertical="center"/>
    </xf>
    <xf numFmtId="2" fontId="2" fillId="9" borderId="3" xfId="0" applyNumberFormat="1" applyFont="1" applyFill="1" applyBorder="1" applyAlignment="1">
      <alignment horizontal="center" vertical="center"/>
    </xf>
    <xf numFmtId="2" fontId="2" fillId="9" borderId="13" xfId="0" applyNumberFormat="1" applyFont="1" applyFill="1" applyBorder="1" applyAlignment="1">
      <alignment horizontal="center" vertical="center"/>
    </xf>
    <xf numFmtId="2" fontId="2" fillId="10" borderId="18" xfId="0" applyNumberFormat="1" applyFont="1" applyFill="1" applyBorder="1" applyAlignment="1">
      <alignment horizontal="center" vertical="center"/>
    </xf>
    <xf numFmtId="2" fontId="2" fillId="10" borderId="3" xfId="0" applyNumberFormat="1" applyFont="1" applyFill="1" applyBorder="1" applyAlignment="1">
      <alignment horizontal="center" vertical="center"/>
    </xf>
    <xf numFmtId="2" fontId="2" fillId="10" borderId="13" xfId="0" applyNumberFormat="1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/>
    </xf>
    <xf numFmtId="0" fontId="5" fillId="4" borderId="28" xfId="0" applyFont="1" applyFill="1" applyBorder="1" applyAlignment="1">
      <alignment horizontal="center"/>
    </xf>
    <xf numFmtId="0" fontId="5" fillId="4" borderId="26" xfId="0" applyFont="1" applyFill="1" applyBorder="1" applyAlignment="1">
      <alignment horizontal="center"/>
    </xf>
    <xf numFmtId="0" fontId="2" fillId="9" borderId="16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12" xfId="0" applyFont="1" applyFill="1" applyBorder="1" applyAlignment="1">
      <alignment horizontal="center" vertical="center"/>
    </xf>
    <xf numFmtId="0" fontId="2" fillId="10" borderId="16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2" fontId="7" fillId="9" borderId="23" xfId="0" applyNumberFormat="1" applyFont="1" applyFill="1" applyBorder="1" applyAlignment="1">
      <alignment horizontal="center" vertical="center"/>
    </xf>
    <xf numFmtId="0" fontId="7" fillId="9" borderId="25" xfId="0" applyFont="1" applyFill="1" applyBorder="1" applyAlignment="1">
      <alignment horizontal="center" vertical="center"/>
    </xf>
    <xf numFmtId="0" fontId="7" fillId="9" borderId="24" xfId="0" applyFont="1" applyFill="1" applyBorder="1" applyAlignment="1">
      <alignment horizontal="center" vertical="center"/>
    </xf>
    <xf numFmtId="0" fontId="2" fillId="9" borderId="18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2" fillId="10" borderId="18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  <xf numFmtId="0" fontId="2" fillId="10" borderId="13" xfId="0" applyFont="1" applyFill="1" applyBorder="1" applyAlignment="1">
      <alignment horizontal="center" vertical="center"/>
    </xf>
    <xf numFmtId="2" fontId="2" fillId="7" borderId="19" xfId="0" applyNumberFormat="1" applyFont="1" applyFill="1" applyBorder="1" applyAlignment="1">
      <alignment horizontal="center" vertical="center"/>
    </xf>
    <xf numFmtId="2" fontId="2" fillId="7" borderId="10" xfId="0" applyNumberFormat="1" applyFont="1" applyFill="1" applyBorder="1" applyAlignment="1">
      <alignment horizontal="center" vertical="center"/>
    </xf>
    <xf numFmtId="2" fontId="2" fillId="7" borderId="14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2" fillId="13" borderId="3" xfId="0" applyFont="1" applyFill="1" applyBorder="1" applyAlignment="1">
      <alignment horizontal="center" vertical="center"/>
    </xf>
    <xf numFmtId="0" fontId="2" fillId="13" borderId="13" xfId="0" applyFont="1" applyFill="1" applyBorder="1" applyAlignment="1">
      <alignment horizontal="center" vertical="center"/>
    </xf>
    <xf numFmtId="2" fontId="2" fillId="13" borderId="3" xfId="0" applyNumberFormat="1" applyFont="1" applyFill="1" applyBorder="1" applyAlignment="1">
      <alignment horizontal="center" vertical="center"/>
    </xf>
    <xf numFmtId="2" fontId="2" fillId="13" borderId="13" xfId="0" applyNumberFormat="1" applyFont="1" applyFill="1" applyBorder="1" applyAlignment="1">
      <alignment horizontal="center" vertical="center"/>
    </xf>
    <xf numFmtId="2" fontId="2" fillId="13" borderId="10" xfId="0" applyNumberFormat="1" applyFont="1" applyFill="1" applyBorder="1" applyAlignment="1">
      <alignment horizontal="center" vertical="center"/>
    </xf>
    <xf numFmtId="2" fontId="2" fillId="13" borderId="14" xfId="0" applyNumberFormat="1" applyFont="1" applyFill="1" applyBorder="1" applyAlignment="1">
      <alignment horizontal="center" vertical="center"/>
    </xf>
    <xf numFmtId="2" fontId="2" fillId="9" borderId="19" xfId="0" applyNumberFormat="1" applyFont="1" applyFill="1" applyBorder="1" applyAlignment="1">
      <alignment horizontal="center" vertical="center"/>
    </xf>
    <xf numFmtId="2" fontId="2" fillId="9" borderId="10" xfId="0" applyNumberFormat="1" applyFont="1" applyFill="1" applyBorder="1" applyAlignment="1">
      <alignment horizontal="center" vertical="center"/>
    </xf>
    <xf numFmtId="2" fontId="2" fillId="9" borderId="14" xfId="0" applyNumberFormat="1" applyFont="1" applyFill="1" applyBorder="1" applyAlignment="1">
      <alignment horizontal="center" vertical="center"/>
    </xf>
    <xf numFmtId="2" fontId="2" fillId="10" borderId="19" xfId="0" applyNumberFormat="1" applyFont="1" applyFill="1" applyBorder="1" applyAlignment="1">
      <alignment horizontal="center" vertical="center"/>
    </xf>
    <xf numFmtId="2" fontId="2" fillId="10" borderId="10" xfId="0" applyNumberFormat="1" applyFont="1" applyFill="1" applyBorder="1" applyAlignment="1">
      <alignment horizontal="center" vertical="center"/>
    </xf>
    <xf numFmtId="2" fontId="2" fillId="10" borderId="14" xfId="0" applyNumberFormat="1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2" fillId="13" borderId="4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2" fillId="13" borderId="12" xfId="0" applyFont="1" applyFill="1" applyBorder="1" applyAlignment="1">
      <alignment horizontal="center" vertical="center"/>
    </xf>
    <xf numFmtId="2" fontId="7" fillId="2" borderId="20" xfId="0" applyNumberFormat="1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2" fontId="2" fillId="6" borderId="18" xfId="0" applyNumberFormat="1" applyFont="1" applyFill="1" applyBorder="1" applyAlignment="1">
      <alignment horizontal="center" vertical="center"/>
    </xf>
    <xf numFmtId="2" fontId="2" fillId="6" borderId="3" xfId="0" applyNumberFormat="1" applyFont="1" applyFill="1" applyBorder="1" applyAlignment="1">
      <alignment horizontal="center" vertical="center"/>
    </xf>
    <xf numFmtId="2" fontId="2" fillId="6" borderId="13" xfId="0" applyNumberFormat="1" applyFont="1" applyFill="1" applyBorder="1" applyAlignment="1">
      <alignment horizontal="center" vertical="center"/>
    </xf>
    <xf numFmtId="2" fontId="2" fillId="6" borderId="19" xfId="0" applyNumberFormat="1" applyFont="1" applyFill="1" applyBorder="1" applyAlignment="1">
      <alignment horizontal="center" vertical="center"/>
    </xf>
    <xf numFmtId="2" fontId="2" fillId="6" borderId="10" xfId="0" applyNumberFormat="1" applyFont="1" applyFill="1" applyBorder="1" applyAlignment="1">
      <alignment horizontal="center" vertical="center"/>
    </xf>
    <xf numFmtId="2" fontId="2" fillId="6" borderId="14" xfId="0" applyNumberFormat="1" applyFont="1" applyFill="1" applyBorder="1" applyAlignment="1">
      <alignment horizontal="center" vertical="center"/>
    </xf>
    <xf numFmtId="2" fontId="7" fillId="13" borderId="21" xfId="0" applyNumberFormat="1" applyFont="1" applyFill="1" applyBorder="1" applyAlignment="1">
      <alignment horizontal="center" vertical="center"/>
    </xf>
    <xf numFmtId="0" fontId="7" fillId="13" borderId="21" xfId="0" applyFont="1" applyFill="1" applyBorder="1" applyAlignment="1">
      <alignment horizontal="center" vertical="center"/>
    </xf>
    <xf numFmtId="0" fontId="7" fillId="13" borderId="22" xfId="0" applyFont="1" applyFill="1" applyBorder="1" applyAlignment="1">
      <alignment horizontal="center" vertical="center"/>
    </xf>
    <xf numFmtId="2" fontId="7" fillId="9" borderId="20" xfId="0" applyNumberFormat="1" applyFont="1" applyFill="1" applyBorder="1" applyAlignment="1">
      <alignment horizontal="center" vertical="center"/>
    </xf>
    <xf numFmtId="0" fontId="7" fillId="9" borderId="21" xfId="0" applyFont="1" applyFill="1" applyBorder="1" applyAlignment="1">
      <alignment horizontal="center" vertical="center"/>
    </xf>
    <xf numFmtId="0" fontId="7" fillId="9" borderId="2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2"/>
  <sheetViews>
    <sheetView tabSelected="1" workbookViewId="0">
      <selection activeCell="P7" sqref="P7"/>
    </sheetView>
  </sheetViews>
  <sheetFormatPr defaultRowHeight="14.25" x14ac:dyDescent="0.2"/>
  <cols>
    <col min="1" max="2" width="9.140625" style="2"/>
    <col min="3" max="3" width="12.85546875" style="2" customWidth="1"/>
    <col min="4" max="4" width="9.42578125" style="2" bestFit="1" customWidth="1"/>
    <col min="5" max="5" width="10" style="2" bestFit="1" customWidth="1"/>
    <col min="6" max="7" width="9.28515625" style="2" bestFit="1" customWidth="1"/>
    <col min="8" max="8" width="11.7109375" style="2" customWidth="1"/>
    <col min="9" max="9" width="12.42578125" style="2" customWidth="1"/>
    <col min="10" max="13" width="9.28515625" style="2" bestFit="1" customWidth="1"/>
    <col min="14" max="14" width="19.42578125" style="2" customWidth="1"/>
    <col min="15" max="16384" width="9.140625" style="2"/>
  </cols>
  <sheetData>
    <row r="1" spans="1:14" ht="18" x14ac:dyDescent="0.25">
      <c r="A1" s="1" t="s">
        <v>29</v>
      </c>
    </row>
    <row r="3" spans="1:14" ht="18.75" x14ac:dyDescent="0.2">
      <c r="A3" s="3" t="s">
        <v>25</v>
      </c>
    </row>
    <row r="4" spans="1:14" ht="18" x14ac:dyDescent="0.2">
      <c r="A4" s="3"/>
    </row>
    <row r="5" spans="1:14" ht="15" x14ac:dyDescent="0.2">
      <c r="B5" s="16" t="s">
        <v>30</v>
      </c>
    </row>
    <row r="6" spans="1:14" ht="15" x14ac:dyDescent="0.2">
      <c r="B6" s="16" t="s">
        <v>31</v>
      </c>
    </row>
    <row r="7" spans="1:14" ht="15" x14ac:dyDescent="0.2">
      <c r="B7" s="16" t="s">
        <v>32</v>
      </c>
      <c r="J7" s="102" t="s">
        <v>87</v>
      </c>
      <c r="K7" s="102"/>
      <c r="L7" s="102"/>
      <c r="M7" s="102"/>
    </row>
    <row r="8" spans="1:14" ht="15" x14ac:dyDescent="0.2">
      <c r="B8" s="16" t="s">
        <v>0</v>
      </c>
      <c r="J8" s="102" t="s">
        <v>83</v>
      </c>
      <c r="K8" s="102"/>
      <c r="L8" s="102"/>
      <c r="M8" s="102"/>
    </row>
    <row r="9" spans="1:14" ht="16.5" x14ac:dyDescent="0.3">
      <c r="B9" s="16" t="s">
        <v>1</v>
      </c>
      <c r="J9" s="102" t="s">
        <v>84</v>
      </c>
      <c r="K9" s="102"/>
      <c r="L9" s="102"/>
      <c r="M9" s="102"/>
    </row>
    <row r="10" spans="1:14" ht="15" x14ac:dyDescent="0.2">
      <c r="B10" s="16" t="s">
        <v>33</v>
      </c>
      <c r="J10" s="102"/>
      <c r="K10" s="102"/>
      <c r="L10" s="102"/>
      <c r="M10" s="102"/>
    </row>
    <row r="11" spans="1:14" ht="15" x14ac:dyDescent="0.2">
      <c r="B11" s="16" t="s">
        <v>26</v>
      </c>
      <c r="J11" s="102" t="s">
        <v>88</v>
      </c>
      <c r="K11" s="102"/>
      <c r="L11" s="102"/>
      <c r="M11" s="102"/>
    </row>
    <row r="12" spans="1:14" ht="15" x14ac:dyDescent="0.2">
      <c r="B12" s="16" t="s">
        <v>34</v>
      </c>
      <c r="J12" s="102" t="s">
        <v>85</v>
      </c>
      <c r="K12" s="102"/>
      <c r="L12" s="102"/>
      <c r="M12" s="102"/>
    </row>
    <row r="13" spans="1:14" ht="16.5" x14ac:dyDescent="0.3">
      <c r="B13" s="16" t="s">
        <v>35</v>
      </c>
      <c r="J13" s="102" t="s">
        <v>86</v>
      </c>
      <c r="K13" s="102"/>
      <c r="L13" s="102"/>
      <c r="M13" s="102"/>
    </row>
    <row r="14" spans="1:14" ht="15" x14ac:dyDescent="0.2">
      <c r="B14" s="16" t="s">
        <v>36</v>
      </c>
    </row>
    <row r="15" spans="1:14" ht="15" thickBot="1" x14ac:dyDescent="0.25"/>
    <row r="16" spans="1:14" ht="16.5" thickBot="1" x14ac:dyDescent="0.3">
      <c r="B16" s="137" t="s">
        <v>27</v>
      </c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9"/>
    </row>
    <row r="17" spans="2:14" ht="30.75" thickBot="1" x14ac:dyDescent="0.25">
      <c r="B17" s="17" t="s">
        <v>2</v>
      </c>
      <c r="C17" s="18" t="s">
        <v>13</v>
      </c>
      <c r="D17" s="18" t="s">
        <v>12</v>
      </c>
      <c r="E17" s="18" t="s">
        <v>3</v>
      </c>
      <c r="F17" s="18" t="s">
        <v>4</v>
      </c>
      <c r="G17" s="18" t="s">
        <v>5</v>
      </c>
      <c r="H17" s="18" t="s">
        <v>6</v>
      </c>
      <c r="I17" s="18" t="s">
        <v>7</v>
      </c>
      <c r="J17" s="18" t="s">
        <v>8</v>
      </c>
      <c r="K17" s="18" t="s">
        <v>9</v>
      </c>
      <c r="L17" s="18" t="s">
        <v>10</v>
      </c>
      <c r="M17" s="19" t="s">
        <v>11</v>
      </c>
      <c r="N17" s="101" t="s">
        <v>24</v>
      </c>
    </row>
    <row r="18" spans="2:14" x14ac:dyDescent="0.2">
      <c r="B18" s="28" t="s">
        <v>37</v>
      </c>
      <c r="C18" s="152" t="s">
        <v>14</v>
      </c>
      <c r="D18" s="152" t="s">
        <v>81</v>
      </c>
      <c r="E18" s="29">
        <f>10^-2</f>
        <v>0.01</v>
      </c>
      <c r="F18" s="30">
        <v>134</v>
      </c>
      <c r="G18" s="30">
        <v>128</v>
      </c>
      <c r="H18" s="30">
        <f>AVERAGE(F18:G18)</f>
        <v>131</v>
      </c>
      <c r="I18" s="30">
        <f>(1/E18)*H18*10</f>
        <v>131000</v>
      </c>
      <c r="J18" s="31">
        <f>LOG(I18)</f>
        <v>5.1172712956557644</v>
      </c>
      <c r="K18" s="170">
        <f>AVERAGE(I18:I21)</f>
        <v>108500</v>
      </c>
      <c r="L18" s="173">
        <f>LOG(K18)</f>
        <v>5.0354297381845488</v>
      </c>
      <c r="M18" s="204">
        <f>STDEV(J18:J21)</f>
        <v>6.5803506701082357E-2</v>
      </c>
      <c r="N18" s="158">
        <f>L34-L18</f>
        <v>0.58392450832982767</v>
      </c>
    </row>
    <row r="19" spans="2:14" x14ac:dyDescent="0.2">
      <c r="B19" s="32" t="s">
        <v>38</v>
      </c>
      <c r="C19" s="153"/>
      <c r="D19" s="153"/>
      <c r="E19" s="33">
        <f t="shared" ref="E19:E21" si="0">10^-2</f>
        <v>0.01</v>
      </c>
      <c r="F19" s="34">
        <v>111</v>
      </c>
      <c r="G19" s="34">
        <v>107</v>
      </c>
      <c r="H19" s="34">
        <f t="shared" ref="H19:H37" si="1">AVERAGE(F19:G19)</f>
        <v>109</v>
      </c>
      <c r="I19" s="34">
        <f t="shared" ref="I19:I37" si="2">(1/E19)*H19*10</f>
        <v>109000</v>
      </c>
      <c r="J19" s="35">
        <f t="shared" ref="J19:J37" si="3">LOG(I19)</f>
        <v>5.0374264979406238</v>
      </c>
      <c r="K19" s="171"/>
      <c r="L19" s="174"/>
      <c r="M19" s="205"/>
      <c r="N19" s="159"/>
    </row>
    <row r="20" spans="2:14" x14ac:dyDescent="0.2">
      <c r="B20" s="32" t="s">
        <v>39</v>
      </c>
      <c r="C20" s="153"/>
      <c r="D20" s="153"/>
      <c r="E20" s="33">
        <f t="shared" si="0"/>
        <v>0.01</v>
      </c>
      <c r="F20" s="34">
        <v>82</v>
      </c>
      <c r="G20" s="34">
        <v>100</v>
      </c>
      <c r="H20" s="34">
        <f t="shared" si="1"/>
        <v>91</v>
      </c>
      <c r="I20" s="34">
        <f t="shared" si="2"/>
        <v>91000</v>
      </c>
      <c r="J20" s="35">
        <f t="shared" si="3"/>
        <v>4.9590413923210939</v>
      </c>
      <c r="K20" s="171"/>
      <c r="L20" s="174"/>
      <c r="M20" s="205"/>
      <c r="N20" s="159"/>
    </row>
    <row r="21" spans="2:14" ht="15" thickBot="1" x14ac:dyDescent="0.25">
      <c r="B21" s="80" t="s">
        <v>40</v>
      </c>
      <c r="C21" s="154"/>
      <c r="D21" s="154"/>
      <c r="E21" s="81">
        <f t="shared" si="0"/>
        <v>0.01</v>
      </c>
      <c r="F21" s="82">
        <v>108</v>
      </c>
      <c r="G21" s="82">
        <v>98</v>
      </c>
      <c r="H21" s="82">
        <f t="shared" si="1"/>
        <v>103</v>
      </c>
      <c r="I21" s="82">
        <f t="shared" si="2"/>
        <v>103000</v>
      </c>
      <c r="J21" s="83">
        <f t="shared" si="3"/>
        <v>5.012837224705172</v>
      </c>
      <c r="K21" s="172"/>
      <c r="L21" s="175"/>
      <c r="M21" s="206"/>
      <c r="N21" s="160"/>
    </row>
    <row r="22" spans="2:14" x14ac:dyDescent="0.2">
      <c r="B22" s="20" t="s">
        <v>41</v>
      </c>
      <c r="C22" s="155" t="s">
        <v>14</v>
      </c>
      <c r="D22" s="155" t="s">
        <v>16</v>
      </c>
      <c r="E22" s="21">
        <f t="shared" ref="E22:E29" si="4">10^-1</f>
        <v>0.1</v>
      </c>
      <c r="F22" s="22">
        <v>82</v>
      </c>
      <c r="G22" s="22">
        <v>75</v>
      </c>
      <c r="H22" s="22">
        <f t="shared" si="1"/>
        <v>78.5</v>
      </c>
      <c r="I22" s="22">
        <f t="shared" si="2"/>
        <v>7850</v>
      </c>
      <c r="J22" s="23">
        <f t="shared" si="3"/>
        <v>3.8948696567452528</v>
      </c>
      <c r="K22" s="207">
        <f>AVERAGE(I22:I25)</f>
        <v>9750</v>
      </c>
      <c r="L22" s="167">
        <f t="shared" ref="L22" si="5">LOG(K22)</f>
        <v>3.989004615698537</v>
      </c>
      <c r="M22" s="146">
        <f t="shared" ref="M22" si="6">STDEV(J22:J25)</f>
        <v>0.15042819793937082</v>
      </c>
      <c r="N22" s="161">
        <f>L34-L22</f>
        <v>1.6303496308158394</v>
      </c>
    </row>
    <row r="23" spans="2:14" x14ac:dyDescent="0.2">
      <c r="B23" s="4" t="s">
        <v>42</v>
      </c>
      <c r="C23" s="156"/>
      <c r="D23" s="156"/>
      <c r="E23" s="5">
        <f t="shared" si="4"/>
        <v>0.1</v>
      </c>
      <c r="F23" s="6">
        <v>65</v>
      </c>
      <c r="G23" s="6">
        <v>73</v>
      </c>
      <c r="H23" s="6">
        <f t="shared" si="1"/>
        <v>69</v>
      </c>
      <c r="I23" s="6">
        <f t="shared" si="2"/>
        <v>6900</v>
      </c>
      <c r="J23" s="7">
        <f t="shared" si="3"/>
        <v>3.8388490907372552</v>
      </c>
      <c r="K23" s="208"/>
      <c r="L23" s="168"/>
      <c r="M23" s="147"/>
      <c r="N23" s="162"/>
    </row>
    <row r="24" spans="2:14" x14ac:dyDescent="0.2">
      <c r="B24" s="4" t="s">
        <v>43</v>
      </c>
      <c r="C24" s="156"/>
      <c r="D24" s="156"/>
      <c r="E24" s="5">
        <f t="shared" si="4"/>
        <v>0.1</v>
      </c>
      <c r="F24" s="6">
        <v>93</v>
      </c>
      <c r="G24" s="6">
        <v>88</v>
      </c>
      <c r="H24" s="6">
        <f t="shared" si="1"/>
        <v>90.5</v>
      </c>
      <c r="I24" s="6">
        <f t="shared" si="2"/>
        <v>9050</v>
      </c>
      <c r="J24" s="7">
        <f t="shared" si="3"/>
        <v>3.9566485792052033</v>
      </c>
      <c r="K24" s="208"/>
      <c r="L24" s="168"/>
      <c r="M24" s="147"/>
      <c r="N24" s="162"/>
    </row>
    <row r="25" spans="2:14" ht="15" thickBot="1" x14ac:dyDescent="0.25">
      <c r="B25" s="24" t="s">
        <v>44</v>
      </c>
      <c r="C25" s="157"/>
      <c r="D25" s="157"/>
      <c r="E25" s="25">
        <f t="shared" si="4"/>
        <v>0.1</v>
      </c>
      <c r="F25" s="26">
        <v>158</v>
      </c>
      <c r="G25" s="26">
        <v>146</v>
      </c>
      <c r="H25" s="26">
        <f t="shared" si="1"/>
        <v>152</v>
      </c>
      <c r="I25" s="26">
        <f t="shared" si="2"/>
        <v>15200</v>
      </c>
      <c r="J25" s="27">
        <f t="shared" si="3"/>
        <v>4.1818435879447726</v>
      </c>
      <c r="K25" s="209"/>
      <c r="L25" s="169"/>
      <c r="M25" s="148"/>
      <c r="N25" s="163"/>
    </row>
    <row r="26" spans="2:14" x14ac:dyDescent="0.2">
      <c r="B26" s="36" t="s">
        <v>45</v>
      </c>
      <c r="C26" s="140" t="s">
        <v>14</v>
      </c>
      <c r="D26" s="140" t="s">
        <v>17</v>
      </c>
      <c r="E26" s="40">
        <f t="shared" si="4"/>
        <v>0.1</v>
      </c>
      <c r="F26" s="41">
        <v>72</v>
      </c>
      <c r="G26" s="41">
        <v>69</v>
      </c>
      <c r="H26" s="37">
        <v>108</v>
      </c>
      <c r="I26" s="41">
        <f t="shared" si="2"/>
        <v>10800</v>
      </c>
      <c r="J26" s="38">
        <f t="shared" si="3"/>
        <v>4.0334237554869494</v>
      </c>
      <c r="K26" s="210">
        <f t="shared" ref="K26" si="7">AVERAGE(I26:I29)</f>
        <v>7212.5</v>
      </c>
      <c r="L26" s="143">
        <f t="shared" ref="L26" si="8">LOG(K26)</f>
        <v>3.858085826163788</v>
      </c>
      <c r="M26" s="149">
        <f t="shared" ref="M26" si="9">STDEV(J26:J29)</f>
        <v>0.17951220411093613</v>
      </c>
      <c r="N26" s="164">
        <f>L34-L26</f>
        <v>1.7612684203505884</v>
      </c>
    </row>
    <row r="27" spans="2:14" x14ac:dyDescent="0.2">
      <c r="B27" s="39" t="s">
        <v>46</v>
      </c>
      <c r="C27" s="141"/>
      <c r="D27" s="141"/>
      <c r="E27" s="40">
        <f t="shared" si="4"/>
        <v>0.1</v>
      </c>
      <c r="F27" s="41">
        <v>75</v>
      </c>
      <c r="G27" s="41">
        <v>63</v>
      </c>
      <c r="H27" s="41">
        <f t="shared" si="1"/>
        <v>69</v>
      </c>
      <c r="I27" s="41">
        <f t="shared" si="2"/>
        <v>6900</v>
      </c>
      <c r="J27" s="42">
        <f t="shared" si="3"/>
        <v>3.8388490907372552</v>
      </c>
      <c r="K27" s="211"/>
      <c r="L27" s="144"/>
      <c r="M27" s="150"/>
      <c r="N27" s="165"/>
    </row>
    <row r="28" spans="2:14" x14ac:dyDescent="0.2">
      <c r="B28" s="39" t="s">
        <v>47</v>
      </c>
      <c r="C28" s="141"/>
      <c r="D28" s="141"/>
      <c r="E28" s="40">
        <f t="shared" si="4"/>
        <v>0.1</v>
      </c>
      <c r="F28" s="41">
        <v>73</v>
      </c>
      <c r="G28" s="41">
        <v>71</v>
      </c>
      <c r="H28" s="41">
        <f t="shared" si="1"/>
        <v>72</v>
      </c>
      <c r="I28" s="41">
        <f t="shared" si="2"/>
        <v>7200</v>
      </c>
      <c r="J28" s="42">
        <f t="shared" si="3"/>
        <v>3.8573324964312685</v>
      </c>
      <c r="K28" s="211"/>
      <c r="L28" s="144"/>
      <c r="M28" s="150"/>
      <c r="N28" s="165"/>
    </row>
    <row r="29" spans="2:14" ht="15" thickBot="1" x14ac:dyDescent="0.25">
      <c r="B29" s="43" t="s">
        <v>48</v>
      </c>
      <c r="C29" s="142"/>
      <c r="D29" s="142"/>
      <c r="E29" s="44">
        <f t="shared" si="4"/>
        <v>0.1</v>
      </c>
      <c r="F29" s="45">
        <v>37</v>
      </c>
      <c r="G29" s="45">
        <v>42</v>
      </c>
      <c r="H29" s="45">
        <f t="shared" si="1"/>
        <v>39.5</v>
      </c>
      <c r="I29" s="45">
        <f t="shared" si="2"/>
        <v>3950</v>
      </c>
      <c r="J29" s="46">
        <f t="shared" si="3"/>
        <v>3.5965970956264601</v>
      </c>
      <c r="K29" s="212"/>
      <c r="L29" s="145"/>
      <c r="M29" s="151"/>
      <c r="N29" s="166"/>
    </row>
    <row r="30" spans="2:14" ht="15" x14ac:dyDescent="0.25">
      <c r="B30" s="47" t="s">
        <v>49</v>
      </c>
      <c r="C30" s="189" t="s">
        <v>14</v>
      </c>
      <c r="D30" s="189" t="s">
        <v>82</v>
      </c>
      <c r="E30" s="48" t="s">
        <v>22</v>
      </c>
      <c r="F30" s="49">
        <v>500</v>
      </c>
      <c r="G30" s="50" t="s">
        <v>23</v>
      </c>
      <c r="H30" s="49">
        <f t="shared" si="1"/>
        <v>500</v>
      </c>
      <c r="I30" s="49">
        <f>H30*1</f>
        <v>500</v>
      </c>
      <c r="J30" s="51">
        <f t="shared" si="3"/>
        <v>2.6989700043360187</v>
      </c>
      <c r="K30" s="198">
        <f t="shared" ref="K30" si="10">AVERAGE(I30:I33)</f>
        <v>500</v>
      </c>
      <c r="L30" s="180">
        <f t="shared" ref="L30" si="11">LOG(K30)</f>
        <v>2.6989700043360187</v>
      </c>
      <c r="M30" s="219">
        <f t="shared" ref="M30" si="12">STDEV(J30:J33)</f>
        <v>0</v>
      </c>
      <c r="N30" s="195">
        <f>L34-L30</f>
        <v>2.9203842421783577</v>
      </c>
    </row>
    <row r="31" spans="2:14" ht="15" x14ac:dyDescent="0.25">
      <c r="B31" s="52" t="s">
        <v>50</v>
      </c>
      <c r="C31" s="190"/>
      <c r="D31" s="190"/>
      <c r="E31" s="53" t="s">
        <v>22</v>
      </c>
      <c r="F31" s="54">
        <v>500</v>
      </c>
      <c r="G31" s="55" t="s">
        <v>23</v>
      </c>
      <c r="H31" s="54">
        <f t="shared" si="1"/>
        <v>500</v>
      </c>
      <c r="I31" s="54">
        <f>H31*1</f>
        <v>500</v>
      </c>
      <c r="J31" s="56">
        <f t="shared" si="3"/>
        <v>2.6989700043360187</v>
      </c>
      <c r="K31" s="199"/>
      <c r="L31" s="181"/>
      <c r="M31" s="220"/>
      <c r="N31" s="196"/>
    </row>
    <row r="32" spans="2:14" ht="15" x14ac:dyDescent="0.25">
      <c r="B32" s="52" t="s">
        <v>51</v>
      </c>
      <c r="C32" s="190"/>
      <c r="D32" s="190"/>
      <c r="E32" s="53" t="s">
        <v>22</v>
      </c>
      <c r="F32" s="54">
        <v>500</v>
      </c>
      <c r="G32" s="55" t="s">
        <v>23</v>
      </c>
      <c r="H32" s="54">
        <f t="shared" si="1"/>
        <v>500</v>
      </c>
      <c r="I32" s="54">
        <f>H32*1</f>
        <v>500</v>
      </c>
      <c r="J32" s="56">
        <f t="shared" si="3"/>
        <v>2.6989700043360187</v>
      </c>
      <c r="K32" s="199"/>
      <c r="L32" s="181"/>
      <c r="M32" s="220"/>
      <c r="N32" s="196"/>
    </row>
    <row r="33" spans="2:14" ht="15.75" thickBot="1" x14ac:dyDescent="0.3">
      <c r="B33" s="57" t="s">
        <v>52</v>
      </c>
      <c r="C33" s="191"/>
      <c r="D33" s="191"/>
      <c r="E33" s="58" t="s">
        <v>22</v>
      </c>
      <c r="F33" s="59">
        <v>500</v>
      </c>
      <c r="G33" s="60" t="s">
        <v>23</v>
      </c>
      <c r="H33" s="59">
        <f t="shared" si="1"/>
        <v>500</v>
      </c>
      <c r="I33" s="59">
        <f>H33*1</f>
        <v>500</v>
      </c>
      <c r="J33" s="61">
        <f t="shared" si="3"/>
        <v>2.6989700043360187</v>
      </c>
      <c r="K33" s="200"/>
      <c r="L33" s="182"/>
      <c r="M33" s="221"/>
      <c r="N33" s="197"/>
    </row>
    <row r="34" spans="2:14" x14ac:dyDescent="0.2">
      <c r="B34" s="62" t="s">
        <v>53</v>
      </c>
      <c r="C34" s="192" t="s">
        <v>21</v>
      </c>
      <c r="D34" s="63" t="s">
        <v>81</v>
      </c>
      <c r="E34" s="64">
        <f>10^-3</f>
        <v>1E-3</v>
      </c>
      <c r="F34" s="65">
        <v>61</v>
      </c>
      <c r="G34" s="65">
        <v>68</v>
      </c>
      <c r="H34" s="65">
        <f t="shared" si="1"/>
        <v>64.5</v>
      </c>
      <c r="I34" s="65">
        <f t="shared" si="2"/>
        <v>645000</v>
      </c>
      <c r="J34" s="66">
        <f t="shared" si="3"/>
        <v>5.8095597146352675</v>
      </c>
      <c r="K34" s="201">
        <f t="shared" ref="K34" si="13">AVERAGE(I34:I37)</f>
        <v>416250</v>
      </c>
      <c r="L34" s="183">
        <f t="shared" ref="L34" si="14">LOG(K34)</f>
        <v>5.6193542465143764</v>
      </c>
      <c r="M34" s="222">
        <f t="shared" ref="M34" si="15">STDEV(J34:J37)</f>
        <v>0.22702817426627919</v>
      </c>
      <c r="N34" s="84"/>
    </row>
    <row r="35" spans="2:14" x14ac:dyDescent="0.2">
      <c r="B35" s="68" t="s">
        <v>54</v>
      </c>
      <c r="C35" s="193"/>
      <c r="D35" s="69" t="s">
        <v>16</v>
      </c>
      <c r="E35" s="70">
        <f>10^-3</f>
        <v>1E-3</v>
      </c>
      <c r="F35" s="71">
        <v>30</v>
      </c>
      <c r="G35" s="71">
        <v>32</v>
      </c>
      <c r="H35" s="71">
        <f t="shared" si="1"/>
        <v>31</v>
      </c>
      <c r="I35" s="71">
        <f t="shared" si="2"/>
        <v>310000</v>
      </c>
      <c r="J35" s="72">
        <f t="shared" si="3"/>
        <v>5.4913616938342731</v>
      </c>
      <c r="K35" s="202"/>
      <c r="L35" s="184"/>
      <c r="M35" s="223"/>
      <c r="N35" s="85"/>
    </row>
    <row r="36" spans="2:14" x14ac:dyDescent="0.2">
      <c r="B36" s="68" t="s">
        <v>55</v>
      </c>
      <c r="C36" s="193"/>
      <c r="D36" s="69" t="s">
        <v>17</v>
      </c>
      <c r="E36" s="70">
        <f>10^-3</f>
        <v>1E-3</v>
      </c>
      <c r="F36" s="71">
        <v>25</v>
      </c>
      <c r="G36" s="71">
        <v>15</v>
      </c>
      <c r="H36" s="71">
        <f t="shared" si="1"/>
        <v>20</v>
      </c>
      <c r="I36" s="71">
        <f t="shared" si="2"/>
        <v>200000</v>
      </c>
      <c r="J36" s="72">
        <f t="shared" si="3"/>
        <v>5.3010299956639813</v>
      </c>
      <c r="K36" s="202"/>
      <c r="L36" s="184"/>
      <c r="M36" s="223"/>
      <c r="N36" s="85"/>
    </row>
    <row r="37" spans="2:14" ht="15" thickBot="1" x14ac:dyDescent="0.25">
      <c r="B37" s="74" t="s">
        <v>56</v>
      </c>
      <c r="C37" s="194"/>
      <c r="D37" s="75" t="s">
        <v>82</v>
      </c>
      <c r="E37" s="76">
        <f>10^-3</f>
        <v>1E-3</v>
      </c>
      <c r="F37" s="77">
        <v>57</v>
      </c>
      <c r="G37" s="77">
        <v>45</v>
      </c>
      <c r="H37" s="77">
        <f t="shared" si="1"/>
        <v>51</v>
      </c>
      <c r="I37" s="77">
        <f t="shared" si="2"/>
        <v>510000</v>
      </c>
      <c r="J37" s="78">
        <f t="shared" si="3"/>
        <v>5.7075701760979367</v>
      </c>
      <c r="K37" s="203"/>
      <c r="L37" s="185"/>
      <c r="M37" s="224"/>
      <c r="N37" s="86"/>
    </row>
    <row r="38" spans="2:14" ht="6.75" customHeight="1" x14ac:dyDescent="0.2"/>
    <row r="39" spans="2:14" ht="6.75" customHeight="1" thickBot="1" x14ac:dyDescent="0.25"/>
    <row r="40" spans="2:14" ht="16.5" thickBot="1" x14ac:dyDescent="0.3">
      <c r="B40" s="186" t="s">
        <v>19</v>
      </c>
      <c r="C40" s="187"/>
      <c r="D40" s="187"/>
      <c r="E40" s="187"/>
      <c r="F40" s="187"/>
      <c r="G40" s="187"/>
      <c r="H40" s="187"/>
      <c r="I40" s="187"/>
      <c r="J40" s="187"/>
      <c r="K40" s="187"/>
      <c r="L40" s="187"/>
      <c r="M40" s="187"/>
      <c r="N40" s="188"/>
    </row>
    <row r="41" spans="2:14" ht="30.75" thickBot="1" x14ac:dyDescent="0.25">
      <c r="B41" s="87" t="s">
        <v>2</v>
      </c>
      <c r="C41" s="88" t="s">
        <v>13</v>
      </c>
      <c r="D41" s="88" t="s">
        <v>12</v>
      </c>
      <c r="E41" s="88" t="s">
        <v>3</v>
      </c>
      <c r="F41" s="88" t="s">
        <v>4</v>
      </c>
      <c r="G41" s="88" t="s">
        <v>5</v>
      </c>
      <c r="H41" s="88" t="s">
        <v>6</v>
      </c>
      <c r="I41" s="88" t="s">
        <v>7</v>
      </c>
      <c r="J41" s="88" t="s">
        <v>8</v>
      </c>
      <c r="K41" s="88" t="s">
        <v>9</v>
      </c>
      <c r="L41" s="88" t="s">
        <v>10</v>
      </c>
      <c r="M41" s="89" t="s">
        <v>11</v>
      </c>
      <c r="N41" s="90" t="s">
        <v>24</v>
      </c>
    </row>
    <row r="42" spans="2:14" x14ac:dyDescent="0.2">
      <c r="B42" s="95" t="s">
        <v>57</v>
      </c>
      <c r="C42" s="152" t="s">
        <v>14</v>
      </c>
      <c r="D42" s="152" t="s">
        <v>81</v>
      </c>
      <c r="E42" s="29">
        <f>10^-2</f>
        <v>0.01</v>
      </c>
      <c r="F42" s="30">
        <v>14</v>
      </c>
      <c r="G42" s="30">
        <v>23</v>
      </c>
      <c r="H42" s="30">
        <f>AVERAGE(F42:G42)</f>
        <v>18.5</v>
      </c>
      <c r="I42" s="30">
        <f>(1/E42)*H42*10</f>
        <v>18500</v>
      </c>
      <c r="J42" s="31">
        <f>LOG(I42)</f>
        <v>4.2671717284030137</v>
      </c>
      <c r="K42" s="170">
        <f>AVERAGE(I42:I45)</f>
        <v>27500</v>
      </c>
      <c r="L42" s="173">
        <f>LOG(K42)</f>
        <v>4.4393326938302629</v>
      </c>
      <c r="M42" s="204">
        <f>STDEV(J42:J45)</f>
        <v>0.15860955418630648</v>
      </c>
      <c r="N42" s="158">
        <f>L58-L42</f>
        <v>1.1361438147716365</v>
      </c>
    </row>
    <row r="43" spans="2:14" x14ac:dyDescent="0.2">
      <c r="B43" s="91" t="s">
        <v>58</v>
      </c>
      <c r="C43" s="153"/>
      <c r="D43" s="153"/>
      <c r="E43" s="33">
        <f t="shared" ref="E43:E45" si="16">10^-2</f>
        <v>0.01</v>
      </c>
      <c r="F43" s="34">
        <v>14</v>
      </c>
      <c r="G43" s="34">
        <v>27</v>
      </c>
      <c r="H43" s="34">
        <f t="shared" ref="H43:H61" si="17">AVERAGE(F43:G43)</f>
        <v>20.5</v>
      </c>
      <c r="I43" s="34">
        <f t="shared" ref="I43:I53" si="18">(1/E43)*H43*10</f>
        <v>20500</v>
      </c>
      <c r="J43" s="35">
        <f t="shared" ref="J43:J61" si="19">LOG(I43)</f>
        <v>4.3117538610557542</v>
      </c>
      <c r="K43" s="171"/>
      <c r="L43" s="174"/>
      <c r="M43" s="205"/>
      <c r="N43" s="159"/>
    </row>
    <row r="44" spans="2:14" x14ac:dyDescent="0.2">
      <c r="B44" s="91" t="s">
        <v>59</v>
      </c>
      <c r="C44" s="153"/>
      <c r="D44" s="153"/>
      <c r="E44" s="33">
        <f t="shared" si="16"/>
        <v>0.01</v>
      </c>
      <c r="F44" s="34">
        <v>48</v>
      </c>
      <c r="G44" s="34">
        <v>34</v>
      </c>
      <c r="H44" s="34">
        <f t="shared" si="17"/>
        <v>41</v>
      </c>
      <c r="I44" s="34">
        <f t="shared" si="18"/>
        <v>41000</v>
      </c>
      <c r="J44" s="35">
        <f t="shared" si="19"/>
        <v>4.6127838567197355</v>
      </c>
      <c r="K44" s="171"/>
      <c r="L44" s="174"/>
      <c r="M44" s="205"/>
      <c r="N44" s="159"/>
    </row>
    <row r="45" spans="2:14" ht="15" thickBot="1" x14ac:dyDescent="0.25">
      <c r="B45" s="115" t="s">
        <v>60</v>
      </c>
      <c r="C45" s="179"/>
      <c r="D45" s="179"/>
      <c r="E45" s="103">
        <f t="shared" si="16"/>
        <v>0.01</v>
      </c>
      <c r="F45" s="116">
        <v>24</v>
      </c>
      <c r="G45" s="116">
        <v>36</v>
      </c>
      <c r="H45" s="116">
        <f t="shared" si="17"/>
        <v>30</v>
      </c>
      <c r="I45" s="116">
        <f t="shared" si="18"/>
        <v>30000</v>
      </c>
      <c r="J45" s="117">
        <f t="shared" si="19"/>
        <v>4.4771212547196626</v>
      </c>
      <c r="K45" s="171"/>
      <c r="L45" s="174"/>
      <c r="M45" s="205"/>
      <c r="N45" s="159"/>
    </row>
    <row r="46" spans="2:14" x14ac:dyDescent="0.2">
      <c r="B46" s="96" t="s">
        <v>61</v>
      </c>
      <c r="C46" s="155" t="s">
        <v>14</v>
      </c>
      <c r="D46" s="176" t="s">
        <v>16</v>
      </c>
      <c r="E46" s="121">
        <f t="shared" ref="E46:E53" si="20">10^-1</f>
        <v>0.1</v>
      </c>
      <c r="F46" s="104">
        <v>77</v>
      </c>
      <c r="G46" s="22">
        <v>32</v>
      </c>
      <c r="H46" s="22">
        <f t="shared" si="17"/>
        <v>54.5</v>
      </c>
      <c r="I46" s="22">
        <f t="shared" si="18"/>
        <v>5450</v>
      </c>
      <c r="J46" s="23">
        <f t="shared" si="19"/>
        <v>3.7363965022766426</v>
      </c>
      <c r="K46" s="207">
        <f>AVERAGE(I46:I49)</f>
        <v>8775</v>
      </c>
      <c r="L46" s="167">
        <f t="shared" ref="L46" si="21">LOG(K46)</f>
        <v>3.9432471251378618</v>
      </c>
      <c r="M46" s="146">
        <f t="shared" ref="M46" si="22">STDEV(J46:J49)</f>
        <v>0.22718144777360291</v>
      </c>
      <c r="N46" s="231">
        <f>L58-L46</f>
        <v>1.6322293834640376</v>
      </c>
    </row>
    <row r="47" spans="2:14" x14ac:dyDescent="0.2">
      <c r="B47" s="92" t="s">
        <v>62</v>
      </c>
      <c r="C47" s="156"/>
      <c r="D47" s="177"/>
      <c r="E47" s="114">
        <f t="shared" si="20"/>
        <v>0.1</v>
      </c>
      <c r="F47" s="105">
        <v>211</v>
      </c>
      <c r="G47" s="6">
        <v>128</v>
      </c>
      <c r="H47" s="6">
        <f t="shared" si="17"/>
        <v>169.5</v>
      </c>
      <c r="I47" s="6">
        <f t="shared" si="18"/>
        <v>16950</v>
      </c>
      <c r="J47" s="7">
        <f t="shared" si="19"/>
        <v>4.2291697025391013</v>
      </c>
      <c r="K47" s="208"/>
      <c r="L47" s="168"/>
      <c r="M47" s="147"/>
      <c r="N47" s="232"/>
    </row>
    <row r="48" spans="2:14" x14ac:dyDescent="0.2">
      <c r="B48" s="92" t="s">
        <v>63</v>
      </c>
      <c r="C48" s="156"/>
      <c r="D48" s="177"/>
      <c r="E48" s="114">
        <f t="shared" si="20"/>
        <v>0.1</v>
      </c>
      <c r="F48" s="105">
        <v>61</v>
      </c>
      <c r="G48" s="123">
        <v>60</v>
      </c>
      <c r="H48" s="123">
        <f t="shared" si="17"/>
        <v>60.5</v>
      </c>
      <c r="I48" s="123">
        <f t="shared" si="18"/>
        <v>6050</v>
      </c>
      <c r="J48" s="7">
        <f t="shared" si="19"/>
        <v>3.781755374652469</v>
      </c>
      <c r="K48" s="208"/>
      <c r="L48" s="168"/>
      <c r="M48" s="147"/>
      <c r="N48" s="232"/>
    </row>
    <row r="49" spans="2:14" ht="15" thickBot="1" x14ac:dyDescent="0.25">
      <c r="B49" s="97" t="s">
        <v>64</v>
      </c>
      <c r="C49" s="157"/>
      <c r="D49" s="178"/>
      <c r="E49" s="122">
        <f t="shared" si="20"/>
        <v>0.1</v>
      </c>
      <c r="F49" s="106">
        <v>64</v>
      </c>
      <c r="G49" s="26">
        <v>69</v>
      </c>
      <c r="H49" s="26">
        <f t="shared" si="17"/>
        <v>66.5</v>
      </c>
      <c r="I49" s="26">
        <f t="shared" si="18"/>
        <v>6650</v>
      </c>
      <c r="J49" s="27">
        <f t="shared" si="19"/>
        <v>3.8228216453031045</v>
      </c>
      <c r="K49" s="209"/>
      <c r="L49" s="169"/>
      <c r="M49" s="148"/>
      <c r="N49" s="233"/>
    </row>
    <row r="50" spans="2:14" x14ac:dyDescent="0.2">
      <c r="B50" s="118" t="s">
        <v>65</v>
      </c>
      <c r="C50" s="228" t="s">
        <v>14</v>
      </c>
      <c r="D50" s="228" t="s">
        <v>17</v>
      </c>
      <c r="E50" s="113">
        <f t="shared" si="20"/>
        <v>0.1</v>
      </c>
      <c r="F50" s="119">
        <v>57</v>
      </c>
      <c r="G50" s="119">
        <v>50</v>
      </c>
      <c r="H50" s="119">
        <f t="shared" si="17"/>
        <v>53.5</v>
      </c>
      <c r="I50" s="119">
        <f t="shared" si="18"/>
        <v>5350</v>
      </c>
      <c r="J50" s="120">
        <f t="shared" si="19"/>
        <v>3.7283537820212285</v>
      </c>
      <c r="K50" s="213">
        <f t="shared" ref="K50" si="23">AVERAGE(I50:I53)</f>
        <v>5387.5</v>
      </c>
      <c r="L50" s="215">
        <f t="shared" ref="L50" si="24">LOG(K50)</f>
        <v>3.7313872831687882</v>
      </c>
      <c r="M50" s="217">
        <f t="shared" ref="M50" si="25">STDEV(J50:J53)</f>
        <v>0.21961060039953284</v>
      </c>
      <c r="N50" s="243">
        <f>L58-L50</f>
        <v>1.8440892254331112</v>
      </c>
    </row>
    <row r="51" spans="2:14" x14ac:dyDescent="0.2">
      <c r="B51" s="93" t="s">
        <v>66</v>
      </c>
      <c r="C51" s="229"/>
      <c r="D51" s="229"/>
      <c r="E51" s="111">
        <f t="shared" si="20"/>
        <v>0.1</v>
      </c>
      <c r="F51" s="107">
        <v>31</v>
      </c>
      <c r="G51" s="107">
        <v>23</v>
      </c>
      <c r="H51" s="107">
        <f t="shared" si="17"/>
        <v>27</v>
      </c>
      <c r="I51" s="107">
        <f t="shared" si="18"/>
        <v>2700</v>
      </c>
      <c r="J51" s="109">
        <f t="shared" si="19"/>
        <v>3.4313637641589874</v>
      </c>
      <c r="K51" s="213"/>
      <c r="L51" s="215"/>
      <c r="M51" s="217"/>
      <c r="N51" s="244"/>
    </row>
    <row r="52" spans="2:14" x14ac:dyDescent="0.2">
      <c r="B52" s="93" t="s">
        <v>67</v>
      </c>
      <c r="C52" s="229"/>
      <c r="D52" s="229"/>
      <c r="E52" s="111">
        <f t="shared" si="20"/>
        <v>0.1</v>
      </c>
      <c r="F52" s="107">
        <v>40</v>
      </c>
      <c r="G52" s="107">
        <v>47</v>
      </c>
      <c r="H52" s="107">
        <f t="shared" si="17"/>
        <v>43.5</v>
      </c>
      <c r="I52" s="107">
        <f t="shared" si="18"/>
        <v>4350</v>
      </c>
      <c r="J52" s="109">
        <f t="shared" si="19"/>
        <v>3.6384892569546374</v>
      </c>
      <c r="K52" s="213"/>
      <c r="L52" s="215"/>
      <c r="M52" s="217"/>
      <c r="N52" s="244"/>
    </row>
    <row r="53" spans="2:14" ht="15" thickBot="1" x14ac:dyDescent="0.25">
      <c r="B53" s="98" t="s">
        <v>68</v>
      </c>
      <c r="C53" s="230"/>
      <c r="D53" s="230"/>
      <c r="E53" s="112">
        <f t="shared" si="20"/>
        <v>0.1</v>
      </c>
      <c r="F53" s="108">
        <v>95</v>
      </c>
      <c r="G53" s="108">
        <v>88</v>
      </c>
      <c r="H53" s="108">
        <f t="shared" si="17"/>
        <v>91.5</v>
      </c>
      <c r="I53" s="108">
        <f t="shared" si="18"/>
        <v>9150</v>
      </c>
      <c r="J53" s="110">
        <f t="shared" si="19"/>
        <v>3.9614210940664485</v>
      </c>
      <c r="K53" s="214"/>
      <c r="L53" s="216"/>
      <c r="M53" s="218"/>
      <c r="N53" s="245"/>
    </row>
    <row r="54" spans="2:14" ht="15" x14ac:dyDescent="0.25">
      <c r="B54" s="99" t="s">
        <v>69</v>
      </c>
      <c r="C54" s="189" t="s">
        <v>14</v>
      </c>
      <c r="D54" s="189" t="s">
        <v>82</v>
      </c>
      <c r="E54" s="48" t="s">
        <v>22</v>
      </c>
      <c r="F54" s="49">
        <v>300</v>
      </c>
      <c r="G54" s="50" t="s">
        <v>23</v>
      </c>
      <c r="H54" s="49">
        <f t="shared" si="17"/>
        <v>300</v>
      </c>
      <c r="I54" s="49">
        <f>H54*1</f>
        <v>300</v>
      </c>
      <c r="J54" s="51">
        <f t="shared" si="19"/>
        <v>2.4771212547196626</v>
      </c>
      <c r="K54" s="198">
        <f t="shared" ref="K54" si="26">AVERAGE(I54:I57)</f>
        <v>300</v>
      </c>
      <c r="L54" s="180">
        <f t="shared" ref="L54" si="27">LOG(K54)</f>
        <v>2.4771212547196626</v>
      </c>
      <c r="M54" s="219">
        <f t="shared" ref="M54" si="28">STDEV(J54:J57)</f>
        <v>0</v>
      </c>
      <c r="N54" s="246">
        <f>L58-L54</f>
        <v>3.0983552538822368</v>
      </c>
    </row>
    <row r="55" spans="2:14" ht="15" x14ac:dyDescent="0.25">
      <c r="B55" s="94" t="s">
        <v>70</v>
      </c>
      <c r="C55" s="190"/>
      <c r="D55" s="190"/>
      <c r="E55" s="53" t="s">
        <v>22</v>
      </c>
      <c r="F55" s="54">
        <v>300</v>
      </c>
      <c r="G55" s="55" t="s">
        <v>23</v>
      </c>
      <c r="H55" s="54">
        <f t="shared" si="17"/>
        <v>300</v>
      </c>
      <c r="I55" s="54">
        <f t="shared" ref="I55:I57" si="29">H55*1</f>
        <v>300</v>
      </c>
      <c r="J55" s="56">
        <f t="shared" si="19"/>
        <v>2.4771212547196626</v>
      </c>
      <c r="K55" s="199"/>
      <c r="L55" s="181"/>
      <c r="M55" s="220"/>
      <c r="N55" s="247"/>
    </row>
    <row r="56" spans="2:14" ht="15" x14ac:dyDescent="0.25">
      <c r="B56" s="94" t="s">
        <v>71</v>
      </c>
      <c r="C56" s="190"/>
      <c r="D56" s="190"/>
      <c r="E56" s="53" t="s">
        <v>22</v>
      </c>
      <c r="F56" s="54">
        <v>300</v>
      </c>
      <c r="G56" s="55" t="s">
        <v>23</v>
      </c>
      <c r="H56" s="54">
        <f t="shared" si="17"/>
        <v>300</v>
      </c>
      <c r="I56" s="54">
        <f t="shared" si="29"/>
        <v>300</v>
      </c>
      <c r="J56" s="56">
        <f t="shared" si="19"/>
        <v>2.4771212547196626</v>
      </c>
      <c r="K56" s="199"/>
      <c r="L56" s="181"/>
      <c r="M56" s="220"/>
      <c r="N56" s="247"/>
    </row>
    <row r="57" spans="2:14" ht="15.75" thickBot="1" x14ac:dyDescent="0.3">
      <c r="B57" s="100" t="s">
        <v>72</v>
      </c>
      <c r="C57" s="191"/>
      <c r="D57" s="191"/>
      <c r="E57" s="58" t="s">
        <v>22</v>
      </c>
      <c r="F57" s="59">
        <v>300</v>
      </c>
      <c r="G57" s="60" t="s">
        <v>23</v>
      </c>
      <c r="H57" s="59">
        <f t="shared" si="17"/>
        <v>300</v>
      </c>
      <c r="I57" s="59">
        <f t="shared" si="29"/>
        <v>300</v>
      </c>
      <c r="J57" s="61">
        <f t="shared" si="19"/>
        <v>2.4771212547196626</v>
      </c>
      <c r="K57" s="200"/>
      <c r="L57" s="182"/>
      <c r="M57" s="221"/>
      <c r="N57" s="248"/>
    </row>
    <row r="58" spans="2:14" x14ac:dyDescent="0.2">
      <c r="B58" s="62" t="s">
        <v>73</v>
      </c>
      <c r="C58" s="192" t="s">
        <v>21</v>
      </c>
      <c r="D58" s="63" t="s">
        <v>81</v>
      </c>
      <c r="E58" s="64">
        <f>10^-3</f>
        <v>1E-3</v>
      </c>
      <c r="F58" s="65">
        <v>45</v>
      </c>
      <c r="G58" s="65">
        <v>24</v>
      </c>
      <c r="H58" s="65">
        <f t="shared" si="17"/>
        <v>34.5</v>
      </c>
      <c r="I58" s="65">
        <f t="shared" ref="I58:I61" si="30">(1/E58)*H58*10</f>
        <v>345000</v>
      </c>
      <c r="J58" s="66">
        <f t="shared" si="19"/>
        <v>5.5378190950732744</v>
      </c>
      <c r="K58" s="201">
        <f t="shared" ref="K58" si="31">AVERAGE(I58:I61)</f>
        <v>376250</v>
      </c>
      <c r="L58" s="183">
        <f t="shared" ref="L58" si="32">LOG(K58)</f>
        <v>5.5754765086018994</v>
      </c>
      <c r="M58" s="222">
        <f t="shared" ref="M58" si="33">STDEV(J58:J61)</f>
        <v>4.4414262674048896E-2</v>
      </c>
      <c r="N58" s="67"/>
    </row>
    <row r="59" spans="2:14" x14ac:dyDescent="0.2">
      <c r="B59" s="68" t="s">
        <v>74</v>
      </c>
      <c r="C59" s="193"/>
      <c r="D59" s="69" t="s">
        <v>16</v>
      </c>
      <c r="E59" s="70">
        <f t="shared" ref="E59:E61" si="34">10^-3</f>
        <v>1E-3</v>
      </c>
      <c r="F59" s="71">
        <v>32</v>
      </c>
      <c r="G59" s="71">
        <v>40</v>
      </c>
      <c r="H59" s="71">
        <f t="shared" si="17"/>
        <v>36</v>
      </c>
      <c r="I59" s="71">
        <f t="shared" si="30"/>
        <v>360000</v>
      </c>
      <c r="J59" s="72">
        <f t="shared" si="19"/>
        <v>5.5563025007672868</v>
      </c>
      <c r="K59" s="202"/>
      <c r="L59" s="184"/>
      <c r="M59" s="223"/>
      <c r="N59" s="73"/>
    </row>
    <row r="60" spans="2:14" x14ac:dyDescent="0.2">
      <c r="B60" s="68" t="s">
        <v>75</v>
      </c>
      <c r="C60" s="193"/>
      <c r="D60" s="69" t="s">
        <v>17</v>
      </c>
      <c r="E60" s="70">
        <f t="shared" si="34"/>
        <v>1E-3</v>
      </c>
      <c r="F60" s="71">
        <v>46</v>
      </c>
      <c r="G60" s="71">
        <v>41</v>
      </c>
      <c r="H60" s="71">
        <f t="shared" si="17"/>
        <v>43.5</v>
      </c>
      <c r="I60" s="71">
        <f t="shared" si="30"/>
        <v>435000</v>
      </c>
      <c r="J60" s="72">
        <f t="shared" si="19"/>
        <v>5.638489256954637</v>
      </c>
      <c r="K60" s="202"/>
      <c r="L60" s="184"/>
      <c r="M60" s="223"/>
      <c r="N60" s="73"/>
    </row>
    <row r="61" spans="2:14" ht="15" thickBot="1" x14ac:dyDescent="0.25">
      <c r="B61" s="74" t="s">
        <v>76</v>
      </c>
      <c r="C61" s="194"/>
      <c r="D61" s="75" t="s">
        <v>82</v>
      </c>
      <c r="E61" s="76">
        <f t="shared" si="34"/>
        <v>1E-3</v>
      </c>
      <c r="F61" s="77">
        <v>41</v>
      </c>
      <c r="G61" s="77">
        <v>32</v>
      </c>
      <c r="H61" s="77">
        <f t="shared" si="17"/>
        <v>36.5</v>
      </c>
      <c r="I61" s="77">
        <f t="shared" si="30"/>
        <v>365000</v>
      </c>
      <c r="J61" s="78">
        <f t="shared" si="19"/>
        <v>5.5622928644564746</v>
      </c>
      <c r="K61" s="203"/>
      <c r="L61" s="185"/>
      <c r="M61" s="224"/>
      <c r="N61" s="79"/>
    </row>
    <row r="63" spans="2:14" ht="15" thickBot="1" x14ac:dyDescent="0.25"/>
    <row r="64" spans="2:14" ht="16.5" thickBot="1" x14ac:dyDescent="0.3">
      <c r="B64" s="225" t="s">
        <v>20</v>
      </c>
      <c r="C64" s="226"/>
      <c r="D64" s="226"/>
      <c r="E64" s="226"/>
      <c r="F64" s="226"/>
      <c r="G64" s="226"/>
      <c r="H64" s="226"/>
      <c r="I64" s="226"/>
      <c r="J64" s="226"/>
      <c r="K64" s="226"/>
      <c r="L64" s="227"/>
    </row>
    <row r="65" spans="2:12" ht="30.75" thickBot="1" x14ac:dyDescent="0.25">
      <c r="B65" s="126" t="s">
        <v>2</v>
      </c>
      <c r="C65" s="127" t="s">
        <v>12</v>
      </c>
      <c r="D65" s="127" t="s">
        <v>3</v>
      </c>
      <c r="E65" s="127" t="s">
        <v>4</v>
      </c>
      <c r="F65" s="127" t="s">
        <v>5</v>
      </c>
      <c r="G65" s="127" t="s">
        <v>6</v>
      </c>
      <c r="H65" s="127" t="s">
        <v>7</v>
      </c>
      <c r="I65" s="127" t="s">
        <v>8</v>
      </c>
      <c r="J65" s="127" t="s">
        <v>9</v>
      </c>
      <c r="K65" s="127" t="s">
        <v>10</v>
      </c>
      <c r="L65" s="128" t="s">
        <v>11</v>
      </c>
    </row>
    <row r="66" spans="2:12" ht="15" x14ac:dyDescent="0.2">
      <c r="B66" s="129" t="s">
        <v>77</v>
      </c>
      <c r="C66" s="130" t="s">
        <v>15</v>
      </c>
      <c r="D66" s="131" t="s">
        <v>22</v>
      </c>
      <c r="E66" s="132">
        <v>0</v>
      </c>
      <c r="F66" s="50" t="s">
        <v>23</v>
      </c>
      <c r="G66" s="132">
        <v>10</v>
      </c>
      <c r="H66" s="132">
        <f>G66*1</f>
        <v>10</v>
      </c>
      <c r="I66" s="133">
        <f t="shared" ref="I66:I69" si="35">LOG(H66)</f>
        <v>1</v>
      </c>
      <c r="J66" s="234">
        <f t="shared" ref="J66" si="36">AVERAGE(H66:H69)</f>
        <v>10</v>
      </c>
      <c r="K66" s="237">
        <f t="shared" ref="K66" si="37">LOG(J66)</f>
        <v>1</v>
      </c>
      <c r="L66" s="240">
        <f t="shared" ref="L66" si="38">STDEV(I66:I69)</f>
        <v>0</v>
      </c>
    </row>
    <row r="67" spans="2:12" ht="15" x14ac:dyDescent="0.2">
      <c r="B67" s="8" t="s">
        <v>78</v>
      </c>
      <c r="C67" s="9" t="s">
        <v>16</v>
      </c>
      <c r="D67" s="124" t="s">
        <v>22</v>
      </c>
      <c r="E67" s="10">
        <v>0</v>
      </c>
      <c r="F67" s="55" t="s">
        <v>23</v>
      </c>
      <c r="G67" s="10">
        <v>10</v>
      </c>
      <c r="H67" s="10">
        <f t="shared" ref="H67:H69" si="39">G67*1</f>
        <v>10</v>
      </c>
      <c r="I67" s="11">
        <f t="shared" si="35"/>
        <v>1</v>
      </c>
      <c r="J67" s="235"/>
      <c r="K67" s="238"/>
      <c r="L67" s="241"/>
    </row>
    <row r="68" spans="2:12" ht="15" x14ac:dyDescent="0.2">
      <c r="B68" s="8" t="s">
        <v>79</v>
      </c>
      <c r="C68" s="9" t="s">
        <v>17</v>
      </c>
      <c r="D68" s="124" t="s">
        <v>22</v>
      </c>
      <c r="E68" s="10">
        <v>0</v>
      </c>
      <c r="F68" s="55" t="s">
        <v>23</v>
      </c>
      <c r="G68" s="10">
        <v>10</v>
      </c>
      <c r="H68" s="10">
        <f t="shared" si="39"/>
        <v>10</v>
      </c>
      <c r="I68" s="11">
        <f t="shared" si="35"/>
        <v>1</v>
      </c>
      <c r="J68" s="235"/>
      <c r="K68" s="238"/>
      <c r="L68" s="241"/>
    </row>
    <row r="69" spans="2:12" ht="15.75" thickBot="1" x14ac:dyDescent="0.25">
      <c r="B69" s="12" t="s">
        <v>80</v>
      </c>
      <c r="C69" s="13" t="s">
        <v>18</v>
      </c>
      <c r="D69" s="125" t="s">
        <v>22</v>
      </c>
      <c r="E69" s="14">
        <v>0</v>
      </c>
      <c r="F69" s="60" t="s">
        <v>23</v>
      </c>
      <c r="G69" s="14">
        <v>10</v>
      </c>
      <c r="H69" s="14">
        <f t="shared" si="39"/>
        <v>10</v>
      </c>
      <c r="I69" s="15">
        <f t="shared" si="35"/>
        <v>1</v>
      </c>
      <c r="J69" s="236"/>
      <c r="K69" s="239"/>
      <c r="L69" s="242"/>
    </row>
    <row r="71" spans="2:12" ht="15" thickBot="1" x14ac:dyDescent="0.25"/>
    <row r="72" spans="2:12" ht="15.75" thickBot="1" x14ac:dyDescent="0.3">
      <c r="B72" s="134" t="s">
        <v>28</v>
      </c>
      <c r="C72" s="135"/>
      <c r="D72" s="135"/>
      <c r="E72" s="135"/>
      <c r="F72" s="135"/>
      <c r="G72" s="135"/>
      <c r="H72" s="135"/>
      <c r="I72" s="136"/>
    </row>
  </sheetData>
  <mergeCells count="63">
    <mergeCell ref="N46:N49"/>
    <mergeCell ref="J66:J69"/>
    <mergeCell ref="K66:K69"/>
    <mergeCell ref="L66:L69"/>
    <mergeCell ref="N50:N53"/>
    <mergeCell ref="N54:N57"/>
    <mergeCell ref="K54:K57"/>
    <mergeCell ref="L54:L57"/>
    <mergeCell ref="M54:M57"/>
    <mergeCell ref="K58:K61"/>
    <mergeCell ref="L58:L61"/>
    <mergeCell ref="M58:M61"/>
    <mergeCell ref="K46:K49"/>
    <mergeCell ref="L46:L49"/>
    <mergeCell ref="M46:M49"/>
    <mergeCell ref="C58:C61"/>
    <mergeCell ref="B64:L64"/>
    <mergeCell ref="C50:C53"/>
    <mergeCell ref="D50:D53"/>
    <mergeCell ref="C54:C57"/>
    <mergeCell ref="D54:D57"/>
    <mergeCell ref="K34:K37"/>
    <mergeCell ref="M18:M21"/>
    <mergeCell ref="K22:K25"/>
    <mergeCell ref="K26:K29"/>
    <mergeCell ref="K50:K53"/>
    <mergeCell ref="L50:L53"/>
    <mergeCell ref="M50:M53"/>
    <mergeCell ref="M30:M33"/>
    <mergeCell ref="M34:M37"/>
    <mergeCell ref="M42:M45"/>
    <mergeCell ref="L18:L21"/>
    <mergeCell ref="C46:C49"/>
    <mergeCell ref="D46:D49"/>
    <mergeCell ref="C42:C45"/>
    <mergeCell ref="D42:D45"/>
    <mergeCell ref="L30:L33"/>
    <mergeCell ref="L34:L37"/>
    <mergeCell ref="K42:K45"/>
    <mergeCell ref="L42:L45"/>
    <mergeCell ref="B40:N40"/>
    <mergeCell ref="C30:C33"/>
    <mergeCell ref="D30:D33"/>
    <mergeCell ref="C34:C37"/>
    <mergeCell ref="N30:N33"/>
    <mergeCell ref="N42:N45"/>
    <mergeCell ref="K30:K33"/>
    <mergeCell ref="B72:I72"/>
    <mergeCell ref="B16:N16"/>
    <mergeCell ref="C26:C29"/>
    <mergeCell ref="D26:D29"/>
    <mergeCell ref="L26:L29"/>
    <mergeCell ref="M22:M25"/>
    <mergeCell ref="M26:M29"/>
    <mergeCell ref="C18:C21"/>
    <mergeCell ref="C22:C25"/>
    <mergeCell ref="D18:D21"/>
    <mergeCell ref="D22:D25"/>
    <mergeCell ref="N18:N21"/>
    <mergeCell ref="N22:N25"/>
    <mergeCell ref="N26:N29"/>
    <mergeCell ref="L22:L25"/>
    <mergeCell ref="K18:K21"/>
  </mergeCells>
  <pageMargins left="0.7" right="0.7" top="0.75" bottom="0.7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United States Army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Hurst, Savannah M CTR (US)</dc:creator>
  <cp:lastModifiedBy>Hurst, Savannah M CTR (US)</cp:lastModifiedBy>
  <cp:lastPrinted>2018-08-16T15:49:53Z</cp:lastPrinted>
  <dcterms:created xsi:type="dcterms:W3CDTF">2018-08-16T15:10:09Z</dcterms:created>
  <dcterms:modified xsi:type="dcterms:W3CDTF">2018-08-29T15:10:56Z</dcterms:modified>
</cp:coreProperties>
</file>