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ublications\!!review_Liang_coastal design\Figures\Data analysis figures\"/>
    </mc:Choice>
  </mc:AlternateContent>
  <bookViews>
    <workbookView xWindow="0" yWindow="0" windowWidth="16245" windowHeight="12360" tabRatio="755" firstSheet="23" activeTab="3"/>
  </bookViews>
  <sheets>
    <sheet name="zone 1" sheetId="21" r:id="rId1"/>
    <sheet name="zone 2" sheetId="28" r:id="rId2"/>
    <sheet name="zone3" sheetId="29" r:id="rId3"/>
    <sheet name="others" sheetId="26" r:id="rId4"/>
    <sheet name="Olney" sheetId="27" r:id="rId5"/>
    <sheet name="Pruxtn R" sheetId="25" r:id="rId6"/>
    <sheet name="Walkertown" sheetId="24" r:id="rId7"/>
    <sheet name="Salisbury" sheetId="1" r:id="rId8"/>
    <sheet name="Cambride WTP" sheetId="2" r:id="rId9"/>
    <sheet name="Denton" sheetId="8" r:id="rId10"/>
    <sheet name="Royal Oak" sheetId="3" r:id="rId11"/>
    <sheet name="Ferry Point" sheetId="4" r:id="rId12"/>
    <sheet name="Annap NAF" sheetId="5" r:id="rId13"/>
    <sheet name="Owing Ferry" sheetId="6" r:id="rId14"/>
    <sheet name="Soloman" sheetId="7" r:id="rId15"/>
    <sheet name="Assateague" sheetId="9" r:id="rId16"/>
    <sheet name="Princes Ann" sheetId="10" r:id="rId17"/>
    <sheet name="La Plata" sheetId="11" r:id="rId18"/>
    <sheet name="Norfolk" sheetId="12" r:id="rId19"/>
    <sheet name="Willsburg" sheetId="13" r:id="rId20"/>
    <sheet name="Fredrickbgr" sheetId="14" r:id="rId21"/>
    <sheet name="Langley AF" sheetId="15" r:id="rId22"/>
    <sheet name="Manassas" sheetId="16" r:id="rId23"/>
    <sheet name="Vienna" sheetId="17" r:id="rId24"/>
    <sheet name="Wallaceton" sheetId="18" r:id="rId25"/>
    <sheet name="Warrenton" sheetId="19" r:id="rId26"/>
    <sheet name="Warsa" sheetId="20" r:id="rId27"/>
    <sheet name="Farmville" sheetId="22" r:id="rId28"/>
    <sheet name="Sullfolk L" sheetId="23" r:id="rId29"/>
  </sheets>
  <definedNames>
    <definedName name="_xlnm._FilterDatabase" localSheetId="0" hidden="1">'zone 1'!$B$3:$Y$54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79" i="26" l="1"/>
  <c r="AE279" i="26"/>
  <c r="AF279" i="26"/>
  <c r="AD280" i="26"/>
  <c r="AE280" i="26"/>
  <c r="AF280" i="26"/>
  <c r="Z280" i="26"/>
  <c r="AA280" i="26"/>
  <c r="AB280" i="26"/>
  <c r="AB279" i="26"/>
  <c r="AA279" i="26"/>
  <c r="Z279" i="26"/>
  <c r="AA229" i="26"/>
  <c r="AB229" i="26"/>
  <c r="AC229" i="26"/>
  <c r="AC228" i="26"/>
  <c r="AB228" i="26"/>
  <c r="AA228" i="26"/>
  <c r="AA411" i="26"/>
  <c r="AB411" i="26"/>
  <c r="AC411" i="26"/>
  <c r="AC410" i="26"/>
  <c r="AB410" i="26"/>
  <c r="AA410" i="26"/>
  <c r="AA67" i="26"/>
  <c r="AB67" i="26"/>
  <c r="AC67" i="26"/>
  <c r="AC66" i="26"/>
  <c r="AB66" i="26"/>
  <c r="AA66" i="26"/>
  <c r="AA328" i="26"/>
  <c r="AB328" i="26"/>
  <c r="AC328" i="26"/>
  <c r="AC327" i="26"/>
  <c r="AB327" i="26"/>
  <c r="AA327" i="26"/>
  <c r="AA432" i="26"/>
  <c r="AB432" i="26"/>
  <c r="AC432" i="26"/>
  <c r="AC431" i="26"/>
  <c r="AB431" i="26"/>
  <c r="AA431" i="26"/>
  <c r="Q15" i="19"/>
  <c r="R15" i="19"/>
  <c r="V15" i="19" s="1"/>
  <c r="S15" i="19"/>
  <c r="S14" i="19"/>
  <c r="W14" i="19" s="1"/>
  <c r="R14" i="19"/>
  <c r="Q14" i="19"/>
  <c r="U14" i="19" s="1"/>
  <c r="V14" i="19"/>
  <c r="W15" i="19"/>
  <c r="U15" i="19"/>
  <c r="W13" i="19"/>
  <c r="V13" i="19"/>
  <c r="U13" i="19"/>
  <c r="W12" i="19"/>
  <c r="V12" i="19"/>
  <c r="U12" i="19"/>
  <c r="W11" i="19"/>
  <c r="V11" i="19"/>
  <c r="U11" i="19"/>
  <c r="W10" i="19"/>
  <c r="V10" i="19"/>
  <c r="U10" i="19"/>
  <c r="W9" i="19"/>
  <c r="V9" i="19"/>
  <c r="U9" i="19"/>
  <c r="W8" i="19"/>
  <c r="V8" i="19"/>
  <c r="U8" i="19"/>
  <c r="W7" i="19"/>
  <c r="V7" i="19"/>
  <c r="U7" i="19"/>
  <c r="W6" i="19"/>
  <c r="V6" i="19"/>
  <c r="U6" i="19"/>
  <c r="W5" i="19"/>
  <c r="V5" i="19"/>
  <c r="U5" i="19"/>
  <c r="W4" i="19"/>
  <c r="V4" i="19"/>
  <c r="U4" i="19"/>
  <c r="AA116" i="26"/>
  <c r="AB116" i="26"/>
  <c r="AC116" i="26"/>
  <c r="AC115" i="26"/>
  <c r="AB115" i="26"/>
  <c r="AA115" i="26"/>
  <c r="AA354" i="26"/>
  <c r="AB354" i="26"/>
  <c r="AC354" i="26"/>
  <c r="AC353" i="26"/>
  <c r="AA353" i="26"/>
  <c r="AB353" i="26"/>
  <c r="Q14" i="20"/>
  <c r="R14" i="20"/>
  <c r="S14" i="20"/>
  <c r="S13" i="20"/>
  <c r="R13" i="20"/>
  <c r="Q13" i="20"/>
  <c r="W14" i="20"/>
  <c r="V14" i="20"/>
  <c r="U14" i="20"/>
  <c r="V13" i="20"/>
  <c r="W13" i="20"/>
  <c r="U13" i="20"/>
  <c r="W12" i="20"/>
  <c r="V12" i="20"/>
  <c r="U12" i="20"/>
  <c r="W11" i="20"/>
  <c r="V11" i="20"/>
  <c r="U11" i="20"/>
  <c r="W10" i="20"/>
  <c r="V10" i="20"/>
  <c r="U10" i="20"/>
  <c r="W9" i="20"/>
  <c r="V9" i="20"/>
  <c r="U9" i="20"/>
  <c r="W8" i="20"/>
  <c r="V8" i="20"/>
  <c r="U8" i="20"/>
  <c r="W7" i="20"/>
  <c r="V7" i="20"/>
  <c r="U7" i="20"/>
  <c r="W6" i="20"/>
  <c r="V6" i="20"/>
  <c r="U6" i="20"/>
  <c r="W5" i="20"/>
  <c r="V5" i="20"/>
  <c r="U5" i="20"/>
  <c r="W4" i="20"/>
  <c r="V4" i="20"/>
  <c r="U4" i="20"/>
  <c r="W3" i="20"/>
  <c r="V3" i="20"/>
  <c r="U3" i="20"/>
  <c r="AC145" i="26"/>
  <c r="AB145" i="26"/>
  <c r="AA145" i="26"/>
  <c r="AC146" i="26"/>
  <c r="AB146" i="26"/>
  <c r="AA146" i="26"/>
  <c r="AA173" i="26"/>
  <c r="AB173" i="26"/>
  <c r="AC173" i="26"/>
  <c r="AC172" i="26"/>
  <c r="AB172" i="26"/>
  <c r="AA172" i="26"/>
  <c r="AA380" i="26"/>
  <c r="AB380" i="26"/>
  <c r="AC380" i="26"/>
  <c r="AC379" i="26"/>
  <c r="AB379" i="26"/>
  <c r="AA379" i="26"/>
  <c r="Z252" i="26"/>
  <c r="AA252" i="26"/>
  <c r="AB252" i="26"/>
  <c r="AB251" i="26"/>
  <c r="AA251" i="26"/>
  <c r="Z251" i="26"/>
  <c r="AA42" i="26"/>
  <c r="AB42" i="26"/>
  <c r="AC42" i="26"/>
  <c r="AC41" i="26"/>
  <c r="AB41" i="26"/>
  <c r="AA41" i="26"/>
  <c r="AA91" i="26"/>
  <c r="AB91" i="26"/>
  <c r="AC91" i="26"/>
  <c r="AC90" i="26"/>
  <c r="AB90" i="26"/>
  <c r="AA90" i="26"/>
  <c r="AA13" i="26"/>
  <c r="AB13" i="26"/>
  <c r="AC13" i="26"/>
  <c r="AC12" i="26"/>
  <c r="AB12" i="26"/>
  <c r="AA12" i="26"/>
  <c r="AA307" i="26"/>
  <c r="AB307" i="26"/>
  <c r="AC307" i="26"/>
  <c r="AC306" i="26"/>
  <c r="AB306" i="26"/>
  <c r="AA306" i="26"/>
  <c r="AA202" i="26"/>
  <c r="AB202" i="26"/>
  <c r="AC202" i="26"/>
  <c r="AC201" i="26"/>
  <c r="AB201" i="26"/>
  <c r="AA201" i="26"/>
  <c r="W15" i="11"/>
  <c r="V15" i="11"/>
  <c r="U15" i="11"/>
  <c r="W14" i="11"/>
  <c r="V14" i="11"/>
  <c r="U14" i="11"/>
  <c r="W13" i="11"/>
  <c r="V13" i="11"/>
  <c r="U13" i="11"/>
  <c r="W12" i="11"/>
  <c r="V12" i="11"/>
  <c r="U12" i="11"/>
  <c r="W11" i="11"/>
  <c r="V11" i="11"/>
  <c r="U11" i="11"/>
  <c r="W10" i="11"/>
  <c r="V10" i="11"/>
  <c r="U10" i="11"/>
  <c r="W9" i="11"/>
  <c r="V9" i="11"/>
  <c r="U9" i="11"/>
  <c r="W8" i="11"/>
  <c r="V8" i="11"/>
  <c r="U8" i="11"/>
  <c r="W7" i="11"/>
  <c r="V7" i="11"/>
  <c r="U7" i="11"/>
  <c r="W6" i="11"/>
  <c r="V6" i="11"/>
  <c r="U6" i="11"/>
  <c r="R17" i="11"/>
  <c r="S17" i="11"/>
  <c r="S16" i="11"/>
  <c r="W16" i="11" s="1"/>
  <c r="R16" i="11"/>
  <c r="V16" i="11" s="1"/>
  <c r="Q16" i="11"/>
  <c r="W17" i="11"/>
  <c r="V17" i="11"/>
  <c r="Q17" i="11"/>
  <c r="U17" i="11" s="1"/>
  <c r="U16" i="11"/>
  <c r="Q16" i="7"/>
  <c r="R16" i="7"/>
  <c r="S16" i="7"/>
  <c r="S15" i="7"/>
  <c r="W15" i="7" s="1"/>
  <c r="R15" i="7"/>
  <c r="V15" i="7" s="1"/>
  <c r="Q15" i="7"/>
  <c r="W16" i="7"/>
  <c r="V16" i="7"/>
  <c r="U16" i="7"/>
  <c r="U15" i="7"/>
  <c r="W14" i="7"/>
  <c r="V14" i="7"/>
  <c r="U14" i="7"/>
  <c r="W13" i="7"/>
  <c r="V13" i="7"/>
  <c r="U13" i="7"/>
  <c r="W12" i="7"/>
  <c r="V12" i="7"/>
  <c r="U12" i="7"/>
  <c r="W11" i="7"/>
  <c r="V11" i="7"/>
  <c r="U11" i="7"/>
  <c r="W10" i="7"/>
  <c r="V10" i="7"/>
  <c r="U10" i="7"/>
  <c r="W9" i="7"/>
  <c r="V9" i="7"/>
  <c r="U9" i="7"/>
  <c r="W8" i="7"/>
  <c r="V8" i="7"/>
  <c r="U8" i="7"/>
  <c r="W7" i="7"/>
  <c r="V7" i="7"/>
  <c r="U7" i="7"/>
  <c r="W6" i="7"/>
  <c r="V6" i="7"/>
  <c r="U6" i="7"/>
  <c r="W5" i="7"/>
  <c r="V5" i="7"/>
  <c r="U5" i="7"/>
  <c r="P17" i="3"/>
  <c r="Q17" i="3"/>
  <c r="R17" i="3"/>
  <c r="V17" i="3" s="1"/>
  <c r="R16" i="3"/>
  <c r="V16" i="3" s="1"/>
  <c r="Q16" i="3"/>
  <c r="P16" i="3"/>
  <c r="T16" i="3" s="1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U17" i="3"/>
  <c r="T17" i="3"/>
  <c r="U16" i="3"/>
  <c r="P17" i="6"/>
  <c r="Q17" i="6"/>
  <c r="R17" i="6"/>
  <c r="V17" i="6" s="1"/>
  <c r="R16" i="6"/>
  <c r="V16" i="6" s="1"/>
  <c r="Q16" i="6"/>
  <c r="P16" i="6"/>
  <c r="T16" i="6" s="1"/>
  <c r="T8" i="6"/>
  <c r="V15" i="6"/>
  <c r="U15" i="6"/>
  <c r="T15" i="6"/>
  <c r="V14" i="6"/>
  <c r="U14" i="6"/>
  <c r="T14" i="6"/>
  <c r="V13" i="6"/>
  <c r="U13" i="6"/>
  <c r="T13" i="6"/>
  <c r="V12" i="6"/>
  <c r="U12" i="6"/>
  <c r="T12" i="6"/>
  <c r="V11" i="6"/>
  <c r="U11" i="6"/>
  <c r="T11" i="6"/>
  <c r="V10" i="6"/>
  <c r="U10" i="6"/>
  <c r="T10" i="6"/>
  <c r="V9" i="6"/>
  <c r="U9" i="6"/>
  <c r="T9" i="6"/>
  <c r="V8" i="6"/>
  <c r="U8" i="6"/>
  <c r="V7" i="6"/>
  <c r="U7" i="6"/>
  <c r="T7" i="6"/>
  <c r="V6" i="6"/>
  <c r="U6" i="6"/>
  <c r="T6" i="6"/>
  <c r="U17" i="6"/>
  <c r="T17" i="6"/>
  <c r="U16" i="6"/>
  <c r="O16" i="8"/>
  <c r="P16" i="8"/>
  <c r="Q16" i="8"/>
  <c r="U16" i="8" s="1"/>
  <c r="Q15" i="8"/>
  <c r="P15" i="8"/>
  <c r="T15" i="8" s="1"/>
  <c r="O15" i="8"/>
  <c r="S15" i="8" s="1"/>
  <c r="U14" i="8"/>
  <c r="T14" i="8"/>
  <c r="S14" i="8"/>
  <c r="U13" i="8"/>
  <c r="T13" i="8"/>
  <c r="S13" i="8"/>
  <c r="U12" i="8"/>
  <c r="T12" i="8"/>
  <c r="S12" i="8"/>
  <c r="U11" i="8"/>
  <c r="T11" i="8"/>
  <c r="S11" i="8"/>
  <c r="U10" i="8"/>
  <c r="T10" i="8"/>
  <c r="S10" i="8"/>
  <c r="U9" i="8"/>
  <c r="T9" i="8"/>
  <c r="S9" i="8"/>
  <c r="U8" i="8"/>
  <c r="T8" i="8"/>
  <c r="S8" i="8"/>
  <c r="U7" i="8"/>
  <c r="T7" i="8"/>
  <c r="S7" i="8"/>
  <c r="U6" i="8"/>
  <c r="T6" i="8"/>
  <c r="S6" i="8"/>
  <c r="U5" i="8"/>
  <c r="T5" i="8"/>
  <c r="S5" i="8"/>
  <c r="T16" i="8"/>
  <c r="S16" i="8"/>
  <c r="U15" i="8"/>
  <c r="P16" i="5"/>
  <c r="Q16" i="5"/>
  <c r="R16" i="5"/>
  <c r="R15" i="5"/>
  <c r="V15" i="5" s="1"/>
  <c r="Q15" i="5"/>
  <c r="U15" i="5" s="1"/>
  <c r="P15" i="5"/>
  <c r="V14" i="5"/>
  <c r="U14" i="5"/>
  <c r="T14" i="5"/>
  <c r="V13" i="5"/>
  <c r="U13" i="5"/>
  <c r="T13" i="5"/>
  <c r="V12" i="5"/>
  <c r="U12" i="5"/>
  <c r="T12" i="5"/>
  <c r="V11" i="5"/>
  <c r="U11" i="5"/>
  <c r="T11" i="5"/>
  <c r="V10" i="5"/>
  <c r="U10" i="5"/>
  <c r="T10" i="5"/>
  <c r="V9" i="5"/>
  <c r="U9" i="5"/>
  <c r="T9" i="5"/>
  <c r="V8" i="5"/>
  <c r="U8" i="5"/>
  <c r="T8" i="5"/>
  <c r="V7" i="5"/>
  <c r="U7" i="5"/>
  <c r="T7" i="5"/>
  <c r="V6" i="5"/>
  <c r="U6" i="5"/>
  <c r="T6" i="5"/>
  <c r="V5" i="5"/>
  <c r="U5" i="5"/>
  <c r="T5" i="5"/>
  <c r="V16" i="5"/>
  <c r="U16" i="5"/>
  <c r="T16" i="5"/>
  <c r="T15" i="5"/>
  <c r="T18" i="14" l="1"/>
  <c r="T17" i="14"/>
  <c r="R17" i="14"/>
  <c r="S17" i="14"/>
  <c r="X17" i="14"/>
  <c r="V17" i="14"/>
  <c r="W17" i="14"/>
  <c r="R18" i="14"/>
  <c r="V18" i="14" s="1"/>
  <c r="S18" i="14"/>
  <c r="W18" i="14" s="1"/>
  <c r="X18" i="14"/>
  <c r="X16" i="14"/>
  <c r="W16" i="14"/>
  <c r="V16" i="14"/>
  <c r="X15" i="14"/>
  <c r="W15" i="14"/>
  <c r="V15" i="14"/>
  <c r="X14" i="14"/>
  <c r="W14" i="14"/>
  <c r="V14" i="14"/>
  <c r="X13" i="14"/>
  <c r="W13" i="14"/>
  <c r="V13" i="14"/>
  <c r="X12" i="14"/>
  <c r="W12" i="14"/>
  <c r="V12" i="14"/>
  <c r="X11" i="14"/>
  <c r="W11" i="14"/>
  <c r="V11" i="14"/>
  <c r="X10" i="14"/>
  <c r="W10" i="14"/>
  <c r="V10" i="14"/>
  <c r="X9" i="14"/>
  <c r="W9" i="14"/>
  <c r="V9" i="14"/>
  <c r="X8" i="14"/>
  <c r="W8" i="14"/>
  <c r="V8" i="14"/>
  <c r="X7" i="14"/>
  <c r="W7" i="14"/>
  <c r="V7" i="14"/>
  <c r="Q17" i="12"/>
  <c r="U17" i="12" s="1"/>
  <c r="R17" i="12"/>
  <c r="S17" i="12"/>
  <c r="S16" i="12"/>
  <c r="W16" i="12" s="1"/>
  <c r="R16" i="12"/>
  <c r="Q16" i="12"/>
  <c r="U16" i="12" s="1"/>
  <c r="U7" i="12"/>
  <c r="W15" i="12"/>
  <c r="V15" i="12"/>
  <c r="U15" i="12"/>
  <c r="W14" i="12"/>
  <c r="V14" i="12"/>
  <c r="U14" i="12"/>
  <c r="W13" i="12"/>
  <c r="V13" i="12"/>
  <c r="U13" i="12"/>
  <c r="W12" i="12"/>
  <c r="V12" i="12"/>
  <c r="U12" i="12"/>
  <c r="W11" i="12"/>
  <c r="V11" i="12"/>
  <c r="U11" i="12"/>
  <c r="W10" i="12"/>
  <c r="V10" i="12"/>
  <c r="U10" i="12"/>
  <c r="W9" i="12"/>
  <c r="V9" i="12"/>
  <c r="U9" i="12"/>
  <c r="W8" i="12"/>
  <c r="V8" i="12"/>
  <c r="U8" i="12"/>
  <c r="W7" i="12"/>
  <c r="V7" i="12"/>
  <c r="W6" i="12"/>
  <c r="V6" i="12"/>
  <c r="U6" i="12"/>
  <c r="W17" i="12"/>
  <c r="V17" i="12"/>
  <c r="V16" i="12"/>
  <c r="N16" i="1"/>
  <c r="O16" i="1"/>
  <c r="P16" i="1"/>
  <c r="P15" i="1"/>
  <c r="T15" i="1" s="1"/>
  <c r="O15" i="1"/>
  <c r="N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R16" i="1"/>
  <c r="T16" i="1"/>
  <c r="S16" i="1"/>
  <c r="S15" i="1"/>
  <c r="R15" i="1"/>
  <c r="R22" i="25"/>
  <c r="S22" i="25"/>
  <c r="T22" i="25"/>
  <c r="X22" i="25" s="1"/>
  <c r="T21" i="25"/>
  <c r="S21" i="25"/>
  <c r="R21" i="25"/>
  <c r="X20" i="25"/>
  <c r="W20" i="25"/>
  <c r="V20" i="25"/>
  <c r="X19" i="25"/>
  <c r="W19" i="25"/>
  <c r="V19" i="25"/>
  <c r="X18" i="25"/>
  <c r="W18" i="25"/>
  <c r="V18" i="25"/>
  <c r="X17" i="25"/>
  <c r="W17" i="25"/>
  <c r="V17" i="25"/>
  <c r="X16" i="25"/>
  <c r="W16" i="25"/>
  <c r="V16" i="25"/>
  <c r="X15" i="25"/>
  <c r="W15" i="25"/>
  <c r="V15" i="25"/>
  <c r="X14" i="25"/>
  <c r="W14" i="25"/>
  <c r="V14" i="25"/>
  <c r="X13" i="25"/>
  <c r="W13" i="25"/>
  <c r="V13" i="25"/>
  <c r="X12" i="25"/>
  <c r="W12" i="25"/>
  <c r="V12" i="25"/>
  <c r="X11" i="25"/>
  <c r="W11" i="25"/>
  <c r="V11" i="25"/>
  <c r="W22" i="25"/>
  <c r="V22" i="25"/>
  <c r="X21" i="25"/>
  <c r="W21" i="25"/>
  <c r="V21" i="25"/>
  <c r="R19" i="22"/>
  <c r="S19" i="22"/>
  <c r="T19" i="22"/>
  <c r="T18" i="22"/>
  <c r="S18" i="22"/>
  <c r="R18" i="22"/>
  <c r="O23" i="24"/>
  <c r="P23" i="24"/>
  <c r="Q23" i="24"/>
  <c r="Q22" i="24"/>
  <c r="P22" i="24"/>
  <c r="O22" i="24"/>
  <c r="P16" i="2"/>
  <c r="Q16" i="2"/>
  <c r="Q15" i="2"/>
  <c r="P15" i="2"/>
  <c r="O16" i="2"/>
  <c r="O15" i="2"/>
  <c r="S15" i="2" s="1"/>
  <c r="U16" i="10"/>
  <c r="S17" i="10"/>
  <c r="S16" i="10"/>
  <c r="W16" i="10" s="1"/>
  <c r="R17" i="10"/>
  <c r="V17" i="10" s="1"/>
  <c r="R16" i="10"/>
  <c r="Q17" i="10"/>
  <c r="Q16" i="10"/>
  <c r="W17" i="10"/>
  <c r="U17" i="10"/>
  <c r="V16" i="10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5" i="2"/>
  <c r="T5" i="2"/>
  <c r="S5" i="2"/>
  <c r="S16" i="2"/>
  <c r="U16" i="2"/>
  <c r="T16" i="2"/>
  <c r="U15" i="2"/>
  <c r="T15" i="2"/>
  <c r="U23" i="24" l="1"/>
  <c r="T23" i="24"/>
  <c r="S23" i="24"/>
  <c r="T22" i="24"/>
  <c r="U22" i="24"/>
  <c r="S22" i="24"/>
  <c r="X19" i="22"/>
  <c r="W19" i="22"/>
  <c r="V19" i="22"/>
  <c r="X18" i="22"/>
  <c r="W18" i="22"/>
  <c r="V18" i="22"/>
  <c r="X17" i="22"/>
  <c r="W17" i="22"/>
  <c r="V17" i="22"/>
  <c r="X16" i="22"/>
  <c r="W16" i="22"/>
  <c r="V16" i="22"/>
  <c r="X15" i="22"/>
  <c r="W15" i="22"/>
  <c r="V15" i="22"/>
  <c r="X14" i="22"/>
  <c r="W14" i="22"/>
  <c r="V14" i="22"/>
  <c r="X13" i="22"/>
  <c r="W13" i="22"/>
  <c r="V13" i="22"/>
  <c r="X12" i="22"/>
  <c r="W12" i="22"/>
  <c r="V12" i="22"/>
  <c r="X11" i="22"/>
  <c r="W11" i="22"/>
  <c r="V11" i="22"/>
  <c r="X10" i="22"/>
  <c r="W10" i="22"/>
  <c r="V10" i="22"/>
  <c r="X9" i="22"/>
  <c r="W9" i="22"/>
  <c r="V9" i="22"/>
  <c r="X8" i="22"/>
  <c r="W8" i="22"/>
  <c r="V8" i="22"/>
  <c r="T20" i="23" l="1"/>
  <c r="T19" i="23"/>
  <c r="S20" i="23"/>
  <c r="S19" i="23"/>
  <c r="W19" i="23" s="1"/>
  <c r="W20" i="23"/>
  <c r="X20" i="23"/>
  <c r="R20" i="23"/>
  <c r="V20" i="23" s="1"/>
  <c r="R19" i="23"/>
  <c r="V19" i="23" s="1"/>
  <c r="V9" i="23"/>
  <c r="X19" i="23"/>
  <c r="X18" i="23"/>
  <c r="W18" i="23"/>
  <c r="V18" i="23"/>
  <c r="X17" i="23"/>
  <c r="W17" i="23"/>
  <c r="V17" i="23"/>
  <c r="X16" i="23"/>
  <c r="W16" i="23"/>
  <c r="V16" i="23"/>
  <c r="X15" i="23"/>
  <c r="W15" i="23"/>
  <c r="V15" i="23"/>
  <c r="X14" i="23"/>
  <c r="W14" i="23"/>
  <c r="V14" i="23"/>
  <c r="X13" i="23"/>
  <c r="W13" i="23"/>
  <c r="V13" i="23"/>
  <c r="X12" i="23"/>
  <c r="W12" i="23"/>
  <c r="V12" i="23"/>
  <c r="X11" i="23"/>
  <c r="W11" i="23"/>
  <c r="V11" i="23"/>
  <c r="X10" i="23"/>
  <c r="W10" i="23"/>
  <c r="V10" i="23"/>
  <c r="X9" i="23"/>
  <c r="W9" i="23"/>
  <c r="W18" i="13" l="1"/>
  <c r="W17" i="13"/>
  <c r="W16" i="13"/>
  <c r="W15" i="13"/>
  <c r="W14" i="13"/>
  <c r="W13" i="13"/>
  <c r="W12" i="13"/>
  <c r="W11" i="13"/>
  <c r="W10" i="13"/>
  <c r="W9" i="13"/>
  <c r="W8" i="13"/>
  <c r="W7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U18" i="13"/>
  <c r="U17" i="13"/>
  <c r="U16" i="13"/>
  <c r="U15" i="13"/>
  <c r="U14" i="13"/>
  <c r="U13" i="13"/>
  <c r="U12" i="13"/>
  <c r="U11" i="13"/>
  <c r="U8" i="13"/>
  <c r="U9" i="13"/>
  <c r="U10" i="13"/>
  <c r="U7" i="13"/>
  <c r="S18" i="13"/>
  <c r="S17" i="13"/>
  <c r="R18" i="13"/>
  <c r="R17" i="13"/>
  <c r="Q17" i="13"/>
  <c r="Q18" i="13"/>
  <c r="E48" i="29" l="1"/>
  <c r="F48" i="29"/>
  <c r="G48" i="29"/>
  <c r="H48" i="29"/>
  <c r="I48" i="29"/>
  <c r="J48" i="29"/>
  <c r="K48" i="29"/>
  <c r="L48" i="29"/>
  <c r="M48" i="29"/>
  <c r="E49" i="29"/>
  <c r="F49" i="29"/>
  <c r="G49" i="29"/>
  <c r="H49" i="29"/>
  <c r="I49" i="29"/>
  <c r="J49" i="29"/>
  <c r="K49" i="29"/>
  <c r="L49" i="29"/>
  <c r="M49" i="29"/>
  <c r="E50" i="29"/>
  <c r="F50" i="29"/>
  <c r="G50" i="29"/>
  <c r="H50" i="29"/>
  <c r="I50" i="29"/>
  <c r="J50" i="29"/>
  <c r="K50" i="29"/>
  <c r="L50" i="29"/>
  <c r="M50" i="29"/>
  <c r="E51" i="29"/>
  <c r="F51" i="29"/>
  <c r="G51" i="29"/>
  <c r="H51" i="29"/>
  <c r="I51" i="29"/>
  <c r="J51" i="29"/>
  <c r="K51" i="29"/>
  <c r="L51" i="29"/>
  <c r="M51" i="29"/>
  <c r="D51" i="29"/>
  <c r="D50" i="29"/>
  <c r="D49" i="29"/>
  <c r="D48" i="29"/>
  <c r="Y39" i="29" l="1"/>
  <c r="Y40" i="29" s="1"/>
  <c r="X39" i="29"/>
  <c r="X40" i="29" s="1"/>
  <c r="W39" i="29"/>
  <c r="W40" i="29" s="1"/>
  <c r="V39" i="29"/>
  <c r="V40" i="29" s="1"/>
  <c r="U39" i="29"/>
  <c r="U40" i="29" s="1"/>
  <c r="T39" i="29"/>
  <c r="T40" i="29" s="1"/>
  <c r="S39" i="29"/>
  <c r="S40" i="29" s="1"/>
  <c r="R39" i="29"/>
  <c r="R40" i="29" s="1"/>
  <c r="Q39" i="29"/>
  <c r="Q40" i="29" s="1"/>
  <c r="P39" i="29"/>
  <c r="P40" i="29" s="1"/>
  <c r="Y38" i="29"/>
  <c r="X38" i="29"/>
  <c r="W38" i="29"/>
  <c r="V38" i="29"/>
  <c r="U38" i="29"/>
  <c r="T38" i="29"/>
  <c r="S38" i="29"/>
  <c r="R38" i="29"/>
  <c r="Q38" i="29"/>
  <c r="P38" i="29"/>
  <c r="S37" i="29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R36" i="29"/>
  <c r="R37" i="29" s="1"/>
  <c r="Q36" i="29"/>
  <c r="Q37" i="29" s="1"/>
  <c r="P36" i="29"/>
  <c r="P37" i="29" s="1"/>
  <c r="Y35" i="29"/>
  <c r="X35" i="29"/>
  <c r="W35" i="29"/>
  <c r="V35" i="29"/>
  <c r="U35" i="29"/>
  <c r="T35" i="29"/>
  <c r="S35" i="29"/>
  <c r="R35" i="29"/>
  <c r="Q35" i="29"/>
  <c r="P35" i="29"/>
  <c r="Y33" i="29"/>
  <c r="Y34" i="29" s="1"/>
  <c r="X33" i="29"/>
  <c r="X34" i="29" s="1"/>
  <c r="W33" i="29"/>
  <c r="W34" i="29" s="1"/>
  <c r="V33" i="29"/>
  <c r="V34" i="29" s="1"/>
  <c r="U33" i="29"/>
  <c r="U34" i="29" s="1"/>
  <c r="T33" i="29"/>
  <c r="T34" i="29" s="1"/>
  <c r="S33" i="29"/>
  <c r="S34" i="29" s="1"/>
  <c r="R33" i="29"/>
  <c r="R34" i="29" s="1"/>
  <c r="Q33" i="29"/>
  <c r="Q34" i="29" s="1"/>
  <c r="P33" i="29"/>
  <c r="P34" i="29" s="1"/>
  <c r="Y32" i="29"/>
  <c r="X32" i="29"/>
  <c r="W32" i="29"/>
  <c r="V32" i="29"/>
  <c r="U32" i="29"/>
  <c r="T32" i="29"/>
  <c r="S32" i="29"/>
  <c r="R32" i="29"/>
  <c r="Q32" i="29"/>
  <c r="P32" i="29"/>
  <c r="Y30" i="29"/>
  <c r="Y31" i="29" s="1"/>
  <c r="X30" i="29"/>
  <c r="X31" i="29" s="1"/>
  <c r="W30" i="29"/>
  <c r="W31" i="29" s="1"/>
  <c r="V30" i="29"/>
  <c r="V31" i="29" s="1"/>
  <c r="U30" i="29"/>
  <c r="U31" i="29" s="1"/>
  <c r="T30" i="29"/>
  <c r="T31" i="29" s="1"/>
  <c r="S30" i="29"/>
  <c r="S31" i="29" s="1"/>
  <c r="R30" i="29"/>
  <c r="R31" i="29" s="1"/>
  <c r="Q30" i="29"/>
  <c r="Q31" i="29" s="1"/>
  <c r="P30" i="29"/>
  <c r="P31" i="29" s="1"/>
  <c r="Y29" i="29"/>
  <c r="X29" i="29"/>
  <c r="W29" i="29"/>
  <c r="V29" i="29"/>
  <c r="U29" i="29"/>
  <c r="T29" i="29"/>
  <c r="S29" i="29"/>
  <c r="R29" i="29"/>
  <c r="Q29" i="29"/>
  <c r="P29" i="29"/>
  <c r="Y27" i="29"/>
  <c r="Y28" i="29" s="1"/>
  <c r="X27" i="29"/>
  <c r="X28" i="29" s="1"/>
  <c r="W27" i="29"/>
  <c r="W28" i="29" s="1"/>
  <c r="V27" i="29"/>
  <c r="V28" i="29" s="1"/>
  <c r="U27" i="29"/>
  <c r="U28" i="29" s="1"/>
  <c r="T27" i="29"/>
  <c r="T28" i="29" s="1"/>
  <c r="S27" i="29"/>
  <c r="S28" i="29" s="1"/>
  <c r="R27" i="29"/>
  <c r="R28" i="29" s="1"/>
  <c r="Q27" i="29"/>
  <c r="Q28" i="29" s="1"/>
  <c r="P27" i="29"/>
  <c r="P28" i="29" s="1"/>
  <c r="Y26" i="29"/>
  <c r="X26" i="29"/>
  <c r="W26" i="29"/>
  <c r="V26" i="29"/>
  <c r="U26" i="29"/>
  <c r="T26" i="29"/>
  <c r="S26" i="29"/>
  <c r="R26" i="29"/>
  <c r="Q26" i="29"/>
  <c r="P26" i="29"/>
  <c r="Y24" i="29"/>
  <c r="Y25" i="29" s="1"/>
  <c r="X24" i="29"/>
  <c r="X25" i="29" s="1"/>
  <c r="W24" i="29"/>
  <c r="W25" i="29" s="1"/>
  <c r="V24" i="29"/>
  <c r="V25" i="29" s="1"/>
  <c r="U24" i="29"/>
  <c r="U25" i="29" s="1"/>
  <c r="T24" i="29"/>
  <c r="T25" i="29" s="1"/>
  <c r="S24" i="29"/>
  <c r="S25" i="29" s="1"/>
  <c r="R24" i="29"/>
  <c r="R25" i="29" s="1"/>
  <c r="Q24" i="29"/>
  <c r="Q25" i="29" s="1"/>
  <c r="P24" i="29"/>
  <c r="P25" i="29" s="1"/>
  <c r="Y23" i="29"/>
  <c r="X23" i="29"/>
  <c r="W23" i="29"/>
  <c r="V23" i="29"/>
  <c r="U23" i="29"/>
  <c r="T23" i="29"/>
  <c r="S23" i="29"/>
  <c r="R23" i="29"/>
  <c r="Q23" i="29"/>
  <c r="P23" i="29"/>
  <c r="Y22" i="29"/>
  <c r="Q22" i="29"/>
  <c r="Y21" i="29"/>
  <c r="X21" i="29"/>
  <c r="X22" i="29" s="1"/>
  <c r="W21" i="29"/>
  <c r="W22" i="29" s="1"/>
  <c r="V21" i="29"/>
  <c r="V22" i="29" s="1"/>
  <c r="U21" i="29"/>
  <c r="U22" i="29" s="1"/>
  <c r="T21" i="29"/>
  <c r="T22" i="29" s="1"/>
  <c r="S21" i="29"/>
  <c r="S22" i="29" s="1"/>
  <c r="R21" i="29"/>
  <c r="R22" i="29" s="1"/>
  <c r="Q21" i="29"/>
  <c r="P21" i="29"/>
  <c r="P22" i="29" s="1"/>
  <c r="Y20" i="29"/>
  <c r="X20" i="29"/>
  <c r="W20" i="29"/>
  <c r="V20" i="29"/>
  <c r="U20" i="29"/>
  <c r="T20" i="29"/>
  <c r="S20" i="29"/>
  <c r="R20" i="29"/>
  <c r="Q20" i="29"/>
  <c r="P20" i="29"/>
  <c r="P19" i="29"/>
  <c r="Y18" i="29"/>
  <c r="Y19" i="29" s="1"/>
  <c r="X18" i="29"/>
  <c r="X19" i="29" s="1"/>
  <c r="W18" i="29"/>
  <c r="W19" i="29" s="1"/>
  <c r="V18" i="29"/>
  <c r="V19" i="29" s="1"/>
  <c r="U18" i="29"/>
  <c r="U19" i="29" s="1"/>
  <c r="T18" i="29"/>
  <c r="T19" i="29" s="1"/>
  <c r="S18" i="29"/>
  <c r="S19" i="29" s="1"/>
  <c r="R18" i="29"/>
  <c r="R19" i="29" s="1"/>
  <c r="Q18" i="29"/>
  <c r="Q19" i="29" s="1"/>
  <c r="P18" i="29"/>
  <c r="Y17" i="29"/>
  <c r="X17" i="29"/>
  <c r="W17" i="29"/>
  <c r="V17" i="29"/>
  <c r="U17" i="29"/>
  <c r="T17" i="29"/>
  <c r="S17" i="29"/>
  <c r="R17" i="29"/>
  <c r="Q17" i="29"/>
  <c r="P17" i="29"/>
  <c r="Q16" i="29"/>
  <c r="Y15" i="29"/>
  <c r="Y16" i="29" s="1"/>
  <c r="X15" i="29"/>
  <c r="X16" i="29" s="1"/>
  <c r="W15" i="29"/>
  <c r="W16" i="29" s="1"/>
  <c r="V15" i="29"/>
  <c r="V16" i="29" s="1"/>
  <c r="U15" i="29"/>
  <c r="U16" i="29" s="1"/>
  <c r="T15" i="29"/>
  <c r="T16" i="29" s="1"/>
  <c r="S15" i="29"/>
  <c r="S16" i="29" s="1"/>
  <c r="R15" i="29"/>
  <c r="R16" i="29" s="1"/>
  <c r="Q15" i="29"/>
  <c r="P15" i="29"/>
  <c r="P16" i="29" s="1"/>
  <c r="Y14" i="29"/>
  <c r="X14" i="29"/>
  <c r="W14" i="29"/>
  <c r="V14" i="29"/>
  <c r="U14" i="29"/>
  <c r="T14" i="29"/>
  <c r="S14" i="29"/>
  <c r="R14" i="29"/>
  <c r="Q14" i="29"/>
  <c r="P14" i="29"/>
  <c r="Y12" i="29"/>
  <c r="Y13" i="29" s="1"/>
  <c r="X12" i="29"/>
  <c r="X13" i="29" s="1"/>
  <c r="W12" i="29"/>
  <c r="W13" i="29" s="1"/>
  <c r="V12" i="29"/>
  <c r="V13" i="29" s="1"/>
  <c r="U12" i="29"/>
  <c r="U13" i="29" s="1"/>
  <c r="T12" i="29"/>
  <c r="T13" i="29" s="1"/>
  <c r="S12" i="29"/>
  <c r="S13" i="29" s="1"/>
  <c r="R12" i="29"/>
  <c r="R13" i="29" s="1"/>
  <c r="Q12" i="29"/>
  <c r="Q13" i="29" s="1"/>
  <c r="P12" i="29"/>
  <c r="P13" i="29" s="1"/>
  <c r="Y11" i="29"/>
  <c r="X11" i="29"/>
  <c r="W11" i="29"/>
  <c r="V11" i="29"/>
  <c r="U11" i="29"/>
  <c r="T11" i="29"/>
  <c r="S11" i="29"/>
  <c r="R11" i="29"/>
  <c r="Q11" i="29"/>
  <c r="P11" i="29"/>
  <c r="Y10" i="29"/>
  <c r="R10" i="29"/>
  <c r="Y9" i="29"/>
  <c r="X9" i="29"/>
  <c r="X10" i="29" s="1"/>
  <c r="W9" i="29"/>
  <c r="W10" i="29" s="1"/>
  <c r="V9" i="29"/>
  <c r="V10" i="29" s="1"/>
  <c r="U9" i="29"/>
  <c r="U10" i="29" s="1"/>
  <c r="T9" i="29"/>
  <c r="T10" i="29" s="1"/>
  <c r="S9" i="29"/>
  <c r="S10" i="29" s="1"/>
  <c r="R9" i="29"/>
  <c r="Q9" i="29"/>
  <c r="Q10" i="29" s="1"/>
  <c r="P9" i="29"/>
  <c r="P10" i="29" s="1"/>
  <c r="Y8" i="29"/>
  <c r="X8" i="29"/>
  <c r="W8" i="29"/>
  <c r="V8" i="29"/>
  <c r="U8" i="29"/>
  <c r="T8" i="29"/>
  <c r="S8" i="29"/>
  <c r="R8" i="29"/>
  <c r="Q8" i="29"/>
  <c r="P8" i="29"/>
  <c r="Y6" i="29"/>
  <c r="Y7" i="29" s="1"/>
  <c r="X6" i="29"/>
  <c r="X7" i="29" s="1"/>
  <c r="W6" i="29"/>
  <c r="W7" i="29" s="1"/>
  <c r="V6" i="29"/>
  <c r="V7" i="29" s="1"/>
  <c r="U6" i="29"/>
  <c r="U7" i="29" s="1"/>
  <c r="T6" i="29"/>
  <c r="T7" i="29" s="1"/>
  <c r="S6" i="29"/>
  <c r="S7" i="29" s="1"/>
  <c r="R6" i="29"/>
  <c r="R7" i="29" s="1"/>
  <c r="Q6" i="29"/>
  <c r="Q7" i="29" s="1"/>
  <c r="P6" i="29"/>
  <c r="P7" i="29" s="1"/>
  <c r="Y5" i="29"/>
  <c r="X5" i="29"/>
  <c r="W5" i="29"/>
  <c r="V5" i="29"/>
  <c r="U5" i="29"/>
  <c r="T5" i="29"/>
  <c r="S5" i="29"/>
  <c r="R5" i="29"/>
  <c r="Q5" i="29"/>
  <c r="P5" i="29"/>
  <c r="Y3" i="29"/>
  <c r="Y4" i="29" s="1"/>
  <c r="X3" i="29"/>
  <c r="X4" i="29" s="1"/>
  <c r="W3" i="29"/>
  <c r="W4" i="29" s="1"/>
  <c r="V3" i="29"/>
  <c r="V4" i="29" s="1"/>
  <c r="U3" i="29"/>
  <c r="U4" i="29" s="1"/>
  <c r="T3" i="29"/>
  <c r="T4" i="29" s="1"/>
  <c r="S3" i="29"/>
  <c r="S4" i="29" s="1"/>
  <c r="R3" i="29"/>
  <c r="R4" i="29" s="1"/>
  <c r="Q3" i="29"/>
  <c r="Q4" i="29" s="1"/>
  <c r="P3" i="29"/>
  <c r="P4" i="29" s="1"/>
  <c r="Y2" i="29"/>
  <c r="X2" i="29"/>
  <c r="W2" i="29"/>
  <c r="V2" i="29"/>
  <c r="U2" i="29"/>
  <c r="T2" i="29"/>
  <c r="S2" i="29"/>
  <c r="R2" i="29"/>
  <c r="Q2" i="29"/>
  <c r="P2" i="29"/>
  <c r="Q48" i="29"/>
  <c r="U48" i="29"/>
  <c r="X48" i="29"/>
  <c r="Y48" i="29"/>
  <c r="S49" i="29"/>
  <c r="T49" i="29"/>
  <c r="W49" i="29"/>
  <c r="X49" i="29"/>
  <c r="R50" i="29"/>
  <c r="S50" i="29"/>
  <c r="V50" i="29"/>
  <c r="W50" i="29"/>
  <c r="Q51" i="29"/>
  <c r="R51" i="29"/>
  <c r="U51" i="29"/>
  <c r="V51" i="29"/>
  <c r="P49" i="29"/>
  <c r="E25" i="28"/>
  <c r="F25" i="28"/>
  <c r="G25" i="28"/>
  <c r="H25" i="28"/>
  <c r="I25" i="28"/>
  <c r="J25" i="28"/>
  <c r="V25" i="28" s="1"/>
  <c r="K25" i="28"/>
  <c r="L25" i="28"/>
  <c r="M25" i="28"/>
  <c r="E26" i="28"/>
  <c r="F26" i="28"/>
  <c r="G26" i="28"/>
  <c r="H26" i="28"/>
  <c r="I26" i="28"/>
  <c r="U26" i="28" s="1"/>
  <c r="J26" i="28"/>
  <c r="K26" i="28"/>
  <c r="L26" i="28"/>
  <c r="M26" i="28"/>
  <c r="E27" i="28"/>
  <c r="F27" i="28"/>
  <c r="G27" i="28"/>
  <c r="H27" i="28"/>
  <c r="T27" i="28" s="1"/>
  <c r="I27" i="28"/>
  <c r="J27" i="28"/>
  <c r="K27" i="28"/>
  <c r="L27" i="28"/>
  <c r="M27" i="28"/>
  <c r="E28" i="28"/>
  <c r="F28" i="28"/>
  <c r="G28" i="28"/>
  <c r="S28" i="28" s="1"/>
  <c r="H28" i="28"/>
  <c r="I28" i="28"/>
  <c r="J28" i="28"/>
  <c r="K28" i="28"/>
  <c r="L28" i="28"/>
  <c r="M28" i="28"/>
  <c r="D26" i="28"/>
  <c r="D27" i="28"/>
  <c r="P27" i="28" s="1"/>
  <c r="D28" i="28"/>
  <c r="D25" i="28"/>
  <c r="Y16" i="28"/>
  <c r="X16" i="28"/>
  <c r="R16" i="28"/>
  <c r="Q16" i="28"/>
  <c r="P16" i="28"/>
  <c r="Y15" i="28"/>
  <c r="X15" i="28"/>
  <c r="W15" i="28"/>
  <c r="W16" i="28" s="1"/>
  <c r="V15" i="28"/>
  <c r="V16" i="28" s="1"/>
  <c r="U15" i="28"/>
  <c r="U16" i="28" s="1"/>
  <c r="T15" i="28"/>
  <c r="T16" i="28" s="1"/>
  <c r="S15" i="28"/>
  <c r="S16" i="28" s="1"/>
  <c r="R15" i="28"/>
  <c r="Q15" i="28"/>
  <c r="P15" i="28"/>
  <c r="Y14" i="28"/>
  <c r="X14" i="28"/>
  <c r="W14" i="28"/>
  <c r="V14" i="28"/>
  <c r="U14" i="28"/>
  <c r="T14" i="28"/>
  <c r="S14" i="28"/>
  <c r="R14" i="28"/>
  <c r="Q14" i="28"/>
  <c r="P14" i="28"/>
  <c r="S13" i="28"/>
  <c r="R13" i="28"/>
  <c r="Y12" i="28"/>
  <c r="Y13" i="28" s="1"/>
  <c r="X12" i="28"/>
  <c r="X13" i="28" s="1"/>
  <c r="W12" i="28"/>
  <c r="W13" i="28" s="1"/>
  <c r="V12" i="28"/>
  <c r="V13" i="28" s="1"/>
  <c r="U12" i="28"/>
  <c r="U13" i="28" s="1"/>
  <c r="T12" i="28"/>
  <c r="T13" i="28" s="1"/>
  <c r="S12" i="28"/>
  <c r="R12" i="28"/>
  <c r="Q12" i="28"/>
  <c r="Q13" i="28" s="1"/>
  <c r="P12" i="28"/>
  <c r="P13" i="28" s="1"/>
  <c r="Y11" i="28"/>
  <c r="X11" i="28"/>
  <c r="W11" i="28"/>
  <c r="V11" i="28"/>
  <c r="U11" i="28"/>
  <c r="T11" i="28"/>
  <c r="S11" i="28"/>
  <c r="R11" i="28"/>
  <c r="Q11" i="28"/>
  <c r="P11" i="28"/>
  <c r="X10" i="28"/>
  <c r="Y9" i="28"/>
  <c r="Y10" i="28" s="1"/>
  <c r="X9" i="28"/>
  <c r="W9" i="28"/>
  <c r="W10" i="28" s="1"/>
  <c r="V9" i="28"/>
  <c r="V10" i="28" s="1"/>
  <c r="U9" i="28"/>
  <c r="U10" i="28" s="1"/>
  <c r="T9" i="28"/>
  <c r="T10" i="28" s="1"/>
  <c r="S9" i="28"/>
  <c r="S10" i="28" s="1"/>
  <c r="R9" i="28"/>
  <c r="R10" i="28" s="1"/>
  <c r="Q9" i="28"/>
  <c r="Q10" i="28" s="1"/>
  <c r="P9" i="28"/>
  <c r="P10" i="28" s="1"/>
  <c r="Y8" i="28"/>
  <c r="X8" i="28"/>
  <c r="W8" i="28"/>
  <c r="V8" i="28"/>
  <c r="U8" i="28"/>
  <c r="T8" i="28"/>
  <c r="S8" i="28"/>
  <c r="R8" i="28"/>
  <c r="Q8" i="28"/>
  <c r="P8" i="28"/>
  <c r="X7" i="28"/>
  <c r="R7" i="28"/>
  <c r="P7" i="28"/>
  <c r="Y6" i="28"/>
  <c r="Y7" i="28" s="1"/>
  <c r="X6" i="28"/>
  <c r="W6" i="28"/>
  <c r="W7" i="28" s="1"/>
  <c r="V6" i="28"/>
  <c r="V7" i="28" s="1"/>
  <c r="U6" i="28"/>
  <c r="U7" i="28" s="1"/>
  <c r="T6" i="28"/>
  <c r="T7" i="28" s="1"/>
  <c r="S6" i="28"/>
  <c r="S7" i="28" s="1"/>
  <c r="R6" i="28"/>
  <c r="Q6" i="28"/>
  <c r="Q7" i="28" s="1"/>
  <c r="P6" i="28"/>
  <c r="Y5" i="28"/>
  <c r="X5" i="28"/>
  <c r="W5" i="28"/>
  <c r="V5" i="28"/>
  <c r="U5" i="28"/>
  <c r="T5" i="28"/>
  <c r="S5" i="28"/>
  <c r="R5" i="28"/>
  <c r="Q5" i="28"/>
  <c r="P5" i="28"/>
  <c r="Q3" i="28"/>
  <c r="R3" i="28"/>
  <c r="S3" i="28"/>
  <c r="T3" i="28"/>
  <c r="U3" i="28"/>
  <c r="V3" i="28"/>
  <c r="W3" i="28"/>
  <c r="W4" i="28" s="1"/>
  <c r="X3" i="28"/>
  <c r="X4" i="28" s="1"/>
  <c r="Y3" i="28"/>
  <c r="P3" i="28"/>
  <c r="P4" i="28" s="1"/>
  <c r="T4" i="28"/>
  <c r="U4" i="28"/>
  <c r="V4" i="28"/>
  <c r="Y4" i="28"/>
  <c r="R4" i="28"/>
  <c r="Q4" i="28"/>
  <c r="S4" i="28"/>
  <c r="Q63" i="21"/>
  <c r="R63" i="21"/>
  <c r="S63" i="21"/>
  <c r="T63" i="21"/>
  <c r="U63" i="21"/>
  <c r="V63" i="21"/>
  <c r="W63" i="21"/>
  <c r="X63" i="21"/>
  <c r="Y63" i="21"/>
  <c r="Q64" i="21"/>
  <c r="R64" i="21"/>
  <c r="S64" i="21"/>
  <c r="T64" i="21"/>
  <c r="U64" i="21"/>
  <c r="V64" i="21"/>
  <c r="W64" i="21"/>
  <c r="X64" i="21"/>
  <c r="Y64" i="21"/>
  <c r="Q65" i="21"/>
  <c r="R65" i="21"/>
  <c r="S65" i="21"/>
  <c r="T65" i="21"/>
  <c r="U65" i="21"/>
  <c r="V65" i="21"/>
  <c r="W65" i="21"/>
  <c r="X65" i="21"/>
  <c r="Y65" i="21"/>
  <c r="Q66" i="21"/>
  <c r="R66" i="21"/>
  <c r="S66" i="21"/>
  <c r="T66" i="21"/>
  <c r="U66" i="21"/>
  <c r="V66" i="21"/>
  <c r="W66" i="21"/>
  <c r="X66" i="21"/>
  <c r="Y66" i="21"/>
  <c r="P64" i="21"/>
  <c r="P65" i="21"/>
  <c r="P66" i="21"/>
  <c r="S54" i="21"/>
  <c r="R54" i="21"/>
  <c r="Y53" i="21"/>
  <c r="Y54" i="21" s="1"/>
  <c r="X53" i="21"/>
  <c r="X54" i="21" s="1"/>
  <c r="W53" i="21"/>
  <c r="W54" i="21" s="1"/>
  <c r="V53" i="21"/>
  <c r="V54" i="21" s="1"/>
  <c r="U53" i="21"/>
  <c r="U54" i="21" s="1"/>
  <c r="T53" i="21"/>
  <c r="T54" i="21" s="1"/>
  <c r="S53" i="21"/>
  <c r="R53" i="21"/>
  <c r="Q53" i="21"/>
  <c r="Q54" i="21" s="1"/>
  <c r="P53" i="21"/>
  <c r="P54" i="21" s="1"/>
  <c r="Y52" i="21"/>
  <c r="X52" i="21"/>
  <c r="W52" i="21"/>
  <c r="V52" i="21"/>
  <c r="U52" i="21"/>
  <c r="T52" i="21"/>
  <c r="S52" i="21"/>
  <c r="R52" i="21"/>
  <c r="Q52" i="21"/>
  <c r="P52" i="21"/>
  <c r="Y51" i="21"/>
  <c r="X51" i="21"/>
  <c r="Q51" i="21"/>
  <c r="P51" i="21"/>
  <c r="Y50" i="21"/>
  <c r="X50" i="21"/>
  <c r="W50" i="21"/>
  <c r="W51" i="21" s="1"/>
  <c r="V50" i="21"/>
  <c r="V51" i="21" s="1"/>
  <c r="U50" i="21"/>
  <c r="U51" i="21" s="1"/>
  <c r="T50" i="21"/>
  <c r="T51" i="21" s="1"/>
  <c r="S50" i="21"/>
  <c r="S51" i="21" s="1"/>
  <c r="R50" i="21"/>
  <c r="R51" i="21" s="1"/>
  <c r="Q50" i="21"/>
  <c r="P50" i="21"/>
  <c r="Y49" i="21"/>
  <c r="X49" i="21"/>
  <c r="W49" i="21"/>
  <c r="V49" i="21"/>
  <c r="U49" i="21"/>
  <c r="T49" i="21"/>
  <c r="S49" i="21"/>
  <c r="R49" i="21"/>
  <c r="Q49" i="21"/>
  <c r="P49" i="21"/>
  <c r="W48" i="21"/>
  <c r="V48" i="21"/>
  <c r="Y47" i="21"/>
  <c r="Y48" i="21" s="1"/>
  <c r="X47" i="21"/>
  <c r="X48" i="21" s="1"/>
  <c r="W47" i="21"/>
  <c r="V47" i="21"/>
  <c r="U47" i="21"/>
  <c r="U48" i="21" s="1"/>
  <c r="T47" i="21"/>
  <c r="T48" i="21" s="1"/>
  <c r="S47" i="21"/>
  <c r="S48" i="21" s="1"/>
  <c r="R47" i="21"/>
  <c r="R48" i="21" s="1"/>
  <c r="Q47" i="21"/>
  <c r="Q48" i="21" s="1"/>
  <c r="P47" i="21"/>
  <c r="P48" i="21" s="1"/>
  <c r="Y46" i="21"/>
  <c r="X46" i="21"/>
  <c r="W46" i="21"/>
  <c r="V46" i="21"/>
  <c r="U46" i="21"/>
  <c r="T46" i="21"/>
  <c r="S46" i="21"/>
  <c r="R46" i="21"/>
  <c r="Q46" i="21"/>
  <c r="P46" i="21"/>
  <c r="X45" i="21"/>
  <c r="U45" i="21"/>
  <c r="T45" i="21"/>
  <c r="Y44" i="21"/>
  <c r="Y45" i="21" s="1"/>
  <c r="X44" i="21"/>
  <c r="W44" i="21"/>
  <c r="W45" i="21" s="1"/>
  <c r="V44" i="21"/>
  <c r="V45" i="21" s="1"/>
  <c r="U44" i="21"/>
  <c r="T44" i="21"/>
  <c r="S44" i="21"/>
  <c r="S45" i="21" s="1"/>
  <c r="R44" i="21"/>
  <c r="R45" i="21" s="1"/>
  <c r="Q44" i="21"/>
  <c r="Q45" i="21" s="1"/>
  <c r="P44" i="21"/>
  <c r="P45" i="21" s="1"/>
  <c r="Y43" i="21"/>
  <c r="X43" i="21"/>
  <c r="W43" i="21"/>
  <c r="V43" i="21"/>
  <c r="U43" i="21"/>
  <c r="T43" i="21"/>
  <c r="S43" i="21"/>
  <c r="R43" i="21"/>
  <c r="Q43" i="21"/>
  <c r="P43" i="21"/>
  <c r="S42" i="21"/>
  <c r="R42" i="21"/>
  <c r="Y41" i="21"/>
  <c r="Y42" i="21" s="1"/>
  <c r="X41" i="21"/>
  <c r="X42" i="21" s="1"/>
  <c r="W41" i="21"/>
  <c r="W42" i="21" s="1"/>
  <c r="V41" i="21"/>
  <c r="V42" i="21" s="1"/>
  <c r="U41" i="21"/>
  <c r="U42" i="21" s="1"/>
  <c r="T41" i="21"/>
  <c r="T42" i="21" s="1"/>
  <c r="S41" i="21"/>
  <c r="R41" i="21"/>
  <c r="Q41" i="21"/>
  <c r="Q42" i="21" s="1"/>
  <c r="P41" i="21"/>
  <c r="P42" i="21" s="1"/>
  <c r="Y40" i="21"/>
  <c r="X40" i="21"/>
  <c r="W40" i="21"/>
  <c r="V40" i="21"/>
  <c r="U40" i="21"/>
  <c r="T40" i="21"/>
  <c r="S40" i="21"/>
  <c r="R40" i="21"/>
  <c r="Q40" i="21"/>
  <c r="P40" i="21"/>
  <c r="Y39" i="21"/>
  <c r="X39" i="21"/>
  <c r="T39" i="21"/>
  <c r="Q39" i="21"/>
  <c r="P39" i="21"/>
  <c r="Y38" i="21"/>
  <c r="X38" i="21"/>
  <c r="W38" i="21"/>
  <c r="W39" i="21" s="1"/>
  <c r="V38" i="21"/>
  <c r="V39" i="21" s="1"/>
  <c r="U38" i="21"/>
  <c r="U39" i="21" s="1"/>
  <c r="T38" i="21"/>
  <c r="S38" i="21"/>
  <c r="S39" i="21" s="1"/>
  <c r="R38" i="21"/>
  <c r="R39" i="21" s="1"/>
  <c r="Q38" i="21"/>
  <c r="P38" i="21"/>
  <c r="Y37" i="21"/>
  <c r="X37" i="21"/>
  <c r="W37" i="21"/>
  <c r="V37" i="21"/>
  <c r="U37" i="21"/>
  <c r="T37" i="21"/>
  <c r="S37" i="21"/>
  <c r="R37" i="21"/>
  <c r="Q37" i="21"/>
  <c r="P37" i="21"/>
  <c r="S36" i="21"/>
  <c r="R36" i="21"/>
  <c r="Y35" i="21"/>
  <c r="Y36" i="21" s="1"/>
  <c r="X35" i="21"/>
  <c r="X36" i="21" s="1"/>
  <c r="W35" i="21"/>
  <c r="W36" i="21" s="1"/>
  <c r="V35" i="21"/>
  <c r="V36" i="21" s="1"/>
  <c r="U35" i="21"/>
  <c r="U36" i="21" s="1"/>
  <c r="T35" i="21"/>
  <c r="T36" i="21" s="1"/>
  <c r="S35" i="21"/>
  <c r="R35" i="21"/>
  <c r="Q35" i="21"/>
  <c r="Q36" i="21" s="1"/>
  <c r="P35" i="21"/>
  <c r="P36" i="21" s="1"/>
  <c r="Y34" i="21"/>
  <c r="X34" i="21"/>
  <c r="W34" i="21"/>
  <c r="V34" i="21"/>
  <c r="U34" i="21"/>
  <c r="T34" i="21"/>
  <c r="S34" i="21"/>
  <c r="R34" i="21"/>
  <c r="Q34" i="21"/>
  <c r="P34" i="21"/>
  <c r="Y33" i="21"/>
  <c r="X33" i="21"/>
  <c r="R33" i="21"/>
  <c r="P33" i="21"/>
  <c r="Y32" i="21"/>
  <c r="X32" i="21"/>
  <c r="W32" i="21"/>
  <c r="W33" i="21" s="1"/>
  <c r="V32" i="21"/>
  <c r="V33" i="21" s="1"/>
  <c r="U32" i="21"/>
  <c r="U33" i="21" s="1"/>
  <c r="T32" i="21"/>
  <c r="T33" i="21" s="1"/>
  <c r="S32" i="21"/>
  <c r="S33" i="21" s="1"/>
  <c r="R32" i="21"/>
  <c r="Q32" i="21"/>
  <c r="Q33" i="21" s="1"/>
  <c r="P32" i="21"/>
  <c r="Y31" i="21"/>
  <c r="X31" i="21"/>
  <c r="W31" i="21"/>
  <c r="V31" i="21"/>
  <c r="U31" i="21"/>
  <c r="T31" i="21"/>
  <c r="S31" i="21"/>
  <c r="R31" i="21"/>
  <c r="Q31" i="21"/>
  <c r="P31" i="21"/>
  <c r="R30" i="21"/>
  <c r="Y29" i="21"/>
  <c r="Y30" i="21" s="1"/>
  <c r="X29" i="21"/>
  <c r="X30" i="21" s="1"/>
  <c r="W29" i="21"/>
  <c r="W30" i="21" s="1"/>
  <c r="V29" i="21"/>
  <c r="V30" i="21" s="1"/>
  <c r="U29" i="21"/>
  <c r="U30" i="21" s="1"/>
  <c r="T29" i="21"/>
  <c r="T30" i="21" s="1"/>
  <c r="S29" i="21"/>
  <c r="S30" i="21" s="1"/>
  <c r="R29" i="21"/>
  <c r="Q29" i="21"/>
  <c r="Q30" i="21" s="1"/>
  <c r="P29" i="21"/>
  <c r="P30" i="21" s="1"/>
  <c r="Y28" i="21"/>
  <c r="X28" i="21"/>
  <c r="W28" i="21"/>
  <c r="V28" i="21"/>
  <c r="U28" i="21"/>
  <c r="T28" i="21"/>
  <c r="S28" i="21"/>
  <c r="R28" i="21"/>
  <c r="Q28" i="21"/>
  <c r="P28" i="21"/>
  <c r="Y27" i="21"/>
  <c r="X27" i="21"/>
  <c r="R27" i="21"/>
  <c r="P27" i="21"/>
  <c r="Y26" i="21"/>
  <c r="X26" i="21"/>
  <c r="W26" i="21"/>
  <c r="W27" i="21" s="1"/>
  <c r="V26" i="21"/>
  <c r="V27" i="21" s="1"/>
  <c r="U26" i="21"/>
  <c r="U27" i="21" s="1"/>
  <c r="T26" i="21"/>
  <c r="T27" i="21" s="1"/>
  <c r="S26" i="21"/>
  <c r="S27" i="21" s="1"/>
  <c r="R26" i="21"/>
  <c r="Q26" i="21"/>
  <c r="Q27" i="21" s="1"/>
  <c r="P26" i="21"/>
  <c r="Y25" i="21"/>
  <c r="X25" i="21"/>
  <c r="W25" i="21"/>
  <c r="V25" i="21"/>
  <c r="U25" i="21"/>
  <c r="T25" i="21"/>
  <c r="S25" i="21"/>
  <c r="R25" i="21"/>
  <c r="Q25" i="21"/>
  <c r="P25" i="21"/>
  <c r="Y24" i="21"/>
  <c r="X24" i="21"/>
  <c r="R24" i="21"/>
  <c r="P24" i="21"/>
  <c r="Y23" i="21"/>
  <c r="X23" i="21"/>
  <c r="W23" i="21"/>
  <c r="W24" i="21" s="1"/>
  <c r="V23" i="21"/>
  <c r="V24" i="21" s="1"/>
  <c r="U23" i="21"/>
  <c r="U24" i="21" s="1"/>
  <c r="T23" i="21"/>
  <c r="T24" i="21" s="1"/>
  <c r="S23" i="21"/>
  <c r="S24" i="21" s="1"/>
  <c r="R23" i="21"/>
  <c r="Q23" i="21"/>
  <c r="Q24" i="21" s="1"/>
  <c r="P23" i="21"/>
  <c r="Y22" i="21"/>
  <c r="X22" i="21"/>
  <c r="W22" i="21"/>
  <c r="V22" i="21"/>
  <c r="U22" i="21"/>
  <c r="T22" i="21"/>
  <c r="S22" i="21"/>
  <c r="R22" i="21"/>
  <c r="Q22" i="21"/>
  <c r="P22" i="21"/>
  <c r="Y21" i="21"/>
  <c r="X21" i="21"/>
  <c r="U21" i="21"/>
  <c r="R21" i="21"/>
  <c r="Q21" i="21"/>
  <c r="P21" i="21"/>
  <c r="Y20" i="21"/>
  <c r="X20" i="21"/>
  <c r="W20" i="21"/>
  <c r="W21" i="21" s="1"/>
  <c r="V20" i="21"/>
  <c r="V21" i="21" s="1"/>
  <c r="U20" i="21"/>
  <c r="T20" i="21"/>
  <c r="T21" i="21" s="1"/>
  <c r="S20" i="21"/>
  <c r="S21" i="21" s="1"/>
  <c r="R20" i="21"/>
  <c r="Q20" i="21"/>
  <c r="P20" i="21"/>
  <c r="Y19" i="21"/>
  <c r="X19" i="21"/>
  <c r="W19" i="21"/>
  <c r="V19" i="21"/>
  <c r="U19" i="21"/>
  <c r="T19" i="21"/>
  <c r="S19" i="21"/>
  <c r="R19" i="21"/>
  <c r="Q19" i="21"/>
  <c r="P19" i="21"/>
  <c r="S18" i="21"/>
  <c r="R18" i="21"/>
  <c r="Y17" i="21"/>
  <c r="Y18" i="21" s="1"/>
  <c r="X17" i="21"/>
  <c r="X18" i="21" s="1"/>
  <c r="W17" i="21"/>
  <c r="W18" i="21" s="1"/>
  <c r="V17" i="21"/>
  <c r="V18" i="21" s="1"/>
  <c r="U17" i="21"/>
  <c r="U18" i="21" s="1"/>
  <c r="T17" i="21"/>
  <c r="T18" i="21" s="1"/>
  <c r="S17" i="21"/>
  <c r="R17" i="21"/>
  <c r="Q17" i="21"/>
  <c r="Q18" i="21" s="1"/>
  <c r="P17" i="21"/>
  <c r="P18" i="21" s="1"/>
  <c r="Y16" i="21"/>
  <c r="X16" i="21"/>
  <c r="W16" i="21"/>
  <c r="V16" i="21"/>
  <c r="U16" i="21"/>
  <c r="T16" i="21"/>
  <c r="S16" i="21"/>
  <c r="R16" i="21"/>
  <c r="Q16" i="21"/>
  <c r="P16" i="21"/>
  <c r="Y15" i="21"/>
  <c r="X15" i="21"/>
  <c r="R15" i="21"/>
  <c r="P15" i="21"/>
  <c r="Y14" i="21"/>
  <c r="X14" i="21"/>
  <c r="W14" i="21"/>
  <c r="W15" i="21" s="1"/>
  <c r="V14" i="21"/>
  <c r="V15" i="21" s="1"/>
  <c r="U14" i="21"/>
  <c r="U15" i="21" s="1"/>
  <c r="T14" i="21"/>
  <c r="T15" i="21" s="1"/>
  <c r="S14" i="21"/>
  <c r="S15" i="21" s="1"/>
  <c r="R14" i="21"/>
  <c r="Q14" i="21"/>
  <c r="Q15" i="21" s="1"/>
  <c r="P14" i="21"/>
  <c r="Y13" i="21"/>
  <c r="X13" i="21"/>
  <c r="W13" i="21"/>
  <c r="V13" i="21"/>
  <c r="U13" i="21"/>
  <c r="T13" i="21"/>
  <c r="S13" i="21"/>
  <c r="R13" i="21"/>
  <c r="Q13" i="21"/>
  <c r="P13" i="21"/>
  <c r="Y12" i="21"/>
  <c r="X12" i="21"/>
  <c r="U12" i="21"/>
  <c r="R12" i="21"/>
  <c r="Q12" i="21"/>
  <c r="P12" i="21"/>
  <c r="Y11" i="21"/>
  <c r="X11" i="21"/>
  <c r="W11" i="21"/>
  <c r="W12" i="21" s="1"/>
  <c r="V11" i="21"/>
  <c r="V12" i="21" s="1"/>
  <c r="U11" i="21"/>
  <c r="T11" i="21"/>
  <c r="T12" i="21" s="1"/>
  <c r="S11" i="21"/>
  <c r="S12" i="21" s="1"/>
  <c r="R11" i="21"/>
  <c r="Q11" i="21"/>
  <c r="P11" i="21"/>
  <c r="Y10" i="21"/>
  <c r="X10" i="21"/>
  <c r="W10" i="21"/>
  <c r="V10" i="21"/>
  <c r="U10" i="21"/>
  <c r="T10" i="21"/>
  <c r="S10" i="21"/>
  <c r="R10" i="21"/>
  <c r="Q10" i="21"/>
  <c r="P10" i="21"/>
  <c r="T9" i="21"/>
  <c r="S9" i="21"/>
  <c r="R9" i="21"/>
  <c r="Y8" i="21"/>
  <c r="Y9" i="21" s="1"/>
  <c r="X8" i="21"/>
  <c r="X9" i="21" s="1"/>
  <c r="W8" i="21"/>
  <c r="W9" i="21" s="1"/>
  <c r="V8" i="21"/>
  <c r="V9" i="21" s="1"/>
  <c r="U8" i="21"/>
  <c r="U9" i="21" s="1"/>
  <c r="T8" i="21"/>
  <c r="S8" i="21"/>
  <c r="R8" i="21"/>
  <c r="Q8" i="21"/>
  <c r="Q9" i="21" s="1"/>
  <c r="P8" i="21"/>
  <c r="P9" i="21" s="1"/>
  <c r="Y7" i="21"/>
  <c r="X7" i="21"/>
  <c r="W7" i="21"/>
  <c r="V7" i="21"/>
  <c r="U7" i="21"/>
  <c r="T7" i="21"/>
  <c r="S7" i="21"/>
  <c r="R7" i="21"/>
  <c r="Q7" i="21"/>
  <c r="P7" i="21"/>
  <c r="Q6" i="21"/>
  <c r="R6" i="21"/>
  <c r="S6" i="21"/>
  <c r="T6" i="21"/>
  <c r="U6" i="21"/>
  <c r="V6" i="21"/>
  <c r="W6" i="21"/>
  <c r="X6" i="21"/>
  <c r="Y6" i="21"/>
  <c r="P6" i="21"/>
  <c r="Q5" i="21"/>
  <c r="R5" i="21"/>
  <c r="S5" i="21"/>
  <c r="T5" i="21"/>
  <c r="U5" i="21"/>
  <c r="V5" i="21"/>
  <c r="W5" i="21"/>
  <c r="X5" i="21"/>
  <c r="Y5" i="21"/>
  <c r="P5" i="21"/>
  <c r="E63" i="21"/>
  <c r="F63" i="21"/>
  <c r="G63" i="21"/>
  <c r="H63" i="21"/>
  <c r="I63" i="21"/>
  <c r="J63" i="21"/>
  <c r="K63" i="21"/>
  <c r="L63" i="21"/>
  <c r="M63" i="21"/>
  <c r="E64" i="21"/>
  <c r="F64" i="21"/>
  <c r="G64" i="21"/>
  <c r="H64" i="21"/>
  <c r="I64" i="21"/>
  <c r="J64" i="21"/>
  <c r="K64" i="21"/>
  <c r="L64" i="21"/>
  <c r="M64" i="21"/>
  <c r="E65" i="21"/>
  <c r="F65" i="21"/>
  <c r="G65" i="21"/>
  <c r="H65" i="21"/>
  <c r="I65" i="21"/>
  <c r="J65" i="21"/>
  <c r="K65" i="21"/>
  <c r="L65" i="21"/>
  <c r="M65" i="21"/>
  <c r="E66" i="21"/>
  <c r="F66" i="21"/>
  <c r="G66" i="21"/>
  <c r="H66" i="21"/>
  <c r="I66" i="21"/>
  <c r="J66" i="21"/>
  <c r="K66" i="21"/>
  <c r="L66" i="21"/>
  <c r="M66" i="21"/>
  <c r="D63" i="21"/>
  <c r="D64" i="21"/>
  <c r="D65" i="21"/>
  <c r="D66" i="21"/>
  <c r="Y2" i="28"/>
  <c r="X2" i="28"/>
  <c r="W2" i="28"/>
  <c r="V2" i="28"/>
  <c r="U2" i="28"/>
  <c r="T2" i="28"/>
  <c r="S2" i="28"/>
  <c r="R2" i="28"/>
  <c r="Q2" i="28"/>
  <c r="P2" i="28"/>
  <c r="Y51" i="29"/>
  <c r="X51" i="29"/>
  <c r="W51" i="29"/>
  <c r="T51" i="29"/>
  <c r="S51" i="29"/>
  <c r="P51" i="29"/>
  <c r="Y50" i="29"/>
  <c r="X50" i="29"/>
  <c r="U50" i="29"/>
  <c r="T50" i="29"/>
  <c r="Q50" i="29"/>
  <c r="P50" i="29"/>
  <c r="Y49" i="29"/>
  <c r="V49" i="29"/>
  <c r="U49" i="29"/>
  <c r="R49" i="29"/>
  <c r="Q49" i="29"/>
  <c r="W48" i="29"/>
  <c r="V48" i="29"/>
  <c r="T48" i="29"/>
  <c r="S48" i="29"/>
  <c r="R48" i="29"/>
  <c r="P48" i="29"/>
  <c r="Y28" i="28"/>
  <c r="X28" i="28"/>
  <c r="W28" i="28"/>
  <c r="V28" i="28"/>
  <c r="U28" i="28"/>
  <c r="T28" i="28"/>
  <c r="R28" i="28"/>
  <c r="Q28" i="28"/>
  <c r="P28" i="28"/>
  <c r="Y27" i="28"/>
  <c r="X27" i="28"/>
  <c r="W27" i="28"/>
  <c r="V27" i="28"/>
  <c r="U27" i="28"/>
  <c r="S27" i="28"/>
  <c r="R27" i="28"/>
  <c r="Q27" i="28"/>
  <c r="Y26" i="28"/>
  <c r="X26" i="28"/>
  <c r="W26" i="28"/>
  <c r="V26" i="28"/>
  <c r="T26" i="28"/>
  <c r="S26" i="28"/>
  <c r="R26" i="28"/>
  <c r="Q26" i="28"/>
  <c r="P26" i="28"/>
  <c r="Y25" i="28"/>
  <c r="X25" i="28"/>
  <c r="W25" i="28"/>
  <c r="U25" i="28"/>
  <c r="T25" i="28"/>
  <c r="S25" i="28"/>
  <c r="R25" i="28"/>
  <c r="Q25" i="28"/>
  <c r="P25" i="28"/>
  <c r="P63" i="21" l="1"/>
  <c r="AE269" i="26" l="1"/>
  <c r="AF269" i="26"/>
  <c r="AE270" i="26"/>
  <c r="AF270" i="26"/>
  <c r="AE271" i="26"/>
  <c r="AF271" i="26"/>
  <c r="AE272" i="26"/>
  <c r="AF272" i="26"/>
  <c r="AE273" i="26"/>
  <c r="AF273" i="26"/>
  <c r="AE274" i="26"/>
  <c r="AF274" i="26"/>
  <c r="AE275" i="26"/>
  <c r="AF275" i="26"/>
  <c r="AE276" i="26"/>
  <c r="AF276" i="26"/>
  <c r="AE277" i="26"/>
  <c r="AF277" i="26"/>
  <c r="AE278" i="26"/>
  <c r="AF278" i="26"/>
  <c r="AD270" i="26"/>
  <c r="AD271" i="26"/>
  <c r="AD272" i="26"/>
  <c r="AD273" i="26"/>
  <c r="AD274" i="26"/>
  <c r="AD275" i="26"/>
  <c r="AD276" i="26"/>
  <c r="AD277" i="26"/>
  <c r="AD278" i="26"/>
  <c r="AD269" i="26"/>
  <c r="Y4" i="21"/>
  <c r="X4" i="21"/>
  <c r="W4" i="21"/>
  <c r="V4" i="21"/>
  <c r="U4" i="21"/>
  <c r="T4" i="21"/>
  <c r="S4" i="21"/>
  <c r="R4" i="21"/>
  <c r="Q4" i="21"/>
  <c r="P4" i="21"/>
  <c r="X433" i="26" l="1"/>
  <c r="W433" i="26"/>
  <c r="V433" i="26"/>
  <c r="U433" i="26"/>
  <c r="T433" i="26"/>
  <c r="S433" i="26"/>
  <c r="R433" i="26"/>
  <c r="Q433" i="26"/>
  <c r="P433" i="26"/>
  <c r="O433" i="26"/>
  <c r="X432" i="26"/>
  <c r="W432" i="26"/>
  <c r="V432" i="26"/>
  <c r="U432" i="26"/>
  <c r="T432" i="26"/>
  <c r="S432" i="26"/>
  <c r="R432" i="26"/>
  <c r="Q432" i="26"/>
  <c r="P432" i="26"/>
  <c r="O432" i="26"/>
  <c r="X431" i="26"/>
  <c r="W431" i="26"/>
  <c r="V431" i="26"/>
  <c r="U431" i="26"/>
  <c r="T431" i="26"/>
  <c r="S431" i="26"/>
  <c r="R431" i="26"/>
  <c r="Q431" i="26"/>
  <c r="P431" i="26"/>
  <c r="O431" i="26"/>
  <c r="X411" i="26"/>
  <c r="W411" i="26"/>
  <c r="V411" i="26"/>
  <c r="U411" i="26"/>
  <c r="T411" i="26"/>
  <c r="S411" i="26"/>
  <c r="R411" i="26"/>
  <c r="Q411" i="26"/>
  <c r="P411" i="26"/>
  <c r="O411" i="26"/>
  <c r="X410" i="26"/>
  <c r="W410" i="26"/>
  <c r="V410" i="26"/>
  <c r="U410" i="26"/>
  <c r="T410" i="26"/>
  <c r="S410" i="26"/>
  <c r="R410" i="26"/>
  <c r="Q410" i="26"/>
  <c r="P410" i="26"/>
  <c r="O410" i="26"/>
  <c r="X409" i="26"/>
  <c r="W409" i="26"/>
  <c r="V409" i="26"/>
  <c r="U409" i="26"/>
  <c r="T409" i="26"/>
  <c r="S409" i="26"/>
  <c r="R409" i="26"/>
  <c r="Q409" i="26"/>
  <c r="P409" i="26"/>
  <c r="O409" i="26"/>
  <c r="X382" i="26"/>
  <c r="W382" i="26"/>
  <c r="V382" i="26"/>
  <c r="U382" i="26"/>
  <c r="T382" i="26"/>
  <c r="S382" i="26"/>
  <c r="R382" i="26"/>
  <c r="Q382" i="26"/>
  <c r="P382" i="26"/>
  <c r="O382" i="26"/>
  <c r="X381" i="26"/>
  <c r="W381" i="26"/>
  <c r="V381" i="26"/>
  <c r="U381" i="26"/>
  <c r="T381" i="26"/>
  <c r="S381" i="26"/>
  <c r="R381" i="26"/>
  <c r="Q381" i="26"/>
  <c r="P381" i="26"/>
  <c r="O381" i="26"/>
  <c r="X380" i="26"/>
  <c r="W380" i="26"/>
  <c r="V380" i="26"/>
  <c r="U380" i="26"/>
  <c r="T380" i="26"/>
  <c r="S380" i="26"/>
  <c r="R380" i="26"/>
  <c r="Q380" i="26"/>
  <c r="P380" i="26"/>
  <c r="O380" i="26"/>
  <c r="X355" i="26"/>
  <c r="W355" i="26"/>
  <c r="V355" i="26"/>
  <c r="U355" i="26"/>
  <c r="T355" i="26"/>
  <c r="S355" i="26"/>
  <c r="R355" i="26"/>
  <c r="Q355" i="26"/>
  <c r="P355" i="26"/>
  <c r="O355" i="26"/>
  <c r="X354" i="26"/>
  <c r="W354" i="26"/>
  <c r="V354" i="26"/>
  <c r="U354" i="26"/>
  <c r="T354" i="26"/>
  <c r="S354" i="26"/>
  <c r="R354" i="26"/>
  <c r="Q354" i="26"/>
  <c r="P354" i="26"/>
  <c r="O354" i="26"/>
  <c r="X353" i="26"/>
  <c r="W353" i="26"/>
  <c r="V353" i="26"/>
  <c r="U353" i="26"/>
  <c r="T353" i="26"/>
  <c r="S353" i="26"/>
  <c r="R353" i="26"/>
  <c r="Q353" i="26"/>
  <c r="P353" i="26"/>
  <c r="O353" i="26"/>
  <c r="X328" i="26"/>
  <c r="W328" i="26"/>
  <c r="V328" i="26"/>
  <c r="U328" i="26"/>
  <c r="T328" i="26"/>
  <c r="S328" i="26"/>
  <c r="R328" i="26"/>
  <c r="Q328" i="26"/>
  <c r="P328" i="26"/>
  <c r="O328" i="26"/>
  <c r="X327" i="26"/>
  <c r="W327" i="26"/>
  <c r="V327" i="26"/>
  <c r="U327" i="26"/>
  <c r="T327" i="26"/>
  <c r="S327" i="26"/>
  <c r="R327" i="26"/>
  <c r="Q327" i="26"/>
  <c r="P327" i="26"/>
  <c r="O327" i="26"/>
  <c r="X326" i="26"/>
  <c r="W326" i="26"/>
  <c r="V326" i="26"/>
  <c r="U326" i="26"/>
  <c r="T326" i="26"/>
  <c r="S326" i="26"/>
  <c r="R326" i="26"/>
  <c r="Q326" i="26"/>
  <c r="P326" i="26"/>
  <c r="O326" i="26"/>
  <c r="X307" i="26"/>
  <c r="W307" i="26"/>
  <c r="V307" i="26"/>
  <c r="U307" i="26"/>
  <c r="T307" i="26"/>
  <c r="S307" i="26"/>
  <c r="R307" i="26"/>
  <c r="Q307" i="26"/>
  <c r="P307" i="26"/>
  <c r="O307" i="26"/>
  <c r="X306" i="26"/>
  <c r="W306" i="26"/>
  <c r="V306" i="26"/>
  <c r="U306" i="26"/>
  <c r="T306" i="26"/>
  <c r="S306" i="26"/>
  <c r="R306" i="26"/>
  <c r="Q306" i="26"/>
  <c r="P306" i="26"/>
  <c r="O306" i="26"/>
  <c r="X305" i="26"/>
  <c r="W305" i="26"/>
  <c r="V305" i="26"/>
  <c r="U305" i="26"/>
  <c r="T305" i="26"/>
  <c r="S305" i="26"/>
  <c r="R305" i="26"/>
  <c r="Q305" i="26"/>
  <c r="P305" i="26"/>
  <c r="O305" i="26"/>
  <c r="W253" i="26"/>
  <c r="V253" i="26"/>
  <c r="U253" i="26"/>
  <c r="T253" i="26"/>
  <c r="S253" i="26"/>
  <c r="R253" i="26"/>
  <c r="Q253" i="26"/>
  <c r="P253" i="26"/>
  <c r="O253" i="26"/>
  <c r="N253" i="26"/>
  <c r="W252" i="26"/>
  <c r="V252" i="26"/>
  <c r="U252" i="26"/>
  <c r="T252" i="26"/>
  <c r="S252" i="26"/>
  <c r="R252" i="26"/>
  <c r="Q252" i="26"/>
  <c r="P252" i="26"/>
  <c r="O252" i="26"/>
  <c r="N252" i="26"/>
  <c r="W251" i="26"/>
  <c r="V251" i="26"/>
  <c r="U251" i="26"/>
  <c r="T251" i="26"/>
  <c r="S251" i="26"/>
  <c r="R251" i="26"/>
  <c r="Q251" i="26"/>
  <c r="P251" i="26"/>
  <c r="O251" i="26"/>
  <c r="N251" i="26"/>
  <c r="X230" i="26"/>
  <c r="W230" i="26"/>
  <c r="V230" i="26"/>
  <c r="U230" i="26"/>
  <c r="T230" i="26"/>
  <c r="S230" i="26"/>
  <c r="R230" i="26"/>
  <c r="Q230" i="26"/>
  <c r="P230" i="26"/>
  <c r="O230" i="26"/>
  <c r="X229" i="26"/>
  <c r="W229" i="26"/>
  <c r="V229" i="26"/>
  <c r="U229" i="26"/>
  <c r="T229" i="26"/>
  <c r="S229" i="26"/>
  <c r="R229" i="26"/>
  <c r="Q229" i="26"/>
  <c r="P229" i="26"/>
  <c r="O229" i="26"/>
  <c r="X228" i="26"/>
  <c r="W228" i="26"/>
  <c r="V228" i="26"/>
  <c r="U228" i="26"/>
  <c r="T228" i="26"/>
  <c r="S228" i="26"/>
  <c r="R228" i="26"/>
  <c r="Q228" i="26"/>
  <c r="P228" i="26"/>
  <c r="O228" i="26"/>
  <c r="X13" i="26"/>
  <c r="W13" i="26"/>
  <c r="V13" i="26"/>
  <c r="U13" i="26"/>
  <c r="T13" i="26"/>
  <c r="S13" i="26"/>
  <c r="R13" i="26"/>
  <c r="Q13" i="26"/>
  <c r="P13" i="26"/>
  <c r="O13" i="26"/>
  <c r="X12" i="26"/>
  <c r="W12" i="26"/>
  <c r="V12" i="26"/>
  <c r="U12" i="26"/>
  <c r="T12" i="26"/>
  <c r="S12" i="26"/>
  <c r="R12" i="26"/>
  <c r="Q12" i="26"/>
  <c r="P12" i="26"/>
  <c r="O12" i="26"/>
  <c r="X11" i="26"/>
  <c r="W11" i="26"/>
  <c r="V11" i="26"/>
  <c r="U11" i="26"/>
  <c r="T11" i="26"/>
  <c r="S11" i="26"/>
  <c r="R11" i="26"/>
  <c r="Q11" i="26"/>
  <c r="P11" i="26"/>
  <c r="O11" i="26"/>
  <c r="X42" i="26"/>
  <c r="W42" i="26"/>
  <c r="V42" i="26"/>
  <c r="U42" i="26"/>
  <c r="T42" i="26"/>
  <c r="S42" i="26"/>
  <c r="R42" i="26"/>
  <c r="Q42" i="26"/>
  <c r="P42" i="26"/>
  <c r="O42" i="26"/>
  <c r="X41" i="26"/>
  <c r="W41" i="26"/>
  <c r="V41" i="26"/>
  <c r="U41" i="26"/>
  <c r="T41" i="26"/>
  <c r="S41" i="26"/>
  <c r="R41" i="26"/>
  <c r="Q41" i="26"/>
  <c r="P41" i="26"/>
  <c r="O41" i="26"/>
  <c r="X40" i="26"/>
  <c r="W40" i="26"/>
  <c r="V40" i="26"/>
  <c r="U40" i="26"/>
  <c r="T40" i="26"/>
  <c r="S40" i="26"/>
  <c r="R40" i="26"/>
  <c r="Q40" i="26"/>
  <c r="P40" i="26"/>
  <c r="O40" i="26"/>
  <c r="X68" i="26"/>
  <c r="W68" i="26"/>
  <c r="V68" i="26"/>
  <c r="U68" i="26"/>
  <c r="T68" i="26"/>
  <c r="S68" i="26"/>
  <c r="R68" i="26"/>
  <c r="Q68" i="26"/>
  <c r="P68" i="26"/>
  <c r="O68" i="26"/>
  <c r="X67" i="26"/>
  <c r="W67" i="26"/>
  <c r="V67" i="26"/>
  <c r="U67" i="26"/>
  <c r="T67" i="26"/>
  <c r="S67" i="26"/>
  <c r="R67" i="26"/>
  <c r="Q67" i="26"/>
  <c r="P67" i="26"/>
  <c r="O67" i="26"/>
  <c r="X66" i="26"/>
  <c r="W66" i="26"/>
  <c r="V66" i="26"/>
  <c r="U66" i="26"/>
  <c r="T66" i="26"/>
  <c r="S66" i="26"/>
  <c r="R66" i="26"/>
  <c r="Q66" i="26"/>
  <c r="P66" i="26"/>
  <c r="O66" i="26"/>
  <c r="X92" i="26"/>
  <c r="W92" i="26"/>
  <c r="V92" i="26"/>
  <c r="U92" i="26"/>
  <c r="T92" i="26"/>
  <c r="S92" i="26"/>
  <c r="R92" i="26"/>
  <c r="Q92" i="26"/>
  <c r="P92" i="26"/>
  <c r="O92" i="26"/>
  <c r="X91" i="26"/>
  <c r="W91" i="26"/>
  <c r="V91" i="26"/>
  <c r="U91" i="26"/>
  <c r="T91" i="26"/>
  <c r="S91" i="26"/>
  <c r="R91" i="26"/>
  <c r="Q91" i="26"/>
  <c r="P91" i="26"/>
  <c r="O91" i="26"/>
  <c r="X90" i="26"/>
  <c r="W90" i="26"/>
  <c r="V90" i="26"/>
  <c r="U90" i="26"/>
  <c r="T90" i="26"/>
  <c r="S90" i="26"/>
  <c r="R90" i="26"/>
  <c r="Q90" i="26"/>
  <c r="P90" i="26"/>
  <c r="O90" i="26"/>
  <c r="X117" i="26"/>
  <c r="W117" i="26"/>
  <c r="V117" i="26"/>
  <c r="U117" i="26"/>
  <c r="T117" i="26"/>
  <c r="S117" i="26"/>
  <c r="R117" i="26"/>
  <c r="Q117" i="26"/>
  <c r="P117" i="26"/>
  <c r="O117" i="26"/>
  <c r="X116" i="26"/>
  <c r="W116" i="26"/>
  <c r="V116" i="26"/>
  <c r="U116" i="26"/>
  <c r="T116" i="26"/>
  <c r="S116" i="26"/>
  <c r="R116" i="26"/>
  <c r="Q116" i="26"/>
  <c r="P116" i="26"/>
  <c r="O116" i="26"/>
  <c r="X115" i="26"/>
  <c r="W115" i="26"/>
  <c r="V115" i="26"/>
  <c r="U115" i="26"/>
  <c r="T115" i="26"/>
  <c r="S115" i="26"/>
  <c r="R115" i="26"/>
  <c r="Q115" i="26"/>
  <c r="P115" i="26"/>
  <c r="O115" i="26"/>
  <c r="X147" i="26"/>
  <c r="W147" i="26"/>
  <c r="V147" i="26"/>
  <c r="U147" i="26"/>
  <c r="T147" i="26"/>
  <c r="S147" i="26"/>
  <c r="R147" i="26"/>
  <c r="Q147" i="26"/>
  <c r="P147" i="26"/>
  <c r="O147" i="26"/>
  <c r="X146" i="26"/>
  <c r="W146" i="26"/>
  <c r="V146" i="26"/>
  <c r="U146" i="26"/>
  <c r="T146" i="26"/>
  <c r="S146" i="26"/>
  <c r="R146" i="26"/>
  <c r="Q146" i="26"/>
  <c r="P146" i="26"/>
  <c r="O146" i="26"/>
  <c r="X145" i="26"/>
  <c r="W145" i="26"/>
  <c r="V145" i="26"/>
  <c r="U145" i="26"/>
  <c r="T145" i="26"/>
  <c r="S145" i="26"/>
  <c r="R145" i="26"/>
  <c r="Q145" i="26"/>
  <c r="P145" i="26"/>
  <c r="O145" i="26"/>
  <c r="X174" i="26"/>
  <c r="W174" i="26"/>
  <c r="V174" i="26"/>
  <c r="U174" i="26"/>
  <c r="T174" i="26"/>
  <c r="S174" i="26"/>
  <c r="R174" i="26"/>
  <c r="Q174" i="26"/>
  <c r="P174" i="26"/>
  <c r="O174" i="26"/>
  <c r="X173" i="26"/>
  <c r="W173" i="26"/>
  <c r="V173" i="26"/>
  <c r="U173" i="26"/>
  <c r="T173" i="26"/>
  <c r="S173" i="26"/>
  <c r="R173" i="26"/>
  <c r="Q173" i="26"/>
  <c r="P173" i="26"/>
  <c r="O173" i="26"/>
  <c r="X172" i="26"/>
  <c r="W172" i="26"/>
  <c r="V172" i="26"/>
  <c r="U172" i="26"/>
  <c r="T172" i="26"/>
  <c r="S172" i="26"/>
  <c r="R172" i="26"/>
  <c r="Q172" i="26"/>
  <c r="P172" i="26"/>
  <c r="O172" i="26"/>
  <c r="P199" i="26"/>
  <c r="Q199" i="26"/>
  <c r="R199" i="26"/>
  <c r="S199" i="26"/>
  <c r="T199" i="26"/>
  <c r="U199" i="26"/>
  <c r="V199" i="26"/>
  <c r="W199" i="26"/>
  <c r="X199" i="26"/>
  <c r="P200" i="26"/>
  <c r="Q200" i="26"/>
  <c r="R200" i="26"/>
  <c r="S200" i="26"/>
  <c r="T200" i="26"/>
  <c r="U200" i="26"/>
  <c r="V200" i="26"/>
  <c r="W200" i="26"/>
  <c r="X200" i="26"/>
  <c r="P201" i="26"/>
  <c r="Q201" i="26"/>
  <c r="R201" i="26"/>
  <c r="S201" i="26"/>
  <c r="T201" i="26"/>
  <c r="U201" i="26"/>
  <c r="V201" i="26"/>
  <c r="W201" i="26"/>
  <c r="X201" i="26"/>
  <c r="O200" i="26"/>
  <c r="O201" i="26"/>
  <c r="O199" i="26"/>
  <c r="V6" i="10" l="1"/>
  <c r="W6" i="10"/>
  <c r="V7" i="10"/>
  <c r="W7" i="10"/>
  <c r="V8" i="10"/>
  <c r="W8" i="10"/>
  <c r="V9" i="10"/>
  <c r="W9" i="10"/>
  <c r="V10" i="10"/>
  <c r="W10" i="10"/>
  <c r="V11" i="10"/>
  <c r="W11" i="10"/>
  <c r="V12" i="10"/>
  <c r="W12" i="10"/>
  <c r="V13" i="10"/>
  <c r="W13" i="10"/>
  <c r="V14" i="10"/>
  <c r="W14" i="10"/>
  <c r="V15" i="10"/>
  <c r="W15" i="10"/>
  <c r="U7" i="10"/>
  <c r="U8" i="10"/>
  <c r="U9" i="10"/>
  <c r="U10" i="10"/>
  <c r="U11" i="10"/>
  <c r="U12" i="10"/>
  <c r="U13" i="10"/>
  <c r="U14" i="10"/>
  <c r="U15" i="10"/>
  <c r="U6" i="10"/>
  <c r="T12" i="24" l="1"/>
  <c r="U12" i="24"/>
  <c r="T13" i="24"/>
  <c r="U13" i="24"/>
  <c r="T14" i="24"/>
  <c r="U14" i="24"/>
  <c r="T15" i="24"/>
  <c r="U15" i="24"/>
  <c r="T16" i="24"/>
  <c r="U16" i="24"/>
  <c r="T17" i="24"/>
  <c r="U17" i="24"/>
  <c r="T18" i="24"/>
  <c r="U18" i="24"/>
  <c r="T19" i="24"/>
  <c r="U19" i="24"/>
  <c r="T20" i="24"/>
  <c r="U20" i="24"/>
  <c r="T21" i="24"/>
  <c r="U21" i="24"/>
  <c r="S13" i="24"/>
  <c r="S14" i="24"/>
  <c r="S15" i="24"/>
  <c r="S16" i="24"/>
  <c r="S17" i="24"/>
  <c r="S18" i="24"/>
  <c r="S19" i="24"/>
  <c r="S20" i="24"/>
  <c r="S21" i="24"/>
  <c r="S12" i="24"/>
</calcChain>
</file>

<file path=xl/sharedStrings.xml><?xml version="1.0" encoding="utf-8"?>
<sst xmlns="http://schemas.openxmlformats.org/spreadsheetml/2006/main" count="9855" uniqueCount="7626">
  <si>
    <r>
      <t>PDS-based precipitation frequency estimates with 90% confidence intervals (in inches)</t>
    </r>
    <r>
      <rPr>
        <b/>
        <vertAlign val="superscript"/>
        <sz val="12"/>
        <color rgb="FF000000"/>
        <rFont val="Arial"/>
        <family val="2"/>
      </rPr>
      <t>1</t>
    </r>
  </si>
  <si>
    <t>Duration</t>
  </si>
  <si>
    <t>Average recurrence interval (years)</t>
  </si>
  <si>
    <t>5-min</t>
  </si>
  <si>
    <r>
      <t>0.358</t>
    </r>
    <r>
      <rPr>
        <sz val="8"/>
        <color rgb="FF000000"/>
        <rFont val="Arial"/>
        <family val="2"/>
      </rPr>
      <t>(0.323‑0.397)</t>
    </r>
  </si>
  <si>
    <r>
      <t>0.426</t>
    </r>
    <r>
      <rPr>
        <sz val="8"/>
        <color rgb="FF000000"/>
        <rFont val="Arial"/>
        <family val="2"/>
      </rPr>
      <t>(0.383‑0.472)</t>
    </r>
  </si>
  <si>
    <r>
      <t>0.500</t>
    </r>
    <r>
      <rPr>
        <sz val="8"/>
        <color rgb="FF000000"/>
        <rFont val="Arial"/>
        <family val="2"/>
      </rPr>
      <t>(0.449‑0.552)</t>
    </r>
  </si>
  <si>
    <r>
      <t>0.565</t>
    </r>
    <r>
      <rPr>
        <sz val="8"/>
        <color rgb="FF000000"/>
        <rFont val="Arial"/>
        <family val="2"/>
      </rPr>
      <t>(0.506‑0.624)</t>
    </r>
  </si>
  <si>
    <r>
      <t>0.639</t>
    </r>
    <r>
      <rPr>
        <sz val="8"/>
        <color rgb="FF000000"/>
        <rFont val="Arial"/>
        <family val="2"/>
      </rPr>
      <t>(0.571‑0.708)</t>
    </r>
  </si>
  <si>
    <r>
      <t>0.698</t>
    </r>
    <r>
      <rPr>
        <sz val="8"/>
        <color rgb="FF000000"/>
        <rFont val="Arial"/>
        <family val="2"/>
      </rPr>
      <t>(0.621‑0.775)</t>
    </r>
  </si>
  <si>
    <r>
      <t>0.754</t>
    </r>
    <r>
      <rPr>
        <sz val="8"/>
        <color rgb="FF000000"/>
        <rFont val="Arial"/>
        <family val="2"/>
      </rPr>
      <t>(0.668‑0.839)</t>
    </r>
  </si>
  <si>
    <r>
      <t>0.808</t>
    </r>
    <r>
      <rPr>
        <sz val="8"/>
        <color rgb="FF000000"/>
        <rFont val="Arial"/>
        <family val="2"/>
      </rPr>
      <t>(0.711‑0.902)</t>
    </r>
  </si>
  <si>
    <r>
      <t>0.873</t>
    </r>
    <r>
      <rPr>
        <sz val="8"/>
        <color rgb="FF000000"/>
        <rFont val="Arial"/>
        <family val="2"/>
      </rPr>
      <t>(0.760‑0.981)</t>
    </r>
  </si>
  <si>
    <r>
      <t>0.930</t>
    </r>
    <r>
      <rPr>
        <sz val="8"/>
        <color rgb="FF000000"/>
        <rFont val="Arial"/>
        <family val="2"/>
      </rPr>
      <t>(0.803‑1.05)</t>
    </r>
  </si>
  <si>
    <t>10-min</t>
  </si>
  <si>
    <r>
      <t>0.572</t>
    </r>
    <r>
      <rPr>
        <sz val="8"/>
        <color rgb="FF000000"/>
        <rFont val="Arial"/>
        <family val="2"/>
      </rPr>
      <t>(0.515‑0.635)</t>
    </r>
  </si>
  <si>
    <r>
      <t>0.682</t>
    </r>
    <r>
      <rPr>
        <sz val="8"/>
        <color rgb="FF000000"/>
        <rFont val="Arial"/>
        <family val="2"/>
      </rPr>
      <t>(0.613‑0.755)</t>
    </r>
  </si>
  <si>
    <r>
      <t>0.800</t>
    </r>
    <r>
      <rPr>
        <sz val="8"/>
        <color rgb="FF000000"/>
        <rFont val="Arial"/>
        <family val="2"/>
      </rPr>
      <t>(0.719‑0.884)</t>
    </r>
  </si>
  <si>
    <r>
      <t>0.903</t>
    </r>
    <r>
      <rPr>
        <sz val="8"/>
        <color rgb="FF000000"/>
        <rFont val="Arial"/>
        <family val="2"/>
      </rPr>
      <t>(0.810‑0.998)</t>
    </r>
  </si>
  <si>
    <r>
      <t>1.02</t>
    </r>
    <r>
      <rPr>
        <sz val="8"/>
        <color rgb="FF000000"/>
        <rFont val="Arial"/>
        <family val="2"/>
      </rPr>
      <t>(0.910‑1.13)</t>
    </r>
  </si>
  <si>
    <r>
      <t>1.11</t>
    </r>
    <r>
      <rPr>
        <sz val="8"/>
        <color rgb="FF000000"/>
        <rFont val="Arial"/>
        <family val="2"/>
      </rPr>
      <t>(0.990‑1.23)</t>
    </r>
  </si>
  <si>
    <r>
      <t>1.20</t>
    </r>
    <r>
      <rPr>
        <sz val="8"/>
        <color rgb="FF000000"/>
        <rFont val="Arial"/>
        <family val="2"/>
      </rPr>
      <t>(1.06‑1.33)</t>
    </r>
  </si>
  <si>
    <r>
      <t>1.28</t>
    </r>
    <r>
      <rPr>
        <sz val="8"/>
        <color rgb="FF000000"/>
        <rFont val="Arial"/>
        <family val="2"/>
      </rPr>
      <t>(1.13‑1.43)</t>
    </r>
  </si>
  <si>
    <r>
      <t>1.38</t>
    </r>
    <r>
      <rPr>
        <sz val="8"/>
        <color rgb="FF000000"/>
        <rFont val="Arial"/>
        <family val="2"/>
      </rPr>
      <t>(1.20‑1.55)</t>
    </r>
  </si>
  <si>
    <r>
      <t>1.46</t>
    </r>
    <r>
      <rPr>
        <sz val="8"/>
        <color rgb="FF000000"/>
        <rFont val="Arial"/>
        <family val="2"/>
      </rPr>
      <t>(1.26‑1.66)</t>
    </r>
  </si>
  <si>
    <t>15-min</t>
  </si>
  <si>
    <r>
      <t>0.715</t>
    </r>
    <r>
      <rPr>
        <sz val="8"/>
        <color rgb="FF000000"/>
        <rFont val="Arial"/>
        <family val="2"/>
      </rPr>
      <t>(0.644‑0.793)</t>
    </r>
  </si>
  <si>
    <r>
      <t>0.857</t>
    </r>
    <r>
      <rPr>
        <sz val="8"/>
        <color rgb="FF000000"/>
        <rFont val="Arial"/>
        <family val="2"/>
      </rPr>
      <t>(0.770‑0.949)</t>
    </r>
  </si>
  <si>
    <r>
      <t>1.01</t>
    </r>
    <r>
      <rPr>
        <sz val="8"/>
        <color rgb="FF000000"/>
        <rFont val="Arial"/>
        <family val="2"/>
      </rPr>
      <t>(0.910‑1.12)</t>
    </r>
  </si>
  <si>
    <r>
      <t>1.14</t>
    </r>
    <r>
      <rPr>
        <sz val="8"/>
        <color rgb="FF000000"/>
        <rFont val="Arial"/>
        <family val="2"/>
      </rPr>
      <t>(1.02‑1.26)</t>
    </r>
  </si>
  <si>
    <r>
      <t>1.29</t>
    </r>
    <r>
      <rPr>
        <sz val="8"/>
        <color rgb="FF000000"/>
        <rFont val="Arial"/>
        <family val="2"/>
      </rPr>
      <t>(1.15‑1.43)</t>
    </r>
  </si>
  <si>
    <r>
      <t>1.41</t>
    </r>
    <r>
      <rPr>
        <sz val="8"/>
        <color rgb="FF000000"/>
        <rFont val="Arial"/>
        <family val="2"/>
      </rPr>
      <t>(1.25‑1.56)</t>
    </r>
  </si>
  <si>
    <r>
      <t>1.52</t>
    </r>
    <r>
      <rPr>
        <sz val="8"/>
        <color rgb="FF000000"/>
        <rFont val="Arial"/>
        <family val="2"/>
      </rPr>
      <t>(1.34‑1.69)</t>
    </r>
  </si>
  <si>
    <r>
      <t>1.62</t>
    </r>
    <r>
      <rPr>
        <sz val="8"/>
        <color rgb="FF000000"/>
        <rFont val="Arial"/>
        <family val="2"/>
      </rPr>
      <t>(1.42‑1.81)</t>
    </r>
  </si>
  <si>
    <r>
      <t>1.74</t>
    </r>
    <r>
      <rPr>
        <sz val="8"/>
        <color rgb="FF000000"/>
        <rFont val="Arial"/>
        <family val="2"/>
      </rPr>
      <t>(1.51‑1.95)</t>
    </r>
  </si>
  <si>
    <r>
      <t>1.84</t>
    </r>
    <r>
      <rPr>
        <sz val="8"/>
        <color rgb="FF000000"/>
        <rFont val="Arial"/>
        <family val="2"/>
      </rPr>
      <t>(1.59‑2.08)</t>
    </r>
  </si>
  <si>
    <t>30-min</t>
  </si>
  <si>
    <r>
      <t>0.981</t>
    </r>
    <r>
      <rPr>
        <sz val="8"/>
        <color rgb="FF000000"/>
        <rFont val="Arial"/>
        <family val="2"/>
      </rPr>
      <t>(0.883‑1.09)</t>
    </r>
  </si>
  <si>
    <r>
      <t>1.18</t>
    </r>
    <r>
      <rPr>
        <sz val="8"/>
        <color rgb="FF000000"/>
        <rFont val="Arial"/>
        <family val="2"/>
      </rPr>
      <t>(1.06‑1.31)</t>
    </r>
  </si>
  <si>
    <r>
      <t>1.44</t>
    </r>
    <r>
      <rPr>
        <sz val="8"/>
        <color rgb="FF000000"/>
        <rFont val="Arial"/>
        <family val="2"/>
      </rPr>
      <t>(1.29‑1.59)</t>
    </r>
  </si>
  <si>
    <r>
      <t>1.66</t>
    </r>
    <r>
      <rPr>
        <sz val="8"/>
        <color rgb="FF000000"/>
        <rFont val="Arial"/>
        <family val="2"/>
      </rPr>
      <t>(1.48‑1.83)</t>
    </r>
  </si>
  <si>
    <r>
      <t>1.91</t>
    </r>
    <r>
      <rPr>
        <sz val="8"/>
        <color rgb="FF000000"/>
        <rFont val="Arial"/>
        <family val="2"/>
      </rPr>
      <t>(1.71‑2.12)</t>
    </r>
  </si>
  <si>
    <r>
      <t>2.12</t>
    </r>
    <r>
      <rPr>
        <sz val="8"/>
        <color rgb="FF000000"/>
        <rFont val="Arial"/>
        <family val="2"/>
      </rPr>
      <t>(1.89‑2.35)</t>
    </r>
  </si>
  <si>
    <r>
      <t>2.32</t>
    </r>
    <r>
      <rPr>
        <sz val="8"/>
        <color rgb="FF000000"/>
        <rFont val="Arial"/>
        <family val="2"/>
      </rPr>
      <t>(2.06‑2.58)</t>
    </r>
  </si>
  <si>
    <r>
      <t>2.52</t>
    </r>
    <r>
      <rPr>
        <sz val="8"/>
        <color rgb="FF000000"/>
        <rFont val="Arial"/>
        <family val="2"/>
      </rPr>
      <t>(2.22‑2.81)</t>
    </r>
  </si>
  <si>
    <r>
      <t>2.76</t>
    </r>
    <r>
      <rPr>
        <sz val="8"/>
        <color rgb="FF000000"/>
        <rFont val="Arial"/>
        <family val="2"/>
      </rPr>
      <t>(2.41‑3.11)</t>
    </r>
  </si>
  <si>
    <r>
      <t>2.98</t>
    </r>
    <r>
      <rPr>
        <sz val="8"/>
        <color rgb="FF000000"/>
        <rFont val="Arial"/>
        <family val="2"/>
      </rPr>
      <t>(2.57‑3.37)</t>
    </r>
  </si>
  <si>
    <t>60-min</t>
  </si>
  <si>
    <r>
      <t>1.22</t>
    </r>
    <r>
      <rPr>
        <sz val="8"/>
        <color rgb="FF000000"/>
        <rFont val="Arial"/>
        <family val="2"/>
      </rPr>
      <t>(1.10‑1.36)</t>
    </r>
  </si>
  <si>
    <r>
      <t>1.49</t>
    </r>
    <r>
      <rPr>
        <sz val="8"/>
        <color rgb="FF000000"/>
        <rFont val="Arial"/>
        <family val="2"/>
      </rPr>
      <t>(1.34‑1.64)</t>
    </r>
  </si>
  <si>
    <r>
      <t>1.84</t>
    </r>
    <r>
      <rPr>
        <sz val="8"/>
        <color rgb="FF000000"/>
        <rFont val="Arial"/>
        <family val="2"/>
      </rPr>
      <t>(1.66‑2.04)</t>
    </r>
  </si>
  <si>
    <r>
      <t>2.15</t>
    </r>
    <r>
      <rPr>
        <sz val="8"/>
        <color rgb="FF000000"/>
        <rFont val="Arial"/>
        <family val="2"/>
      </rPr>
      <t>(1.93‑2.38)</t>
    </r>
  </si>
  <si>
    <r>
      <t>2.55</t>
    </r>
    <r>
      <rPr>
        <sz val="8"/>
        <color rgb="FF000000"/>
        <rFont val="Arial"/>
        <family val="2"/>
      </rPr>
      <t>(2.27‑2.82)</t>
    </r>
  </si>
  <si>
    <r>
      <t>2.87</t>
    </r>
    <r>
      <rPr>
        <sz val="8"/>
        <color rgb="FF000000"/>
        <rFont val="Arial"/>
        <family val="2"/>
      </rPr>
      <t>(2.56‑3.19)</t>
    </r>
  </si>
  <si>
    <r>
      <t>3.20</t>
    </r>
    <r>
      <rPr>
        <sz val="8"/>
        <color rgb="FF000000"/>
        <rFont val="Arial"/>
        <family val="2"/>
      </rPr>
      <t>(2.83‑3.56)</t>
    </r>
  </si>
  <si>
    <r>
      <t>3.53</t>
    </r>
    <r>
      <rPr>
        <sz val="8"/>
        <color rgb="FF000000"/>
        <rFont val="Arial"/>
        <family val="2"/>
      </rPr>
      <t>(3.11‑3.94)</t>
    </r>
  </si>
  <si>
    <r>
      <t>3.97</t>
    </r>
    <r>
      <rPr>
        <sz val="8"/>
        <color rgb="FF000000"/>
        <rFont val="Arial"/>
        <family val="2"/>
      </rPr>
      <t>(3.46‑4.46)</t>
    </r>
  </si>
  <si>
    <r>
      <t>4.34</t>
    </r>
    <r>
      <rPr>
        <sz val="8"/>
        <color rgb="FF000000"/>
        <rFont val="Arial"/>
        <family val="2"/>
      </rPr>
      <t>(3.75‑4.92)</t>
    </r>
  </si>
  <si>
    <t>2-hr</t>
  </si>
  <si>
    <r>
      <t>1.50</t>
    </r>
    <r>
      <rPr>
        <sz val="8"/>
        <color rgb="FF000000"/>
        <rFont val="Arial"/>
        <family val="2"/>
      </rPr>
      <t>(1.35‑1.68)</t>
    </r>
  </si>
  <si>
    <r>
      <t>1.83</t>
    </r>
    <r>
      <rPr>
        <sz val="8"/>
        <color rgb="FF000000"/>
        <rFont val="Arial"/>
        <family val="2"/>
      </rPr>
      <t>(1.63‑2.04)</t>
    </r>
  </si>
  <si>
    <r>
      <t>2.28</t>
    </r>
    <r>
      <rPr>
        <sz val="8"/>
        <color rgb="FF000000"/>
        <rFont val="Arial"/>
        <family val="2"/>
      </rPr>
      <t>(2.03‑2.54)</t>
    </r>
  </si>
  <si>
    <r>
      <t>2.69</t>
    </r>
    <r>
      <rPr>
        <sz val="8"/>
        <color rgb="FF000000"/>
        <rFont val="Arial"/>
        <family val="2"/>
      </rPr>
      <t>(2.39‑3.00)</t>
    </r>
  </si>
  <si>
    <r>
      <t>3.21</t>
    </r>
    <r>
      <rPr>
        <sz val="8"/>
        <color rgb="FF000000"/>
        <rFont val="Arial"/>
        <family val="2"/>
      </rPr>
      <t>(2.85‑3.58)</t>
    </r>
  </si>
  <si>
    <r>
      <t>3.66</t>
    </r>
    <r>
      <rPr>
        <sz val="8"/>
        <color rgb="FF000000"/>
        <rFont val="Arial"/>
        <family val="2"/>
      </rPr>
      <t>(3.22‑4.08)</t>
    </r>
  </si>
  <si>
    <r>
      <t>4.11</t>
    </r>
    <r>
      <rPr>
        <sz val="8"/>
        <color rgb="FF000000"/>
        <rFont val="Arial"/>
        <family val="2"/>
      </rPr>
      <t>(3.60‑4.60)</t>
    </r>
  </si>
  <si>
    <r>
      <t>4.57</t>
    </r>
    <r>
      <rPr>
        <sz val="8"/>
        <color rgb="FF000000"/>
        <rFont val="Arial"/>
        <family val="2"/>
      </rPr>
      <t>(3.98‑5.14)</t>
    </r>
  </si>
  <si>
    <r>
      <t>5.21</t>
    </r>
    <r>
      <rPr>
        <sz val="8"/>
        <color rgb="FF000000"/>
        <rFont val="Arial"/>
        <family val="2"/>
      </rPr>
      <t>(4.48‑5.89)</t>
    </r>
  </si>
  <si>
    <r>
      <t>5.76</t>
    </r>
    <r>
      <rPr>
        <sz val="8"/>
        <color rgb="FF000000"/>
        <rFont val="Arial"/>
        <family val="2"/>
      </rPr>
      <t>(4.91‑6.55)</t>
    </r>
  </si>
  <si>
    <t>3-hr</t>
  </si>
  <si>
    <r>
      <t>1.64</t>
    </r>
    <r>
      <rPr>
        <sz val="8"/>
        <color rgb="FF000000"/>
        <rFont val="Arial"/>
        <family val="2"/>
      </rPr>
      <t>(1.47‑1.84)</t>
    </r>
  </si>
  <si>
    <r>
      <t>1.99</t>
    </r>
    <r>
      <rPr>
        <sz val="8"/>
        <color rgb="FF000000"/>
        <rFont val="Arial"/>
        <family val="2"/>
      </rPr>
      <t>(1.78‑2.22)</t>
    </r>
  </si>
  <si>
    <r>
      <t>2.49</t>
    </r>
    <r>
      <rPr>
        <sz val="8"/>
        <color rgb="FF000000"/>
        <rFont val="Arial"/>
        <family val="2"/>
      </rPr>
      <t>(2.23‑2.78)</t>
    </r>
  </si>
  <si>
    <r>
      <t>2.95</t>
    </r>
    <r>
      <rPr>
        <sz val="8"/>
        <color rgb="FF000000"/>
        <rFont val="Arial"/>
        <family val="2"/>
      </rPr>
      <t>(2.62‑3.29)</t>
    </r>
  </si>
  <si>
    <r>
      <t>3.55</t>
    </r>
    <r>
      <rPr>
        <sz val="8"/>
        <color rgb="FF000000"/>
        <rFont val="Arial"/>
        <family val="2"/>
      </rPr>
      <t>(3.13‑3.95)</t>
    </r>
  </si>
  <si>
    <r>
      <t>4.06</t>
    </r>
    <r>
      <rPr>
        <sz val="8"/>
        <color rgb="FF000000"/>
        <rFont val="Arial"/>
        <family val="2"/>
      </rPr>
      <t>(3.57‑4.53)</t>
    </r>
  </si>
  <si>
    <r>
      <t>4.60</t>
    </r>
    <r>
      <rPr>
        <sz val="8"/>
        <color rgb="FF000000"/>
        <rFont val="Arial"/>
        <family val="2"/>
      </rPr>
      <t>(4.01‑5.13)</t>
    </r>
  </si>
  <si>
    <r>
      <t>5.16</t>
    </r>
    <r>
      <rPr>
        <sz val="8"/>
        <color rgb="FF000000"/>
        <rFont val="Arial"/>
        <family val="2"/>
      </rPr>
      <t>(4.46‑5.78)</t>
    </r>
  </si>
  <si>
    <r>
      <t>5.93</t>
    </r>
    <r>
      <rPr>
        <sz val="8"/>
        <color rgb="FF000000"/>
        <rFont val="Arial"/>
        <family val="2"/>
      </rPr>
      <t>(5.07‑6.68)</t>
    </r>
  </si>
  <si>
    <r>
      <t>6.61</t>
    </r>
    <r>
      <rPr>
        <sz val="8"/>
        <color rgb="FF000000"/>
        <rFont val="Arial"/>
        <family val="2"/>
      </rPr>
      <t>(5.57‑7.49)</t>
    </r>
  </si>
  <si>
    <t>6-hr</t>
  </si>
  <si>
    <r>
      <t>2.02</t>
    </r>
    <r>
      <rPr>
        <sz val="8"/>
        <color rgb="FF000000"/>
        <rFont val="Arial"/>
        <family val="2"/>
      </rPr>
      <t>(1.81‑2.26)</t>
    </r>
  </si>
  <si>
    <r>
      <t>2.43</t>
    </r>
    <r>
      <rPr>
        <sz val="8"/>
        <color rgb="FF000000"/>
        <rFont val="Arial"/>
        <family val="2"/>
      </rPr>
      <t>(2.18‑2.72)</t>
    </r>
  </si>
  <si>
    <r>
      <t>3.04</t>
    </r>
    <r>
      <rPr>
        <sz val="8"/>
        <color rgb="FF000000"/>
        <rFont val="Arial"/>
        <family val="2"/>
      </rPr>
      <t>(2.71‑3.39)</t>
    </r>
  </si>
  <si>
    <r>
      <t>3.61</t>
    </r>
    <r>
      <rPr>
        <sz val="8"/>
        <color rgb="FF000000"/>
        <rFont val="Arial"/>
        <family val="2"/>
      </rPr>
      <t>(3.21‑4.03)</t>
    </r>
  </si>
  <si>
    <r>
      <t>4.38</t>
    </r>
    <r>
      <rPr>
        <sz val="8"/>
        <color rgb="FF000000"/>
        <rFont val="Arial"/>
        <family val="2"/>
      </rPr>
      <t>(3.87‑4.89)</t>
    </r>
  </si>
  <si>
    <r>
      <t>5.07</t>
    </r>
    <r>
      <rPr>
        <sz val="8"/>
        <color rgb="FF000000"/>
        <rFont val="Arial"/>
        <family val="2"/>
      </rPr>
      <t>(4.44‑5.66)</t>
    </r>
  </si>
  <si>
    <r>
      <t>5.79</t>
    </r>
    <r>
      <rPr>
        <sz val="8"/>
        <color rgb="FF000000"/>
        <rFont val="Arial"/>
        <family val="2"/>
      </rPr>
      <t>(5.02‑6.49)</t>
    </r>
  </si>
  <si>
    <r>
      <t>6.57</t>
    </r>
    <r>
      <rPr>
        <sz val="8"/>
        <color rgb="FF000000"/>
        <rFont val="Arial"/>
        <family val="2"/>
      </rPr>
      <t>(5.64‑7.40)</t>
    </r>
  </si>
  <si>
    <r>
      <t>7.69</t>
    </r>
    <r>
      <rPr>
        <sz val="8"/>
        <color rgb="FF000000"/>
        <rFont val="Arial"/>
        <family val="2"/>
      </rPr>
      <t>(6.49‑8.72)</t>
    </r>
  </si>
  <si>
    <r>
      <t>8.69</t>
    </r>
    <r>
      <rPr>
        <sz val="8"/>
        <color rgb="FF000000"/>
        <rFont val="Arial"/>
        <family val="2"/>
      </rPr>
      <t>(7.22‑9.92)</t>
    </r>
  </si>
  <si>
    <t>12-hr</t>
  </si>
  <si>
    <r>
      <t>2.40</t>
    </r>
    <r>
      <rPr>
        <sz val="8"/>
        <color rgb="FF000000"/>
        <rFont val="Arial"/>
        <family val="2"/>
      </rPr>
      <t>(2.14‑2.71)</t>
    </r>
  </si>
  <si>
    <r>
      <t>2.89</t>
    </r>
    <r>
      <rPr>
        <sz val="8"/>
        <color rgb="FF000000"/>
        <rFont val="Arial"/>
        <family val="2"/>
      </rPr>
      <t>(2.58‑3.25)</t>
    </r>
  </si>
  <si>
    <r>
      <t>3.62</t>
    </r>
    <r>
      <rPr>
        <sz val="8"/>
        <color rgb="FF000000"/>
        <rFont val="Arial"/>
        <family val="2"/>
      </rPr>
      <t>(3.22‑4.07)</t>
    </r>
  </si>
  <si>
    <r>
      <t>4.35</t>
    </r>
    <r>
      <rPr>
        <sz val="8"/>
        <color rgb="FF000000"/>
        <rFont val="Arial"/>
        <family val="2"/>
      </rPr>
      <t>(3.86‑4.89)</t>
    </r>
  </si>
  <si>
    <r>
      <t>5.36</t>
    </r>
    <r>
      <rPr>
        <sz val="8"/>
        <color rgb="FF000000"/>
        <rFont val="Arial"/>
        <family val="2"/>
      </rPr>
      <t>(4.71‑6.02)</t>
    </r>
  </si>
  <si>
    <r>
      <t>6.30</t>
    </r>
    <r>
      <rPr>
        <sz val="8"/>
        <color rgb="FF000000"/>
        <rFont val="Arial"/>
        <family val="2"/>
      </rPr>
      <t>(5.48‑7.07)</t>
    </r>
  </si>
  <si>
    <r>
      <t>7.31</t>
    </r>
    <r>
      <rPr>
        <sz val="8"/>
        <color rgb="FF000000"/>
        <rFont val="Arial"/>
        <family val="2"/>
      </rPr>
      <t>(6.29‑8.24)</t>
    </r>
  </si>
  <si>
    <r>
      <t>8.44</t>
    </r>
    <r>
      <rPr>
        <sz val="8"/>
        <color rgb="FF000000"/>
        <rFont val="Arial"/>
        <family val="2"/>
      </rPr>
      <t>(7.16‑9.54)</t>
    </r>
  </si>
  <si>
    <r>
      <t>10.1</t>
    </r>
    <r>
      <rPr>
        <sz val="8"/>
        <color rgb="FF000000"/>
        <rFont val="Arial"/>
        <family val="2"/>
      </rPr>
      <t>(8.38‑11.5)</t>
    </r>
  </si>
  <si>
    <r>
      <t>11.6</t>
    </r>
    <r>
      <rPr>
        <sz val="8"/>
        <color rgb="FF000000"/>
        <rFont val="Arial"/>
        <family val="2"/>
      </rPr>
      <t>(9.47‑13.3)</t>
    </r>
  </si>
  <si>
    <t>24-hr</t>
  </si>
  <si>
    <r>
      <t>2.83</t>
    </r>
    <r>
      <rPr>
        <sz val="8"/>
        <color rgb="FF000000"/>
        <rFont val="Arial"/>
        <family val="2"/>
      </rPr>
      <t>(2.61‑3.09)</t>
    </r>
  </si>
  <si>
    <r>
      <t>3.44</t>
    </r>
    <r>
      <rPr>
        <sz val="8"/>
        <color rgb="FF000000"/>
        <rFont val="Arial"/>
        <family val="2"/>
      </rPr>
      <t>(3.18‑3.76)</t>
    </r>
  </si>
  <si>
    <r>
      <t>4.48</t>
    </r>
    <r>
      <rPr>
        <sz val="8"/>
        <color rgb="FF000000"/>
        <rFont val="Arial"/>
        <family val="2"/>
      </rPr>
      <t>(4.12‑4.88)</t>
    </r>
  </si>
  <si>
    <r>
      <t>5.37</t>
    </r>
    <r>
      <rPr>
        <sz val="8"/>
        <color rgb="FF000000"/>
        <rFont val="Arial"/>
        <family val="2"/>
      </rPr>
      <t>(4.93‑5.85)</t>
    </r>
  </si>
  <si>
    <r>
      <t>6.73</t>
    </r>
    <r>
      <rPr>
        <sz val="8"/>
        <color rgb="FF000000"/>
        <rFont val="Arial"/>
        <family val="2"/>
      </rPr>
      <t>(6.14‑7.31)</t>
    </r>
  </si>
  <si>
    <r>
      <t>7.93</t>
    </r>
    <r>
      <rPr>
        <sz val="8"/>
        <color rgb="FF000000"/>
        <rFont val="Arial"/>
        <family val="2"/>
      </rPr>
      <t>(7.17‑8.58)</t>
    </r>
  </si>
  <si>
    <r>
      <t>9.28</t>
    </r>
    <r>
      <rPr>
        <sz val="8"/>
        <color rgb="FF000000"/>
        <rFont val="Arial"/>
        <family val="2"/>
      </rPr>
      <t>(8.32‑10.0)</t>
    </r>
  </si>
  <si>
    <r>
      <t>10.8</t>
    </r>
    <r>
      <rPr>
        <sz val="8"/>
        <color rgb="FF000000"/>
        <rFont val="Arial"/>
        <family val="2"/>
      </rPr>
      <t>(9.58‑11.6)</t>
    </r>
  </si>
  <si>
    <r>
      <t>13.1</t>
    </r>
    <r>
      <rPr>
        <sz val="8"/>
        <color rgb="FF000000"/>
        <rFont val="Arial"/>
        <family val="2"/>
      </rPr>
      <t>(11.5‑14.1)</t>
    </r>
  </si>
  <si>
    <r>
      <t>15.1</t>
    </r>
    <r>
      <rPr>
        <sz val="8"/>
        <color rgb="FF000000"/>
        <rFont val="Arial"/>
        <family val="2"/>
      </rPr>
      <t>(13.1‑16.3)</t>
    </r>
  </si>
  <si>
    <t>2-day</t>
  </si>
  <si>
    <r>
      <t>3.27</t>
    </r>
    <r>
      <rPr>
        <sz val="8"/>
        <color rgb="FF000000"/>
        <rFont val="Arial"/>
        <family val="2"/>
      </rPr>
      <t>(3.02‑3.56)</t>
    </r>
  </si>
  <si>
    <r>
      <t>3.98</t>
    </r>
    <r>
      <rPr>
        <sz val="8"/>
        <color rgb="FF000000"/>
        <rFont val="Arial"/>
        <family val="2"/>
      </rPr>
      <t>(3.68‑4.34)</t>
    </r>
  </si>
  <si>
    <r>
      <t>5.18</t>
    </r>
    <r>
      <rPr>
        <sz val="8"/>
        <color rgb="FF000000"/>
        <rFont val="Arial"/>
        <family val="2"/>
      </rPr>
      <t>(4.78‑5.63)</t>
    </r>
  </si>
  <si>
    <r>
      <t>6.20</t>
    </r>
    <r>
      <rPr>
        <sz val="8"/>
        <color rgb="FF000000"/>
        <rFont val="Arial"/>
        <family val="2"/>
      </rPr>
      <t>(5.71‑6.74)</t>
    </r>
  </si>
  <si>
    <r>
      <t>7.75</t>
    </r>
    <r>
      <rPr>
        <sz val="8"/>
        <color rgb="FF000000"/>
        <rFont val="Arial"/>
        <family val="2"/>
      </rPr>
      <t>(7.09‑8.41)</t>
    </r>
  </si>
  <si>
    <r>
      <t>9.11</t>
    </r>
    <r>
      <rPr>
        <sz val="8"/>
        <color rgb="FF000000"/>
        <rFont val="Arial"/>
        <family val="2"/>
      </rPr>
      <t>(8.27‑9.86)</t>
    </r>
  </si>
  <si>
    <r>
      <t>10.6</t>
    </r>
    <r>
      <rPr>
        <sz val="8"/>
        <color rgb="FF000000"/>
        <rFont val="Arial"/>
        <family val="2"/>
      </rPr>
      <t>(9.57‑11.5)</t>
    </r>
  </si>
  <si>
    <r>
      <t>12.3</t>
    </r>
    <r>
      <rPr>
        <sz val="8"/>
        <color rgb="FF000000"/>
        <rFont val="Arial"/>
        <family val="2"/>
      </rPr>
      <t>(11.0‑13.3)</t>
    </r>
  </si>
  <si>
    <r>
      <t>14.9</t>
    </r>
    <r>
      <rPr>
        <sz val="8"/>
        <color rgb="FF000000"/>
        <rFont val="Arial"/>
        <family val="2"/>
      </rPr>
      <t>(13.1‑16.1)</t>
    </r>
  </si>
  <si>
    <r>
      <t>17.2</t>
    </r>
    <r>
      <rPr>
        <sz val="8"/>
        <color rgb="FF000000"/>
        <rFont val="Arial"/>
        <family val="2"/>
      </rPr>
      <t>(14.9‑18.5)</t>
    </r>
  </si>
  <si>
    <t>3-day</t>
  </si>
  <si>
    <r>
      <t>3.47</t>
    </r>
    <r>
      <rPr>
        <sz val="8"/>
        <color rgb="FF000000"/>
        <rFont val="Arial"/>
        <family val="2"/>
      </rPr>
      <t>(3.21‑3.77)</t>
    </r>
  </si>
  <si>
    <r>
      <t>4.21</t>
    </r>
    <r>
      <rPr>
        <sz val="8"/>
        <color rgb="FF000000"/>
        <rFont val="Arial"/>
        <family val="2"/>
      </rPr>
      <t>(3.91‑4.58)</t>
    </r>
  </si>
  <si>
    <r>
      <t>5.45</t>
    </r>
    <r>
      <rPr>
        <sz val="8"/>
        <color rgb="FF000000"/>
        <rFont val="Arial"/>
        <family val="2"/>
      </rPr>
      <t>(5.05‑5.92)</t>
    </r>
  </si>
  <si>
    <r>
      <t>6.51</t>
    </r>
    <r>
      <rPr>
        <sz val="8"/>
        <color rgb="FF000000"/>
        <rFont val="Arial"/>
        <family val="2"/>
      </rPr>
      <t>(6.01‑7.05)</t>
    </r>
  </si>
  <si>
    <r>
      <t>8.10</t>
    </r>
    <r>
      <rPr>
        <sz val="8"/>
        <color rgb="FF000000"/>
        <rFont val="Arial"/>
        <family val="2"/>
      </rPr>
      <t>(7.43‑8.76)</t>
    </r>
  </si>
  <si>
    <r>
      <t>9.48</t>
    </r>
    <r>
      <rPr>
        <sz val="8"/>
        <color rgb="FF000000"/>
        <rFont val="Arial"/>
        <family val="2"/>
      </rPr>
      <t>(8.64‑10.2)</t>
    </r>
  </si>
  <si>
    <r>
      <t>11.0</t>
    </r>
    <r>
      <rPr>
        <sz val="8"/>
        <color rgb="FF000000"/>
        <rFont val="Arial"/>
        <family val="2"/>
      </rPr>
      <t>(9.97‑11.9)</t>
    </r>
  </si>
  <si>
    <r>
      <t>12.7</t>
    </r>
    <r>
      <rPr>
        <sz val="8"/>
        <color rgb="FF000000"/>
        <rFont val="Arial"/>
        <family val="2"/>
      </rPr>
      <t>(11.4‑13.7)</t>
    </r>
  </si>
  <si>
    <r>
      <t>15.3</t>
    </r>
    <r>
      <rPr>
        <sz val="8"/>
        <color rgb="FF000000"/>
        <rFont val="Arial"/>
        <family val="2"/>
      </rPr>
      <t>(13.6‑16.5)</t>
    </r>
  </si>
  <si>
    <r>
      <t>17.6</t>
    </r>
    <r>
      <rPr>
        <sz val="8"/>
        <color rgb="FF000000"/>
        <rFont val="Arial"/>
        <family val="2"/>
      </rPr>
      <t>(15.3‑18.9)</t>
    </r>
  </si>
  <si>
    <t>4-day</t>
  </si>
  <si>
    <r>
      <t>3.67</t>
    </r>
    <r>
      <rPr>
        <sz val="8"/>
        <color rgb="FF000000"/>
        <rFont val="Arial"/>
        <family val="2"/>
      </rPr>
      <t>(3.41‑3.97)</t>
    </r>
  </si>
  <si>
    <r>
      <t>4.45</t>
    </r>
    <r>
      <rPr>
        <sz val="8"/>
        <color rgb="FF000000"/>
        <rFont val="Arial"/>
        <family val="2"/>
      </rPr>
      <t>(4.14‑4.82)</t>
    </r>
  </si>
  <si>
    <r>
      <t>5.73</t>
    </r>
    <r>
      <rPr>
        <sz val="8"/>
        <color rgb="FF000000"/>
        <rFont val="Arial"/>
        <family val="2"/>
      </rPr>
      <t>(5.33‑6.20)</t>
    </r>
  </si>
  <si>
    <r>
      <t>6.82</t>
    </r>
    <r>
      <rPr>
        <sz val="8"/>
        <color rgb="FF000000"/>
        <rFont val="Arial"/>
        <family val="2"/>
      </rPr>
      <t>(6.32‑7.36)</t>
    </r>
  </si>
  <si>
    <r>
      <t>8.45</t>
    </r>
    <r>
      <rPr>
        <sz val="8"/>
        <color rgb="FF000000"/>
        <rFont val="Arial"/>
        <family val="2"/>
      </rPr>
      <t>(7.77‑9.11)</t>
    </r>
  </si>
  <si>
    <r>
      <t>9.85</t>
    </r>
    <r>
      <rPr>
        <sz val="8"/>
        <color rgb="FF000000"/>
        <rFont val="Arial"/>
        <family val="2"/>
      </rPr>
      <t>(9.02‑10.6)</t>
    </r>
  </si>
  <si>
    <r>
      <t>11.4</t>
    </r>
    <r>
      <rPr>
        <sz val="8"/>
        <color rgb="FF000000"/>
        <rFont val="Arial"/>
        <family val="2"/>
      </rPr>
      <t>(10.4‑12.3)</t>
    </r>
  </si>
  <si>
    <r>
      <t>13.1</t>
    </r>
    <r>
      <rPr>
        <sz val="8"/>
        <color rgb="FF000000"/>
        <rFont val="Arial"/>
        <family val="2"/>
      </rPr>
      <t>(11.8‑14.1)</t>
    </r>
  </si>
  <si>
    <r>
      <t>15.7</t>
    </r>
    <r>
      <rPr>
        <sz val="8"/>
        <color rgb="FF000000"/>
        <rFont val="Arial"/>
        <family val="2"/>
      </rPr>
      <t>(14.0‑16.9)</t>
    </r>
  </si>
  <si>
    <r>
      <t>18.0</t>
    </r>
    <r>
      <rPr>
        <sz val="8"/>
        <color rgb="FF000000"/>
        <rFont val="Arial"/>
        <family val="2"/>
      </rPr>
      <t>(15.8‑19.4)</t>
    </r>
  </si>
  <si>
    <t>7-day</t>
  </si>
  <si>
    <r>
      <t>4.21</t>
    </r>
    <r>
      <rPr>
        <sz val="8"/>
        <color rgb="FF000000"/>
        <rFont val="Arial"/>
        <family val="2"/>
      </rPr>
      <t>(3.93‑4.53)</t>
    </r>
  </si>
  <si>
    <r>
      <t>5.08</t>
    </r>
    <r>
      <rPr>
        <sz val="8"/>
        <color rgb="FF000000"/>
        <rFont val="Arial"/>
        <family val="2"/>
      </rPr>
      <t>(4.74‑5.47)</t>
    </r>
  </si>
  <si>
    <r>
      <t>6.43</t>
    </r>
    <r>
      <rPr>
        <sz val="8"/>
        <color rgb="FF000000"/>
        <rFont val="Arial"/>
        <family val="2"/>
      </rPr>
      <t>(5.99‑6.93)</t>
    </r>
  </si>
  <si>
    <r>
      <t>7.58</t>
    </r>
    <r>
      <rPr>
        <sz val="8"/>
        <color rgb="FF000000"/>
        <rFont val="Arial"/>
        <family val="2"/>
      </rPr>
      <t>(7.05‑8.15)</t>
    </r>
  </si>
  <si>
    <r>
      <t>9.28</t>
    </r>
    <r>
      <rPr>
        <sz val="8"/>
        <color rgb="FF000000"/>
        <rFont val="Arial"/>
        <family val="2"/>
      </rPr>
      <t>(8.58‑9.95)</t>
    </r>
  </si>
  <si>
    <r>
      <t>10.7</t>
    </r>
    <r>
      <rPr>
        <sz val="8"/>
        <color rgb="FF000000"/>
        <rFont val="Arial"/>
        <family val="2"/>
      </rPr>
      <t>(9.87‑11.5)</t>
    </r>
  </si>
  <si>
    <r>
      <t>12.3</t>
    </r>
    <r>
      <rPr>
        <sz val="8"/>
        <color rgb="FF000000"/>
        <rFont val="Arial"/>
        <family val="2"/>
      </rPr>
      <t>(11.3‑13.2)</t>
    </r>
  </si>
  <si>
    <r>
      <t>14.1</t>
    </r>
    <r>
      <rPr>
        <sz val="8"/>
        <color rgb="FF000000"/>
        <rFont val="Arial"/>
        <family val="2"/>
      </rPr>
      <t>(12.8‑15.1)</t>
    </r>
  </si>
  <si>
    <r>
      <t>16.7</t>
    </r>
    <r>
      <rPr>
        <sz val="8"/>
        <color rgb="FF000000"/>
        <rFont val="Arial"/>
        <family val="2"/>
      </rPr>
      <t>(14.9‑17.8)</t>
    </r>
  </si>
  <si>
    <r>
      <t>18.9</t>
    </r>
    <r>
      <rPr>
        <sz val="8"/>
        <color rgb="FF000000"/>
        <rFont val="Arial"/>
        <family val="2"/>
      </rPr>
      <t>(16.7‑20.2)</t>
    </r>
  </si>
  <si>
    <t>10-day</t>
  </si>
  <si>
    <r>
      <t>4.75</t>
    </r>
    <r>
      <rPr>
        <sz val="8"/>
        <color rgb="FF000000"/>
        <rFont val="Arial"/>
        <family val="2"/>
      </rPr>
      <t>(4.45‑5.08)</t>
    </r>
  </si>
  <si>
    <r>
      <t>5.70</t>
    </r>
    <r>
      <rPr>
        <sz val="8"/>
        <color rgb="FF000000"/>
        <rFont val="Arial"/>
        <family val="2"/>
      </rPr>
      <t>(5.35‑6.11)</t>
    </r>
  </si>
  <si>
    <r>
      <t>7.10</t>
    </r>
    <r>
      <rPr>
        <sz val="8"/>
        <color rgb="FF000000"/>
        <rFont val="Arial"/>
        <family val="2"/>
      </rPr>
      <t>(6.65‑7.60)</t>
    </r>
  </si>
  <si>
    <r>
      <t>8.27</t>
    </r>
    <r>
      <rPr>
        <sz val="8"/>
        <color rgb="FF000000"/>
        <rFont val="Arial"/>
        <family val="2"/>
      </rPr>
      <t>(7.72‑8.84)</t>
    </r>
  </si>
  <si>
    <r>
      <t>9.95</t>
    </r>
    <r>
      <rPr>
        <sz val="8"/>
        <color rgb="FF000000"/>
        <rFont val="Arial"/>
        <family val="2"/>
      </rPr>
      <t>(9.25‑10.6)</t>
    </r>
  </si>
  <si>
    <r>
      <t>11.4</t>
    </r>
    <r>
      <rPr>
        <sz val="8"/>
        <color rgb="FF000000"/>
        <rFont val="Arial"/>
        <family val="2"/>
      </rPr>
      <t>(10.5‑12.1)</t>
    </r>
  </si>
  <si>
    <r>
      <t>12.9</t>
    </r>
    <r>
      <rPr>
        <sz val="8"/>
        <color rgb="FF000000"/>
        <rFont val="Arial"/>
        <family val="2"/>
      </rPr>
      <t>(11.8‑13.7)</t>
    </r>
  </si>
  <si>
    <r>
      <t>14.5</t>
    </r>
    <r>
      <rPr>
        <sz val="8"/>
        <color rgb="FF000000"/>
        <rFont val="Arial"/>
        <family val="2"/>
      </rPr>
      <t>(13.2‑15.4)</t>
    </r>
  </si>
  <si>
    <r>
      <t>16.9</t>
    </r>
    <r>
      <rPr>
        <sz val="8"/>
        <color rgb="FF000000"/>
        <rFont val="Arial"/>
        <family val="2"/>
      </rPr>
      <t>(15.3‑18.0)</t>
    </r>
  </si>
  <si>
    <r>
      <t>19.0</t>
    </r>
    <r>
      <rPr>
        <sz val="8"/>
        <color rgb="FF000000"/>
        <rFont val="Arial"/>
        <family val="2"/>
      </rPr>
      <t>(17.0‑20.2)</t>
    </r>
  </si>
  <si>
    <t>20-day</t>
  </si>
  <si>
    <r>
      <t>6.30</t>
    </r>
    <r>
      <rPr>
        <sz val="8"/>
        <color rgb="FF000000"/>
        <rFont val="Arial"/>
        <family val="2"/>
      </rPr>
      <t>(5.96‑6.67)</t>
    </r>
  </si>
  <si>
    <r>
      <t>7.49</t>
    </r>
    <r>
      <rPr>
        <sz val="8"/>
        <color rgb="FF000000"/>
        <rFont val="Arial"/>
        <family val="2"/>
      </rPr>
      <t>(7.09‑7.95)</t>
    </r>
  </si>
  <si>
    <r>
      <t>9.06</t>
    </r>
    <r>
      <rPr>
        <sz val="8"/>
        <color rgb="FF000000"/>
        <rFont val="Arial"/>
        <family val="2"/>
      </rPr>
      <t>(8.57‑9.60)</t>
    </r>
  </si>
  <si>
    <r>
      <t>10.3</t>
    </r>
    <r>
      <rPr>
        <sz val="8"/>
        <color rgb="FF000000"/>
        <rFont val="Arial"/>
        <family val="2"/>
      </rPr>
      <t>(9.76‑10.9)</t>
    </r>
  </si>
  <si>
    <r>
      <t>12.1</t>
    </r>
    <r>
      <rPr>
        <sz val="8"/>
        <color rgb="FF000000"/>
        <rFont val="Arial"/>
        <family val="2"/>
      </rPr>
      <t>(11.4‑12.8)</t>
    </r>
  </si>
  <si>
    <r>
      <t>13.5</t>
    </r>
    <r>
      <rPr>
        <sz val="8"/>
        <color rgb="FF000000"/>
        <rFont val="Arial"/>
        <family val="2"/>
      </rPr>
      <t>(12.7‑14.3)</t>
    </r>
  </si>
  <si>
    <r>
      <t>15.0</t>
    </r>
    <r>
      <rPr>
        <sz val="8"/>
        <color rgb="FF000000"/>
        <rFont val="Arial"/>
        <family val="2"/>
      </rPr>
      <t>(14.0‑15.9)</t>
    </r>
  </si>
  <si>
    <r>
      <t>16.6</t>
    </r>
    <r>
      <rPr>
        <sz val="8"/>
        <color rgb="FF000000"/>
        <rFont val="Arial"/>
        <family val="2"/>
      </rPr>
      <t>(15.4‑17.5)</t>
    </r>
  </si>
  <si>
    <r>
      <t>18.7</t>
    </r>
    <r>
      <rPr>
        <sz val="8"/>
        <color rgb="FF000000"/>
        <rFont val="Arial"/>
        <family val="2"/>
      </rPr>
      <t>(17.3‑19.8)</t>
    </r>
  </si>
  <si>
    <r>
      <t>20.4</t>
    </r>
    <r>
      <rPr>
        <sz val="8"/>
        <color rgb="FF000000"/>
        <rFont val="Arial"/>
        <family val="2"/>
      </rPr>
      <t>(18.7‑21.7)</t>
    </r>
  </si>
  <si>
    <t>30-day</t>
  </si>
  <si>
    <r>
      <t>7.85</t>
    </r>
    <r>
      <rPr>
        <sz val="8"/>
        <color rgb="FF000000"/>
        <rFont val="Arial"/>
        <family val="2"/>
      </rPr>
      <t>(7.45‑8.30)</t>
    </r>
  </si>
  <si>
    <r>
      <t>9.30</t>
    </r>
    <r>
      <rPr>
        <sz val="8"/>
        <color rgb="FF000000"/>
        <rFont val="Arial"/>
        <family val="2"/>
      </rPr>
      <t>(8.83‑9.83)</t>
    </r>
  </si>
  <si>
    <r>
      <t>11.1</t>
    </r>
    <r>
      <rPr>
        <sz val="8"/>
        <color rgb="FF000000"/>
        <rFont val="Arial"/>
        <family val="2"/>
      </rPr>
      <t>(10.5‑11.7)</t>
    </r>
  </si>
  <si>
    <r>
      <t>12.5</t>
    </r>
    <r>
      <rPr>
        <sz val="8"/>
        <color rgb="FF000000"/>
        <rFont val="Arial"/>
        <family val="2"/>
      </rPr>
      <t>(11.8‑13.2)</t>
    </r>
  </si>
  <si>
    <r>
      <t>14.4</t>
    </r>
    <r>
      <rPr>
        <sz val="8"/>
        <color rgb="FF000000"/>
        <rFont val="Arial"/>
        <family val="2"/>
      </rPr>
      <t>(13.6‑15.2)</t>
    </r>
  </si>
  <si>
    <r>
      <t>16.0</t>
    </r>
    <r>
      <rPr>
        <sz val="8"/>
        <color rgb="FF000000"/>
        <rFont val="Arial"/>
        <family val="2"/>
      </rPr>
      <t>(15.0‑16.9)</t>
    </r>
  </si>
  <si>
    <r>
      <t>17.5</t>
    </r>
    <r>
      <rPr>
        <sz val="8"/>
        <color rgb="FF000000"/>
        <rFont val="Arial"/>
        <family val="2"/>
      </rPr>
      <t>(16.4‑18.5)</t>
    </r>
  </si>
  <si>
    <r>
      <t>19.1</t>
    </r>
    <r>
      <rPr>
        <sz val="8"/>
        <color rgb="FF000000"/>
        <rFont val="Arial"/>
        <family val="2"/>
      </rPr>
      <t>(17.8‑20.2)</t>
    </r>
  </si>
  <si>
    <r>
      <t>21.2</t>
    </r>
    <r>
      <rPr>
        <sz val="8"/>
        <color rgb="FF000000"/>
        <rFont val="Arial"/>
        <family val="2"/>
      </rPr>
      <t>(19.7‑22.5)</t>
    </r>
  </si>
  <si>
    <r>
      <t>22.9</t>
    </r>
    <r>
      <rPr>
        <sz val="8"/>
        <color rgb="FF000000"/>
        <rFont val="Arial"/>
        <family val="2"/>
      </rPr>
      <t>(21.1‑24.3)</t>
    </r>
  </si>
  <si>
    <t>45-day</t>
  </si>
  <si>
    <r>
      <t>9.83</t>
    </r>
    <r>
      <rPr>
        <sz val="8"/>
        <color rgb="FF000000"/>
        <rFont val="Arial"/>
        <family val="2"/>
      </rPr>
      <t>(9.37‑10.3)</t>
    </r>
  </si>
  <si>
    <r>
      <t>11.6</t>
    </r>
    <r>
      <rPr>
        <sz val="8"/>
        <color rgb="FF000000"/>
        <rFont val="Arial"/>
        <family val="2"/>
      </rPr>
      <t>(11.1‑12.2)</t>
    </r>
  </si>
  <si>
    <r>
      <t>13.6</t>
    </r>
    <r>
      <rPr>
        <sz val="8"/>
        <color rgb="FF000000"/>
        <rFont val="Arial"/>
        <family val="2"/>
      </rPr>
      <t>(13.0‑14.3)</t>
    </r>
  </si>
  <si>
    <r>
      <t>15.1</t>
    </r>
    <r>
      <rPr>
        <sz val="8"/>
        <color rgb="FF000000"/>
        <rFont val="Arial"/>
        <family val="2"/>
      </rPr>
      <t>(14.4‑15.9)</t>
    </r>
  </si>
  <si>
    <r>
      <t>17.1</t>
    </r>
    <r>
      <rPr>
        <sz val="8"/>
        <color rgb="FF000000"/>
        <rFont val="Arial"/>
        <family val="2"/>
      </rPr>
      <t>(16.3‑18.0)</t>
    </r>
  </si>
  <si>
    <r>
      <t>18.6</t>
    </r>
    <r>
      <rPr>
        <sz val="8"/>
        <color rgb="FF000000"/>
        <rFont val="Arial"/>
        <family val="2"/>
      </rPr>
      <t>(17.7‑19.6)</t>
    </r>
  </si>
  <si>
    <r>
      <t>20.1</t>
    </r>
    <r>
      <rPr>
        <sz val="8"/>
        <color rgb="FF000000"/>
        <rFont val="Arial"/>
        <family val="2"/>
      </rPr>
      <t>(19.0‑21.2)</t>
    </r>
  </si>
  <si>
    <r>
      <t>21.6</t>
    </r>
    <r>
      <rPr>
        <sz val="8"/>
        <color rgb="FF000000"/>
        <rFont val="Arial"/>
        <family val="2"/>
      </rPr>
      <t>(20.3‑22.7)</t>
    </r>
  </si>
  <si>
    <r>
      <t>23.5</t>
    </r>
    <r>
      <rPr>
        <sz val="8"/>
        <color rgb="FF000000"/>
        <rFont val="Arial"/>
        <family val="2"/>
      </rPr>
      <t>(22.0‑24.7)</t>
    </r>
  </si>
  <si>
    <r>
      <t>24.9</t>
    </r>
    <r>
      <rPr>
        <sz val="8"/>
        <color rgb="FF000000"/>
        <rFont val="Arial"/>
        <family val="2"/>
      </rPr>
      <t>(23.2‑26.3)</t>
    </r>
  </si>
  <si>
    <t>60-day</t>
  </si>
  <si>
    <r>
      <t>11.8</t>
    </r>
    <r>
      <rPr>
        <sz val="8"/>
        <color rgb="FF000000"/>
        <rFont val="Arial"/>
        <family val="2"/>
      </rPr>
      <t>(11.2‑12.3)</t>
    </r>
  </si>
  <si>
    <r>
      <t>13.9</t>
    </r>
    <r>
      <rPr>
        <sz val="8"/>
        <color rgb="FF000000"/>
        <rFont val="Arial"/>
        <family val="2"/>
      </rPr>
      <t>(13.2‑14.5)</t>
    </r>
  </si>
  <si>
    <r>
      <t>16.0</t>
    </r>
    <r>
      <rPr>
        <sz val="8"/>
        <color rgb="FF000000"/>
        <rFont val="Arial"/>
        <family val="2"/>
      </rPr>
      <t>(15.3‑16.8)</t>
    </r>
  </si>
  <si>
    <r>
      <t>17.7</t>
    </r>
    <r>
      <rPr>
        <sz val="8"/>
        <color rgb="FF000000"/>
        <rFont val="Arial"/>
        <family val="2"/>
      </rPr>
      <t>(16.8‑18.5)</t>
    </r>
  </si>
  <si>
    <r>
      <t>19.7</t>
    </r>
    <r>
      <rPr>
        <sz val="8"/>
        <color rgb="FF000000"/>
        <rFont val="Arial"/>
        <family val="2"/>
      </rPr>
      <t>(18.8‑20.6)</t>
    </r>
  </si>
  <si>
    <r>
      <t>21.2</t>
    </r>
    <r>
      <rPr>
        <sz val="8"/>
        <color rgb="FF000000"/>
        <rFont val="Arial"/>
        <family val="2"/>
      </rPr>
      <t>(20.2‑22.2)</t>
    </r>
  </si>
  <si>
    <r>
      <t>22.7</t>
    </r>
    <r>
      <rPr>
        <sz val="8"/>
        <color rgb="FF000000"/>
        <rFont val="Arial"/>
        <family val="2"/>
      </rPr>
      <t>(21.5‑23.7)</t>
    </r>
  </si>
  <si>
    <r>
      <t>24.1</t>
    </r>
    <r>
      <rPr>
        <sz val="8"/>
        <color rgb="FF000000"/>
        <rFont val="Arial"/>
        <family val="2"/>
      </rPr>
      <t>(22.8‑25.2)</t>
    </r>
  </si>
  <si>
    <r>
      <t>25.8</t>
    </r>
    <r>
      <rPr>
        <sz val="8"/>
        <color rgb="FF000000"/>
        <rFont val="Arial"/>
        <family val="2"/>
      </rPr>
      <t>(24.3‑27.1)</t>
    </r>
  </si>
  <si>
    <r>
      <t>27.0</t>
    </r>
    <r>
      <rPr>
        <sz val="8"/>
        <color rgb="FF000000"/>
        <rFont val="Arial"/>
        <family val="2"/>
      </rPr>
      <t>(25.4‑28.4)</t>
    </r>
  </si>
  <si>
    <t>T</t>
  </si>
  <si>
    <t>Lower</t>
  </si>
  <si>
    <t>https://hdsc.nws.noaa.gov/hdsc/pfds/pfds_map_cont.html?bkmrk=md</t>
  </si>
  <si>
    <r>
      <t>0.358</t>
    </r>
    <r>
      <rPr>
        <sz val="8"/>
        <color rgb="FF000000"/>
        <rFont val="Arial"/>
        <family val="2"/>
      </rPr>
      <t>(0.324‑0.395)</t>
    </r>
  </si>
  <si>
    <r>
      <t>0.428</t>
    </r>
    <r>
      <rPr>
        <sz val="8"/>
        <color rgb="FF000000"/>
        <rFont val="Arial"/>
        <family val="2"/>
      </rPr>
      <t>(0.387‑0.473)</t>
    </r>
  </si>
  <si>
    <r>
      <t>0.511</t>
    </r>
    <r>
      <rPr>
        <sz val="8"/>
        <color rgb="FF000000"/>
        <rFont val="Arial"/>
        <family val="2"/>
      </rPr>
      <t>(0.461‑0.563)</t>
    </r>
  </si>
  <si>
    <r>
      <t>0.569</t>
    </r>
    <r>
      <rPr>
        <sz val="8"/>
        <color rgb="FF000000"/>
        <rFont val="Arial"/>
        <family val="2"/>
      </rPr>
      <t>(0.514‑0.628)</t>
    </r>
  </si>
  <si>
    <r>
      <t>0.645</t>
    </r>
    <r>
      <rPr>
        <sz val="8"/>
        <color rgb="FF000000"/>
        <rFont val="Arial"/>
        <family val="2"/>
      </rPr>
      <t>(0.579‑0.714)</t>
    </r>
  </si>
  <si>
    <r>
      <t>0.701</t>
    </r>
    <r>
      <rPr>
        <sz val="8"/>
        <color rgb="FF000000"/>
        <rFont val="Arial"/>
        <family val="2"/>
      </rPr>
      <t>(0.625‑0.776)</t>
    </r>
  </si>
  <si>
    <r>
      <t>0.756</t>
    </r>
    <r>
      <rPr>
        <sz val="8"/>
        <color rgb="FF000000"/>
        <rFont val="Arial"/>
        <family val="2"/>
      </rPr>
      <t>(0.671‑0.841)</t>
    </r>
  </si>
  <si>
    <r>
      <t>0.809</t>
    </r>
    <r>
      <rPr>
        <sz val="8"/>
        <color rgb="FF000000"/>
        <rFont val="Arial"/>
        <family val="2"/>
      </rPr>
      <t>(0.714‑0.903)</t>
    </r>
  </si>
  <si>
    <r>
      <t>0.876</t>
    </r>
    <r>
      <rPr>
        <sz val="8"/>
        <color rgb="FF000000"/>
        <rFont val="Arial"/>
        <family val="2"/>
      </rPr>
      <t>(0.764‑0.985)</t>
    </r>
  </si>
  <si>
    <r>
      <t>0.929</t>
    </r>
    <r>
      <rPr>
        <sz val="8"/>
        <color rgb="FF000000"/>
        <rFont val="Arial"/>
        <family val="2"/>
      </rPr>
      <t>(0.804‑1.05)</t>
    </r>
  </si>
  <si>
    <r>
      <t>0.572</t>
    </r>
    <r>
      <rPr>
        <sz val="8"/>
        <color rgb="FF000000"/>
        <rFont val="Arial"/>
        <family val="2"/>
      </rPr>
      <t>(0.517‑0.631)</t>
    </r>
  </si>
  <si>
    <r>
      <t>0.685</t>
    </r>
    <r>
      <rPr>
        <sz val="8"/>
        <color rgb="FF000000"/>
        <rFont val="Arial"/>
        <family val="2"/>
      </rPr>
      <t>(0.620‑0.756)</t>
    </r>
  </si>
  <si>
    <r>
      <t>0.818</t>
    </r>
    <r>
      <rPr>
        <sz val="8"/>
        <color rgb="FF000000"/>
        <rFont val="Arial"/>
        <family val="2"/>
      </rPr>
      <t>(0.739‑0.902)</t>
    </r>
  </si>
  <si>
    <r>
      <t>0.910</t>
    </r>
    <r>
      <rPr>
        <sz val="8"/>
        <color rgb="FF000000"/>
        <rFont val="Arial"/>
        <family val="2"/>
      </rPr>
      <t>(0.821‑1.00)</t>
    </r>
  </si>
  <si>
    <r>
      <t>1.03</t>
    </r>
    <r>
      <rPr>
        <sz val="8"/>
        <color rgb="FF000000"/>
        <rFont val="Arial"/>
        <family val="2"/>
      </rPr>
      <t>(0.922‑1.14)</t>
    </r>
  </si>
  <si>
    <r>
      <t>1.12</t>
    </r>
    <r>
      <rPr>
        <sz val="8"/>
        <color rgb="FF000000"/>
        <rFont val="Arial"/>
        <family val="2"/>
      </rPr>
      <t>(0.996‑1.24)</t>
    </r>
  </si>
  <si>
    <r>
      <t>1.20</t>
    </r>
    <r>
      <rPr>
        <sz val="8"/>
        <color rgb="FF000000"/>
        <rFont val="Arial"/>
        <family val="2"/>
      </rPr>
      <t>(1.07‑1.34)</t>
    </r>
  </si>
  <si>
    <r>
      <t>1.39</t>
    </r>
    <r>
      <rPr>
        <sz val="8"/>
        <color rgb="FF000000"/>
        <rFont val="Arial"/>
        <family val="2"/>
      </rPr>
      <t>(1.21‑1.56)</t>
    </r>
  </si>
  <si>
    <r>
      <t>0.715</t>
    </r>
    <r>
      <rPr>
        <sz val="8"/>
        <color rgb="FF000000"/>
        <rFont val="Arial"/>
        <family val="2"/>
      </rPr>
      <t>(0.646‑0.789)</t>
    </r>
  </si>
  <si>
    <r>
      <t>0.861</t>
    </r>
    <r>
      <rPr>
        <sz val="8"/>
        <color rgb="FF000000"/>
        <rFont val="Arial"/>
        <family val="2"/>
      </rPr>
      <t>(0.779‑0.950)</t>
    </r>
  </si>
  <si>
    <r>
      <t>1.03</t>
    </r>
    <r>
      <rPr>
        <sz val="8"/>
        <color rgb="FF000000"/>
        <rFont val="Arial"/>
        <family val="2"/>
      </rPr>
      <t>(0.934‑1.14)</t>
    </r>
  </si>
  <si>
    <r>
      <t>1.15</t>
    </r>
    <r>
      <rPr>
        <sz val="8"/>
        <color rgb="FF000000"/>
        <rFont val="Arial"/>
        <family val="2"/>
      </rPr>
      <t>(1.04‑1.27)</t>
    </r>
  </si>
  <si>
    <r>
      <t>1.30</t>
    </r>
    <r>
      <rPr>
        <sz val="8"/>
        <color rgb="FF000000"/>
        <rFont val="Arial"/>
        <family val="2"/>
      </rPr>
      <t>(1.17‑1.44)</t>
    </r>
  </si>
  <si>
    <r>
      <t>1.41</t>
    </r>
    <r>
      <rPr>
        <sz val="8"/>
        <color rgb="FF000000"/>
        <rFont val="Arial"/>
        <family val="2"/>
      </rPr>
      <t>(1.26‑1.57)</t>
    </r>
  </si>
  <si>
    <r>
      <t>1.52</t>
    </r>
    <r>
      <rPr>
        <sz val="8"/>
        <color rgb="FF000000"/>
        <rFont val="Arial"/>
        <family val="2"/>
      </rPr>
      <t>(1.35‑1.69)</t>
    </r>
  </si>
  <si>
    <r>
      <t>1.62</t>
    </r>
    <r>
      <rPr>
        <sz val="8"/>
        <color rgb="FF000000"/>
        <rFont val="Arial"/>
        <family val="2"/>
      </rPr>
      <t>(1.43‑1.81)</t>
    </r>
  </si>
  <si>
    <r>
      <t>1.75</t>
    </r>
    <r>
      <rPr>
        <sz val="8"/>
        <color rgb="FF000000"/>
        <rFont val="Arial"/>
        <family val="2"/>
      </rPr>
      <t>(1.52‑1.96)</t>
    </r>
  </si>
  <si>
    <r>
      <t>0.980</t>
    </r>
    <r>
      <rPr>
        <sz val="8"/>
        <color rgb="FF000000"/>
        <rFont val="Arial"/>
        <family val="2"/>
      </rPr>
      <t>(0.886‑1.08)</t>
    </r>
  </si>
  <si>
    <r>
      <t>1.19</t>
    </r>
    <r>
      <rPr>
        <sz val="8"/>
        <color rgb="FF000000"/>
        <rFont val="Arial"/>
        <family val="2"/>
      </rPr>
      <t>(1.08‑1.31)</t>
    </r>
  </si>
  <si>
    <r>
      <t>1.47</t>
    </r>
    <r>
      <rPr>
        <sz val="8"/>
        <color rgb="FF000000"/>
        <rFont val="Arial"/>
        <family val="2"/>
      </rPr>
      <t>(1.33‑1.62)</t>
    </r>
  </si>
  <si>
    <r>
      <t>1.67</t>
    </r>
    <r>
      <rPr>
        <sz val="8"/>
        <color rgb="FF000000"/>
        <rFont val="Arial"/>
        <family val="2"/>
      </rPr>
      <t>(1.51‑1.84)</t>
    </r>
  </si>
  <si>
    <r>
      <t>1.93</t>
    </r>
    <r>
      <rPr>
        <sz val="8"/>
        <color rgb="FF000000"/>
        <rFont val="Arial"/>
        <family val="2"/>
      </rPr>
      <t>(1.73‑2.13)</t>
    </r>
  </si>
  <si>
    <r>
      <t>2.13</t>
    </r>
    <r>
      <rPr>
        <sz val="8"/>
        <color rgb="FF000000"/>
        <rFont val="Arial"/>
        <family val="2"/>
      </rPr>
      <t>(1.90‑2.36)</t>
    </r>
  </si>
  <si>
    <r>
      <t>2.33</t>
    </r>
    <r>
      <rPr>
        <sz val="8"/>
        <color rgb="FF000000"/>
        <rFont val="Arial"/>
        <family val="2"/>
      </rPr>
      <t>(2.07‑2.59)</t>
    </r>
  </si>
  <si>
    <r>
      <t>2.78</t>
    </r>
    <r>
      <rPr>
        <sz val="8"/>
        <color rgb="FF000000"/>
        <rFont val="Arial"/>
        <family val="2"/>
      </rPr>
      <t>(2.42‑3.12)</t>
    </r>
  </si>
  <si>
    <r>
      <t>2.97</t>
    </r>
    <r>
      <rPr>
        <sz val="8"/>
        <color rgb="FF000000"/>
        <rFont val="Arial"/>
        <family val="2"/>
      </rPr>
      <t>(2.57‑3.37)</t>
    </r>
  </si>
  <si>
    <r>
      <t>1.22</t>
    </r>
    <r>
      <rPr>
        <sz val="8"/>
        <color rgb="FF000000"/>
        <rFont val="Arial"/>
        <family val="2"/>
      </rPr>
      <t>(1.11‑1.35)</t>
    </r>
  </si>
  <si>
    <r>
      <t>1.49</t>
    </r>
    <r>
      <rPr>
        <sz val="8"/>
        <color rgb="FF000000"/>
        <rFont val="Arial"/>
        <family val="2"/>
      </rPr>
      <t>(1.35‑1.65)</t>
    </r>
  </si>
  <si>
    <r>
      <t>1.88</t>
    </r>
    <r>
      <rPr>
        <sz val="8"/>
        <color rgb="FF000000"/>
        <rFont val="Arial"/>
        <family val="2"/>
      </rPr>
      <t>(1.70‑2.08)</t>
    </r>
  </si>
  <si>
    <r>
      <t>2.17</t>
    </r>
    <r>
      <rPr>
        <sz val="8"/>
        <color rgb="FF000000"/>
        <rFont val="Arial"/>
        <family val="2"/>
      </rPr>
      <t>(1.96‑2.40)</t>
    </r>
  </si>
  <si>
    <r>
      <t>2.57</t>
    </r>
    <r>
      <rPr>
        <sz val="8"/>
        <color rgb="FF000000"/>
        <rFont val="Arial"/>
        <family val="2"/>
      </rPr>
      <t>(2.31‑2.84)</t>
    </r>
  </si>
  <si>
    <r>
      <t>2.88</t>
    </r>
    <r>
      <rPr>
        <sz val="8"/>
        <color rgb="FF000000"/>
        <rFont val="Arial"/>
        <family val="2"/>
      </rPr>
      <t>(2.57‑3.20)</t>
    </r>
  </si>
  <si>
    <r>
      <t>3.21</t>
    </r>
    <r>
      <rPr>
        <sz val="8"/>
        <color rgb="FF000000"/>
        <rFont val="Arial"/>
        <family val="2"/>
      </rPr>
      <t>(2.85‑3.56)</t>
    </r>
  </si>
  <si>
    <r>
      <t>3.53</t>
    </r>
    <r>
      <rPr>
        <sz val="8"/>
        <color rgb="FF000000"/>
        <rFont val="Arial"/>
        <family val="2"/>
      </rPr>
      <t>(3.12‑3.95)</t>
    </r>
  </si>
  <si>
    <r>
      <t>3.98</t>
    </r>
    <r>
      <rPr>
        <sz val="8"/>
        <color rgb="FF000000"/>
        <rFont val="Arial"/>
        <family val="2"/>
      </rPr>
      <t>(3.47‑4.48)</t>
    </r>
  </si>
  <si>
    <r>
      <t>4.34</t>
    </r>
    <r>
      <rPr>
        <sz val="8"/>
        <color rgb="FF000000"/>
        <rFont val="Arial"/>
        <family val="2"/>
      </rPr>
      <t>(3.76‑4.92)</t>
    </r>
  </si>
  <si>
    <r>
      <t>1.47</t>
    </r>
    <r>
      <rPr>
        <sz val="8"/>
        <color rgb="FF000000"/>
        <rFont val="Arial"/>
        <family val="2"/>
      </rPr>
      <t>(1.33‑1.63)</t>
    </r>
  </si>
  <si>
    <r>
      <t>1.80</t>
    </r>
    <r>
      <rPr>
        <sz val="8"/>
        <color rgb="FF000000"/>
        <rFont val="Arial"/>
        <family val="2"/>
      </rPr>
      <t>(1.63‑1.99)</t>
    </r>
  </si>
  <si>
    <r>
      <t>2.28</t>
    </r>
    <r>
      <rPr>
        <sz val="8"/>
        <color rgb="FF000000"/>
        <rFont val="Arial"/>
        <family val="2"/>
      </rPr>
      <t>(2.06‑2.52)</t>
    </r>
  </si>
  <si>
    <r>
      <t>2.65</t>
    </r>
    <r>
      <rPr>
        <sz val="8"/>
        <color rgb="FF000000"/>
        <rFont val="Arial"/>
        <family val="2"/>
      </rPr>
      <t>(2.39‑2.93)</t>
    </r>
  </si>
  <si>
    <r>
      <t>3.16</t>
    </r>
    <r>
      <rPr>
        <sz val="8"/>
        <color rgb="FF000000"/>
        <rFont val="Arial"/>
        <family val="2"/>
      </rPr>
      <t>(2.84‑3.50)</t>
    </r>
  </si>
  <si>
    <r>
      <t>3.58</t>
    </r>
    <r>
      <rPr>
        <sz val="8"/>
        <color rgb="FF000000"/>
        <rFont val="Arial"/>
        <family val="2"/>
      </rPr>
      <t>(3.20‑3.97)</t>
    </r>
  </si>
  <si>
    <r>
      <t>4.02</t>
    </r>
    <r>
      <rPr>
        <sz val="8"/>
        <color rgb="FF000000"/>
        <rFont val="Arial"/>
        <family val="2"/>
      </rPr>
      <t>(3.56‑4.47)</t>
    </r>
  </si>
  <si>
    <r>
      <t>4.47</t>
    </r>
    <r>
      <rPr>
        <sz val="8"/>
        <color rgb="FF000000"/>
        <rFont val="Arial"/>
        <family val="2"/>
      </rPr>
      <t>(3.93‑5.00)</t>
    </r>
  </si>
  <si>
    <r>
      <t>5.11</t>
    </r>
    <r>
      <rPr>
        <sz val="8"/>
        <color rgb="FF000000"/>
        <rFont val="Arial"/>
        <family val="2"/>
      </rPr>
      <t>(4.44‑5.75)</t>
    </r>
  </si>
  <si>
    <r>
      <t>5.63</t>
    </r>
    <r>
      <rPr>
        <sz val="8"/>
        <color rgb="FF000000"/>
        <rFont val="Arial"/>
        <family val="2"/>
      </rPr>
      <t>(4.84‑6.38)</t>
    </r>
  </si>
  <si>
    <r>
      <t>1.61</t>
    </r>
    <r>
      <rPr>
        <sz val="8"/>
        <color rgb="FF000000"/>
        <rFont val="Arial"/>
        <family val="2"/>
      </rPr>
      <t>(1.45‑1.78)</t>
    </r>
  </si>
  <si>
    <r>
      <t>1.96</t>
    </r>
    <r>
      <rPr>
        <sz val="8"/>
        <color rgb="FF000000"/>
        <rFont val="Arial"/>
        <family val="2"/>
      </rPr>
      <t>(1.78‑2.17)</t>
    </r>
  </si>
  <si>
    <r>
      <t>2.50</t>
    </r>
    <r>
      <rPr>
        <sz val="8"/>
        <color rgb="FF000000"/>
        <rFont val="Arial"/>
        <family val="2"/>
      </rPr>
      <t>(2.25‑2.76)</t>
    </r>
  </si>
  <si>
    <r>
      <t>2.91</t>
    </r>
    <r>
      <rPr>
        <sz val="8"/>
        <color rgb="FF000000"/>
        <rFont val="Arial"/>
        <family val="2"/>
      </rPr>
      <t>(2.62‑3.22)</t>
    </r>
  </si>
  <si>
    <r>
      <t>3.51</t>
    </r>
    <r>
      <rPr>
        <sz val="8"/>
        <color rgb="FF000000"/>
        <rFont val="Arial"/>
        <family val="2"/>
      </rPr>
      <t>(3.13‑3.87)</t>
    </r>
  </si>
  <si>
    <r>
      <t>3.99</t>
    </r>
    <r>
      <rPr>
        <sz val="8"/>
        <color rgb="FF000000"/>
        <rFont val="Arial"/>
        <family val="2"/>
      </rPr>
      <t>(3.54‑4.41)</t>
    </r>
  </si>
  <si>
    <r>
      <t>4.51</t>
    </r>
    <r>
      <rPr>
        <sz val="8"/>
        <color rgb="FF000000"/>
        <rFont val="Arial"/>
        <family val="2"/>
      </rPr>
      <t>(3.97‑5.00)</t>
    </r>
  </si>
  <si>
    <r>
      <t>5.06</t>
    </r>
    <r>
      <rPr>
        <sz val="8"/>
        <color rgb="FF000000"/>
        <rFont val="Arial"/>
        <family val="2"/>
      </rPr>
      <t>(4.41‑5.63)</t>
    </r>
  </si>
  <si>
    <r>
      <t>5.84</t>
    </r>
    <r>
      <rPr>
        <sz val="8"/>
        <color rgb="FF000000"/>
        <rFont val="Arial"/>
        <family val="2"/>
      </rPr>
      <t>(5.02‑6.54)</t>
    </r>
  </si>
  <si>
    <r>
      <t>6.49</t>
    </r>
    <r>
      <rPr>
        <sz val="8"/>
        <color rgb="FF000000"/>
        <rFont val="Arial"/>
        <family val="2"/>
      </rPr>
      <t>(5.50‑7.32)</t>
    </r>
  </si>
  <si>
    <r>
      <t>1.99</t>
    </r>
    <r>
      <rPr>
        <sz val="8"/>
        <color rgb="FF000000"/>
        <rFont val="Arial"/>
        <family val="2"/>
      </rPr>
      <t>(1.81‑2.21)</t>
    </r>
  </si>
  <si>
    <r>
      <t>2.42</t>
    </r>
    <r>
      <rPr>
        <sz val="8"/>
        <color rgb="FF000000"/>
        <rFont val="Arial"/>
        <family val="2"/>
      </rPr>
      <t>(2.19‑2.68)</t>
    </r>
  </si>
  <si>
    <r>
      <t>3.07</t>
    </r>
    <r>
      <rPr>
        <sz val="8"/>
        <color rgb="FF000000"/>
        <rFont val="Arial"/>
        <family val="2"/>
      </rPr>
      <t>(2.77‑3.40)</t>
    </r>
  </si>
  <si>
    <r>
      <t>3.59</t>
    </r>
    <r>
      <rPr>
        <sz val="8"/>
        <color rgb="FF000000"/>
        <rFont val="Arial"/>
        <family val="2"/>
      </rPr>
      <t>(3.23‑3.97)</t>
    </r>
  </si>
  <si>
    <r>
      <t>4.37</t>
    </r>
    <r>
      <rPr>
        <sz val="8"/>
        <color rgb="FF000000"/>
        <rFont val="Arial"/>
        <family val="2"/>
      </rPr>
      <t>(3.90‑4.83)</t>
    </r>
  </si>
  <si>
    <r>
      <t>5.03</t>
    </r>
    <r>
      <rPr>
        <sz val="8"/>
        <color rgb="FF000000"/>
        <rFont val="Arial"/>
        <family val="2"/>
      </rPr>
      <t>(4.44‑5.57)</t>
    </r>
  </si>
  <si>
    <r>
      <t>5.74</t>
    </r>
    <r>
      <rPr>
        <sz val="8"/>
        <color rgb="FF000000"/>
        <rFont val="Arial"/>
        <family val="2"/>
      </rPr>
      <t>(5.03‑6.39)</t>
    </r>
  </si>
  <si>
    <r>
      <t>6.52</t>
    </r>
    <r>
      <rPr>
        <sz val="8"/>
        <color rgb="FF000000"/>
        <rFont val="Arial"/>
        <family val="2"/>
      </rPr>
      <t>(5.63‑7.29)</t>
    </r>
  </si>
  <si>
    <r>
      <t>7.66</t>
    </r>
    <r>
      <rPr>
        <sz val="8"/>
        <color rgb="FF000000"/>
        <rFont val="Arial"/>
        <family val="2"/>
      </rPr>
      <t>(6.51‑8.65)</t>
    </r>
  </si>
  <si>
    <r>
      <t>8.63</t>
    </r>
    <r>
      <rPr>
        <sz val="8"/>
        <color rgb="FF000000"/>
        <rFont val="Arial"/>
        <family val="2"/>
      </rPr>
      <t>(7.22‑9.82)</t>
    </r>
  </si>
  <si>
    <r>
      <t>2.40</t>
    </r>
    <r>
      <rPr>
        <sz val="8"/>
        <color rgb="FF000000"/>
        <rFont val="Arial"/>
        <family val="2"/>
      </rPr>
      <t>(2.15‑2.69)</t>
    </r>
  </si>
  <si>
    <r>
      <t>2.91</t>
    </r>
    <r>
      <rPr>
        <sz val="8"/>
        <color rgb="FF000000"/>
        <rFont val="Arial"/>
        <family val="2"/>
      </rPr>
      <t>(2.62‑3.26)</t>
    </r>
  </si>
  <si>
    <r>
      <t>3.71</t>
    </r>
    <r>
      <rPr>
        <sz val="8"/>
        <color rgb="FF000000"/>
        <rFont val="Arial"/>
        <family val="2"/>
      </rPr>
      <t>(3.32‑4.15)</t>
    </r>
  </si>
  <si>
    <r>
      <t>4.39</t>
    </r>
    <r>
      <rPr>
        <sz val="8"/>
        <color rgb="FF000000"/>
        <rFont val="Arial"/>
        <family val="2"/>
      </rPr>
      <t>(3.91‑4.92)</t>
    </r>
  </si>
  <si>
    <r>
      <t>5.43</t>
    </r>
    <r>
      <rPr>
        <sz val="8"/>
        <color rgb="FF000000"/>
        <rFont val="Arial"/>
        <family val="2"/>
      </rPr>
      <t>(4.79‑6.08)</t>
    </r>
  </si>
  <si>
    <r>
      <t>6.34</t>
    </r>
    <r>
      <rPr>
        <sz val="8"/>
        <color rgb="FF000000"/>
        <rFont val="Arial"/>
        <family val="2"/>
      </rPr>
      <t>(5.54‑7.11)</t>
    </r>
  </si>
  <si>
    <r>
      <t>7.36</t>
    </r>
    <r>
      <rPr>
        <sz val="8"/>
        <color rgb="FF000000"/>
        <rFont val="Arial"/>
        <family val="2"/>
      </rPr>
      <t>(6.34‑8.28)</t>
    </r>
  </si>
  <si>
    <r>
      <t>8.50</t>
    </r>
    <r>
      <rPr>
        <sz val="8"/>
        <color rgb="FF000000"/>
        <rFont val="Arial"/>
        <family val="2"/>
      </rPr>
      <t>(7.21‑9.60)</t>
    </r>
  </si>
  <si>
    <r>
      <t>10.2</t>
    </r>
    <r>
      <rPr>
        <sz val="8"/>
        <color rgb="FF000000"/>
        <rFont val="Arial"/>
        <family val="2"/>
      </rPr>
      <t>(8.49‑11.7)</t>
    </r>
  </si>
  <si>
    <r>
      <t>11.7</t>
    </r>
    <r>
      <rPr>
        <sz val="8"/>
        <color rgb="FF000000"/>
        <rFont val="Arial"/>
        <family val="2"/>
      </rPr>
      <t>(9.56‑13.5)</t>
    </r>
  </si>
  <si>
    <r>
      <t>2.78</t>
    </r>
    <r>
      <rPr>
        <sz val="8"/>
        <color rgb="FF000000"/>
        <rFont val="Arial"/>
        <family val="2"/>
      </rPr>
      <t>(2.55‑3.07)</t>
    </r>
  </si>
  <si>
    <r>
      <t>3.38</t>
    </r>
    <r>
      <rPr>
        <sz val="8"/>
        <color rgb="FF000000"/>
        <rFont val="Arial"/>
        <family val="2"/>
      </rPr>
      <t>(3.10‑3.74)</t>
    </r>
  </si>
  <si>
    <r>
      <t>4.40</t>
    </r>
    <r>
      <rPr>
        <sz val="8"/>
        <color rgb="FF000000"/>
        <rFont val="Arial"/>
        <family val="2"/>
      </rPr>
      <t>(4.02‑4.86)</t>
    </r>
  </si>
  <si>
    <r>
      <t>5.28</t>
    </r>
    <r>
      <rPr>
        <sz val="8"/>
        <color rgb="FF000000"/>
        <rFont val="Arial"/>
        <family val="2"/>
      </rPr>
      <t>(4.80‑5.81)</t>
    </r>
  </si>
  <si>
    <r>
      <t>6.62</t>
    </r>
    <r>
      <rPr>
        <sz val="8"/>
        <color rgb="FF000000"/>
        <rFont val="Arial"/>
        <family val="2"/>
      </rPr>
      <t>(5.98‑7.27)</t>
    </r>
  </si>
  <si>
    <r>
      <t>7.80</t>
    </r>
    <r>
      <rPr>
        <sz val="8"/>
        <color rgb="FF000000"/>
        <rFont val="Arial"/>
        <family val="2"/>
      </rPr>
      <t>(6.98‑8.53)</t>
    </r>
  </si>
  <si>
    <r>
      <t>9.12</t>
    </r>
    <r>
      <rPr>
        <sz val="8"/>
        <color rgb="FF000000"/>
        <rFont val="Arial"/>
        <family val="2"/>
      </rPr>
      <t>(8.10‑9.95)</t>
    </r>
  </si>
  <si>
    <r>
      <t>10.6</t>
    </r>
    <r>
      <rPr>
        <sz val="8"/>
        <color rgb="FF000000"/>
        <rFont val="Arial"/>
        <family val="2"/>
      </rPr>
      <t>(9.33‑11.6)</t>
    </r>
  </si>
  <si>
    <r>
      <t>12.9</t>
    </r>
    <r>
      <rPr>
        <sz val="8"/>
        <color rgb="FF000000"/>
        <rFont val="Arial"/>
        <family val="2"/>
      </rPr>
      <t>(11.2‑14.0)</t>
    </r>
  </si>
  <si>
    <r>
      <t>14.9</t>
    </r>
    <r>
      <rPr>
        <sz val="8"/>
        <color rgb="FF000000"/>
        <rFont val="Arial"/>
        <family val="2"/>
      </rPr>
      <t>(12.7‑16.1)</t>
    </r>
  </si>
  <si>
    <r>
      <t>3.20</t>
    </r>
    <r>
      <rPr>
        <sz val="8"/>
        <color rgb="FF000000"/>
        <rFont val="Arial"/>
        <family val="2"/>
      </rPr>
      <t>(2.93‑3.52)</t>
    </r>
  </si>
  <si>
    <r>
      <t>3.89</t>
    </r>
    <r>
      <rPr>
        <sz val="8"/>
        <color rgb="FF000000"/>
        <rFont val="Arial"/>
        <family val="2"/>
      </rPr>
      <t>(3.56‑4.29)</t>
    </r>
  </si>
  <si>
    <r>
      <t>5.06</t>
    </r>
    <r>
      <rPr>
        <sz val="8"/>
        <color rgb="FF000000"/>
        <rFont val="Arial"/>
        <family val="2"/>
      </rPr>
      <t>(4.62‑5.57)</t>
    </r>
  </si>
  <si>
    <r>
      <t>6.05</t>
    </r>
    <r>
      <rPr>
        <sz val="8"/>
        <color rgb="FF000000"/>
        <rFont val="Arial"/>
        <family val="2"/>
      </rPr>
      <t>(5.52‑6.66)</t>
    </r>
  </si>
  <si>
    <r>
      <t>7.57</t>
    </r>
    <r>
      <rPr>
        <sz val="8"/>
        <color rgb="FF000000"/>
        <rFont val="Arial"/>
        <family val="2"/>
      </rPr>
      <t>(6.85‑8.30)</t>
    </r>
  </si>
  <si>
    <r>
      <t>8.89</t>
    </r>
    <r>
      <rPr>
        <sz val="8"/>
        <color rgb="FF000000"/>
        <rFont val="Arial"/>
        <family val="2"/>
      </rPr>
      <t>(7.99‑9.72)</t>
    </r>
  </si>
  <si>
    <r>
      <t>10.4</t>
    </r>
    <r>
      <rPr>
        <sz val="8"/>
        <color rgb="FF000000"/>
        <rFont val="Arial"/>
        <family val="2"/>
      </rPr>
      <t>(9.25‑11.3)</t>
    </r>
  </si>
  <si>
    <r>
      <t>12.0</t>
    </r>
    <r>
      <rPr>
        <sz val="8"/>
        <color rgb="FF000000"/>
        <rFont val="Arial"/>
        <family val="2"/>
      </rPr>
      <t>(10.6‑13.1)</t>
    </r>
  </si>
  <si>
    <r>
      <t>14.6</t>
    </r>
    <r>
      <rPr>
        <sz val="8"/>
        <color rgb="FF000000"/>
        <rFont val="Arial"/>
        <family val="2"/>
      </rPr>
      <t>(12.7‑15.8)</t>
    </r>
  </si>
  <si>
    <r>
      <t>16.8</t>
    </r>
    <r>
      <rPr>
        <sz val="8"/>
        <color rgb="FF000000"/>
        <rFont val="Arial"/>
        <family val="2"/>
      </rPr>
      <t>(14.4‑18.2)</t>
    </r>
  </si>
  <si>
    <r>
      <t>3.39</t>
    </r>
    <r>
      <rPr>
        <sz val="8"/>
        <color rgb="FF000000"/>
        <rFont val="Arial"/>
        <family val="2"/>
      </rPr>
      <t>(3.11‑3.73)</t>
    </r>
  </si>
  <si>
    <r>
      <t>4.12</t>
    </r>
    <r>
      <rPr>
        <sz val="8"/>
        <color rgb="FF000000"/>
        <rFont val="Arial"/>
        <family val="2"/>
      </rPr>
      <t>(3.78‑4.53)</t>
    </r>
  </si>
  <si>
    <r>
      <t>5.33</t>
    </r>
    <r>
      <rPr>
        <sz val="8"/>
        <color rgb="FF000000"/>
        <rFont val="Arial"/>
        <family val="2"/>
      </rPr>
      <t>(4.88‑5.86)</t>
    </r>
  </si>
  <si>
    <r>
      <t>6.36</t>
    </r>
    <r>
      <rPr>
        <sz val="8"/>
        <color rgb="FF000000"/>
        <rFont val="Arial"/>
        <family val="2"/>
      </rPr>
      <t>(5.81‑6.98)</t>
    </r>
  </si>
  <si>
    <r>
      <t>7.91</t>
    </r>
    <r>
      <rPr>
        <sz val="8"/>
        <color rgb="FF000000"/>
        <rFont val="Arial"/>
        <family val="2"/>
      </rPr>
      <t>(7.18‑8.66)</t>
    </r>
  </si>
  <si>
    <r>
      <t>9.26</t>
    </r>
    <r>
      <rPr>
        <sz val="8"/>
        <color rgb="FF000000"/>
        <rFont val="Arial"/>
        <family val="2"/>
      </rPr>
      <t>(8.35‑10.1)</t>
    </r>
  </si>
  <si>
    <r>
      <t>10.8</t>
    </r>
    <r>
      <rPr>
        <sz val="8"/>
        <color rgb="FF000000"/>
        <rFont val="Arial"/>
        <family val="2"/>
      </rPr>
      <t>(9.62‑11.7)</t>
    </r>
  </si>
  <si>
    <r>
      <t>12.4</t>
    </r>
    <r>
      <rPr>
        <sz val="8"/>
        <color rgb="FF000000"/>
        <rFont val="Arial"/>
        <family val="2"/>
      </rPr>
      <t>(11.0‑13.6)</t>
    </r>
  </si>
  <si>
    <r>
      <t>15.0</t>
    </r>
    <r>
      <rPr>
        <sz val="8"/>
        <color rgb="FF000000"/>
        <rFont val="Arial"/>
        <family val="2"/>
      </rPr>
      <t>(13.1‑16.3)</t>
    </r>
  </si>
  <si>
    <r>
      <t>17.1</t>
    </r>
    <r>
      <rPr>
        <sz val="8"/>
        <color rgb="FF000000"/>
        <rFont val="Arial"/>
        <family val="2"/>
      </rPr>
      <t>(14.9‑18.7)</t>
    </r>
  </si>
  <si>
    <r>
      <t>3.58</t>
    </r>
    <r>
      <rPr>
        <sz val="8"/>
        <color rgb="FF000000"/>
        <rFont val="Arial"/>
        <family val="2"/>
      </rPr>
      <t>(3.29‑3.94)</t>
    </r>
  </si>
  <si>
    <r>
      <t>4.35</t>
    </r>
    <r>
      <rPr>
        <sz val="8"/>
        <color rgb="FF000000"/>
        <rFont val="Arial"/>
        <family val="2"/>
      </rPr>
      <t>(4.00‑4.78)</t>
    </r>
  </si>
  <si>
    <r>
      <t>5.60</t>
    </r>
    <r>
      <rPr>
        <sz val="8"/>
        <color rgb="FF000000"/>
        <rFont val="Arial"/>
        <family val="2"/>
      </rPr>
      <t>(5.14‑6.15)</t>
    </r>
  </si>
  <si>
    <r>
      <t>6.66</t>
    </r>
    <r>
      <rPr>
        <sz val="8"/>
        <color rgb="FF000000"/>
        <rFont val="Arial"/>
        <family val="2"/>
      </rPr>
      <t>(6.10‑7.31)</t>
    </r>
  </si>
  <si>
    <r>
      <t>8.25</t>
    </r>
    <r>
      <rPr>
        <sz val="8"/>
        <color rgb="FF000000"/>
        <rFont val="Arial"/>
        <family val="2"/>
      </rPr>
      <t>(7.51‑9.03)</t>
    </r>
  </si>
  <si>
    <r>
      <t>9.62</t>
    </r>
    <r>
      <rPr>
        <sz val="8"/>
        <color rgb="FF000000"/>
        <rFont val="Arial"/>
        <family val="2"/>
      </rPr>
      <t>(8.70‑10.5)</t>
    </r>
  </si>
  <si>
    <r>
      <t>11.1</t>
    </r>
    <r>
      <rPr>
        <sz val="8"/>
        <color rgb="FF000000"/>
        <rFont val="Arial"/>
        <family val="2"/>
      </rPr>
      <t>(10.00‑12.2)</t>
    </r>
  </si>
  <si>
    <r>
      <t>12.8</t>
    </r>
    <r>
      <rPr>
        <sz val="8"/>
        <color rgb="FF000000"/>
        <rFont val="Arial"/>
        <family val="2"/>
      </rPr>
      <t>(11.4‑14.0)</t>
    </r>
  </si>
  <si>
    <r>
      <t>15.4</t>
    </r>
    <r>
      <rPr>
        <sz val="8"/>
        <color rgb="FF000000"/>
        <rFont val="Arial"/>
        <family val="2"/>
      </rPr>
      <t>(13.5‑16.8)</t>
    </r>
  </si>
  <si>
    <r>
      <t>17.5</t>
    </r>
    <r>
      <rPr>
        <sz val="8"/>
        <color rgb="FF000000"/>
        <rFont val="Arial"/>
        <family val="2"/>
      </rPr>
      <t>(15.3‑19.2)</t>
    </r>
  </si>
  <si>
    <r>
      <t>4.14</t>
    </r>
    <r>
      <rPr>
        <sz val="8"/>
        <color rgb="FF000000"/>
        <rFont val="Arial"/>
        <family val="2"/>
      </rPr>
      <t>(3.83‑4.51)</t>
    </r>
  </si>
  <si>
    <r>
      <t>4.99</t>
    </r>
    <r>
      <rPr>
        <sz val="8"/>
        <color rgb="FF000000"/>
        <rFont val="Arial"/>
        <family val="2"/>
      </rPr>
      <t>(4.63‑5.44)</t>
    </r>
  </si>
  <si>
    <r>
      <t>6.33</t>
    </r>
    <r>
      <rPr>
        <sz val="8"/>
        <color rgb="FF000000"/>
        <rFont val="Arial"/>
        <family val="2"/>
      </rPr>
      <t>(5.85‑6.89)</t>
    </r>
  </si>
  <si>
    <r>
      <t>7.45</t>
    </r>
    <r>
      <rPr>
        <sz val="8"/>
        <color rgb="FF000000"/>
        <rFont val="Arial"/>
        <family val="2"/>
      </rPr>
      <t>(6.87‑8.10)</t>
    </r>
  </si>
  <si>
    <r>
      <t>9.12</t>
    </r>
    <r>
      <rPr>
        <sz val="8"/>
        <color rgb="FF000000"/>
        <rFont val="Arial"/>
        <family val="2"/>
      </rPr>
      <t>(8.36‑9.90)</t>
    </r>
  </si>
  <si>
    <r>
      <t>10.5</t>
    </r>
    <r>
      <rPr>
        <sz val="8"/>
        <color rgb="FF000000"/>
        <rFont val="Arial"/>
        <family val="2"/>
      </rPr>
      <t>(9.61‑11.4)</t>
    </r>
  </si>
  <si>
    <r>
      <t>12.1</t>
    </r>
    <r>
      <rPr>
        <sz val="8"/>
        <color rgb="FF000000"/>
        <rFont val="Arial"/>
        <family val="2"/>
      </rPr>
      <t>(11.0‑13.1)</t>
    </r>
  </si>
  <si>
    <r>
      <t>13.8</t>
    </r>
    <r>
      <rPr>
        <sz val="8"/>
        <color rgb="FF000000"/>
        <rFont val="Arial"/>
        <family val="2"/>
      </rPr>
      <t>(12.4‑15.0)</t>
    </r>
  </si>
  <si>
    <r>
      <t>16.4</t>
    </r>
    <r>
      <rPr>
        <sz val="8"/>
        <color rgb="FF000000"/>
        <rFont val="Arial"/>
        <family val="2"/>
      </rPr>
      <t>(14.5‑17.8)</t>
    </r>
  </si>
  <si>
    <r>
      <t>18.6</t>
    </r>
    <r>
      <rPr>
        <sz val="8"/>
        <color rgb="FF000000"/>
        <rFont val="Arial"/>
        <family val="2"/>
      </rPr>
      <t>(16.3‑20.1)</t>
    </r>
  </si>
  <si>
    <r>
      <t>4.68</t>
    </r>
    <r>
      <rPr>
        <sz val="8"/>
        <color rgb="FF000000"/>
        <rFont val="Arial"/>
        <family val="2"/>
      </rPr>
      <t>(4.37‑5.05)</t>
    </r>
  </si>
  <si>
    <r>
      <t>5.62</t>
    </r>
    <r>
      <rPr>
        <sz val="8"/>
        <color rgb="FF000000"/>
        <rFont val="Arial"/>
        <family val="2"/>
      </rPr>
      <t>(5.24‑6.07)</t>
    </r>
  </si>
  <si>
    <r>
      <t>7.01</t>
    </r>
    <r>
      <rPr>
        <sz val="8"/>
        <color rgb="FF000000"/>
        <rFont val="Arial"/>
        <family val="2"/>
      </rPr>
      <t>(6.53‑7.57)</t>
    </r>
  </si>
  <si>
    <r>
      <t>8.16</t>
    </r>
    <r>
      <rPr>
        <sz val="8"/>
        <color rgb="FF000000"/>
        <rFont val="Arial"/>
        <family val="2"/>
      </rPr>
      <t>(7.58‑8.80)</t>
    </r>
  </si>
  <si>
    <r>
      <t>9.82</t>
    </r>
    <r>
      <rPr>
        <sz val="8"/>
        <color rgb="FF000000"/>
        <rFont val="Arial"/>
        <family val="2"/>
      </rPr>
      <t>(9.08‑10.6)</t>
    </r>
  </si>
  <si>
    <r>
      <t>11.2</t>
    </r>
    <r>
      <rPr>
        <sz val="8"/>
        <color rgb="FF000000"/>
        <rFont val="Arial"/>
        <family val="2"/>
      </rPr>
      <t>(10.3‑12.1)</t>
    </r>
  </si>
  <si>
    <r>
      <t>12.7</t>
    </r>
    <r>
      <rPr>
        <sz val="8"/>
        <color rgb="FF000000"/>
        <rFont val="Arial"/>
        <family val="2"/>
      </rPr>
      <t>(11.6‑13.7)</t>
    </r>
  </si>
  <si>
    <r>
      <t>14.3</t>
    </r>
    <r>
      <rPr>
        <sz val="8"/>
        <color rgb="FF000000"/>
        <rFont val="Arial"/>
        <family val="2"/>
      </rPr>
      <t>(13.0‑15.4)</t>
    </r>
  </si>
  <si>
    <r>
      <t>16.8</t>
    </r>
    <r>
      <rPr>
        <sz val="8"/>
        <color rgb="FF000000"/>
        <rFont val="Arial"/>
        <family val="2"/>
      </rPr>
      <t>(15.1‑18.1)</t>
    </r>
  </si>
  <si>
    <r>
      <t>18.9</t>
    </r>
    <r>
      <rPr>
        <sz val="8"/>
        <color rgb="FF000000"/>
        <rFont val="Arial"/>
        <family val="2"/>
      </rPr>
      <t>(16.9‑20.4)</t>
    </r>
  </si>
  <si>
    <r>
      <t>6.24</t>
    </r>
    <r>
      <rPr>
        <sz val="8"/>
        <color rgb="FF000000"/>
        <rFont val="Arial"/>
        <family val="2"/>
      </rPr>
      <t>(5.86‑6.68)</t>
    </r>
  </si>
  <si>
    <r>
      <t>7.43</t>
    </r>
    <r>
      <rPr>
        <sz val="8"/>
        <color rgb="FF000000"/>
        <rFont val="Arial"/>
        <family val="2"/>
      </rPr>
      <t>(6.98‑7.96)</t>
    </r>
  </si>
  <si>
    <r>
      <t>8.99</t>
    </r>
    <r>
      <rPr>
        <sz val="8"/>
        <color rgb="FF000000"/>
        <rFont val="Arial"/>
        <family val="2"/>
      </rPr>
      <t>(8.43‑9.62)</t>
    </r>
  </si>
  <si>
    <r>
      <t>10.3</t>
    </r>
    <r>
      <rPr>
        <sz val="8"/>
        <color rgb="FF000000"/>
        <rFont val="Arial"/>
        <family val="2"/>
      </rPr>
      <t>(9.59‑11.0)</t>
    </r>
  </si>
  <si>
    <r>
      <t>12.0</t>
    </r>
    <r>
      <rPr>
        <sz val="8"/>
        <color rgb="FF000000"/>
        <rFont val="Arial"/>
        <family val="2"/>
      </rPr>
      <t>(11.2‑12.8)</t>
    </r>
  </si>
  <si>
    <r>
      <t>13.4</t>
    </r>
    <r>
      <rPr>
        <sz val="8"/>
        <color rgb="FF000000"/>
        <rFont val="Arial"/>
        <family val="2"/>
      </rPr>
      <t>(12.5‑14.4)</t>
    </r>
  </si>
  <si>
    <r>
      <t>14.9</t>
    </r>
    <r>
      <rPr>
        <sz val="8"/>
        <color rgb="FF000000"/>
        <rFont val="Arial"/>
        <family val="2"/>
      </rPr>
      <t>(13.8‑16.0)</t>
    </r>
  </si>
  <si>
    <r>
      <t>16.4</t>
    </r>
    <r>
      <rPr>
        <sz val="8"/>
        <color rgb="FF000000"/>
        <rFont val="Arial"/>
        <family val="2"/>
      </rPr>
      <t>(15.1‑17.6)</t>
    </r>
  </si>
  <si>
    <r>
      <t>18.6</t>
    </r>
    <r>
      <rPr>
        <sz val="8"/>
        <color rgb="FF000000"/>
        <rFont val="Arial"/>
        <family val="2"/>
      </rPr>
      <t>(16.9‑19.9)</t>
    </r>
  </si>
  <si>
    <r>
      <t>20.3</t>
    </r>
    <r>
      <rPr>
        <sz val="8"/>
        <color rgb="FF000000"/>
        <rFont val="Arial"/>
        <family val="2"/>
      </rPr>
      <t>(18.4‑21.8)</t>
    </r>
  </si>
  <si>
    <r>
      <t>7.75</t>
    </r>
    <r>
      <rPr>
        <sz val="8"/>
        <color rgb="FF000000"/>
        <rFont val="Arial"/>
        <family val="2"/>
      </rPr>
      <t>(7.29‑8.27)</t>
    </r>
  </si>
  <si>
    <r>
      <t>9.19</t>
    </r>
    <r>
      <rPr>
        <sz val="8"/>
        <color rgb="FF000000"/>
        <rFont val="Arial"/>
        <family val="2"/>
      </rPr>
      <t>(8.64‑9.81)</t>
    </r>
  </si>
  <si>
    <r>
      <t>11.0</t>
    </r>
    <r>
      <rPr>
        <sz val="8"/>
        <color rgb="FF000000"/>
        <rFont val="Arial"/>
        <family val="2"/>
      </rPr>
      <t>(10.3‑11.7)</t>
    </r>
  </si>
  <si>
    <r>
      <t>12.4</t>
    </r>
    <r>
      <rPr>
        <sz val="8"/>
        <color rgb="FF000000"/>
        <rFont val="Arial"/>
        <family val="2"/>
      </rPr>
      <t>(11.6‑13.2)</t>
    </r>
  </si>
  <si>
    <r>
      <t>14.3</t>
    </r>
    <r>
      <rPr>
        <sz val="8"/>
        <color rgb="FF000000"/>
        <rFont val="Arial"/>
        <family val="2"/>
      </rPr>
      <t>(13.3‑15.2)</t>
    </r>
  </si>
  <si>
    <r>
      <t>15.8</t>
    </r>
    <r>
      <rPr>
        <sz val="8"/>
        <color rgb="FF000000"/>
        <rFont val="Arial"/>
        <family val="2"/>
      </rPr>
      <t>(14.7‑16.8)</t>
    </r>
  </si>
  <si>
    <r>
      <t>17.3</t>
    </r>
    <r>
      <rPr>
        <sz val="8"/>
        <color rgb="FF000000"/>
        <rFont val="Arial"/>
        <family val="2"/>
      </rPr>
      <t>(16.1‑18.4)</t>
    </r>
  </si>
  <si>
    <r>
      <t>18.9</t>
    </r>
    <r>
      <rPr>
        <sz val="8"/>
        <color rgb="FF000000"/>
        <rFont val="Arial"/>
        <family val="2"/>
      </rPr>
      <t>(17.5‑20.1)</t>
    </r>
  </si>
  <si>
    <r>
      <t>21.0</t>
    </r>
    <r>
      <rPr>
        <sz val="8"/>
        <color rgb="FF000000"/>
        <rFont val="Arial"/>
        <family val="2"/>
      </rPr>
      <t>(19.3‑22.4)</t>
    </r>
  </si>
  <si>
    <r>
      <t>22.6</t>
    </r>
    <r>
      <rPr>
        <sz val="8"/>
        <color rgb="FF000000"/>
        <rFont val="Arial"/>
        <family val="2"/>
      </rPr>
      <t>(20.7‑24.1)</t>
    </r>
  </si>
  <si>
    <r>
      <t>9.73</t>
    </r>
    <r>
      <rPr>
        <sz val="8"/>
        <color rgb="FF000000"/>
        <rFont val="Arial"/>
        <family val="2"/>
      </rPr>
      <t>(9.21‑10.3)</t>
    </r>
  </si>
  <si>
    <r>
      <t>11.5</t>
    </r>
    <r>
      <rPr>
        <sz val="8"/>
        <color rgb="FF000000"/>
        <rFont val="Arial"/>
        <family val="2"/>
      </rPr>
      <t>(10.9‑12.1)</t>
    </r>
  </si>
  <si>
    <r>
      <t>13.5</t>
    </r>
    <r>
      <rPr>
        <sz val="8"/>
        <color rgb="FF000000"/>
        <rFont val="Arial"/>
        <family val="2"/>
      </rPr>
      <t>(12.7‑14.2)</t>
    </r>
  </si>
  <si>
    <r>
      <t>15.0</t>
    </r>
    <r>
      <rPr>
        <sz val="8"/>
        <color rgb="FF000000"/>
        <rFont val="Arial"/>
        <family val="2"/>
      </rPr>
      <t>(14.2‑15.8)</t>
    </r>
  </si>
  <si>
    <r>
      <t>17.0</t>
    </r>
    <r>
      <rPr>
        <sz val="8"/>
        <color rgb="FF000000"/>
        <rFont val="Arial"/>
        <family val="2"/>
      </rPr>
      <t>(16.0‑17.9)</t>
    </r>
  </si>
  <si>
    <r>
      <t>18.5</t>
    </r>
    <r>
      <rPr>
        <sz val="8"/>
        <color rgb="FF000000"/>
        <rFont val="Arial"/>
        <family val="2"/>
      </rPr>
      <t>(17.4‑19.5)</t>
    </r>
  </si>
  <si>
    <r>
      <t>19.9</t>
    </r>
    <r>
      <rPr>
        <sz val="8"/>
        <color rgb="FF000000"/>
        <rFont val="Arial"/>
        <family val="2"/>
      </rPr>
      <t>(18.7‑21.1)</t>
    </r>
  </si>
  <si>
    <r>
      <t>21.4</t>
    </r>
    <r>
      <rPr>
        <sz val="8"/>
        <color rgb="FF000000"/>
        <rFont val="Arial"/>
        <family val="2"/>
      </rPr>
      <t>(20.0‑22.6)</t>
    </r>
  </si>
  <si>
    <r>
      <t>23.3</t>
    </r>
    <r>
      <rPr>
        <sz val="8"/>
        <color rgb="FF000000"/>
        <rFont val="Arial"/>
        <family val="2"/>
      </rPr>
      <t>(21.7‑24.6)</t>
    </r>
  </si>
  <si>
    <r>
      <t>24.6</t>
    </r>
    <r>
      <rPr>
        <sz val="8"/>
        <color rgb="FF000000"/>
        <rFont val="Arial"/>
        <family val="2"/>
      </rPr>
      <t>(22.9‑26.2)</t>
    </r>
  </si>
  <si>
    <r>
      <t>11.6</t>
    </r>
    <r>
      <rPr>
        <sz val="8"/>
        <color rgb="FF000000"/>
        <rFont val="Arial"/>
        <family val="2"/>
      </rPr>
      <t>(11.0‑12.3)</t>
    </r>
  </si>
  <si>
    <r>
      <t>13.7</t>
    </r>
    <r>
      <rPr>
        <sz val="8"/>
        <color rgb="FF000000"/>
        <rFont val="Arial"/>
        <family val="2"/>
      </rPr>
      <t>(13.0‑14.4)</t>
    </r>
  </si>
  <si>
    <r>
      <t>15.8</t>
    </r>
    <r>
      <rPr>
        <sz val="8"/>
        <color rgb="FF000000"/>
        <rFont val="Arial"/>
        <family val="2"/>
      </rPr>
      <t>(15.0‑16.7)</t>
    </r>
  </si>
  <si>
    <r>
      <t>17.4</t>
    </r>
    <r>
      <rPr>
        <sz val="8"/>
        <color rgb="FF000000"/>
        <rFont val="Arial"/>
        <family val="2"/>
      </rPr>
      <t>(16.5‑18.4)</t>
    </r>
  </si>
  <si>
    <r>
      <t>19.5</t>
    </r>
    <r>
      <rPr>
        <sz val="8"/>
        <color rgb="FF000000"/>
        <rFont val="Arial"/>
        <family val="2"/>
      </rPr>
      <t>(18.5‑20.5)</t>
    </r>
  </si>
  <si>
    <r>
      <t>21.0</t>
    </r>
    <r>
      <rPr>
        <sz val="8"/>
        <color rgb="FF000000"/>
        <rFont val="Arial"/>
        <family val="2"/>
      </rPr>
      <t>(19.9‑22.1)</t>
    </r>
  </si>
  <si>
    <r>
      <t>22.4</t>
    </r>
    <r>
      <rPr>
        <sz val="8"/>
        <color rgb="FF000000"/>
        <rFont val="Arial"/>
        <family val="2"/>
      </rPr>
      <t>(21.2‑23.6)</t>
    </r>
  </si>
  <si>
    <r>
      <t>23.8</t>
    </r>
    <r>
      <rPr>
        <sz val="8"/>
        <color rgb="FF000000"/>
        <rFont val="Arial"/>
        <family val="2"/>
      </rPr>
      <t>(22.4‑25.1)</t>
    </r>
  </si>
  <si>
    <r>
      <t>25.5</t>
    </r>
    <r>
      <rPr>
        <sz val="8"/>
        <color rgb="FF000000"/>
        <rFont val="Arial"/>
        <family val="2"/>
      </rPr>
      <t>(23.9‑26.9)</t>
    </r>
  </si>
  <si>
    <r>
      <t>26.7</t>
    </r>
    <r>
      <rPr>
        <sz val="8"/>
        <color rgb="FF000000"/>
        <rFont val="Arial"/>
        <family val="2"/>
      </rPr>
      <t>(25.0‑28.3)</t>
    </r>
  </si>
  <si>
    <r>
      <t>0.355</t>
    </r>
    <r>
      <rPr>
        <sz val="8"/>
        <color rgb="FF000000"/>
        <rFont val="Arial"/>
        <family val="2"/>
      </rPr>
      <t>(0.321‑0.393)</t>
    </r>
  </si>
  <si>
    <r>
      <t>0.426</t>
    </r>
    <r>
      <rPr>
        <sz val="8"/>
        <color rgb="FF000000"/>
        <rFont val="Arial"/>
        <family val="2"/>
      </rPr>
      <t>(0.385‑0.470)</t>
    </r>
  </si>
  <si>
    <r>
      <t>0.507</t>
    </r>
    <r>
      <rPr>
        <sz val="8"/>
        <color rgb="FF000000"/>
        <rFont val="Arial"/>
        <family val="2"/>
      </rPr>
      <t>(0.458‑0.560)</t>
    </r>
  </si>
  <si>
    <r>
      <t>0.565</t>
    </r>
    <r>
      <rPr>
        <sz val="8"/>
        <color rgb="FF000000"/>
        <rFont val="Arial"/>
        <family val="2"/>
      </rPr>
      <t>(0.510‑0.625)</t>
    </r>
  </si>
  <si>
    <r>
      <t>0.640</t>
    </r>
    <r>
      <rPr>
        <sz val="8"/>
        <color rgb="FF000000"/>
        <rFont val="Arial"/>
        <family val="2"/>
      </rPr>
      <t>(0.574‑0.709)</t>
    </r>
  </si>
  <si>
    <r>
      <t>0.695</t>
    </r>
    <r>
      <rPr>
        <sz val="8"/>
        <color rgb="FF000000"/>
        <rFont val="Arial"/>
        <family val="2"/>
      </rPr>
      <t>(0.620‑0.770)</t>
    </r>
  </si>
  <si>
    <r>
      <t>0.750</t>
    </r>
    <r>
      <rPr>
        <sz val="8"/>
        <color rgb="FF000000"/>
        <rFont val="Arial"/>
        <family val="2"/>
      </rPr>
      <t>(0.666‑0.834)</t>
    </r>
  </si>
  <si>
    <r>
      <t>0.802</t>
    </r>
    <r>
      <rPr>
        <sz val="8"/>
        <color rgb="FF000000"/>
        <rFont val="Arial"/>
        <family val="2"/>
      </rPr>
      <t>(0.707‑0.895)</t>
    </r>
  </si>
  <si>
    <r>
      <t>0.868</t>
    </r>
    <r>
      <rPr>
        <sz val="8"/>
        <color rgb="FF000000"/>
        <rFont val="Arial"/>
        <family val="2"/>
      </rPr>
      <t>(0.757‑0.975)</t>
    </r>
  </si>
  <si>
    <r>
      <t>0.920</t>
    </r>
    <r>
      <rPr>
        <sz val="8"/>
        <color rgb="FF000000"/>
        <rFont val="Arial"/>
        <family val="2"/>
      </rPr>
      <t>(0.795‑1.04)</t>
    </r>
  </si>
  <si>
    <r>
      <t>0.568</t>
    </r>
    <r>
      <rPr>
        <sz val="8"/>
        <color rgb="FF000000"/>
        <rFont val="Arial"/>
        <family val="2"/>
      </rPr>
      <t>(0.513‑0.628)</t>
    </r>
  </si>
  <si>
    <r>
      <t>0.681</t>
    </r>
    <r>
      <rPr>
        <sz val="8"/>
        <color rgb="FF000000"/>
        <rFont val="Arial"/>
        <family val="2"/>
      </rPr>
      <t>(0.616‑0.751)</t>
    </r>
  </si>
  <si>
    <r>
      <t>0.812</t>
    </r>
    <r>
      <rPr>
        <sz val="8"/>
        <color rgb="FF000000"/>
        <rFont val="Arial"/>
        <family val="2"/>
      </rPr>
      <t>(0.733‑0.897)</t>
    </r>
  </si>
  <si>
    <r>
      <t>0.904</t>
    </r>
    <r>
      <rPr>
        <sz val="8"/>
        <color rgb="FF000000"/>
        <rFont val="Arial"/>
        <family val="2"/>
      </rPr>
      <t>(0.816‑0.999)</t>
    </r>
  </si>
  <si>
    <r>
      <t>1.02</t>
    </r>
    <r>
      <rPr>
        <sz val="8"/>
        <color rgb="FF000000"/>
        <rFont val="Arial"/>
        <family val="2"/>
      </rPr>
      <t>(0.915‑1.13)</t>
    </r>
  </si>
  <si>
    <r>
      <t>1.11</t>
    </r>
    <r>
      <rPr>
        <sz val="8"/>
        <color rgb="FF000000"/>
        <rFont val="Arial"/>
        <family val="2"/>
      </rPr>
      <t>(0.988‑1.23)</t>
    </r>
  </si>
  <si>
    <r>
      <t>1.19</t>
    </r>
    <r>
      <rPr>
        <sz val="8"/>
        <color rgb="FF000000"/>
        <rFont val="Arial"/>
        <family val="2"/>
      </rPr>
      <t>(1.06‑1.33)</t>
    </r>
  </si>
  <si>
    <r>
      <t>1.27</t>
    </r>
    <r>
      <rPr>
        <sz val="8"/>
        <color rgb="FF000000"/>
        <rFont val="Arial"/>
        <family val="2"/>
      </rPr>
      <t>(1.12‑1.42)</t>
    </r>
  </si>
  <si>
    <r>
      <t>1.37</t>
    </r>
    <r>
      <rPr>
        <sz val="8"/>
        <color rgb="FF000000"/>
        <rFont val="Arial"/>
        <family val="2"/>
      </rPr>
      <t>(1.20‑1.54)</t>
    </r>
  </si>
  <si>
    <r>
      <t>1.45</t>
    </r>
    <r>
      <rPr>
        <sz val="8"/>
        <color rgb="FF000000"/>
        <rFont val="Arial"/>
        <family val="2"/>
      </rPr>
      <t>(1.25‑1.64)</t>
    </r>
  </si>
  <si>
    <r>
      <t>0.710</t>
    </r>
    <r>
      <rPr>
        <sz val="8"/>
        <color rgb="FF000000"/>
        <rFont val="Arial"/>
        <family val="2"/>
      </rPr>
      <t>(0.642‑0.784)</t>
    </r>
  </si>
  <si>
    <r>
      <t>0.856</t>
    </r>
    <r>
      <rPr>
        <sz val="8"/>
        <color rgb="FF000000"/>
        <rFont val="Arial"/>
        <family val="2"/>
      </rPr>
      <t>(0.774‑0.945)</t>
    </r>
  </si>
  <si>
    <r>
      <t>1.03</t>
    </r>
    <r>
      <rPr>
        <sz val="8"/>
        <color rgb="FF000000"/>
        <rFont val="Arial"/>
        <family val="2"/>
      </rPr>
      <t>(0.927‑1.13)</t>
    </r>
  </si>
  <si>
    <r>
      <t>1.14</t>
    </r>
    <r>
      <rPr>
        <sz val="8"/>
        <color rgb="FF000000"/>
        <rFont val="Arial"/>
        <family val="2"/>
      </rPr>
      <t>(1.03‑1.26)</t>
    </r>
  </si>
  <si>
    <r>
      <t>1.29</t>
    </r>
    <r>
      <rPr>
        <sz val="8"/>
        <color rgb="FF000000"/>
        <rFont val="Arial"/>
        <family val="2"/>
      </rPr>
      <t>(1.16‑1.43)</t>
    </r>
  </si>
  <si>
    <r>
      <t>1.40</t>
    </r>
    <r>
      <rPr>
        <sz val="8"/>
        <color rgb="FF000000"/>
        <rFont val="Arial"/>
        <family val="2"/>
      </rPr>
      <t>(1.25‑1.55)</t>
    </r>
  </si>
  <si>
    <r>
      <t>1.51</t>
    </r>
    <r>
      <rPr>
        <sz val="8"/>
        <color rgb="FF000000"/>
        <rFont val="Arial"/>
        <family val="2"/>
      </rPr>
      <t>(1.34‑1.67)</t>
    </r>
  </si>
  <si>
    <r>
      <t>1.60</t>
    </r>
    <r>
      <rPr>
        <sz val="8"/>
        <color rgb="FF000000"/>
        <rFont val="Arial"/>
        <family val="2"/>
      </rPr>
      <t>(1.42‑1.79)</t>
    </r>
  </si>
  <si>
    <r>
      <t>1.73</t>
    </r>
    <r>
      <rPr>
        <sz val="8"/>
        <color rgb="FF000000"/>
        <rFont val="Arial"/>
        <family val="2"/>
      </rPr>
      <t>(1.51‑1.94)</t>
    </r>
  </si>
  <si>
    <r>
      <t>1.82</t>
    </r>
    <r>
      <rPr>
        <sz val="8"/>
        <color rgb="FF000000"/>
        <rFont val="Arial"/>
        <family val="2"/>
      </rPr>
      <t>(1.57‑2.06)</t>
    </r>
  </si>
  <si>
    <r>
      <t>0.973</t>
    </r>
    <r>
      <rPr>
        <sz val="8"/>
        <color rgb="FF000000"/>
        <rFont val="Arial"/>
        <family val="2"/>
      </rPr>
      <t>(0.880‑1.08)</t>
    </r>
  </si>
  <si>
    <r>
      <t>1.18</t>
    </r>
    <r>
      <rPr>
        <sz val="8"/>
        <color rgb="FF000000"/>
        <rFont val="Arial"/>
        <family val="2"/>
      </rPr>
      <t>(1.07‑1.31)</t>
    </r>
  </si>
  <si>
    <r>
      <t>1.46</t>
    </r>
    <r>
      <rPr>
        <sz val="8"/>
        <color rgb="FF000000"/>
        <rFont val="Arial"/>
        <family val="2"/>
      </rPr>
      <t>(1.32‑1.61)</t>
    </r>
  </si>
  <si>
    <r>
      <t>1.66</t>
    </r>
    <r>
      <rPr>
        <sz val="8"/>
        <color rgb="FF000000"/>
        <rFont val="Arial"/>
        <family val="2"/>
      </rPr>
      <t>(1.50‑1.83)</t>
    </r>
  </si>
  <si>
    <r>
      <t>1.92</t>
    </r>
    <r>
      <rPr>
        <sz val="8"/>
        <color rgb="FF000000"/>
        <rFont val="Arial"/>
        <family val="2"/>
      </rPr>
      <t>(1.72‑2.12)</t>
    </r>
  </si>
  <si>
    <r>
      <t>2.11</t>
    </r>
    <r>
      <rPr>
        <sz val="8"/>
        <color rgb="FF000000"/>
        <rFont val="Arial"/>
        <family val="2"/>
      </rPr>
      <t>(1.88‑2.34)</t>
    </r>
  </si>
  <si>
    <r>
      <t>2.31</t>
    </r>
    <r>
      <rPr>
        <sz val="8"/>
        <color rgb="FF000000"/>
        <rFont val="Arial"/>
        <family val="2"/>
      </rPr>
      <t>(2.05‑2.56)</t>
    </r>
  </si>
  <si>
    <r>
      <t>2.50</t>
    </r>
    <r>
      <rPr>
        <sz val="8"/>
        <color rgb="FF000000"/>
        <rFont val="Arial"/>
        <family val="2"/>
      </rPr>
      <t>(2.20‑2.79)</t>
    </r>
  </si>
  <si>
    <r>
      <t>2.75</t>
    </r>
    <r>
      <rPr>
        <sz val="8"/>
        <color rgb="FF000000"/>
        <rFont val="Arial"/>
        <family val="2"/>
      </rPr>
      <t>(2.40‑3.09)</t>
    </r>
  </si>
  <si>
    <r>
      <t>2.94</t>
    </r>
    <r>
      <rPr>
        <sz val="8"/>
        <color rgb="FF000000"/>
        <rFont val="Arial"/>
        <family val="2"/>
      </rPr>
      <t>(2.55‑3.33)</t>
    </r>
  </si>
  <si>
    <r>
      <t>1.21</t>
    </r>
    <r>
      <rPr>
        <sz val="8"/>
        <color rgb="FF000000"/>
        <rFont val="Arial"/>
        <family val="2"/>
      </rPr>
      <t>(1.10‑1.34)</t>
    </r>
  </si>
  <si>
    <r>
      <t>1.48</t>
    </r>
    <r>
      <rPr>
        <sz val="8"/>
        <color rgb="FF000000"/>
        <rFont val="Arial"/>
        <family val="2"/>
      </rPr>
      <t>(1.34‑1.64)</t>
    </r>
  </si>
  <si>
    <r>
      <t>1.87</t>
    </r>
    <r>
      <rPr>
        <sz val="8"/>
        <color rgb="FF000000"/>
        <rFont val="Arial"/>
        <family val="2"/>
      </rPr>
      <t>(1.69‑2.07)</t>
    </r>
  </si>
  <si>
    <r>
      <t>2.16</t>
    </r>
    <r>
      <rPr>
        <sz val="8"/>
        <color rgb="FF000000"/>
        <rFont val="Arial"/>
        <family val="2"/>
      </rPr>
      <t>(1.95‑2.38)</t>
    </r>
  </si>
  <si>
    <r>
      <t>2.55</t>
    </r>
    <r>
      <rPr>
        <sz val="8"/>
        <color rgb="FF000000"/>
        <rFont val="Arial"/>
        <family val="2"/>
      </rPr>
      <t>(2.29‑2.82)</t>
    </r>
  </si>
  <si>
    <r>
      <t>2.86</t>
    </r>
    <r>
      <rPr>
        <sz val="8"/>
        <color rgb="FF000000"/>
        <rFont val="Arial"/>
        <family val="2"/>
      </rPr>
      <t>(2.55‑3.17)</t>
    </r>
  </si>
  <si>
    <r>
      <t>3.18</t>
    </r>
    <r>
      <rPr>
        <sz val="8"/>
        <color rgb="FF000000"/>
        <rFont val="Arial"/>
        <family val="2"/>
      </rPr>
      <t>(2.82‑3.53)</t>
    </r>
  </si>
  <si>
    <r>
      <t>3.50</t>
    </r>
    <r>
      <rPr>
        <sz val="8"/>
        <color rgb="FF000000"/>
        <rFont val="Arial"/>
        <family val="2"/>
      </rPr>
      <t>(3.09‑3.91)</t>
    </r>
  </si>
  <si>
    <r>
      <t>3.95</t>
    </r>
    <r>
      <rPr>
        <sz val="8"/>
        <color rgb="FF000000"/>
        <rFont val="Arial"/>
        <family val="2"/>
      </rPr>
      <t>(3.44‑4.43)</t>
    </r>
  </si>
  <si>
    <r>
      <t>4.30</t>
    </r>
    <r>
      <rPr>
        <sz val="8"/>
        <color rgb="FF000000"/>
        <rFont val="Arial"/>
        <family val="2"/>
      </rPr>
      <t>(3.72‑4.86)</t>
    </r>
  </si>
  <si>
    <r>
      <t>1.46</t>
    </r>
    <r>
      <rPr>
        <sz val="8"/>
        <color rgb="FF000000"/>
        <rFont val="Arial"/>
        <family val="2"/>
      </rPr>
      <t>(1.31‑1.61)</t>
    </r>
  </si>
  <si>
    <r>
      <t>1.77</t>
    </r>
    <r>
      <rPr>
        <sz val="8"/>
        <color rgb="FF000000"/>
        <rFont val="Arial"/>
        <family val="2"/>
      </rPr>
      <t>(1.61‑1.96)</t>
    </r>
  </si>
  <si>
    <r>
      <t>2.25</t>
    </r>
    <r>
      <rPr>
        <sz val="8"/>
        <color rgb="FF000000"/>
        <rFont val="Arial"/>
        <family val="2"/>
      </rPr>
      <t>(2.03‑2.48)</t>
    </r>
  </si>
  <si>
    <r>
      <t>2.61</t>
    </r>
    <r>
      <rPr>
        <sz val="8"/>
        <color rgb="FF000000"/>
        <rFont val="Arial"/>
        <family val="2"/>
      </rPr>
      <t>(2.35‑2.88)</t>
    </r>
  </si>
  <si>
    <r>
      <t>3.12</t>
    </r>
    <r>
      <rPr>
        <sz val="8"/>
        <color rgb="FF000000"/>
        <rFont val="Arial"/>
        <family val="2"/>
      </rPr>
      <t>(2.80‑3.44)</t>
    </r>
  </si>
  <si>
    <r>
      <t>3.53</t>
    </r>
    <r>
      <rPr>
        <sz val="8"/>
        <color rgb="FF000000"/>
        <rFont val="Arial"/>
        <family val="2"/>
      </rPr>
      <t>(3.15‑3.91)</t>
    </r>
  </si>
  <si>
    <r>
      <t>3.97</t>
    </r>
    <r>
      <rPr>
        <sz val="8"/>
        <color rgb="FF000000"/>
        <rFont val="Arial"/>
        <family val="2"/>
      </rPr>
      <t>(3.51‑4.40)</t>
    </r>
  </si>
  <si>
    <r>
      <t>4.41</t>
    </r>
    <r>
      <rPr>
        <sz val="8"/>
        <color rgb="FF000000"/>
        <rFont val="Arial"/>
        <family val="2"/>
      </rPr>
      <t>(3.88‑4.92)</t>
    </r>
  </si>
  <si>
    <r>
      <t>5.05</t>
    </r>
    <r>
      <rPr>
        <sz val="8"/>
        <color rgb="FF000000"/>
        <rFont val="Arial"/>
        <family val="2"/>
      </rPr>
      <t>(4.38‑5.66)</t>
    </r>
  </si>
  <si>
    <r>
      <t>5.56</t>
    </r>
    <r>
      <rPr>
        <sz val="8"/>
        <color rgb="FF000000"/>
        <rFont val="Arial"/>
        <family val="2"/>
      </rPr>
      <t>(4.78‑6.28)</t>
    </r>
  </si>
  <si>
    <r>
      <t>1.59</t>
    </r>
    <r>
      <rPr>
        <sz val="8"/>
        <color rgb="FF000000"/>
        <rFont val="Arial"/>
        <family val="2"/>
      </rPr>
      <t>(1.44‑1.76)</t>
    </r>
  </si>
  <si>
    <r>
      <t>1.94</t>
    </r>
    <r>
      <rPr>
        <sz val="8"/>
        <color rgb="FF000000"/>
        <rFont val="Arial"/>
        <family val="2"/>
      </rPr>
      <t>(1.75‑2.14)</t>
    </r>
  </si>
  <si>
    <r>
      <t>2.46</t>
    </r>
    <r>
      <rPr>
        <sz val="8"/>
        <color rgb="FF000000"/>
        <rFont val="Arial"/>
        <family val="2"/>
      </rPr>
      <t>(2.22‑2.71)</t>
    </r>
  </si>
  <si>
    <r>
      <t>2.87</t>
    </r>
    <r>
      <rPr>
        <sz val="8"/>
        <color rgb="FF000000"/>
        <rFont val="Arial"/>
        <family val="2"/>
      </rPr>
      <t>(2.58‑3.16)</t>
    </r>
  </si>
  <si>
    <r>
      <t>3.45</t>
    </r>
    <r>
      <rPr>
        <sz val="8"/>
        <color rgb="FF000000"/>
        <rFont val="Arial"/>
        <family val="2"/>
      </rPr>
      <t>(3.08‑3.80)</t>
    </r>
  </si>
  <si>
    <r>
      <t>3.93</t>
    </r>
    <r>
      <rPr>
        <sz val="8"/>
        <color rgb="FF000000"/>
        <rFont val="Arial"/>
        <family val="2"/>
      </rPr>
      <t>(3.49‑4.34)</t>
    </r>
  </si>
  <si>
    <r>
      <t>4.44</t>
    </r>
    <r>
      <rPr>
        <sz val="8"/>
        <color rgb="FF000000"/>
        <rFont val="Arial"/>
        <family val="2"/>
      </rPr>
      <t>(3.91‑4.91)</t>
    </r>
  </si>
  <si>
    <r>
      <t>4.98</t>
    </r>
    <r>
      <rPr>
        <sz val="8"/>
        <color rgb="FF000000"/>
        <rFont val="Arial"/>
        <family val="2"/>
      </rPr>
      <t>(4.35‑5.54)</t>
    </r>
  </si>
  <si>
    <r>
      <t>5.75</t>
    </r>
    <r>
      <rPr>
        <sz val="8"/>
        <color rgb="FF000000"/>
        <rFont val="Arial"/>
        <family val="2"/>
      </rPr>
      <t>(4.95‑6.44)</t>
    </r>
  </si>
  <si>
    <r>
      <t>6.39</t>
    </r>
    <r>
      <rPr>
        <sz val="8"/>
        <color rgb="FF000000"/>
        <rFont val="Arial"/>
        <family val="2"/>
      </rPr>
      <t>(5.43‑7.20)</t>
    </r>
  </si>
  <si>
    <r>
      <t>1.97</t>
    </r>
    <r>
      <rPr>
        <sz val="8"/>
        <color rgb="FF000000"/>
        <rFont val="Arial"/>
        <family val="2"/>
      </rPr>
      <t>(1.79‑2.19)</t>
    </r>
  </si>
  <si>
    <r>
      <t>2.40</t>
    </r>
    <r>
      <rPr>
        <sz val="8"/>
        <color rgb="FF000000"/>
        <rFont val="Arial"/>
        <family val="2"/>
      </rPr>
      <t>(2.18‑2.66)</t>
    </r>
  </si>
  <si>
    <r>
      <t>3.04</t>
    </r>
    <r>
      <rPr>
        <sz val="8"/>
        <color rgb="FF000000"/>
        <rFont val="Arial"/>
        <family val="2"/>
      </rPr>
      <t>(2.74‑3.36)</t>
    </r>
  </si>
  <si>
    <r>
      <t>3.56</t>
    </r>
    <r>
      <rPr>
        <sz val="8"/>
        <color rgb="FF000000"/>
        <rFont val="Arial"/>
        <family val="2"/>
      </rPr>
      <t>(3.20‑3.93)</t>
    </r>
  </si>
  <si>
    <r>
      <t>4.33</t>
    </r>
    <r>
      <rPr>
        <sz val="8"/>
        <color rgb="FF000000"/>
        <rFont val="Arial"/>
        <family val="2"/>
      </rPr>
      <t>(3.86‑4.78)</t>
    </r>
  </si>
  <si>
    <r>
      <t>4.98</t>
    </r>
    <r>
      <rPr>
        <sz val="8"/>
        <color rgb="FF000000"/>
        <rFont val="Arial"/>
        <family val="2"/>
      </rPr>
      <t>(4.40‑5.51)</t>
    </r>
  </si>
  <si>
    <r>
      <t>5.69</t>
    </r>
    <r>
      <rPr>
        <sz val="8"/>
        <color rgb="FF000000"/>
        <rFont val="Arial"/>
        <family val="2"/>
      </rPr>
      <t>(4.98‑6.32)</t>
    </r>
  </si>
  <si>
    <r>
      <t>6.46</t>
    </r>
    <r>
      <rPr>
        <sz val="8"/>
        <color rgb="FF000000"/>
        <rFont val="Arial"/>
        <family val="2"/>
      </rPr>
      <t>(5.58‑7.21)</t>
    </r>
  </si>
  <si>
    <r>
      <t>7.59</t>
    </r>
    <r>
      <rPr>
        <sz val="8"/>
        <color rgb="FF000000"/>
        <rFont val="Arial"/>
        <family val="2"/>
      </rPr>
      <t>(6.45‑8.55)</t>
    </r>
  </si>
  <si>
    <r>
      <t>8.56</t>
    </r>
    <r>
      <rPr>
        <sz val="8"/>
        <color rgb="FF000000"/>
        <rFont val="Arial"/>
        <family val="2"/>
      </rPr>
      <t>(7.16‑9.72)</t>
    </r>
  </si>
  <si>
    <r>
      <t>2.38</t>
    </r>
    <r>
      <rPr>
        <sz val="8"/>
        <color rgb="FF000000"/>
        <rFont val="Arial"/>
        <family val="2"/>
      </rPr>
      <t>(2.15‑2.68)</t>
    </r>
  </si>
  <si>
    <r>
      <t>2.90</t>
    </r>
    <r>
      <rPr>
        <sz val="8"/>
        <color rgb="FF000000"/>
        <rFont val="Arial"/>
        <family val="2"/>
      </rPr>
      <t>(2.60‑3.25)</t>
    </r>
  </si>
  <si>
    <r>
      <t>3.69</t>
    </r>
    <r>
      <rPr>
        <sz val="8"/>
        <color rgb="FF000000"/>
        <rFont val="Arial"/>
        <family val="2"/>
      </rPr>
      <t>(3.30‑4.14)</t>
    </r>
  </si>
  <si>
    <r>
      <t>4.36</t>
    </r>
    <r>
      <rPr>
        <sz val="8"/>
        <color rgb="FF000000"/>
        <rFont val="Arial"/>
        <family val="2"/>
      </rPr>
      <t>(3.88‑4.90)</t>
    </r>
  </si>
  <si>
    <r>
      <t>5.40</t>
    </r>
    <r>
      <rPr>
        <sz val="8"/>
        <color rgb="FF000000"/>
        <rFont val="Arial"/>
        <family val="2"/>
      </rPr>
      <t>(4.75‑6.06)</t>
    </r>
  </si>
  <si>
    <r>
      <t>6.31</t>
    </r>
    <r>
      <rPr>
        <sz val="8"/>
        <color rgb="FF000000"/>
        <rFont val="Arial"/>
        <family val="2"/>
      </rPr>
      <t>(5.50‑7.08)</t>
    </r>
  </si>
  <si>
    <r>
      <t>7.32</t>
    </r>
    <r>
      <rPr>
        <sz val="8"/>
        <color rgb="FF000000"/>
        <rFont val="Arial"/>
        <family val="2"/>
      </rPr>
      <t>(6.29‑8.24)</t>
    </r>
  </si>
  <si>
    <r>
      <t>8.45</t>
    </r>
    <r>
      <rPr>
        <sz val="8"/>
        <color rgb="FF000000"/>
        <rFont val="Arial"/>
        <family val="2"/>
      </rPr>
      <t>(7.16‑9.56)</t>
    </r>
  </si>
  <si>
    <r>
      <t>10.2</t>
    </r>
    <r>
      <rPr>
        <sz val="8"/>
        <color rgb="FF000000"/>
        <rFont val="Arial"/>
        <family val="2"/>
      </rPr>
      <t>(8.43‑11.6)</t>
    </r>
  </si>
  <si>
    <r>
      <t>11.7</t>
    </r>
    <r>
      <rPr>
        <sz val="8"/>
        <color rgb="FF000000"/>
        <rFont val="Arial"/>
        <family val="2"/>
      </rPr>
      <t>(9.49‑13.4)</t>
    </r>
  </si>
  <si>
    <r>
      <t>2.76</t>
    </r>
    <r>
      <rPr>
        <sz val="8"/>
        <color rgb="FF000000"/>
        <rFont val="Arial"/>
        <family val="2"/>
      </rPr>
      <t>(2.51‑3.07)</t>
    </r>
  </si>
  <si>
    <r>
      <t>3.36</t>
    </r>
    <r>
      <rPr>
        <sz val="8"/>
        <color rgb="FF000000"/>
        <rFont val="Arial"/>
        <family val="2"/>
      </rPr>
      <t>(3.05‑3.73)</t>
    </r>
  </si>
  <si>
    <r>
      <t>4.37</t>
    </r>
    <r>
      <rPr>
        <sz val="8"/>
        <color rgb="FF000000"/>
        <rFont val="Arial"/>
        <family val="2"/>
      </rPr>
      <t>(3.97‑4.85)</t>
    </r>
  </si>
  <si>
    <r>
      <t>5.24</t>
    </r>
    <r>
      <rPr>
        <sz val="8"/>
        <color rgb="FF000000"/>
        <rFont val="Arial"/>
        <family val="2"/>
      </rPr>
      <t>(4.74‑5.81)</t>
    </r>
  </si>
  <si>
    <r>
      <t>6.57</t>
    </r>
    <r>
      <rPr>
        <sz val="8"/>
        <color rgb="FF000000"/>
        <rFont val="Arial"/>
        <family val="2"/>
      </rPr>
      <t>(5.90‑7.26)</t>
    </r>
  </si>
  <si>
    <r>
      <t>7.74</t>
    </r>
    <r>
      <rPr>
        <sz val="8"/>
        <color rgb="FF000000"/>
        <rFont val="Arial"/>
        <family val="2"/>
      </rPr>
      <t>(6.89‑8.51)</t>
    </r>
  </si>
  <si>
    <r>
      <t>9.05</t>
    </r>
    <r>
      <rPr>
        <sz val="8"/>
        <color rgb="FF000000"/>
        <rFont val="Arial"/>
        <family val="2"/>
      </rPr>
      <t>(7.99‑9.93)</t>
    </r>
  </si>
  <si>
    <r>
      <t>10.5</t>
    </r>
    <r>
      <rPr>
        <sz val="8"/>
        <color rgb="FF000000"/>
        <rFont val="Arial"/>
        <family val="2"/>
      </rPr>
      <t>(9.22‑11.5)</t>
    </r>
  </si>
  <si>
    <r>
      <t>12.8</t>
    </r>
    <r>
      <rPr>
        <sz val="8"/>
        <color rgb="FF000000"/>
        <rFont val="Arial"/>
        <family val="2"/>
      </rPr>
      <t>(11.0‑14.0)</t>
    </r>
  </si>
  <si>
    <r>
      <t>14.8</t>
    </r>
    <r>
      <rPr>
        <sz val="8"/>
        <color rgb="FF000000"/>
        <rFont val="Arial"/>
        <family val="2"/>
      </rPr>
      <t>(12.6‑16.1)</t>
    </r>
  </si>
  <si>
    <r>
      <t>3.17</t>
    </r>
    <r>
      <rPr>
        <sz val="8"/>
        <color rgb="FF000000"/>
        <rFont val="Arial"/>
        <family val="2"/>
      </rPr>
      <t>(2.88‑3.51)</t>
    </r>
  </si>
  <si>
    <r>
      <t>3.86</t>
    </r>
    <r>
      <rPr>
        <sz val="8"/>
        <color rgb="FF000000"/>
        <rFont val="Arial"/>
        <family val="2"/>
      </rPr>
      <t>(3.50‑4.28)</t>
    </r>
  </si>
  <si>
    <r>
      <t>5.01</t>
    </r>
    <r>
      <rPr>
        <sz val="8"/>
        <color rgb="FF000000"/>
        <rFont val="Arial"/>
        <family val="2"/>
      </rPr>
      <t>(4.55‑5.56)</t>
    </r>
  </si>
  <si>
    <r>
      <t>6.01</t>
    </r>
    <r>
      <rPr>
        <sz val="8"/>
        <color rgb="FF000000"/>
        <rFont val="Arial"/>
        <family val="2"/>
      </rPr>
      <t>(5.42‑6.65)</t>
    </r>
  </si>
  <si>
    <r>
      <t>7.51</t>
    </r>
    <r>
      <rPr>
        <sz val="8"/>
        <color rgb="FF000000"/>
        <rFont val="Arial"/>
        <family val="2"/>
      </rPr>
      <t>(6.74‑8.28)</t>
    </r>
  </si>
  <si>
    <r>
      <t>8.82</t>
    </r>
    <r>
      <rPr>
        <sz val="8"/>
        <color rgb="FF000000"/>
        <rFont val="Arial"/>
        <family val="2"/>
      </rPr>
      <t>(7.86‑9.70)</t>
    </r>
  </si>
  <si>
    <r>
      <t>10.3</t>
    </r>
    <r>
      <rPr>
        <sz val="8"/>
        <color rgb="FF000000"/>
        <rFont val="Arial"/>
        <family val="2"/>
      </rPr>
      <t>(9.10‑11.3)</t>
    </r>
  </si>
  <si>
    <r>
      <t>11.9</t>
    </r>
    <r>
      <rPr>
        <sz val="8"/>
        <color rgb="FF000000"/>
        <rFont val="Arial"/>
        <family val="2"/>
      </rPr>
      <t>(10.5‑13.1)</t>
    </r>
  </si>
  <si>
    <r>
      <t>14.5</t>
    </r>
    <r>
      <rPr>
        <sz val="8"/>
        <color rgb="FF000000"/>
        <rFont val="Arial"/>
        <family val="2"/>
      </rPr>
      <t>(12.5‑15.8)</t>
    </r>
  </si>
  <si>
    <r>
      <t>16.6</t>
    </r>
    <r>
      <rPr>
        <sz val="8"/>
        <color rgb="FF000000"/>
        <rFont val="Arial"/>
        <family val="2"/>
      </rPr>
      <t>(14.2‑18.2)</t>
    </r>
  </si>
  <si>
    <r>
      <t>3.36</t>
    </r>
    <r>
      <rPr>
        <sz val="8"/>
        <color rgb="FF000000"/>
        <rFont val="Arial"/>
        <family val="2"/>
      </rPr>
      <t>(3.06‑3.72)</t>
    </r>
  </si>
  <si>
    <r>
      <t>4.08</t>
    </r>
    <r>
      <rPr>
        <sz val="8"/>
        <color rgb="FF000000"/>
        <rFont val="Arial"/>
        <family val="2"/>
      </rPr>
      <t>(3.72‑4.53)</t>
    </r>
  </si>
  <si>
    <r>
      <t>5.28</t>
    </r>
    <r>
      <rPr>
        <sz val="8"/>
        <color rgb="FF000000"/>
        <rFont val="Arial"/>
        <family val="2"/>
      </rPr>
      <t>(4.81‑5.85)</t>
    </r>
  </si>
  <si>
    <r>
      <t>6.30</t>
    </r>
    <r>
      <rPr>
        <sz val="8"/>
        <color rgb="FF000000"/>
        <rFont val="Arial"/>
        <family val="2"/>
      </rPr>
      <t>(5.72‑6.96)</t>
    </r>
  </si>
  <si>
    <r>
      <t>7.84</t>
    </r>
    <r>
      <rPr>
        <sz val="8"/>
        <color rgb="FF000000"/>
        <rFont val="Arial"/>
        <family val="2"/>
      </rPr>
      <t>(7.07‑8.65)</t>
    </r>
  </si>
  <si>
    <r>
      <t>9.18</t>
    </r>
    <r>
      <rPr>
        <sz val="8"/>
        <color rgb="FF000000"/>
        <rFont val="Arial"/>
        <family val="2"/>
      </rPr>
      <t>(8.23‑10.1)</t>
    </r>
  </si>
  <si>
    <r>
      <t>10.7</t>
    </r>
    <r>
      <rPr>
        <sz val="8"/>
        <color rgb="FF000000"/>
        <rFont val="Arial"/>
        <family val="2"/>
      </rPr>
      <t>(9.49‑11.7)</t>
    </r>
  </si>
  <si>
    <r>
      <t>12.3</t>
    </r>
    <r>
      <rPr>
        <sz val="8"/>
        <color rgb="FF000000"/>
        <rFont val="Arial"/>
        <family val="2"/>
      </rPr>
      <t>(10.9‑13.5)</t>
    </r>
  </si>
  <si>
    <r>
      <t>14.8</t>
    </r>
    <r>
      <rPr>
        <sz val="8"/>
        <color rgb="FF000000"/>
        <rFont val="Arial"/>
        <family val="2"/>
      </rPr>
      <t>(12.9‑16.3)</t>
    </r>
  </si>
  <si>
    <r>
      <t>17.0</t>
    </r>
    <r>
      <rPr>
        <sz val="8"/>
        <color rgb="FF000000"/>
        <rFont val="Arial"/>
        <family val="2"/>
      </rPr>
      <t>(14.6‑18.6)</t>
    </r>
  </si>
  <si>
    <r>
      <t>3.55</t>
    </r>
    <r>
      <rPr>
        <sz val="8"/>
        <color rgb="FF000000"/>
        <rFont val="Arial"/>
        <family val="2"/>
      </rPr>
      <t>(3.25‑3.92)</t>
    </r>
  </si>
  <si>
    <r>
      <t>4.31</t>
    </r>
    <r>
      <rPr>
        <sz val="8"/>
        <color rgb="FF000000"/>
        <rFont val="Arial"/>
        <family val="2"/>
      </rPr>
      <t>(3.95‑4.77)</t>
    </r>
  </si>
  <si>
    <r>
      <t>5.55</t>
    </r>
    <r>
      <rPr>
        <sz val="8"/>
        <color rgb="FF000000"/>
        <rFont val="Arial"/>
        <family val="2"/>
      </rPr>
      <t>(5.08‑6.13)</t>
    </r>
  </si>
  <si>
    <r>
      <t>6.60</t>
    </r>
    <r>
      <rPr>
        <sz val="8"/>
        <color rgb="FF000000"/>
        <rFont val="Arial"/>
        <family val="2"/>
      </rPr>
      <t>(6.02‑7.28)</t>
    </r>
  </si>
  <si>
    <r>
      <t>8.18</t>
    </r>
    <r>
      <rPr>
        <sz val="8"/>
        <color rgb="FF000000"/>
        <rFont val="Arial"/>
        <family val="2"/>
      </rPr>
      <t>(7.41‑9.02)</t>
    </r>
  </si>
  <si>
    <r>
      <t>9.54</t>
    </r>
    <r>
      <rPr>
        <sz val="8"/>
        <color rgb="FF000000"/>
        <rFont val="Arial"/>
        <family val="2"/>
      </rPr>
      <t>(8.59‑10.5)</t>
    </r>
  </si>
  <si>
    <r>
      <t>11.0</t>
    </r>
    <r>
      <rPr>
        <sz val="8"/>
        <color rgb="FF000000"/>
        <rFont val="Arial"/>
        <family val="2"/>
      </rPr>
      <t>(9.88‑12.1)</t>
    </r>
  </si>
  <si>
    <r>
      <t>12.7</t>
    </r>
    <r>
      <rPr>
        <sz val="8"/>
        <color rgb="FF000000"/>
        <rFont val="Arial"/>
        <family val="2"/>
      </rPr>
      <t>(11.3‑14.0)</t>
    </r>
  </si>
  <si>
    <r>
      <t>15.2</t>
    </r>
    <r>
      <rPr>
        <sz val="8"/>
        <color rgb="FF000000"/>
        <rFont val="Arial"/>
        <family val="2"/>
      </rPr>
      <t>(13.3‑16.7)</t>
    </r>
  </si>
  <si>
    <r>
      <t>17.4</t>
    </r>
    <r>
      <rPr>
        <sz val="8"/>
        <color rgb="FF000000"/>
        <rFont val="Arial"/>
        <family val="2"/>
      </rPr>
      <t>(15.1‑19.1)</t>
    </r>
  </si>
  <si>
    <r>
      <t>4.12</t>
    </r>
    <r>
      <rPr>
        <sz val="8"/>
        <color rgb="FF000000"/>
        <rFont val="Arial"/>
        <family val="2"/>
      </rPr>
      <t>(3.80‑4.50)</t>
    </r>
  </si>
  <si>
    <r>
      <t>4.97</t>
    </r>
    <r>
      <rPr>
        <sz val="8"/>
        <color rgb="FF000000"/>
        <rFont val="Arial"/>
        <family val="2"/>
      </rPr>
      <t>(4.58‑5.43)</t>
    </r>
  </si>
  <si>
    <r>
      <t>6.29</t>
    </r>
    <r>
      <rPr>
        <sz val="8"/>
        <color rgb="FF000000"/>
        <rFont val="Arial"/>
        <family val="2"/>
      </rPr>
      <t>(5.79‑6.88)</t>
    </r>
  </si>
  <si>
    <r>
      <t>7.41</t>
    </r>
    <r>
      <rPr>
        <sz val="8"/>
        <color rgb="FF000000"/>
        <rFont val="Arial"/>
        <family val="2"/>
      </rPr>
      <t>(6.80‑8.10)</t>
    </r>
  </si>
  <si>
    <r>
      <t>9.07</t>
    </r>
    <r>
      <rPr>
        <sz val="8"/>
        <color rgb="FF000000"/>
        <rFont val="Arial"/>
        <family val="2"/>
      </rPr>
      <t>(8.28‑9.89)</t>
    </r>
  </si>
  <si>
    <r>
      <t>10.5</t>
    </r>
    <r>
      <rPr>
        <sz val="8"/>
        <color rgb="FF000000"/>
        <rFont val="Arial"/>
        <family val="2"/>
      </rPr>
      <t>(9.53‑11.4)</t>
    </r>
  </si>
  <si>
    <r>
      <t>12.1</t>
    </r>
    <r>
      <rPr>
        <sz val="8"/>
        <color rgb="FF000000"/>
        <rFont val="Arial"/>
        <family val="2"/>
      </rPr>
      <t>(10.9‑13.1)</t>
    </r>
  </si>
  <si>
    <r>
      <t>13.8</t>
    </r>
    <r>
      <rPr>
        <sz val="8"/>
        <color rgb="FF000000"/>
        <rFont val="Arial"/>
        <family val="2"/>
      </rPr>
      <t>(12.3‑15.0)</t>
    </r>
  </si>
  <si>
    <r>
      <t>16.3</t>
    </r>
    <r>
      <rPr>
        <sz val="8"/>
        <color rgb="FF000000"/>
        <rFont val="Arial"/>
        <family val="2"/>
      </rPr>
      <t>(14.4‑17.7)</t>
    </r>
  </si>
  <si>
    <r>
      <t>18.5</t>
    </r>
    <r>
      <rPr>
        <sz val="8"/>
        <color rgb="FF000000"/>
        <rFont val="Arial"/>
        <family val="2"/>
      </rPr>
      <t>(16.1‑20.1)</t>
    </r>
  </si>
  <si>
    <r>
      <t>4.66</t>
    </r>
    <r>
      <rPr>
        <sz val="8"/>
        <color rgb="FF000000"/>
        <rFont val="Arial"/>
        <family val="2"/>
      </rPr>
      <t>(4.33‑5.05)</t>
    </r>
  </si>
  <si>
    <r>
      <t>5.59</t>
    </r>
    <r>
      <rPr>
        <sz val="8"/>
        <color rgb="FF000000"/>
        <rFont val="Arial"/>
        <family val="2"/>
      </rPr>
      <t>(5.20‑6.07)</t>
    </r>
  </si>
  <si>
    <r>
      <t>6.97</t>
    </r>
    <r>
      <rPr>
        <sz val="8"/>
        <color rgb="FF000000"/>
        <rFont val="Arial"/>
        <family val="2"/>
      </rPr>
      <t>(6.47‑7.56)</t>
    </r>
  </si>
  <si>
    <r>
      <t>8.11</t>
    </r>
    <r>
      <rPr>
        <sz val="8"/>
        <color rgb="FF000000"/>
        <rFont val="Arial"/>
        <family val="2"/>
      </rPr>
      <t>(7.51‑8.79)</t>
    </r>
  </si>
  <si>
    <r>
      <t>9.76</t>
    </r>
    <r>
      <rPr>
        <sz val="8"/>
        <color rgb="FF000000"/>
        <rFont val="Arial"/>
        <family val="2"/>
      </rPr>
      <t>(9.00‑10.6)</t>
    </r>
  </si>
  <si>
    <r>
      <t>11.1</t>
    </r>
    <r>
      <rPr>
        <sz val="8"/>
        <color rgb="FF000000"/>
        <rFont val="Arial"/>
        <family val="2"/>
      </rPr>
      <t>(10.2‑12.0)</t>
    </r>
  </si>
  <si>
    <r>
      <t>12.6</t>
    </r>
    <r>
      <rPr>
        <sz val="8"/>
        <color rgb="FF000000"/>
        <rFont val="Arial"/>
        <family val="2"/>
      </rPr>
      <t>(11.5‑13.6)</t>
    </r>
  </si>
  <si>
    <r>
      <t>14.2</t>
    </r>
    <r>
      <rPr>
        <sz val="8"/>
        <color rgb="FF000000"/>
        <rFont val="Arial"/>
        <family val="2"/>
      </rPr>
      <t>(12.9‑15.4)</t>
    </r>
  </si>
  <si>
    <r>
      <t>16.6</t>
    </r>
    <r>
      <rPr>
        <sz val="8"/>
        <color rgb="FF000000"/>
        <rFont val="Arial"/>
        <family val="2"/>
      </rPr>
      <t>(14.8‑17.9)</t>
    </r>
  </si>
  <si>
    <r>
      <t>18.7</t>
    </r>
    <r>
      <rPr>
        <sz val="8"/>
        <color rgb="FF000000"/>
        <rFont val="Arial"/>
        <family val="2"/>
      </rPr>
      <t>(16.6‑20.2)</t>
    </r>
  </si>
  <si>
    <r>
      <t>6.23</t>
    </r>
    <r>
      <rPr>
        <sz val="8"/>
        <color rgb="FF000000"/>
        <rFont val="Arial"/>
        <family val="2"/>
      </rPr>
      <t>(5.81‑6.69)</t>
    </r>
  </si>
  <si>
    <r>
      <t>7.41</t>
    </r>
    <r>
      <rPr>
        <sz val="8"/>
        <color rgb="FF000000"/>
        <rFont val="Arial"/>
        <family val="2"/>
      </rPr>
      <t>(6.92‑7.97)</t>
    </r>
  </si>
  <si>
    <r>
      <t>8.97</t>
    </r>
    <r>
      <rPr>
        <sz val="8"/>
        <color rgb="FF000000"/>
        <rFont val="Arial"/>
        <family val="2"/>
      </rPr>
      <t>(8.36‑9.64)</t>
    </r>
  </si>
  <si>
    <r>
      <t>10.2</t>
    </r>
    <r>
      <rPr>
        <sz val="8"/>
        <color rgb="FF000000"/>
        <rFont val="Arial"/>
        <family val="2"/>
      </rPr>
      <t>(9.52‑11.0)</t>
    </r>
  </si>
  <si>
    <r>
      <t>12.0</t>
    </r>
    <r>
      <rPr>
        <sz val="8"/>
        <color rgb="FF000000"/>
        <rFont val="Arial"/>
        <family val="2"/>
      </rPr>
      <t>(11.1‑12.9)</t>
    </r>
  </si>
  <si>
    <r>
      <t>13.4</t>
    </r>
    <r>
      <rPr>
        <sz val="8"/>
        <color rgb="FF000000"/>
        <rFont val="Arial"/>
        <family val="2"/>
      </rPr>
      <t>(12.4‑14.4)</t>
    </r>
  </si>
  <si>
    <r>
      <t>14.9</t>
    </r>
    <r>
      <rPr>
        <sz val="8"/>
        <color rgb="FF000000"/>
        <rFont val="Arial"/>
        <family val="2"/>
      </rPr>
      <t>(13.7‑16.0)</t>
    </r>
  </si>
  <si>
    <r>
      <t>16.4</t>
    </r>
    <r>
      <rPr>
        <sz val="8"/>
        <color rgb="FF000000"/>
        <rFont val="Arial"/>
        <family val="2"/>
      </rPr>
      <t>(15.0‑17.6)</t>
    </r>
  </si>
  <si>
    <r>
      <t>18.5</t>
    </r>
    <r>
      <rPr>
        <sz val="8"/>
        <color rgb="FF000000"/>
        <rFont val="Arial"/>
        <family val="2"/>
      </rPr>
      <t>(16.9‑19.9)</t>
    </r>
  </si>
  <si>
    <r>
      <t>20.2</t>
    </r>
    <r>
      <rPr>
        <sz val="8"/>
        <color rgb="FF000000"/>
        <rFont val="Arial"/>
        <family val="2"/>
      </rPr>
      <t>(18.3‑21.8)</t>
    </r>
  </si>
  <si>
    <r>
      <t>7.72</t>
    </r>
    <r>
      <rPr>
        <sz val="8"/>
        <color rgb="FF000000"/>
        <rFont val="Arial"/>
        <family val="2"/>
      </rPr>
      <t>(7.24‑8.25)</t>
    </r>
  </si>
  <si>
    <r>
      <t>9.16</t>
    </r>
    <r>
      <rPr>
        <sz val="8"/>
        <color rgb="FF000000"/>
        <rFont val="Arial"/>
        <family val="2"/>
      </rPr>
      <t>(8.58‑9.79)</t>
    </r>
  </si>
  <si>
    <r>
      <t>10.9</t>
    </r>
    <r>
      <rPr>
        <sz val="8"/>
        <color rgb="FF000000"/>
        <rFont val="Arial"/>
        <family val="2"/>
      </rPr>
      <t>(10.2‑11.7)</t>
    </r>
  </si>
  <si>
    <r>
      <t>12.3</t>
    </r>
    <r>
      <rPr>
        <sz val="8"/>
        <color rgb="FF000000"/>
        <rFont val="Arial"/>
        <family val="2"/>
      </rPr>
      <t>(11.5‑13.1)</t>
    </r>
  </si>
  <si>
    <r>
      <t>14.2</t>
    </r>
    <r>
      <rPr>
        <sz val="8"/>
        <color rgb="FF000000"/>
        <rFont val="Arial"/>
        <family val="2"/>
      </rPr>
      <t>(13.2‑15.2)</t>
    </r>
  </si>
  <si>
    <r>
      <t>15.7</t>
    </r>
    <r>
      <rPr>
        <sz val="8"/>
        <color rgb="FF000000"/>
        <rFont val="Arial"/>
        <family val="2"/>
      </rPr>
      <t>(14.6‑16.8)</t>
    </r>
  </si>
  <si>
    <r>
      <t>17.3</t>
    </r>
    <r>
      <rPr>
        <sz val="8"/>
        <color rgb="FF000000"/>
        <rFont val="Arial"/>
        <family val="2"/>
      </rPr>
      <t>(16.0‑18.4)</t>
    </r>
  </si>
  <si>
    <r>
      <t>18.8</t>
    </r>
    <r>
      <rPr>
        <sz val="8"/>
        <color rgb="FF000000"/>
        <rFont val="Arial"/>
        <family val="2"/>
      </rPr>
      <t>(17.4‑20.1)</t>
    </r>
  </si>
  <si>
    <r>
      <t>20.9</t>
    </r>
    <r>
      <rPr>
        <sz val="8"/>
        <color rgb="FF000000"/>
        <rFont val="Arial"/>
        <family val="2"/>
      </rPr>
      <t>(19.2‑22.3)</t>
    </r>
  </si>
  <si>
    <r>
      <t>22.6</t>
    </r>
    <r>
      <rPr>
        <sz val="8"/>
        <color rgb="FF000000"/>
        <rFont val="Arial"/>
        <family val="2"/>
      </rPr>
      <t>(20.6‑24.1)</t>
    </r>
  </si>
  <si>
    <r>
      <t>9.71</t>
    </r>
    <r>
      <rPr>
        <sz val="8"/>
        <color rgb="FF000000"/>
        <rFont val="Arial"/>
        <family val="2"/>
      </rPr>
      <t>(9.15‑10.3)</t>
    </r>
  </si>
  <si>
    <r>
      <t>11.5</t>
    </r>
    <r>
      <rPr>
        <sz val="8"/>
        <color rgb="FF000000"/>
        <rFont val="Arial"/>
        <family val="2"/>
      </rPr>
      <t>(10.8‑12.1)</t>
    </r>
  </si>
  <si>
    <r>
      <t>13.4</t>
    </r>
    <r>
      <rPr>
        <sz val="8"/>
        <color rgb="FF000000"/>
        <rFont val="Arial"/>
        <family val="2"/>
      </rPr>
      <t>(12.7‑14.2)</t>
    </r>
  </si>
  <si>
    <r>
      <t>14.9</t>
    </r>
    <r>
      <rPr>
        <sz val="8"/>
        <color rgb="FF000000"/>
        <rFont val="Arial"/>
        <family val="2"/>
      </rPr>
      <t>(14.1‑15.8)</t>
    </r>
  </si>
  <si>
    <r>
      <t>16.9</t>
    </r>
    <r>
      <rPr>
        <sz val="8"/>
        <color rgb="FF000000"/>
        <rFont val="Arial"/>
        <family val="2"/>
      </rPr>
      <t>(15.9‑17.9)</t>
    </r>
  </si>
  <si>
    <r>
      <t>18.4</t>
    </r>
    <r>
      <rPr>
        <sz val="8"/>
        <color rgb="FF000000"/>
        <rFont val="Arial"/>
        <family val="2"/>
      </rPr>
      <t>(17.3‑19.5)</t>
    </r>
  </si>
  <si>
    <r>
      <t>19.9</t>
    </r>
    <r>
      <rPr>
        <sz val="8"/>
        <color rgb="FF000000"/>
        <rFont val="Arial"/>
        <family val="2"/>
      </rPr>
      <t>(18.6‑21.1)</t>
    </r>
  </si>
  <si>
    <r>
      <t>21.3</t>
    </r>
    <r>
      <rPr>
        <sz val="8"/>
        <color rgb="FF000000"/>
        <rFont val="Arial"/>
        <family val="2"/>
      </rPr>
      <t>(19.9‑22.6)</t>
    </r>
  </si>
  <si>
    <r>
      <t>23.2</t>
    </r>
    <r>
      <rPr>
        <sz val="8"/>
        <color rgb="FF000000"/>
        <rFont val="Arial"/>
        <family val="2"/>
      </rPr>
      <t>(21.6‑24.6)</t>
    </r>
  </si>
  <si>
    <r>
      <t>24.6</t>
    </r>
    <r>
      <rPr>
        <sz val="8"/>
        <color rgb="FF000000"/>
        <rFont val="Arial"/>
        <family val="2"/>
      </rPr>
      <t>(22.8‑26.1)</t>
    </r>
  </si>
  <si>
    <r>
      <t>13.7</t>
    </r>
    <r>
      <rPr>
        <sz val="8"/>
        <color rgb="FF000000"/>
        <rFont val="Arial"/>
        <family val="2"/>
      </rPr>
      <t>(12.9‑14.4)</t>
    </r>
  </si>
  <si>
    <r>
      <t>15.8</t>
    </r>
    <r>
      <rPr>
        <sz val="8"/>
        <color rgb="FF000000"/>
        <rFont val="Arial"/>
        <family val="2"/>
      </rPr>
      <t>(14.9‑16.7)</t>
    </r>
  </si>
  <si>
    <r>
      <t>17.4</t>
    </r>
    <r>
      <rPr>
        <sz val="8"/>
        <color rgb="FF000000"/>
        <rFont val="Arial"/>
        <family val="2"/>
      </rPr>
      <t>(16.4‑18.4)</t>
    </r>
  </si>
  <si>
    <r>
      <t>19.4</t>
    </r>
    <r>
      <rPr>
        <sz val="8"/>
        <color rgb="FF000000"/>
        <rFont val="Arial"/>
        <family val="2"/>
      </rPr>
      <t>(18.3‑20.5)</t>
    </r>
  </si>
  <si>
    <r>
      <t>20.9</t>
    </r>
    <r>
      <rPr>
        <sz val="8"/>
        <color rgb="FF000000"/>
        <rFont val="Arial"/>
        <family val="2"/>
      </rPr>
      <t>(19.7‑22.1)</t>
    </r>
  </si>
  <si>
    <r>
      <t>22.4</t>
    </r>
    <r>
      <rPr>
        <sz val="8"/>
        <color rgb="FF000000"/>
        <rFont val="Arial"/>
        <family val="2"/>
      </rPr>
      <t>(21.0‑23.6)</t>
    </r>
  </si>
  <si>
    <r>
      <t>23.7</t>
    </r>
    <r>
      <rPr>
        <sz val="8"/>
        <color rgb="FF000000"/>
        <rFont val="Arial"/>
        <family val="2"/>
      </rPr>
      <t>(22.3‑25.1)</t>
    </r>
  </si>
  <si>
    <r>
      <t>25.4</t>
    </r>
    <r>
      <rPr>
        <sz val="8"/>
        <color rgb="FF000000"/>
        <rFont val="Arial"/>
        <family val="2"/>
      </rPr>
      <t>(23.8‑26.9)</t>
    </r>
  </si>
  <si>
    <r>
      <t>26.7</t>
    </r>
    <r>
      <rPr>
        <sz val="8"/>
        <color rgb="FF000000"/>
        <rFont val="Arial"/>
        <family val="2"/>
      </rPr>
      <t>(24.9‑28.3)</t>
    </r>
  </si>
  <si>
    <r>
      <t>0.345</t>
    </r>
    <r>
      <rPr>
        <sz val="8"/>
        <color rgb="FF000000"/>
        <rFont val="Arial"/>
        <family val="2"/>
      </rPr>
      <t>(0.306‑0.389)</t>
    </r>
  </si>
  <si>
    <r>
      <t>0.412</t>
    </r>
    <r>
      <rPr>
        <sz val="8"/>
        <color rgb="FF000000"/>
        <rFont val="Arial"/>
        <family val="2"/>
      </rPr>
      <t>(0.365‑0.465)</t>
    </r>
  </si>
  <si>
    <r>
      <t>0.489</t>
    </r>
    <r>
      <rPr>
        <sz val="8"/>
        <color rgb="FF000000"/>
        <rFont val="Arial"/>
        <family val="2"/>
      </rPr>
      <t>(0.433‑0.551)</t>
    </r>
  </si>
  <si>
    <r>
      <t>0.544</t>
    </r>
    <r>
      <rPr>
        <sz val="8"/>
        <color rgb="FF000000"/>
        <rFont val="Arial"/>
        <family val="2"/>
      </rPr>
      <t>(0.481‑0.613)</t>
    </r>
  </si>
  <si>
    <r>
      <t>0.612</t>
    </r>
    <r>
      <rPr>
        <sz val="8"/>
        <color rgb="FF000000"/>
        <rFont val="Arial"/>
        <family val="2"/>
      </rPr>
      <t>(0.539‑0.689)</t>
    </r>
  </si>
  <si>
    <r>
      <t>0.661</t>
    </r>
    <r>
      <rPr>
        <sz val="8"/>
        <color rgb="FF000000"/>
        <rFont val="Arial"/>
        <family val="2"/>
      </rPr>
      <t>(0.580‑0.744)</t>
    </r>
  </si>
  <si>
    <r>
      <t>0.710</t>
    </r>
    <r>
      <rPr>
        <sz val="8"/>
        <color rgb="FF000000"/>
        <rFont val="Arial"/>
        <family val="2"/>
      </rPr>
      <t>(0.621‑0.802)</t>
    </r>
  </si>
  <si>
    <r>
      <t>0.755</t>
    </r>
    <r>
      <rPr>
        <sz val="8"/>
        <color rgb="FF000000"/>
        <rFont val="Arial"/>
        <family val="2"/>
      </rPr>
      <t>(0.657‑0.853)</t>
    </r>
  </si>
  <si>
    <r>
      <t>0.811</t>
    </r>
    <r>
      <rPr>
        <sz val="8"/>
        <color rgb="FF000000"/>
        <rFont val="Arial"/>
        <family val="2"/>
      </rPr>
      <t>(0.699‑0.922)</t>
    </r>
  </si>
  <si>
    <r>
      <t>0.855</t>
    </r>
    <r>
      <rPr>
        <sz val="8"/>
        <color rgb="FF000000"/>
        <rFont val="Arial"/>
        <family val="2"/>
      </rPr>
      <t>(0.730‑0.976)</t>
    </r>
  </si>
  <si>
    <r>
      <t>0.551</t>
    </r>
    <r>
      <rPr>
        <sz val="8"/>
        <color rgb="FF000000"/>
        <rFont val="Arial"/>
        <family val="2"/>
      </rPr>
      <t>(0.489‑0.622)</t>
    </r>
  </si>
  <si>
    <r>
      <t>0.659</t>
    </r>
    <r>
      <rPr>
        <sz val="8"/>
        <color rgb="FF000000"/>
        <rFont val="Arial"/>
        <family val="2"/>
      </rPr>
      <t>(0.584‑0.744)</t>
    </r>
  </si>
  <si>
    <r>
      <t>0.783</t>
    </r>
    <r>
      <rPr>
        <sz val="8"/>
        <color rgb="FF000000"/>
        <rFont val="Arial"/>
        <family val="2"/>
      </rPr>
      <t>(0.693‑0.882)</t>
    </r>
  </si>
  <si>
    <r>
      <t>0.869</t>
    </r>
    <r>
      <rPr>
        <sz val="8"/>
        <color rgb="FF000000"/>
        <rFont val="Arial"/>
        <family val="2"/>
      </rPr>
      <t>(0.769‑0.980)</t>
    </r>
  </si>
  <si>
    <r>
      <t>0.976</t>
    </r>
    <r>
      <rPr>
        <sz val="8"/>
        <color rgb="FF000000"/>
        <rFont val="Arial"/>
        <family val="2"/>
      </rPr>
      <t>(0.859‑1.10)</t>
    </r>
  </si>
  <si>
    <r>
      <t>1.05</t>
    </r>
    <r>
      <rPr>
        <sz val="8"/>
        <color rgb="FF000000"/>
        <rFont val="Arial"/>
        <family val="2"/>
      </rPr>
      <t>(0.924‑1.19)</t>
    </r>
  </si>
  <si>
    <r>
      <t>1.13</t>
    </r>
    <r>
      <rPr>
        <sz val="8"/>
        <color rgb="FF000000"/>
        <rFont val="Arial"/>
        <family val="2"/>
      </rPr>
      <t>(0.987‑1.27)</t>
    </r>
  </si>
  <si>
    <r>
      <t>1.20</t>
    </r>
    <r>
      <rPr>
        <sz val="8"/>
        <color rgb="FF000000"/>
        <rFont val="Arial"/>
        <family val="2"/>
      </rPr>
      <t>(1.04‑1.35)</t>
    </r>
  </si>
  <si>
    <r>
      <t>1.28</t>
    </r>
    <r>
      <rPr>
        <sz val="8"/>
        <color rgb="FF000000"/>
        <rFont val="Arial"/>
        <family val="2"/>
      </rPr>
      <t>(1.11‑1.46)</t>
    </r>
  </si>
  <si>
    <r>
      <t>1.35</t>
    </r>
    <r>
      <rPr>
        <sz val="8"/>
        <color rgb="FF000000"/>
        <rFont val="Arial"/>
        <family val="2"/>
      </rPr>
      <t>(1.15‑1.54)</t>
    </r>
  </si>
  <si>
    <r>
      <t>0.689</t>
    </r>
    <r>
      <rPr>
        <sz val="8"/>
        <color rgb="FF000000"/>
        <rFont val="Arial"/>
        <family val="2"/>
      </rPr>
      <t>(0.611‑0.777)</t>
    </r>
  </si>
  <si>
    <r>
      <t>0.828</t>
    </r>
    <r>
      <rPr>
        <sz val="8"/>
        <color rgb="FF000000"/>
        <rFont val="Arial"/>
        <family val="2"/>
      </rPr>
      <t>(0.735‑0.935)</t>
    </r>
  </si>
  <si>
    <r>
      <t>0.991</t>
    </r>
    <r>
      <rPr>
        <sz val="8"/>
        <color rgb="FF000000"/>
        <rFont val="Arial"/>
        <family val="2"/>
      </rPr>
      <t>(0.877‑1.12)</t>
    </r>
  </si>
  <si>
    <r>
      <t>1.10</t>
    </r>
    <r>
      <rPr>
        <sz val="8"/>
        <color rgb="FF000000"/>
        <rFont val="Arial"/>
        <family val="2"/>
      </rPr>
      <t>(0.973‑1.24)</t>
    </r>
  </si>
  <si>
    <r>
      <t>1.24</t>
    </r>
    <r>
      <rPr>
        <sz val="8"/>
        <color rgb="FF000000"/>
        <rFont val="Arial"/>
        <family val="2"/>
      </rPr>
      <t>(1.09‑1.39)</t>
    </r>
  </si>
  <si>
    <r>
      <t>1.33</t>
    </r>
    <r>
      <rPr>
        <sz val="8"/>
        <color rgb="FF000000"/>
        <rFont val="Arial"/>
        <family val="2"/>
      </rPr>
      <t>(1.17‑1.50)</t>
    </r>
  </si>
  <si>
    <r>
      <t>1.43</t>
    </r>
    <r>
      <rPr>
        <sz val="8"/>
        <color rgb="FF000000"/>
        <rFont val="Arial"/>
        <family val="2"/>
      </rPr>
      <t>(1.25‑1.61)</t>
    </r>
  </si>
  <si>
    <r>
      <t>1.51</t>
    </r>
    <r>
      <rPr>
        <sz val="8"/>
        <color rgb="FF000000"/>
        <rFont val="Arial"/>
        <family val="2"/>
      </rPr>
      <t>(1.31‑1.71)</t>
    </r>
  </si>
  <si>
    <r>
      <t>1.62</t>
    </r>
    <r>
      <rPr>
        <sz val="8"/>
        <color rgb="FF000000"/>
        <rFont val="Arial"/>
        <family val="2"/>
      </rPr>
      <t>(1.39‑1.84)</t>
    </r>
  </si>
  <si>
    <r>
      <t>1.69</t>
    </r>
    <r>
      <rPr>
        <sz val="8"/>
        <color rgb="FF000000"/>
        <rFont val="Arial"/>
        <family val="2"/>
      </rPr>
      <t>(1.44‑1.93)</t>
    </r>
  </si>
  <si>
    <r>
      <t>0.945</t>
    </r>
    <r>
      <rPr>
        <sz val="8"/>
        <color rgb="FF000000"/>
        <rFont val="Arial"/>
        <family val="2"/>
      </rPr>
      <t>(0.838‑1.07)</t>
    </r>
  </si>
  <si>
    <r>
      <t>1.14</t>
    </r>
    <r>
      <rPr>
        <sz val="8"/>
        <color rgb="FF000000"/>
        <rFont val="Arial"/>
        <family val="2"/>
      </rPr>
      <t>(1.01‑1.29)</t>
    </r>
  </si>
  <si>
    <r>
      <t>1.41</t>
    </r>
    <r>
      <rPr>
        <sz val="8"/>
        <color rgb="FF000000"/>
        <rFont val="Arial"/>
        <family val="2"/>
      </rPr>
      <t>(1.25‑1.59)</t>
    </r>
  </si>
  <si>
    <r>
      <t>1.59</t>
    </r>
    <r>
      <rPr>
        <sz val="8"/>
        <color rgb="FF000000"/>
        <rFont val="Arial"/>
        <family val="2"/>
      </rPr>
      <t>(1.41‑1.80)</t>
    </r>
  </si>
  <si>
    <r>
      <t>1.83</t>
    </r>
    <r>
      <rPr>
        <sz val="8"/>
        <color rgb="FF000000"/>
        <rFont val="Arial"/>
        <family val="2"/>
      </rPr>
      <t>(1.61‑2.06)</t>
    </r>
  </si>
  <si>
    <r>
      <t>2.01</t>
    </r>
    <r>
      <rPr>
        <sz val="8"/>
        <color rgb="FF000000"/>
        <rFont val="Arial"/>
        <family val="2"/>
      </rPr>
      <t>(1.76‑2.26)</t>
    </r>
  </si>
  <si>
    <r>
      <t>2.19</t>
    </r>
    <r>
      <rPr>
        <sz val="8"/>
        <color rgb="FF000000"/>
        <rFont val="Arial"/>
        <family val="2"/>
      </rPr>
      <t>(1.91‑2.47)</t>
    </r>
  </si>
  <si>
    <r>
      <t>2.35</t>
    </r>
    <r>
      <rPr>
        <sz val="8"/>
        <color rgb="FF000000"/>
        <rFont val="Arial"/>
        <family val="2"/>
      </rPr>
      <t>(2.05‑2.66)</t>
    </r>
  </si>
  <si>
    <r>
      <t>2.57</t>
    </r>
    <r>
      <rPr>
        <sz val="8"/>
        <color rgb="FF000000"/>
        <rFont val="Arial"/>
        <family val="2"/>
      </rPr>
      <t>(2.21‑2.92)</t>
    </r>
  </si>
  <si>
    <r>
      <t>2.74</t>
    </r>
    <r>
      <rPr>
        <sz val="8"/>
        <color rgb="FF000000"/>
        <rFont val="Arial"/>
        <family val="2"/>
      </rPr>
      <t>(2.34‑3.13)</t>
    </r>
  </si>
  <si>
    <r>
      <t>1.18</t>
    </r>
    <r>
      <rPr>
        <sz val="8"/>
        <color rgb="FF000000"/>
        <rFont val="Arial"/>
        <family val="2"/>
      </rPr>
      <t>(1.05‑1.33)</t>
    </r>
  </si>
  <si>
    <r>
      <t>1.44</t>
    </r>
    <r>
      <rPr>
        <sz val="8"/>
        <color rgb="FF000000"/>
        <rFont val="Arial"/>
        <family val="2"/>
      </rPr>
      <t>(1.27‑1.62)</t>
    </r>
  </si>
  <si>
    <r>
      <t>1.81</t>
    </r>
    <r>
      <rPr>
        <sz val="8"/>
        <color rgb="FF000000"/>
        <rFont val="Arial"/>
        <family val="2"/>
      </rPr>
      <t>(1.60‑2.03)</t>
    </r>
  </si>
  <si>
    <r>
      <t>2.08</t>
    </r>
    <r>
      <rPr>
        <sz val="8"/>
        <color rgb="FF000000"/>
        <rFont val="Arial"/>
        <family val="2"/>
      </rPr>
      <t>(1.84‑2.34)</t>
    </r>
  </si>
  <si>
    <r>
      <t>2.44</t>
    </r>
    <r>
      <rPr>
        <sz val="8"/>
        <color rgb="FF000000"/>
        <rFont val="Arial"/>
        <family val="2"/>
      </rPr>
      <t>(2.15‑2.75)</t>
    </r>
  </si>
  <si>
    <r>
      <t>2.72</t>
    </r>
    <r>
      <rPr>
        <sz val="8"/>
        <color rgb="FF000000"/>
        <rFont val="Arial"/>
        <family val="2"/>
      </rPr>
      <t>(2.39‑3.06)</t>
    </r>
  </si>
  <si>
    <r>
      <t>3.01</t>
    </r>
    <r>
      <rPr>
        <sz val="8"/>
        <color rgb="FF000000"/>
        <rFont val="Arial"/>
        <family val="2"/>
      </rPr>
      <t>(2.63‑3.40)</t>
    </r>
  </si>
  <si>
    <r>
      <t>3.30</t>
    </r>
    <r>
      <rPr>
        <sz val="8"/>
        <color rgb="FF000000"/>
        <rFont val="Arial"/>
        <family val="2"/>
      </rPr>
      <t>(2.87‑3.73)</t>
    </r>
  </si>
  <si>
    <r>
      <t>3.69</t>
    </r>
    <r>
      <rPr>
        <sz val="8"/>
        <color rgb="FF000000"/>
        <rFont val="Arial"/>
        <family val="2"/>
      </rPr>
      <t>(3.18‑4.19)</t>
    </r>
  </si>
  <si>
    <r>
      <t>3.99</t>
    </r>
    <r>
      <rPr>
        <sz val="8"/>
        <color rgb="FF000000"/>
        <rFont val="Arial"/>
        <family val="2"/>
      </rPr>
      <t>(3.41‑4.56)</t>
    </r>
  </si>
  <si>
    <r>
      <t>1.43</t>
    </r>
    <r>
      <rPr>
        <sz val="8"/>
        <color rgb="FF000000"/>
        <rFont val="Arial"/>
        <family val="2"/>
      </rPr>
      <t>(1.27‑1.60)</t>
    </r>
  </si>
  <si>
    <r>
      <t>1.74</t>
    </r>
    <r>
      <rPr>
        <sz val="8"/>
        <color rgb="FF000000"/>
        <rFont val="Arial"/>
        <family val="2"/>
      </rPr>
      <t>(1.54‑1.95)</t>
    </r>
  </si>
  <si>
    <r>
      <t>2.19</t>
    </r>
    <r>
      <rPr>
        <sz val="8"/>
        <color rgb="FF000000"/>
        <rFont val="Arial"/>
        <family val="2"/>
      </rPr>
      <t>(1.94‑2.45)</t>
    </r>
  </si>
  <si>
    <r>
      <t>2.54</t>
    </r>
    <r>
      <rPr>
        <sz val="8"/>
        <color rgb="FF000000"/>
        <rFont val="Arial"/>
        <family val="2"/>
      </rPr>
      <t>(2.25‑2.84)</t>
    </r>
  </si>
  <si>
    <r>
      <t>3.03</t>
    </r>
    <r>
      <rPr>
        <sz val="8"/>
        <color rgb="FF000000"/>
        <rFont val="Arial"/>
        <family val="2"/>
      </rPr>
      <t>(2.67‑3.38)</t>
    </r>
  </si>
  <si>
    <r>
      <t>3.42</t>
    </r>
    <r>
      <rPr>
        <sz val="8"/>
        <color rgb="FF000000"/>
        <rFont val="Arial"/>
        <family val="2"/>
      </rPr>
      <t>(3.00‑3.82)</t>
    </r>
  </si>
  <si>
    <r>
      <t>3.84</t>
    </r>
    <r>
      <rPr>
        <sz val="8"/>
        <color rgb="FF000000"/>
        <rFont val="Arial"/>
        <family val="2"/>
      </rPr>
      <t>(3.35‑4.29)</t>
    </r>
  </si>
  <si>
    <r>
      <t>4.26</t>
    </r>
    <r>
      <rPr>
        <sz val="8"/>
        <color rgb="FF000000"/>
        <rFont val="Arial"/>
        <family val="2"/>
      </rPr>
      <t>(3.69‑4.78)</t>
    </r>
  </si>
  <si>
    <r>
      <t>4.87</t>
    </r>
    <r>
      <rPr>
        <sz val="8"/>
        <color rgb="FF000000"/>
        <rFont val="Arial"/>
        <family val="2"/>
      </rPr>
      <t>(4.16‑5.49)</t>
    </r>
  </si>
  <si>
    <r>
      <t>5.35</t>
    </r>
    <r>
      <rPr>
        <sz val="8"/>
        <color rgb="FF000000"/>
        <rFont val="Arial"/>
        <family val="2"/>
      </rPr>
      <t>(4.53‑6.06)</t>
    </r>
  </si>
  <si>
    <r>
      <t>1.54</t>
    </r>
    <r>
      <rPr>
        <sz val="8"/>
        <color rgb="FF000000"/>
        <rFont val="Arial"/>
        <family val="2"/>
      </rPr>
      <t>(1.38‑1.72)</t>
    </r>
  </si>
  <si>
    <r>
      <t>1.87</t>
    </r>
    <r>
      <rPr>
        <sz val="8"/>
        <color rgb="FF000000"/>
        <rFont val="Arial"/>
        <family val="2"/>
      </rPr>
      <t>(1.69‑2.09)</t>
    </r>
  </si>
  <si>
    <r>
      <t>2.37</t>
    </r>
    <r>
      <rPr>
        <sz val="8"/>
        <color rgb="FF000000"/>
        <rFont val="Arial"/>
        <family val="2"/>
      </rPr>
      <t>(2.12‑2.64)</t>
    </r>
  </si>
  <si>
    <r>
      <t>2.76</t>
    </r>
    <r>
      <rPr>
        <sz val="8"/>
        <color rgb="FF000000"/>
        <rFont val="Arial"/>
        <family val="2"/>
      </rPr>
      <t>(2.46‑3.07)</t>
    </r>
  </si>
  <si>
    <r>
      <t>3.30</t>
    </r>
    <r>
      <rPr>
        <sz val="8"/>
        <color rgb="FF000000"/>
        <rFont val="Arial"/>
        <family val="2"/>
      </rPr>
      <t>(2.93‑3.66)</t>
    </r>
  </si>
  <si>
    <r>
      <t>3.74</t>
    </r>
    <r>
      <rPr>
        <sz val="8"/>
        <color rgb="FF000000"/>
        <rFont val="Arial"/>
        <family val="2"/>
      </rPr>
      <t>(3.31‑4.17)</t>
    </r>
  </si>
  <si>
    <r>
      <t>4.21</t>
    </r>
    <r>
      <rPr>
        <sz val="8"/>
        <color rgb="FF000000"/>
        <rFont val="Arial"/>
        <family val="2"/>
      </rPr>
      <t>(3.70‑4.69)</t>
    </r>
  </si>
  <si>
    <r>
      <t>4.71</t>
    </r>
    <r>
      <rPr>
        <sz val="8"/>
        <color rgb="FF000000"/>
        <rFont val="Arial"/>
        <family val="2"/>
      </rPr>
      <t>(4.09‑5.24)</t>
    </r>
  </si>
  <si>
    <r>
      <t>5.41</t>
    </r>
    <r>
      <rPr>
        <sz val="8"/>
        <color rgb="FF000000"/>
        <rFont val="Arial"/>
        <family val="2"/>
      </rPr>
      <t>(4.64‑6.06)</t>
    </r>
  </si>
  <si>
    <r>
      <t>5.98</t>
    </r>
    <r>
      <rPr>
        <sz val="8"/>
        <color rgb="FF000000"/>
        <rFont val="Arial"/>
        <family val="2"/>
      </rPr>
      <t>(5.08‑6.73)</t>
    </r>
  </si>
  <si>
    <r>
      <t>1.91</t>
    </r>
    <r>
      <rPr>
        <sz val="8"/>
        <color rgb="FF000000"/>
        <rFont val="Arial"/>
        <family val="2"/>
      </rPr>
      <t>(1.72‑2.14)</t>
    </r>
  </si>
  <si>
    <r>
      <t>2.31</t>
    </r>
    <r>
      <rPr>
        <sz val="8"/>
        <color rgb="FF000000"/>
        <rFont val="Arial"/>
        <family val="2"/>
      </rPr>
      <t>(2.08‑2.59)</t>
    </r>
  </si>
  <si>
    <r>
      <t>2.91</t>
    </r>
    <r>
      <rPr>
        <sz val="8"/>
        <color rgb="FF000000"/>
        <rFont val="Arial"/>
        <family val="2"/>
      </rPr>
      <t>(2.61‑3.26)</t>
    </r>
  </si>
  <si>
    <r>
      <t>3.40</t>
    </r>
    <r>
      <rPr>
        <sz val="8"/>
        <color rgb="FF000000"/>
        <rFont val="Arial"/>
        <family val="2"/>
      </rPr>
      <t>(3.05‑3.80)</t>
    </r>
  </si>
  <si>
    <r>
      <t>4.12</t>
    </r>
    <r>
      <rPr>
        <sz val="8"/>
        <color rgb="FF000000"/>
        <rFont val="Arial"/>
        <family val="2"/>
      </rPr>
      <t>(3.67‑4.60)</t>
    </r>
  </si>
  <si>
    <r>
      <t>4.72</t>
    </r>
    <r>
      <rPr>
        <sz val="8"/>
        <color rgb="FF000000"/>
        <rFont val="Arial"/>
        <family val="2"/>
      </rPr>
      <t>(4.17‑5.26)</t>
    </r>
  </si>
  <si>
    <r>
      <t>5.38</t>
    </r>
    <r>
      <rPr>
        <sz val="8"/>
        <color rgb="FF000000"/>
        <rFont val="Arial"/>
        <family val="2"/>
      </rPr>
      <t>(4.70‑6.01)</t>
    </r>
  </si>
  <si>
    <r>
      <t>6.08</t>
    </r>
    <r>
      <rPr>
        <sz val="8"/>
        <color rgb="FF000000"/>
        <rFont val="Arial"/>
        <family val="2"/>
      </rPr>
      <t>(5.25‑6.80)</t>
    </r>
  </si>
  <si>
    <r>
      <t>7.11</t>
    </r>
    <r>
      <rPr>
        <sz val="8"/>
        <color rgb="FF000000"/>
        <rFont val="Arial"/>
        <family val="2"/>
      </rPr>
      <t>(6.05‑8.00)</t>
    </r>
  </si>
  <si>
    <r>
      <t>7.98</t>
    </r>
    <r>
      <rPr>
        <sz val="8"/>
        <color rgb="FF000000"/>
        <rFont val="Arial"/>
        <family val="2"/>
      </rPr>
      <t>(6.69‑9.04)</t>
    </r>
  </si>
  <si>
    <r>
      <t>2.34</t>
    </r>
    <r>
      <rPr>
        <sz val="8"/>
        <color rgb="FF000000"/>
        <rFont val="Arial"/>
        <family val="2"/>
      </rPr>
      <t>(2.08‑2.68)</t>
    </r>
  </si>
  <si>
    <r>
      <t>2.83</t>
    </r>
    <r>
      <rPr>
        <sz val="8"/>
        <color rgb="FF000000"/>
        <rFont val="Arial"/>
        <family val="2"/>
      </rPr>
      <t>(2.52‑3.24)</t>
    </r>
  </si>
  <si>
    <r>
      <t>3.59</t>
    </r>
    <r>
      <rPr>
        <sz val="8"/>
        <color rgb="FF000000"/>
        <rFont val="Arial"/>
        <family val="2"/>
      </rPr>
      <t>(3.17‑4.10)</t>
    </r>
  </si>
  <si>
    <r>
      <t>4.24</t>
    </r>
    <r>
      <rPr>
        <sz val="8"/>
        <color rgb="FF000000"/>
        <rFont val="Arial"/>
        <family val="2"/>
      </rPr>
      <t>(3.73‑4.84)</t>
    </r>
  </si>
  <si>
    <r>
      <t>5.21</t>
    </r>
    <r>
      <rPr>
        <sz val="8"/>
        <color rgb="FF000000"/>
        <rFont val="Arial"/>
        <family val="2"/>
      </rPr>
      <t>(4.55‑5.95)</t>
    </r>
  </si>
  <si>
    <r>
      <t>6.06</t>
    </r>
    <r>
      <rPr>
        <sz val="8"/>
        <color rgb="FF000000"/>
        <rFont val="Arial"/>
        <family val="2"/>
      </rPr>
      <t>(5.24‑6.90)</t>
    </r>
  </si>
  <si>
    <r>
      <t>7.01</t>
    </r>
    <r>
      <rPr>
        <sz val="8"/>
        <color rgb="FF000000"/>
        <rFont val="Arial"/>
        <family val="2"/>
      </rPr>
      <t>(5.99‑7.98)</t>
    </r>
  </si>
  <si>
    <r>
      <t>8.05</t>
    </r>
    <r>
      <rPr>
        <sz val="8"/>
        <color rgb="FF000000"/>
        <rFont val="Arial"/>
        <family val="2"/>
      </rPr>
      <t>(6.79‑9.18)</t>
    </r>
  </si>
  <si>
    <r>
      <t>9.64</t>
    </r>
    <r>
      <rPr>
        <sz val="8"/>
        <color rgb="FF000000"/>
        <rFont val="Arial"/>
        <family val="2"/>
      </rPr>
      <t>(7.95‑11.1)</t>
    </r>
  </si>
  <si>
    <r>
      <t>11.0</t>
    </r>
    <r>
      <rPr>
        <sz val="8"/>
        <color rgb="FF000000"/>
        <rFont val="Arial"/>
        <family val="2"/>
      </rPr>
      <t>(8.91‑12.7)</t>
    </r>
  </si>
  <si>
    <r>
      <t>2.68</t>
    </r>
    <r>
      <rPr>
        <sz val="8"/>
        <color rgb="FF000000"/>
        <rFont val="Arial"/>
        <family val="2"/>
      </rPr>
      <t>(2.46‑2.94)</t>
    </r>
  </si>
  <si>
    <r>
      <t>3.24</t>
    </r>
    <r>
      <rPr>
        <sz val="8"/>
        <color rgb="FF000000"/>
        <rFont val="Arial"/>
        <family val="2"/>
      </rPr>
      <t>(2.98‑3.56)</t>
    </r>
  </si>
  <si>
    <r>
      <t>4.16</t>
    </r>
    <r>
      <rPr>
        <sz val="8"/>
        <color rgb="FF000000"/>
        <rFont val="Arial"/>
        <family val="2"/>
      </rPr>
      <t>(3.81‑4.56)</t>
    </r>
  </si>
  <si>
    <r>
      <t>4.95</t>
    </r>
    <r>
      <rPr>
        <sz val="8"/>
        <color rgb="FF000000"/>
        <rFont val="Arial"/>
        <family val="2"/>
      </rPr>
      <t>(4.52‑5.43)</t>
    </r>
  </si>
  <si>
    <r>
      <t>6.16</t>
    </r>
    <r>
      <rPr>
        <sz val="8"/>
        <color rgb="FF000000"/>
        <rFont val="Arial"/>
        <family val="2"/>
      </rPr>
      <t>(5.58‑6.73)</t>
    </r>
  </si>
  <si>
    <r>
      <t>7.22</t>
    </r>
    <r>
      <rPr>
        <sz val="8"/>
        <color rgb="FF000000"/>
        <rFont val="Arial"/>
        <family val="2"/>
      </rPr>
      <t>(6.49‑7.86)</t>
    </r>
  </si>
  <si>
    <r>
      <t>8.42</t>
    </r>
    <r>
      <rPr>
        <sz val="8"/>
        <color rgb="FF000000"/>
        <rFont val="Arial"/>
        <family val="2"/>
      </rPr>
      <t>(7.50‑9.14)</t>
    </r>
  </si>
  <si>
    <r>
      <t>9.77</t>
    </r>
    <r>
      <rPr>
        <sz val="8"/>
        <color rgb="FF000000"/>
        <rFont val="Arial"/>
        <family val="2"/>
      </rPr>
      <t>(8.60‑10.6)</t>
    </r>
  </si>
  <si>
    <r>
      <t>11.8</t>
    </r>
    <r>
      <rPr>
        <sz val="8"/>
        <color rgb="FF000000"/>
        <rFont val="Arial"/>
        <family val="2"/>
      </rPr>
      <t>(10.2‑12.8)</t>
    </r>
  </si>
  <si>
    <r>
      <t>13.6</t>
    </r>
    <r>
      <rPr>
        <sz val="8"/>
        <color rgb="FF000000"/>
        <rFont val="Arial"/>
        <family val="2"/>
      </rPr>
      <t>(11.6‑14.7)</t>
    </r>
  </si>
  <si>
    <r>
      <t>3.10</t>
    </r>
    <r>
      <rPr>
        <sz val="8"/>
        <color rgb="FF000000"/>
        <rFont val="Arial"/>
        <family val="2"/>
      </rPr>
      <t>(2.84‑3.41)</t>
    </r>
  </si>
  <si>
    <r>
      <t>3.75</t>
    </r>
    <r>
      <rPr>
        <sz val="8"/>
        <color rgb="FF000000"/>
        <rFont val="Arial"/>
        <family val="2"/>
      </rPr>
      <t>(3.45‑4.13)</t>
    </r>
  </si>
  <si>
    <r>
      <t>4.80</t>
    </r>
    <r>
      <rPr>
        <sz val="8"/>
        <color rgb="FF000000"/>
        <rFont val="Arial"/>
        <family val="2"/>
      </rPr>
      <t>(4.40‑5.28)</t>
    </r>
  </si>
  <si>
    <r>
      <t>5.70</t>
    </r>
    <r>
      <rPr>
        <sz val="8"/>
        <color rgb="FF000000"/>
        <rFont val="Arial"/>
        <family val="2"/>
      </rPr>
      <t>(5.21‑6.26)</t>
    </r>
  </si>
  <si>
    <r>
      <t>7.03</t>
    </r>
    <r>
      <rPr>
        <sz val="8"/>
        <color rgb="FF000000"/>
        <rFont val="Arial"/>
        <family val="2"/>
      </rPr>
      <t>(6.38‑7.70)</t>
    </r>
  </si>
  <si>
    <r>
      <t>8.19</t>
    </r>
    <r>
      <rPr>
        <sz val="8"/>
        <color rgb="FF000000"/>
        <rFont val="Arial"/>
        <family val="2"/>
      </rPr>
      <t>(7.38‑8.94)</t>
    </r>
  </si>
  <si>
    <r>
      <t>9.47</t>
    </r>
    <r>
      <rPr>
        <sz val="8"/>
        <color rgb="FF000000"/>
        <rFont val="Arial"/>
        <family val="2"/>
      </rPr>
      <t>(8.47‑10.3)</t>
    </r>
  </si>
  <si>
    <r>
      <t>10.9</t>
    </r>
    <r>
      <rPr>
        <sz val="8"/>
        <color rgb="FF000000"/>
        <rFont val="Arial"/>
        <family val="2"/>
      </rPr>
      <t>(9.66‑11.9)</t>
    </r>
  </si>
  <si>
    <r>
      <t>13.0</t>
    </r>
    <r>
      <rPr>
        <sz val="8"/>
        <color rgb="FF000000"/>
        <rFont val="Arial"/>
        <family val="2"/>
      </rPr>
      <t>(11.4‑14.2)</t>
    </r>
  </si>
  <si>
    <r>
      <t>14.9</t>
    </r>
    <r>
      <rPr>
        <sz val="8"/>
        <color rgb="FF000000"/>
        <rFont val="Arial"/>
        <family val="2"/>
      </rPr>
      <t>(12.8‑16.2)</t>
    </r>
  </si>
  <si>
    <r>
      <t>3.26</t>
    </r>
    <r>
      <rPr>
        <sz val="8"/>
        <color rgb="FF000000"/>
        <rFont val="Arial"/>
        <family val="2"/>
      </rPr>
      <t>(3.00‑3.57)</t>
    </r>
  </si>
  <si>
    <r>
      <t>3.94</t>
    </r>
    <r>
      <rPr>
        <sz val="8"/>
        <color rgb="FF000000"/>
        <rFont val="Arial"/>
        <family val="2"/>
      </rPr>
      <t>(3.63‑4.33)</t>
    </r>
  </si>
  <si>
    <r>
      <t>5.03</t>
    </r>
    <r>
      <rPr>
        <sz val="8"/>
        <color rgb="FF000000"/>
        <rFont val="Arial"/>
        <family val="2"/>
      </rPr>
      <t>(4.63‑5.52)</t>
    </r>
  </si>
  <si>
    <r>
      <t>5.97</t>
    </r>
    <r>
      <rPr>
        <sz val="8"/>
        <color rgb="FF000000"/>
        <rFont val="Arial"/>
        <family val="2"/>
      </rPr>
      <t>(5.47‑6.53)</t>
    </r>
  </si>
  <si>
    <r>
      <t>7.35</t>
    </r>
    <r>
      <rPr>
        <sz val="8"/>
        <color rgb="FF000000"/>
        <rFont val="Arial"/>
        <family val="2"/>
      </rPr>
      <t>(6.69‑8.02)</t>
    </r>
  </si>
  <si>
    <r>
      <t>8.55</t>
    </r>
    <r>
      <rPr>
        <sz val="8"/>
        <color rgb="FF000000"/>
        <rFont val="Arial"/>
        <family val="2"/>
      </rPr>
      <t>(7.73‑9.31)</t>
    </r>
  </si>
  <si>
    <r>
      <t>9.88</t>
    </r>
    <r>
      <rPr>
        <sz val="8"/>
        <color rgb="FF000000"/>
        <rFont val="Arial"/>
        <family val="2"/>
      </rPr>
      <t>(8.86‑10.7)</t>
    </r>
  </si>
  <si>
    <r>
      <t>11.3</t>
    </r>
    <r>
      <rPr>
        <sz val="8"/>
        <color rgb="FF000000"/>
        <rFont val="Arial"/>
        <family val="2"/>
      </rPr>
      <t>(10.1‑12.3)</t>
    </r>
  </si>
  <si>
    <r>
      <t>13.5</t>
    </r>
    <r>
      <rPr>
        <sz val="8"/>
        <color rgb="FF000000"/>
        <rFont val="Arial"/>
        <family val="2"/>
      </rPr>
      <t>(11.9‑14.7)</t>
    </r>
  </si>
  <si>
    <r>
      <t>15.4</t>
    </r>
    <r>
      <rPr>
        <sz val="8"/>
        <color rgb="FF000000"/>
        <rFont val="Arial"/>
        <family val="2"/>
      </rPr>
      <t>(13.4‑16.8)</t>
    </r>
  </si>
  <si>
    <r>
      <t>3.42</t>
    </r>
    <r>
      <rPr>
        <sz val="8"/>
        <color rgb="FF000000"/>
        <rFont val="Arial"/>
        <family val="2"/>
      </rPr>
      <t>(3.15‑3.74)</t>
    </r>
  </si>
  <si>
    <r>
      <t>4.13</t>
    </r>
    <r>
      <rPr>
        <sz val="8"/>
        <color rgb="FF000000"/>
        <rFont val="Arial"/>
        <family val="2"/>
      </rPr>
      <t>(3.81‑4.52)</t>
    </r>
  </si>
  <si>
    <r>
      <t>5.27</t>
    </r>
    <r>
      <rPr>
        <sz val="8"/>
        <color rgb="FF000000"/>
        <rFont val="Arial"/>
        <family val="2"/>
      </rPr>
      <t>(4.85‑5.76)</t>
    </r>
  </si>
  <si>
    <r>
      <t>6.24</t>
    </r>
    <r>
      <rPr>
        <sz val="8"/>
        <color rgb="FF000000"/>
        <rFont val="Arial"/>
        <family val="2"/>
      </rPr>
      <t>(5.73‑6.81)</t>
    </r>
  </si>
  <si>
    <r>
      <t>7.68</t>
    </r>
    <r>
      <rPr>
        <sz val="8"/>
        <color rgb="FF000000"/>
        <rFont val="Arial"/>
        <family val="2"/>
      </rPr>
      <t>(7.00‑8.35)</t>
    </r>
  </si>
  <si>
    <r>
      <t>8.91</t>
    </r>
    <r>
      <rPr>
        <sz val="8"/>
        <color rgb="FF000000"/>
        <rFont val="Arial"/>
        <family val="2"/>
      </rPr>
      <t>(8.07‑9.68)</t>
    </r>
  </si>
  <si>
    <r>
      <t>10.3</t>
    </r>
    <r>
      <rPr>
        <sz val="8"/>
        <color rgb="FF000000"/>
        <rFont val="Arial"/>
        <family val="2"/>
      </rPr>
      <t>(9.24‑11.1)</t>
    </r>
  </si>
  <si>
    <r>
      <t>11.8</t>
    </r>
    <r>
      <rPr>
        <sz val="8"/>
        <color rgb="FF000000"/>
        <rFont val="Arial"/>
        <family val="2"/>
      </rPr>
      <t>(10.5‑12.8)</t>
    </r>
  </si>
  <si>
    <r>
      <t>14.1</t>
    </r>
    <r>
      <rPr>
        <sz val="8"/>
        <color rgb="FF000000"/>
        <rFont val="Arial"/>
        <family val="2"/>
      </rPr>
      <t>(12.4‑15.3)</t>
    </r>
  </si>
  <si>
    <r>
      <t>16.0</t>
    </r>
    <r>
      <rPr>
        <sz val="8"/>
        <color rgb="FF000000"/>
        <rFont val="Arial"/>
        <family val="2"/>
      </rPr>
      <t>(13.9‑17.4)</t>
    </r>
  </si>
  <si>
    <r>
      <t>3.98</t>
    </r>
    <r>
      <rPr>
        <sz val="8"/>
        <color rgb="FF000000"/>
        <rFont val="Arial"/>
        <family val="2"/>
      </rPr>
      <t>(3.69‑4.33)</t>
    </r>
  </si>
  <si>
    <r>
      <t>4.79</t>
    </r>
    <r>
      <rPr>
        <sz val="8"/>
        <color rgb="FF000000"/>
        <rFont val="Arial"/>
        <family val="2"/>
      </rPr>
      <t>(4.44‑5.21)</t>
    </r>
  </si>
  <si>
    <r>
      <t>6.04</t>
    </r>
    <r>
      <rPr>
        <sz val="8"/>
        <color rgb="FF000000"/>
        <rFont val="Arial"/>
        <family val="2"/>
      </rPr>
      <t>(5.59‑6.56)</t>
    </r>
  </si>
  <si>
    <r>
      <t>7.10</t>
    </r>
    <r>
      <rPr>
        <sz val="8"/>
        <color rgb="FF000000"/>
        <rFont val="Arial"/>
        <family val="2"/>
      </rPr>
      <t>(6.56‑7.70)</t>
    </r>
  </si>
  <si>
    <r>
      <t>8.67</t>
    </r>
    <r>
      <rPr>
        <sz val="8"/>
        <color rgb="FF000000"/>
        <rFont val="Arial"/>
        <family val="2"/>
      </rPr>
      <t>(7.96‑9.38)</t>
    </r>
  </si>
  <si>
    <r>
      <t>10.0</t>
    </r>
    <r>
      <rPr>
        <sz val="8"/>
        <color rgb="FF000000"/>
        <rFont val="Arial"/>
        <family val="2"/>
      </rPr>
      <t>(9.13‑10.8)</t>
    </r>
  </si>
  <si>
    <r>
      <t>11.5</t>
    </r>
    <r>
      <rPr>
        <sz val="8"/>
        <color rgb="FF000000"/>
        <rFont val="Arial"/>
        <family val="2"/>
      </rPr>
      <t>(10.4‑12.4)</t>
    </r>
  </si>
  <si>
    <r>
      <t>15.5</t>
    </r>
    <r>
      <rPr>
        <sz val="8"/>
        <color rgb="FF000000"/>
        <rFont val="Arial"/>
        <family val="2"/>
      </rPr>
      <t>(13.7‑16.8)</t>
    </r>
  </si>
  <si>
    <r>
      <t>17.5</t>
    </r>
    <r>
      <rPr>
        <sz val="8"/>
        <color rgb="FF000000"/>
        <rFont val="Arial"/>
        <family val="2"/>
      </rPr>
      <t>(15.4‑19.0)</t>
    </r>
  </si>
  <si>
    <r>
      <t>4.51</t>
    </r>
    <r>
      <rPr>
        <sz val="8"/>
        <color rgb="FF000000"/>
        <rFont val="Arial"/>
        <family val="2"/>
      </rPr>
      <t>(4.19‑4.87)</t>
    </r>
  </si>
  <si>
    <r>
      <t>5.41</t>
    </r>
    <r>
      <rPr>
        <sz val="8"/>
        <color rgb="FF000000"/>
        <rFont val="Arial"/>
        <family val="2"/>
      </rPr>
      <t>(5.03‑5.85)</t>
    </r>
  </si>
  <si>
    <r>
      <t>6.73</t>
    </r>
    <r>
      <rPr>
        <sz val="8"/>
        <color rgb="FF000000"/>
        <rFont val="Arial"/>
        <family val="2"/>
      </rPr>
      <t>(6.25‑7.27)</t>
    </r>
  </si>
  <si>
    <r>
      <t>7.82</t>
    </r>
    <r>
      <rPr>
        <sz val="8"/>
        <color rgb="FF000000"/>
        <rFont val="Arial"/>
        <family val="2"/>
      </rPr>
      <t>(7.25‑8.44)</t>
    </r>
  </si>
  <si>
    <r>
      <t>9.40</t>
    </r>
    <r>
      <rPr>
        <sz val="8"/>
        <color rgb="FF000000"/>
        <rFont val="Arial"/>
        <family val="2"/>
      </rPr>
      <t>(8.68‑10.1)</t>
    </r>
  </si>
  <si>
    <r>
      <t>10.7</t>
    </r>
    <r>
      <rPr>
        <sz val="8"/>
        <color rgb="FF000000"/>
        <rFont val="Arial"/>
        <family val="2"/>
      </rPr>
      <t>(9.84‑11.5)</t>
    </r>
  </si>
  <si>
    <r>
      <t>12.1</t>
    </r>
    <r>
      <rPr>
        <sz val="8"/>
        <color rgb="FF000000"/>
        <rFont val="Arial"/>
        <family val="2"/>
      </rPr>
      <t>(11.1‑13.0)</t>
    </r>
  </si>
  <si>
    <r>
      <t>13.7</t>
    </r>
    <r>
      <rPr>
        <sz val="8"/>
        <color rgb="FF000000"/>
        <rFont val="Arial"/>
        <family val="2"/>
      </rPr>
      <t>(12.4‑14.7)</t>
    </r>
  </si>
  <si>
    <r>
      <t>15.9</t>
    </r>
    <r>
      <rPr>
        <sz val="8"/>
        <color rgb="FF000000"/>
        <rFont val="Arial"/>
        <family val="2"/>
      </rPr>
      <t>(14.2‑17.1)</t>
    </r>
  </si>
  <si>
    <r>
      <t>17.7</t>
    </r>
    <r>
      <rPr>
        <sz val="8"/>
        <color rgb="FF000000"/>
        <rFont val="Arial"/>
        <family val="2"/>
      </rPr>
      <t>(15.8‑19.1)</t>
    </r>
  </si>
  <si>
    <r>
      <t>6.12</t>
    </r>
    <r>
      <rPr>
        <sz val="8"/>
        <color rgb="FF000000"/>
        <rFont val="Arial"/>
        <family val="2"/>
      </rPr>
      <t>(5.74‑6.54)</t>
    </r>
  </si>
  <si>
    <r>
      <t>7.28</t>
    </r>
    <r>
      <rPr>
        <sz val="8"/>
        <color rgb="FF000000"/>
        <rFont val="Arial"/>
        <family val="2"/>
      </rPr>
      <t>(6.83‑7.78)</t>
    </r>
  </si>
  <si>
    <r>
      <t>8.78</t>
    </r>
    <r>
      <rPr>
        <sz val="8"/>
        <color rgb="FF000000"/>
        <rFont val="Arial"/>
        <family val="2"/>
      </rPr>
      <t>(8.23‑9.38)</t>
    </r>
  </si>
  <si>
    <r>
      <t>9.99</t>
    </r>
    <r>
      <rPr>
        <sz val="8"/>
        <color rgb="FF000000"/>
        <rFont val="Arial"/>
        <family val="2"/>
      </rPr>
      <t>(9.35‑10.7)</t>
    </r>
  </si>
  <si>
    <r>
      <t>11.7</t>
    </r>
    <r>
      <rPr>
        <sz val="8"/>
        <color rgb="FF000000"/>
        <rFont val="Arial"/>
        <family val="2"/>
      </rPr>
      <t>(10.9‑12.4)</t>
    </r>
  </si>
  <si>
    <r>
      <t>13.0</t>
    </r>
    <r>
      <rPr>
        <sz val="8"/>
        <color rgb="FF000000"/>
        <rFont val="Arial"/>
        <family val="2"/>
      </rPr>
      <t>(12.1‑13.9)</t>
    </r>
  </si>
  <si>
    <r>
      <t>14.4</t>
    </r>
    <r>
      <rPr>
        <sz val="8"/>
        <color rgb="FF000000"/>
        <rFont val="Arial"/>
        <family val="2"/>
      </rPr>
      <t>(13.4‑15.4)</t>
    </r>
  </si>
  <si>
    <r>
      <t>15.9</t>
    </r>
    <r>
      <rPr>
        <sz val="8"/>
        <color rgb="FF000000"/>
        <rFont val="Arial"/>
        <family val="2"/>
      </rPr>
      <t>(14.6‑16.9)</t>
    </r>
  </si>
  <si>
    <r>
      <t>17.9</t>
    </r>
    <r>
      <rPr>
        <sz val="8"/>
        <color rgb="FF000000"/>
        <rFont val="Arial"/>
        <family val="2"/>
      </rPr>
      <t>(16.4‑19.1)</t>
    </r>
  </si>
  <si>
    <r>
      <t>19.4</t>
    </r>
    <r>
      <rPr>
        <sz val="8"/>
        <color rgb="FF000000"/>
        <rFont val="Arial"/>
        <family val="2"/>
      </rPr>
      <t>(17.7‑20.8)</t>
    </r>
  </si>
  <si>
    <r>
      <t>7.58</t>
    </r>
    <r>
      <rPr>
        <sz val="8"/>
        <color rgb="FF000000"/>
        <rFont val="Arial"/>
        <family val="2"/>
      </rPr>
      <t>(7.14‑8.05)</t>
    </r>
  </si>
  <si>
    <r>
      <t>8.96</t>
    </r>
    <r>
      <rPr>
        <sz val="8"/>
        <color rgb="FF000000"/>
        <rFont val="Arial"/>
        <family val="2"/>
      </rPr>
      <t>(8.44‑9.53)</t>
    </r>
  </si>
  <si>
    <r>
      <t>10.6</t>
    </r>
    <r>
      <rPr>
        <sz val="8"/>
        <color rgb="FF000000"/>
        <rFont val="Arial"/>
        <family val="2"/>
      </rPr>
      <t>(10.00‑11.3)</t>
    </r>
  </si>
  <si>
    <r>
      <t>12.0</t>
    </r>
    <r>
      <rPr>
        <sz val="8"/>
        <color rgb="FF000000"/>
        <rFont val="Arial"/>
        <family val="2"/>
      </rPr>
      <t>(11.2‑12.7)</t>
    </r>
  </si>
  <si>
    <r>
      <t>13.8</t>
    </r>
    <r>
      <rPr>
        <sz val="8"/>
        <color rgb="FF000000"/>
        <rFont val="Arial"/>
        <family val="2"/>
      </rPr>
      <t>(12.9‑14.6)</t>
    </r>
  </si>
  <si>
    <r>
      <t>15.2</t>
    </r>
    <r>
      <rPr>
        <sz val="8"/>
        <color rgb="FF000000"/>
        <rFont val="Arial"/>
        <family val="2"/>
      </rPr>
      <t>(14.2‑16.1)</t>
    </r>
  </si>
  <si>
    <r>
      <t>16.7</t>
    </r>
    <r>
      <rPr>
        <sz val="8"/>
        <color rgb="FF000000"/>
        <rFont val="Arial"/>
        <family val="2"/>
      </rPr>
      <t>(15.5‑17.7)</t>
    </r>
  </si>
  <si>
    <r>
      <t>18.1</t>
    </r>
    <r>
      <rPr>
        <sz val="8"/>
        <color rgb="FF000000"/>
        <rFont val="Arial"/>
        <family val="2"/>
      </rPr>
      <t>(16.8‑19.3)</t>
    </r>
  </si>
  <si>
    <r>
      <t>20.1</t>
    </r>
    <r>
      <rPr>
        <sz val="8"/>
        <color rgb="FF000000"/>
        <rFont val="Arial"/>
        <family val="2"/>
      </rPr>
      <t>(18.5‑21.5)</t>
    </r>
  </si>
  <si>
    <r>
      <t>21.7</t>
    </r>
    <r>
      <rPr>
        <sz val="8"/>
        <color rgb="FF000000"/>
        <rFont val="Arial"/>
        <family val="2"/>
      </rPr>
      <t>(19.9‑23.2)</t>
    </r>
  </si>
  <si>
    <r>
      <t>9.61</t>
    </r>
    <r>
      <rPr>
        <sz val="8"/>
        <color rgb="FF000000"/>
        <rFont val="Arial"/>
        <family val="2"/>
      </rPr>
      <t>(9.06‑10.2)</t>
    </r>
  </si>
  <si>
    <r>
      <t>11.3</t>
    </r>
    <r>
      <rPr>
        <sz val="8"/>
        <color rgb="FF000000"/>
        <rFont val="Arial"/>
        <family val="2"/>
      </rPr>
      <t>(10.7‑12.0)</t>
    </r>
  </si>
  <si>
    <r>
      <t>13.2</t>
    </r>
    <r>
      <rPr>
        <sz val="8"/>
        <color rgb="FF000000"/>
        <rFont val="Arial"/>
        <family val="2"/>
      </rPr>
      <t>(12.4‑14.0)</t>
    </r>
  </si>
  <si>
    <r>
      <t>14.6</t>
    </r>
    <r>
      <rPr>
        <sz val="8"/>
        <color rgb="FF000000"/>
        <rFont val="Arial"/>
        <family val="2"/>
      </rPr>
      <t>(13.8‑15.5)</t>
    </r>
  </si>
  <si>
    <r>
      <t>16.5</t>
    </r>
    <r>
      <rPr>
        <sz val="8"/>
        <color rgb="FF000000"/>
        <rFont val="Arial"/>
        <family val="2"/>
      </rPr>
      <t>(15.5‑17.5)</t>
    </r>
  </si>
  <si>
    <r>
      <t>18.0</t>
    </r>
    <r>
      <rPr>
        <sz val="8"/>
        <color rgb="FF000000"/>
        <rFont val="Arial"/>
        <family val="2"/>
      </rPr>
      <t>(16.9‑19.0)</t>
    </r>
  </si>
  <si>
    <r>
      <t>19.3</t>
    </r>
    <r>
      <rPr>
        <sz val="8"/>
        <color rgb="FF000000"/>
        <rFont val="Arial"/>
        <family val="2"/>
      </rPr>
      <t>(18.1‑20.5)</t>
    </r>
  </si>
  <si>
    <r>
      <t>20.7</t>
    </r>
    <r>
      <rPr>
        <sz val="8"/>
        <color rgb="FF000000"/>
        <rFont val="Arial"/>
        <family val="2"/>
      </rPr>
      <t>(19.3‑21.9)</t>
    </r>
  </si>
  <si>
    <r>
      <t>22.5</t>
    </r>
    <r>
      <rPr>
        <sz val="8"/>
        <color rgb="FF000000"/>
        <rFont val="Arial"/>
        <family val="2"/>
      </rPr>
      <t>(20.9‑23.8)</t>
    </r>
  </si>
  <si>
    <r>
      <t>23.8</t>
    </r>
    <r>
      <rPr>
        <sz val="8"/>
        <color rgb="FF000000"/>
        <rFont val="Arial"/>
        <family val="2"/>
      </rPr>
      <t>(22.0‑25.3)</t>
    </r>
  </si>
  <si>
    <r>
      <t>11.5</t>
    </r>
    <r>
      <rPr>
        <sz val="8"/>
        <color rgb="FF000000"/>
        <rFont val="Arial"/>
        <family val="2"/>
      </rPr>
      <t>(10.9‑12.2)</t>
    </r>
  </si>
  <si>
    <r>
      <t>13.5</t>
    </r>
    <r>
      <rPr>
        <sz val="8"/>
        <color rgb="FF000000"/>
        <rFont val="Arial"/>
        <family val="2"/>
      </rPr>
      <t>(12.8‑14.3)</t>
    </r>
  </si>
  <si>
    <r>
      <t>15.6</t>
    </r>
    <r>
      <rPr>
        <sz val="8"/>
        <color rgb="FF000000"/>
        <rFont val="Arial"/>
        <family val="2"/>
      </rPr>
      <t>(14.8‑16.5)</t>
    </r>
  </si>
  <si>
    <r>
      <t>17.1</t>
    </r>
    <r>
      <rPr>
        <sz val="8"/>
        <color rgb="FF000000"/>
        <rFont val="Arial"/>
        <family val="2"/>
      </rPr>
      <t>(16.2‑18.1)</t>
    </r>
  </si>
  <si>
    <r>
      <t>19.1</t>
    </r>
    <r>
      <rPr>
        <sz val="8"/>
        <color rgb="FF000000"/>
        <rFont val="Arial"/>
        <family val="2"/>
      </rPr>
      <t>(18.1‑20.2)</t>
    </r>
  </si>
  <si>
    <r>
      <t>20.6</t>
    </r>
    <r>
      <rPr>
        <sz val="8"/>
        <color rgb="FF000000"/>
        <rFont val="Arial"/>
        <family val="2"/>
      </rPr>
      <t>(19.5‑21.8)</t>
    </r>
  </si>
  <si>
    <r>
      <t>22.0</t>
    </r>
    <r>
      <rPr>
        <sz val="8"/>
        <color rgb="FF000000"/>
        <rFont val="Arial"/>
        <family val="2"/>
      </rPr>
      <t>(20.7‑23.3)</t>
    </r>
  </si>
  <si>
    <r>
      <t>23.4</t>
    </r>
    <r>
      <rPr>
        <sz val="8"/>
        <color rgb="FF000000"/>
        <rFont val="Arial"/>
        <family val="2"/>
      </rPr>
      <t>(22.0‑24.7)</t>
    </r>
  </si>
  <si>
    <r>
      <t>25.1</t>
    </r>
    <r>
      <rPr>
        <sz val="8"/>
        <color rgb="FF000000"/>
        <rFont val="Arial"/>
        <family val="2"/>
      </rPr>
      <t>(23.5‑26.5)</t>
    </r>
  </si>
  <si>
    <r>
      <t>26.3</t>
    </r>
    <r>
      <rPr>
        <sz val="8"/>
        <color rgb="FF000000"/>
        <rFont val="Arial"/>
        <family val="2"/>
      </rPr>
      <t>(24.5‑27.8)</t>
    </r>
  </si>
  <si>
    <r>
      <t>0.348</t>
    </r>
    <r>
      <rPr>
        <sz val="8"/>
        <color rgb="FF000000"/>
        <rFont val="Arial"/>
        <family val="2"/>
      </rPr>
      <t>(0.315‑0.384)</t>
    </r>
  </si>
  <si>
    <r>
      <t>0.416</t>
    </r>
    <r>
      <rPr>
        <sz val="8"/>
        <color rgb="FF000000"/>
        <rFont val="Arial"/>
        <family val="2"/>
      </rPr>
      <t>(0.377‑0.459)</t>
    </r>
  </si>
  <si>
    <r>
      <t>0.496</t>
    </r>
    <r>
      <rPr>
        <sz val="8"/>
        <color rgb="FF000000"/>
        <rFont val="Arial"/>
        <family val="2"/>
      </rPr>
      <t>(0.448‑0.547)</t>
    </r>
  </si>
  <si>
    <r>
      <t>0.553</t>
    </r>
    <r>
      <rPr>
        <sz val="8"/>
        <color rgb="FF000000"/>
        <rFont val="Arial"/>
        <family val="2"/>
      </rPr>
      <t>(0.499‑0.611)</t>
    </r>
  </si>
  <si>
    <r>
      <t>0.625</t>
    </r>
    <r>
      <rPr>
        <sz val="8"/>
        <color rgb="FF000000"/>
        <rFont val="Arial"/>
        <family val="2"/>
      </rPr>
      <t>(0.560‑0.691)</t>
    </r>
  </si>
  <si>
    <r>
      <t>0.679</t>
    </r>
    <r>
      <rPr>
        <sz val="8"/>
        <color rgb="FF000000"/>
        <rFont val="Arial"/>
        <family val="2"/>
      </rPr>
      <t>(0.605‑0.751)</t>
    </r>
  </si>
  <si>
    <r>
      <t>0.732</t>
    </r>
    <r>
      <rPr>
        <sz val="8"/>
        <color rgb="FF000000"/>
        <rFont val="Arial"/>
        <family val="2"/>
      </rPr>
      <t>(0.649‑0.812)</t>
    </r>
  </si>
  <si>
    <r>
      <t>0.782</t>
    </r>
    <r>
      <rPr>
        <sz val="8"/>
        <color rgb="FF000000"/>
        <rFont val="Arial"/>
        <family val="2"/>
      </rPr>
      <t>(0.689‑0.871)</t>
    </r>
  </si>
  <si>
    <r>
      <t>0.845</t>
    </r>
    <r>
      <rPr>
        <sz val="8"/>
        <color rgb="FF000000"/>
        <rFont val="Arial"/>
        <family val="2"/>
      </rPr>
      <t>(0.737‑0.947)</t>
    </r>
  </si>
  <si>
    <r>
      <t>0.893</t>
    </r>
    <r>
      <rPr>
        <sz val="8"/>
        <color rgb="FF000000"/>
        <rFont val="Arial"/>
        <family val="2"/>
      </rPr>
      <t>(0.773‑1.01)</t>
    </r>
  </si>
  <si>
    <r>
      <t>0.556</t>
    </r>
    <r>
      <rPr>
        <sz val="8"/>
        <color rgb="FF000000"/>
        <rFont val="Arial"/>
        <family val="2"/>
      </rPr>
      <t>(0.503‑0.614)</t>
    </r>
  </si>
  <si>
    <r>
      <t>0.666</t>
    </r>
    <r>
      <rPr>
        <sz val="8"/>
        <color rgb="FF000000"/>
        <rFont val="Arial"/>
        <family val="2"/>
      </rPr>
      <t>(0.603‑0.735)</t>
    </r>
  </si>
  <si>
    <r>
      <t>0.794</t>
    </r>
    <r>
      <rPr>
        <sz val="8"/>
        <color rgb="FF000000"/>
        <rFont val="Arial"/>
        <family val="2"/>
      </rPr>
      <t>(0.717‑0.877)</t>
    </r>
  </si>
  <si>
    <r>
      <t>0.885</t>
    </r>
    <r>
      <rPr>
        <sz val="8"/>
        <color rgb="FF000000"/>
        <rFont val="Arial"/>
        <family val="2"/>
      </rPr>
      <t>(0.797‑0.977)</t>
    </r>
  </si>
  <si>
    <r>
      <t>0.997</t>
    </r>
    <r>
      <rPr>
        <sz val="8"/>
        <color rgb="FF000000"/>
        <rFont val="Arial"/>
        <family val="2"/>
      </rPr>
      <t>(0.892‑1.10)</t>
    </r>
  </si>
  <si>
    <r>
      <t>1.08</t>
    </r>
    <r>
      <rPr>
        <sz val="8"/>
        <color rgb="FF000000"/>
        <rFont val="Arial"/>
        <family val="2"/>
      </rPr>
      <t>(0.964‑1.20)</t>
    </r>
  </si>
  <si>
    <r>
      <t>1.16</t>
    </r>
    <r>
      <rPr>
        <sz val="8"/>
        <color rgb="FF000000"/>
        <rFont val="Arial"/>
        <family val="2"/>
      </rPr>
      <t>(1.03‑1.29)</t>
    </r>
  </si>
  <si>
    <r>
      <t>1.24</t>
    </r>
    <r>
      <rPr>
        <sz val="8"/>
        <color rgb="FF000000"/>
        <rFont val="Arial"/>
        <family val="2"/>
      </rPr>
      <t>(1.09‑1.38)</t>
    </r>
  </si>
  <si>
    <r>
      <t>1.34</t>
    </r>
    <r>
      <rPr>
        <sz val="8"/>
        <color rgb="FF000000"/>
        <rFont val="Arial"/>
        <family val="2"/>
      </rPr>
      <t>(1.17‑1.50)</t>
    </r>
  </si>
  <si>
    <r>
      <t>1.41</t>
    </r>
    <r>
      <rPr>
        <sz val="8"/>
        <color rgb="FF000000"/>
        <rFont val="Arial"/>
        <family val="2"/>
      </rPr>
      <t>(1.22‑1.59)</t>
    </r>
  </si>
  <si>
    <r>
      <t>0.696</t>
    </r>
    <r>
      <rPr>
        <sz val="8"/>
        <color rgb="FF000000"/>
        <rFont val="Arial"/>
        <family val="2"/>
      </rPr>
      <t>(0.629‑0.768)</t>
    </r>
  </si>
  <si>
    <r>
      <t>0.837</t>
    </r>
    <r>
      <rPr>
        <sz val="8"/>
        <color rgb="FF000000"/>
        <rFont val="Arial"/>
        <family val="2"/>
      </rPr>
      <t>(0.758‑0.924)</t>
    </r>
  </si>
  <si>
    <r>
      <t>1.00</t>
    </r>
    <r>
      <rPr>
        <sz val="8"/>
        <color rgb="FF000000"/>
        <rFont val="Arial"/>
        <family val="2"/>
      </rPr>
      <t>(0.907‑1.11)</t>
    </r>
  </si>
  <si>
    <r>
      <t>1.12</t>
    </r>
    <r>
      <rPr>
        <sz val="8"/>
        <color rgb="FF000000"/>
        <rFont val="Arial"/>
        <family val="2"/>
      </rPr>
      <t>(1.01‑1.24)</t>
    </r>
  </si>
  <si>
    <r>
      <t>1.26</t>
    </r>
    <r>
      <rPr>
        <sz val="8"/>
        <color rgb="FF000000"/>
        <rFont val="Arial"/>
        <family val="2"/>
      </rPr>
      <t>(1.13‑1.40)</t>
    </r>
  </si>
  <si>
    <r>
      <t>1.37</t>
    </r>
    <r>
      <rPr>
        <sz val="8"/>
        <color rgb="FF000000"/>
        <rFont val="Arial"/>
        <family val="2"/>
      </rPr>
      <t>(1.22‑1.52)</t>
    </r>
  </si>
  <si>
    <r>
      <t>1.47</t>
    </r>
    <r>
      <rPr>
        <sz val="8"/>
        <color rgb="FF000000"/>
        <rFont val="Arial"/>
        <family val="2"/>
      </rPr>
      <t>(1.30‑1.63)</t>
    </r>
  </si>
  <si>
    <r>
      <t>1.56</t>
    </r>
    <r>
      <rPr>
        <sz val="8"/>
        <color rgb="FF000000"/>
        <rFont val="Arial"/>
        <family val="2"/>
      </rPr>
      <t>(1.38‑1.74)</t>
    </r>
  </si>
  <si>
    <r>
      <t>1.68</t>
    </r>
    <r>
      <rPr>
        <sz val="8"/>
        <color rgb="FF000000"/>
        <rFont val="Arial"/>
        <family val="2"/>
      </rPr>
      <t>(1.47‑1.89)</t>
    </r>
  </si>
  <si>
    <r>
      <t>1.77</t>
    </r>
    <r>
      <rPr>
        <sz val="8"/>
        <color rgb="FF000000"/>
        <rFont val="Arial"/>
        <family val="2"/>
      </rPr>
      <t>(1.53‑1.99)</t>
    </r>
  </si>
  <si>
    <r>
      <t>0.954</t>
    </r>
    <r>
      <rPr>
        <sz val="8"/>
        <color rgb="FF000000"/>
        <rFont val="Arial"/>
        <family val="2"/>
      </rPr>
      <t>(0.862‑1.05)</t>
    </r>
  </si>
  <si>
    <r>
      <t>1.16</t>
    </r>
    <r>
      <rPr>
        <sz val="8"/>
        <color rgb="FF000000"/>
        <rFont val="Arial"/>
        <family val="2"/>
      </rPr>
      <t>(1.05‑1.28)</t>
    </r>
  </si>
  <si>
    <r>
      <t>1.43</t>
    </r>
    <r>
      <rPr>
        <sz val="8"/>
        <color rgb="FF000000"/>
        <rFont val="Arial"/>
        <family val="2"/>
      </rPr>
      <t>(1.29‑1.58)</t>
    </r>
  </si>
  <si>
    <r>
      <t>1.62</t>
    </r>
    <r>
      <rPr>
        <sz val="8"/>
        <color rgb="FF000000"/>
        <rFont val="Arial"/>
        <family val="2"/>
      </rPr>
      <t>(1.46‑1.79)</t>
    </r>
  </si>
  <si>
    <r>
      <t>1.87</t>
    </r>
    <r>
      <rPr>
        <sz val="8"/>
        <color rgb="FF000000"/>
        <rFont val="Arial"/>
        <family val="2"/>
      </rPr>
      <t>(1.68‑2.07)</t>
    </r>
  </si>
  <si>
    <r>
      <t>2.06</t>
    </r>
    <r>
      <rPr>
        <sz val="8"/>
        <color rgb="FF000000"/>
        <rFont val="Arial"/>
        <family val="2"/>
      </rPr>
      <t>(1.84‑2.28)</t>
    </r>
  </si>
  <si>
    <r>
      <t>2.25</t>
    </r>
    <r>
      <rPr>
        <sz val="8"/>
        <color rgb="FF000000"/>
        <rFont val="Arial"/>
        <family val="2"/>
      </rPr>
      <t>(2.00‑2.50)</t>
    </r>
  </si>
  <si>
    <r>
      <t>2.43</t>
    </r>
    <r>
      <rPr>
        <sz val="8"/>
        <color rgb="FF000000"/>
        <rFont val="Arial"/>
        <family val="2"/>
      </rPr>
      <t>(2.15‑2.71)</t>
    </r>
  </si>
  <si>
    <r>
      <t>2.68</t>
    </r>
    <r>
      <rPr>
        <sz val="8"/>
        <color rgb="FF000000"/>
        <rFont val="Arial"/>
        <family val="2"/>
      </rPr>
      <t>(2.33‑3.00)</t>
    </r>
  </si>
  <si>
    <r>
      <t>2.86</t>
    </r>
    <r>
      <rPr>
        <sz val="8"/>
        <color rgb="FF000000"/>
        <rFont val="Arial"/>
        <family val="2"/>
      </rPr>
      <t>(2.48‑3.22)</t>
    </r>
  </si>
  <si>
    <r>
      <t>1.45</t>
    </r>
    <r>
      <rPr>
        <sz val="8"/>
        <color rgb="FF000000"/>
        <rFont val="Arial"/>
        <family val="2"/>
      </rPr>
      <t>(1.31‑1.60)</t>
    </r>
  </si>
  <si>
    <r>
      <t>1.83</t>
    </r>
    <r>
      <rPr>
        <sz val="8"/>
        <color rgb="FF000000"/>
        <rFont val="Arial"/>
        <family val="2"/>
      </rPr>
      <t>(1.65‑2.02)</t>
    </r>
  </si>
  <si>
    <r>
      <t>2.11</t>
    </r>
    <r>
      <rPr>
        <sz val="8"/>
        <color rgb="FF000000"/>
        <rFont val="Arial"/>
        <family val="2"/>
      </rPr>
      <t>(1.90‑2.33)</t>
    </r>
  </si>
  <si>
    <r>
      <t>2.49</t>
    </r>
    <r>
      <rPr>
        <sz val="8"/>
        <color rgb="FF000000"/>
        <rFont val="Arial"/>
        <family val="2"/>
      </rPr>
      <t>(2.23‑2.75)</t>
    </r>
  </si>
  <si>
    <r>
      <t>2.80</t>
    </r>
    <r>
      <rPr>
        <sz val="8"/>
        <color rgb="FF000000"/>
        <rFont val="Arial"/>
        <family val="2"/>
      </rPr>
      <t>(2.49‑3.09)</t>
    </r>
  </si>
  <si>
    <r>
      <t>3.10</t>
    </r>
    <r>
      <rPr>
        <sz val="8"/>
        <color rgb="FF000000"/>
        <rFont val="Arial"/>
        <family val="2"/>
      </rPr>
      <t>(2.75‑3.44)</t>
    </r>
  </si>
  <si>
    <r>
      <t>3.41</t>
    </r>
    <r>
      <rPr>
        <sz val="8"/>
        <color rgb="FF000000"/>
        <rFont val="Arial"/>
        <family val="2"/>
      </rPr>
      <t>(3.01‑3.80)</t>
    </r>
  </si>
  <si>
    <r>
      <t>3.84</t>
    </r>
    <r>
      <rPr>
        <sz val="8"/>
        <color rgb="FF000000"/>
        <rFont val="Arial"/>
        <family val="2"/>
      </rPr>
      <t>(3.35‑4.30)</t>
    </r>
  </si>
  <si>
    <r>
      <t>4.17</t>
    </r>
    <r>
      <rPr>
        <sz val="8"/>
        <color rgb="FF000000"/>
        <rFont val="Arial"/>
        <family val="2"/>
      </rPr>
      <t>(3.61‑4.71)</t>
    </r>
  </si>
  <si>
    <r>
      <t>1.41</t>
    </r>
    <r>
      <rPr>
        <sz val="8"/>
        <color rgb="FF000000"/>
        <rFont val="Arial"/>
        <family val="2"/>
      </rPr>
      <t>(1.27‑1.56)</t>
    </r>
  </si>
  <si>
    <r>
      <t>1.72</t>
    </r>
    <r>
      <rPr>
        <sz val="8"/>
        <color rgb="FF000000"/>
        <rFont val="Arial"/>
        <family val="2"/>
      </rPr>
      <t>(1.56‑1.90)</t>
    </r>
  </si>
  <si>
    <r>
      <t>2.17</t>
    </r>
    <r>
      <rPr>
        <sz val="8"/>
        <color rgb="FF000000"/>
        <rFont val="Arial"/>
        <family val="2"/>
      </rPr>
      <t>(1.97‑2.40)</t>
    </r>
  </si>
  <si>
    <r>
      <t>2.53</t>
    </r>
    <r>
      <rPr>
        <sz val="8"/>
        <color rgb="FF000000"/>
        <rFont val="Arial"/>
        <family val="2"/>
      </rPr>
      <t>(2.28‑2.79)</t>
    </r>
  </si>
  <si>
    <r>
      <t>3.02</t>
    </r>
    <r>
      <rPr>
        <sz val="8"/>
        <color rgb="FF000000"/>
        <rFont val="Arial"/>
        <family val="2"/>
      </rPr>
      <t>(2.71‑3.33)</t>
    </r>
  </si>
  <si>
    <r>
      <t>3.43</t>
    </r>
    <r>
      <rPr>
        <sz val="8"/>
        <color rgb="FF000000"/>
        <rFont val="Arial"/>
        <family val="2"/>
      </rPr>
      <t>(3.06‑3.78)</t>
    </r>
  </si>
  <si>
    <r>
      <t>3.85</t>
    </r>
    <r>
      <rPr>
        <sz val="8"/>
        <color rgb="FF000000"/>
        <rFont val="Arial"/>
        <family val="2"/>
      </rPr>
      <t>(3.41‑4.26)</t>
    </r>
  </si>
  <si>
    <r>
      <t>4.29</t>
    </r>
    <r>
      <rPr>
        <sz val="8"/>
        <color rgb="FF000000"/>
        <rFont val="Arial"/>
        <family val="2"/>
      </rPr>
      <t>(3.77‑4.76)</t>
    </r>
  </si>
  <si>
    <r>
      <t>4.91</t>
    </r>
    <r>
      <rPr>
        <sz val="8"/>
        <color rgb="FF000000"/>
        <rFont val="Arial"/>
        <family val="2"/>
      </rPr>
      <t>(4.26‑5.49)</t>
    </r>
  </si>
  <si>
    <r>
      <t>5.41</t>
    </r>
    <r>
      <rPr>
        <sz val="8"/>
        <color rgb="FF000000"/>
        <rFont val="Arial"/>
        <family val="2"/>
      </rPr>
      <t>(4.65‑6.09)</t>
    </r>
  </si>
  <si>
    <r>
      <t>1.53</t>
    </r>
    <r>
      <rPr>
        <sz val="8"/>
        <color rgb="FF000000"/>
        <rFont val="Arial"/>
        <family val="2"/>
      </rPr>
      <t>(1.39‑1.69)</t>
    </r>
  </si>
  <si>
    <r>
      <t>1.86</t>
    </r>
    <r>
      <rPr>
        <sz val="8"/>
        <color rgb="FF000000"/>
        <rFont val="Arial"/>
        <family val="2"/>
      </rPr>
      <t>(1.68‑2.06)</t>
    </r>
  </si>
  <si>
    <r>
      <t>2.36</t>
    </r>
    <r>
      <rPr>
        <sz val="8"/>
        <color rgb="FF000000"/>
        <rFont val="Arial"/>
        <family val="2"/>
      </rPr>
      <t>(2.13‑2.61)</t>
    </r>
  </si>
  <si>
    <r>
      <t>2.75</t>
    </r>
    <r>
      <rPr>
        <sz val="8"/>
        <color rgb="FF000000"/>
        <rFont val="Arial"/>
        <family val="2"/>
      </rPr>
      <t>(2.48‑3.04)</t>
    </r>
  </si>
  <si>
    <r>
      <t>3.31</t>
    </r>
    <r>
      <rPr>
        <sz val="8"/>
        <color rgb="FF000000"/>
        <rFont val="Arial"/>
        <family val="2"/>
      </rPr>
      <t>(2.96‑3.65)</t>
    </r>
  </si>
  <si>
    <r>
      <t>3.77</t>
    </r>
    <r>
      <rPr>
        <sz val="8"/>
        <color rgb="FF000000"/>
        <rFont val="Arial"/>
        <family val="2"/>
      </rPr>
      <t>(3.35‑4.17)</t>
    </r>
  </si>
  <si>
    <r>
      <t>4.26</t>
    </r>
    <r>
      <rPr>
        <sz val="8"/>
        <color rgb="FF000000"/>
        <rFont val="Arial"/>
        <family val="2"/>
      </rPr>
      <t>(3.76‑4.72)</t>
    </r>
  </si>
  <si>
    <r>
      <t>4.78</t>
    </r>
    <r>
      <rPr>
        <sz val="8"/>
        <color rgb="FF000000"/>
        <rFont val="Arial"/>
        <family val="2"/>
      </rPr>
      <t>(4.17‑5.31)</t>
    </r>
  </si>
  <si>
    <r>
      <t>5.52</t>
    </r>
    <r>
      <rPr>
        <sz val="8"/>
        <color rgb="FF000000"/>
        <rFont val="Arial"/>
        <family val="2"/>
      </rPr>
      <t>(4.75‑6.17)</t>
    </r>
  </si>
  <si>
    <r>
      <t>6.13</t>
    </r>
    <r>
      <rPr>
        <sz val="8"/>
        <color rgb="FF000000"/>
        <rFont val="Arial"/>
        <family val="2"/>
      </rPr>
      <t>(5.21‑6.89)</t>
    </r>
  </si>
  <si>
    <r>
      <t>1.89</t>
    </r>
    <r>
      <rPr>
        <sz val="8"/>
        <color rgb="FF000000"/>
        <rFont val="Arial"/>
        <family val="2"/>
      </rPr>
      <t>(1.72‑2.10)</t>
    </r>
  </si>
  <si>
    <r>
      <t>2.29</t>
    </r>
    <r>
      <rPr>
        <sz val="8"/>
        <color rgb="FF000000"/>
        <rFont val="Arial"/>
        <family val="2"/>
      </rPr>
      <t>(2.08‑2.54)</t>
    </r>
  </si>
  <si>
    <r>
      <t>2.89</t>
    </r>
    <r>
      <rPr>
        <sz val="8"/>
        <color rgb="FF000000"/>
        <rFont val="Arial"/>
        <family val="2"/>
      </rPr>
      <t>(2.62‑3.20)</t>
    </r>
  </si>
  <si>
    <r>
      <t>3.39</t>
    </r>
    <r>
      <rPr>
        <sz val="8"/>
        <color rgb="FF000000"/>
        <rFont val="Arial"/>
        <family val="2"/>
      </rPr>
      <t>(3.05‑3.75)</t>
    </r>
  </si>
  <si>
    <r>
      <t>4.12</t>
    </r>
    <r>
      <rPr>
        <sz val="8"/>
        <color rgb="FF000000"/>
        <rFont val="Arial"/>
        <family val="2"/>
      </rPr>
      <t>(3.68‑4.56)</t>
    </r>
  </si>
  <si>
    <r>
      <t>4.75</t>
    </r>
    <r>
      <rPr>
        <sz val="8"/>
        <color rgb="FF000000"/>
        <rFont val="Arial"/>
        <family val="2"/>
      </rPr>
      <t>(4.20‑5.25)</t>
    </r>
  </si>
  <si>
    <r>
      <t>5.42</t>
    </r>
    <r>
      <rPr>
        <sz val="8"/>
        <color rgb="FF000000"/>
        <rFont val="Arial"/>
        <family val="2"/>
      </rPr>
      <t>(4.75‑6.02)</t>
    </r>
  </si>
  <si>
    <r>
      <t>6.16</t>
    </r>
    <r>
      <rPr>
        <sz val="8"/>
        <color rgb="FF000000"/>
        <rFont val="Arial"/>
        <family val="2"/>
      </rPr>
      <t>(5.33‑6.86)</t>
    </r>
  </si>
  <si>
    <r>
      <t>7.24</t>
    </r>
    <r>
      <rPr>
        <sz val="8"/>
        <color rgb="FF000000"/>
        <rFont val="Arial"/>
        <family val="2"/>
      </rPr>
      <t>(6.16‑8.13)</t>
    </r>
  </si>
  <si>
    <r>
      <t>8.15</t>
    </r>
    <r>
      <rPr>
        <sz val="8"/>
        <color rgb="FF000000"/>
        <rFont val="Arial"/>
        <family val="2"/>
      </rPr>
      <t>(6.83‑9.21)</t>
    </r>
  </si>
  <si>
    <r>
      <t>2.28</t>
    </r>
    <r>
      <rPr>
        <sz val="8"/>
        <color rgb="FF000000"/>
        <rFont val="Arial"/>
        <family val="2"/>
      </rPr>
      <t>(2.05‑2.57)</t>
    </r>
  </si>
  <si>
    <r>
      <t>2.76</t>
    </r>
    <r>
      <rPr>
        <sz val="8"/>
        <color rgb="FF000000"/>
        <rFont val="Arial"/>
        <family val="2"/>
      </rPr>
      <t>(2.48‑3.11)</t>
    </r>
  </si>
  <si>
    <r>
      <t>3.51</t>
    </r>
    <r>
      <rPr>
        <sz val="8"/>
        <color rgb="FF000000"/>
        <rFont val="Arial"/>
        <family val="2"/>
      </rPr>
      <t>(3.14‑3.95)</t>
    </r>
  </si>
  <si>
    <r>
      <t>4.16</t>
    </r>
    <r>
      <rPr>
        <sz val="8"/>
        <color rgb="FF000000"/>
        <rFont val="Arial"/>
        <family val="2"/>
      </rPr>
      <t>(3.70‑4.68)</t>
    </r>
  </si>
  <si>
    <r>
      <t>5.14</t>
    </r>
    <r>
      <rPr>
        <sz val="8"/>
        <color rgb="FF000000"/>
        <rFont val="Arial"/>
        <family val="2"/>
      </rPr>
      <t>(4.53‑5.77)</t>
    </r>
  </si>
  <si>
    <r>
      <t>6.01</t>
    </r>
    <r>
      <rPr>
        <sz val="8"/>
        <color rgb="FF000000"/>
        <rFont val="Arial"/>
        <family val="2"/>
      </rPr>
      <t>(5.24‑6.74)</t>
    </r>
  </si>
  <si>
    <r>
      <t>6.97</t>
    </r>
    <r>
      <rPr>
        <sz val="8"/>
        <color rgb="FF000000"/>
        <rFont val="Arial"/>
        <family val="2"/>
      </rPr>
      <t>(6.00‑7.84)</t>
    </r>
  </si>
  <si>
    <r>
      <t>8.04</t>
    </r>
    <r>
      <rPr>
        <sz val="8"/>
        <color rgb="FF000000"/>
        <rFont val="Arial"/>
        <family val="2"/>
      </rPr>
      <t>(6.82‑9.09)</t>
    </r>
  </si>
  <si>
    <r>
      <t>9.68</t>
    </r>
    <r>
      <rPr>
        <sz val="8"/>
        <color rgb="FF000000"/>
        <rFont val="Arial"/>
        <family val="2"/>
      </rPr>
      <t>(8.03‑11.0)</t>
    </r>
  </si>
  <si>
    <r>
      <t>11.1</t>
    </r>
    <r>
      <rPr>
        <sz val="8"/>
        <color rgb="FF000000"/>
        <rFont val="Arial"/>
        <family val="2"/>
      </rPr>
      <t>(9.03‑12.7)</t>
    </r>
  </si>
  <si>
    <r>
      <t>2.66</t>
    </r>
    <r>
      <rPr>
        <sz val="8"/>
        <color rgb="FF000000"/>
        <rFont val="Arial"/>
        <family val="2"/>
      </rPr>
      <t>(2.40‑3.00)</t>
    </r>
  </si>
  <si>
    <r>
      <t>3.23</t>
    </r>
    <r>
      <rPr>
        <sz val="8"/>
        <color rgb="FF000000"/>
        <rFont val="Arial"/>
        <family val="2"/>
      </rPr>
      <t>(2.92‑3.65)</t>
    </r>
  </si>
  <si>
    <r>
      <t>4.19</t>
    </r>
    <r>
      <rPr>
        <sz val="8"/>
        <color rgb="FF000000"/>
        <rFont val="Arial"/>
        <family val="2"/>
      </rPr>
      <t>(3.77‑4.72)</t>
    </r>
  </si>
  <si>
    <r>
      <t>5.02</t>
    </r>
    <r>
      <rPr>
        <sz val="8"/>
        <color rgb="FF000000"/>
        <rFont val="Arial"/>
        <family val="2"/>
      </rPr>
      <t>(4.50‑5.64)</t>
    </r>
  </si>
  <si>
    <r>
      <t>6.29</t>
    </r>
    <r>
      <rPr>
        <sz val="8"/>
        <color rgb="FF000000"/>
        <rFont val="Arial"/>
        <family val="2"/>
      </rPr>
      <t>(5.60‑7.03)</t>
    </r>
  </si>
  <si>
    <r>
      <t>7.41</t>
    </r>
    <r>
      <rPr>
        <sz val="8"/>
        <color rgb="FF000000"/>
        <rFont val="Arial"/>
        <family val="2"/>
      </rPr>
      <t>(6.55‑8.25)</t>
    </r>
  </si>
  <si>
    <r>
      <t>8.67</t>
    </r>
    <r>
      <rPr>
        <sz val="8"/>
        <color rgb="FF000000"/>
        <rFont val="Arial"/>
        <family val="2"/>
      </rPr>
      <t>(7.59‑9.62)</t>
    </r>
  </si>
  <si>
    <r>
      <t>10.1</t>
    </r>
    <r>
      <rPr>
        <sz val="8"/>
        <color rgb="FF000000"/>
        <rFont val="Arial"/>
        <family val="2"/>
      </rPr>
      <t>(8.75‑11.2)</t>
    </r>
  </si>
  <si>
    <r>
      <t>12.3</t>
    </r>
    <r>
      <rPr>
        <sz val="8"/>
        <color rgb="FF000000"/>
        <rFont val="Arial"/>
        <family val="2"/>
      </rPr>
      <t>(10.5‑13.5)</t>
    </r>
  </si>
  <si>
    <r>
      <t>14.2</t>
    </r>
    <r>
      <rPr>
        <sz val="8"/>
        <color rgb="FF000000"/>
        <rFont val="Arial"/>
        <family val="2"/>
      </rPr>
      <t>(12.0‑15.6)</t>
    </r>
  </si>
  <si>
    <r>
      <t>3.08</t>
    </r>
    <r>
      <rPr>
        <sz val="8"/>
        <color rgb="FF000000"/>
        <rFont val="Arial"/>
        <family val="2"/>
      </rPr>
      <t>(2.78‑3.44)</t>
    </r>
  </si>
  <si>
    <r>
      <t>3.74</t>
    </r>
    <r>
      <rPr>
        <sz val="8"/>
        <color rgb="FF000000"/>
        <rFont val="Arial"/>
        <family val="2"/>
      </rPr>
      <t>(3.38‑4.19)</t>
    </r>
  </si>
  <si>
    <r>
      <t>4.84</t>
    </r>
    <r>
      <rPr>
        <sz val="8"/>
        <color rgb="FF000000"/>
        <rFont val="Arial"/>
        <family val="2"/>
      </rPr>
      <t>(4.37‑5.42)</t>
    </r>
  </si>
  <si>
    <r>
      <t>5.79</t>
    </r>
    <r>
      <rPr>
        <sz val="8"/>
        <color rgb="FF000000"/>
        <rFont val="Arial"/>
        <family val="2"/>
      </rPr>
      <t>(5.21‑6.47)</t>
    </r>
  </si>
  <si>
    <r>
      <t>7.22</t>
    </r>
    <r>
      <rPr>
        <sz val="8"/>
        <color rgb="FF000000"/>
        <rFont val="Arial"/>
        <family val="2"/>
      </rPr>
      <t>(6.45‑8.03)</t>
    </r>
  </si>
  <si>
    <r>
      <t>8.47</t>
    </r>
    <r>
      <rPr>
        <sz val="8"/>
        <color rgb="FF000000"/>
        <rFont val="Arial"/>
        <family val="2"/>
      </rPr>
      <t>(7.52‑9.39)</t>
    </r>
  </si>
  <si>
    <r>
      <t>9.86</t>
    </r>
    <r>
      <rPr>
        <sz val="8"/>
        <color rgb="FF000000"/>
        <rFont val="Arial"/>
        <family val="2"/>
      </rPr>
      <t>(8.69‑10.9)</t>
    </r>
  </si>
  <si>
    <r>
      <t>11.4</t>
    </r>
    <r>
      <rPr>
        <sz val="8"/>
        <color rgb="FF000000"/>
        <rFont val="Arial"/>
        <family val="2"/>
      </rPr>
      <t>(9.97‑12.6)</t>
    </r>
  </si>
  <si>
    <r>
      <t>13.8</t>
    </r>
    <r>
      <rPr>
        <sz val="8"/>
        <color rgb="FF000000"/>
        <rFont val="Arial"/>
        <family val="2"/>
      </rPr>
      <t>(11.9‑15.2)</t>
    </r>
  </si>
  <si>
    <r>
      <t>15.9</t>
    </r>
    <r>
      <rPr>
        <sz val="8"/>
        <color rgb="FF000000"/>
        <rFont val="Arial"/>
        <family val="2"/>
      </rPr>
      <t>(13.5‑17.5)</t>
    </r>
  </si>
  <si>
    <r>
      <t>3.25</t>
    </r>
    <r>
      <rPr>
        <sz val="8"/>
        <color rgb="FF000000"/>
        <rFont val="Arial"/>
        <family val="2"/>
      </rPr>
      <t>(2.95‑3.62)</t>
    </r>
  </si>
  <si>
    <r>
      <t>3.94</t>
    </r>
    <r>
      <rPr>
        <sz val="8"/>
        <color rgb="FF000000"/>
        <rFont val="Arial"/>
        <family val="2"/>
      </rPr>
      <t>(3.58‑4.40)</t>
    </r>
  </si>
  <si>
    <r>
      <t>5.08</t>
    </r>
    <r>
      <rPr>
        <sz val="8"/>
        <color rgb="FF000000"/>
        <rFont val="Arial"/>
        <family val="2"/>
      </rPr>
      <t>(4.61‑5.67)</t>
    </r>
  </si>
  <si>
    <r>
      <t>6.06</t>
    </r>
    <r>
      <rPr>
        <sz val="8"/>
        <color rgb="FF000000"/>
        <rFont val="Arial"/>
        <family val="2"/>
      </rPr>
      <t>(5.48‑6.75)</t>
    </r>
  </si>
  <si>
    <r>
      <t>7.53</t>
    </r>
    <r>
      <rPr>
        <sz val="8"/>
        <color rgb="FF000000"/>
        <rFont val="Arial"/>
        <family val="2"/>
      </rPr>
      <t>(6.77‑8.35)</t>
    </r>
  </si>
  <si>
    <r>
      <t>8.81</t>
    </r>
    <r>
      <rPr>
        <sz val="8"/>
        <color rgb="FF000000"/>
        <rFont val="Arial"/>
        <family val="2"/>
      </rPr>
      <t>(7.86‑9.74)</t>
    </r>
  </si>
  <si>
    <r>
      <t>10.2</t>
    </r>
    <r>
      <rPr>
        <sz val="8"/>
        <color rgb="FF000000"/>
        <rFont val="Arial"/>
        <family val="2"/>
      </rPr>
      <t>(9.06‑11.3)</t>
    </r>
  </si>
  <si>
    <r>
      <t>11.8</t>
    </r>
    <r>
      <rPr>
        <sz val="8"/>
        <color rgb="FF000000"/>
        <rFont val="Arial"/>
        <family val="2"/>
      </rPr>
      <t>(10.4‑13.0)</t>
    </r>
  </si>
  <si>
    <r>
      <t>14.2</t>
    </r>
    <r>
      <rPr>
        <sz val="8"/>
        <color rgb="FF000000"/>
        <rFont val="Arial"/>
        <family val="2"/>
      </rPr>
      <t>(12.3‑15.7)</t>
    </r>
  </si>
  <si>
    <r>
      <t>16.3</t>
    </r>
    <r>
      <rPr>
        <sz val="8"/>
        <color rgb="FF000000"/>
        <rFont val="Arial"/>
        <family val="2"/>
      </rPr>
      <t>(13.9‑17.9)</t>
    </r>
  </si>
  <si>
    <r>
      <t>3.42</t>
    </r>
    <r>
      <rPr>
        <sz val="8"/>
        <color rgb="FF000000"/>
        <rFont val="Arial"/>
        <family val="2"/>
      </rPr>
      <t>(3.12‑3.80)</t>
    </r>
  </si>
  <si>
    <r>
      <t>4.15</t>
    </r>
    <r>
      <rPr>
        <sz val="8"/>
        <color rgb="FF000000"/>
        <rFont val="Arial"/>
        <family val="2"/>
      </rPr>
      <t>(3.79‑4.61)</t>
    </r>
  </si>
  <si>
    <r>
      <t>5.33</t>
    </r>
    <r>
      <rPr>
        <sz val="8"/>
        <color rgb="FF000000"/>
        <rFont val="Arial"/>
        <family val="2"/>
      </rPr>
      <t>(4.85‑5.92)</t>
    </r>
  </si>
  <si>
    <r>
      <t>6.34</t>
    </r>
    <r>
      <rPr>
        <sz val="8"/>
        <color rgb="FF000000"/>
        <rFont val="Arial"/>
        <family val="2"/>
      </rPr>
      <t>(5.75‑7.03)</t>
    </r>
  </si>
  <si>
    <r>
      <t>7.84</t>
    </r>
    <r>
      <rPr>
        <sz val="8"/>
        <color rgb="FF000000"/>
        <rFont val="Arial"/>
        <family val="2"/>
      </rPr>
      <t>(7.08‑8.67)</t>
    </r>
  </si>
  <si>
    <r>
      <t>9.15</t>
    </r>
    <r>
      <rPr>
        <sz val="8"/>
        <color rgb="FF000000"/>
        <rFont val="Arial"/>
        <family val="2"/>
      </rPr>
      <t>(8.21‑10.1)</t>
    </r>
  </si>
  <si>
    <r>
      <t>10.6</t>
    </r>
    <r>
      <rPr>
        <sz val="8"/>
        <color rgb="FF000000"/>
        <rFont val="Arial"/>
        <family val="2"/>
      </rPr>
      <t>(9.43‑11.7)</t>
    </r>
  </si>
  <si>
    <r>
      <t>12.2</t>
    </r>
    <r>
      <rPr>
        <sz val="8"/>
        <color rgb="FF000000"/>
        <rFont val="Arial"/>
        <family val="2"/>
      </rPr>
      <t>(10.8‑13.4)</t>
    </r>
  </si>
  <si>
    <r>
      <t>14.6</t>
    </r>
    <r>
      <rPr>
        <sz val="8"/>
        <color rgb="FF000000"/>
        <rFont val="Arial"/>
        <family val="2"/>
      </rPr>
      <t>(12.7‑16.1)</t>
    </r>
  </si>
  <si>
    <r>
      <t>16.7</t>
    </r>
    <r>
      <rPr>
        <sz val="8"/>
        <color rgb="FF000000"/>
        <rFont val="Arial"/>
        <family val="2"/>
      </rPr>
      <t>(14.3‑18.4)</t>
    </r>
  </si>
  <si>
    <r>
      <t>3.97</t>
    </r>
    <r>
      <rPr>
        <sz val="8"/>
        <color rgb="FF000000"/>
        <rFont val="Arial"/>
        <family val="2"/>
      </rPr>
      <t>(3.62‑4.39)</t>
    </r>
  </si>
  <si>
    <r>
      <t>4.79</t>
    </r>
    <r>
      <rPr>
        <sz val="8"/>
        <color rgb="FF000000"/>
        <rFont val="Arial"/>
        <family val="2"/>
      </rPr>
      <t>(4.37‑5.29)</t>
    </r>
  </si>
  <si>
    <r>
      <t>6.06</t>
    </r>
    <r>
      <rPr>
        <sz val="8"/>
        <color rgb="FF000000"/>
        <rFont val="Arial"/>
        <family val="2"/>
      </rPr>
      <t>(5.52‑6.69)</t>
    </r>
  </si>
  <si>
    <r>
      <t>7.15</t>
    </r>
    <r>
      <rPr>
        <sz val="8"/>
        <color rgb="FF000000"/>
        <rFont val="Arial"/>
        <family val="2"/>
      </rPr>
      <t>(6.49‑7.87)</t>
    </r>
  </si>
  <si>
    <r>
      <t>8.75</t>
    </r>
    <r>
      <rPr>
        <sz val="8"/>
        <color rgb="FF000000"/>
        <rFont val="Arial"/>
        <family val="2"/>
      </rPr>
      <t>(7.89‑9.61)</t>
    </r>
  </si>
  <si>
    <r>
      <t>10.1</t>
    </r>
    <r>
      <rPr>
        <sz val="8"/>
        <color rgb="FF000000"/>
        <rFont val="Arial"/>
        <family val="2"/>
      </rPr>
      <t>(9.09‑11.1)</t>
    </r>
  </si>
  <si>
    <r>
      <t>11.6</t>
    </r>
    <r>
      <rPr>
        <sz val="8"/>
        <color rgb="FF000000"/>
        <rFont val="Arial"/>
        <family val="2"/>
      </rPr>
      <t>(10.4‑12.8)</t>
    </r>
  </si>
  <si>
    <r>
      <t>13.3</t>
    </r>
    <r>
      <rPr>
        <sz val="8"/>
        <color rgb="FF000000"/>
        <rFont val="Arial"/>
        <family val="2"/>
      </rPr>
      <t>(11.8‑14.6)</t>
    </r>
  </si>
  <si>
    <r>
      <t>15.8</t>
    </r>
    <r>
      <rPr>
        <sz val="8"/>
        <color rgb="FF000000"/>
        <rFont val="Arial"/>
        <family val="2"/>
      </rPr>
      <t>(13.8‑17.3)</t>
    </r>
  </si>
  <si>
    <r>
      <t>17.9</t>
    </r>
    <r>
      <rPr>
        <sz val="8"/>
        <color rgb="FF000000"/>
        <rFont val="Arial"/>
        <family val="2"/>
      </rPr>
      <t>(15.5‑19.6)</t>
    </r>
  </si>
  <si>
    <r>
      <t>4.52</t>
    </r>
    <r>
      <rPr>
        <sz val="8"/>
        <color rgb="FF000000"/>
        <rFont val="Arial"/>
        <family val="2"/>
      </rPr>
      <t>(4.17‑4.93)</t>
    </r>
  </si>
  <si>
    <r>
      <t>5.43</t>
    </r>
    <r>
      <rPr>
        <sz val="8"/>
        <color rgb="FF000000"/>
        <rFont val="Arial"/>
        <family val="2"/>
      </rPr>
      <t>(5.01‑5.92)</t>
    </r>
  </si>
  <si>
    <r>
      <t>6.77</t>
    </r>
    <r>
      <rPr>
        <sz val="8"/>
        <color rgb="FF000000"/>
        <rFont val="Arial"/>
        <family val="2"/>
      </rPr>
      <t>(6.22‑7.38)</t>
    </r>
  </si>
  <si>
    <r>
      <t>7.88</t>
    </r>
    <r>
      <rPr>
        <sz val="8"/>
        <color rgb="FF000000"/>
        <rFont val="Arial"/>
        <family val="2"/>
      </rPr>
      <t>(7.23‑8.58)</t>
    </r>
  </si>
  <si>
    <r>
      <t>9.50</t>
    </r>
    <r>
      <rPr>
        <sz val="8"/>
        <color rgb="FF000000"/>
        <rFont val="Arial"/>
        <family val="2"/>
      </rPr>
      <t>(8.68‑10.3)</t>
    </r>
  </si>
  <si>
    <r>
      <t>10.8</t>
    </r>
    <r>
      <rPr>
        <sz val="8"/>
        <color rgb="FF000000"/>
        <rFont val="Arial"/>
        <family val="2"/>
      </rPr>
      <t>(9.86‑11.8)</t>
    </r>
  </si>
  <si>
    <r>
      <t>12.3</t>
    </r>
    <r>
      <rPr>
        <sz val="8"/>
        <color rgb="FF000000"/>
        <rFont val="Arial"/>
        <family val="2"/>
      </rPr>
      <t>(11.1‑13.3)</t>
    </r>
  </si>
  <si>
    <r>
      <t>13.9</t>
    </r>
    <r>
      <rPr>
        <sz val="8"/>
        <color rgb="FF000000"/>
        <rFont val="Arial"/>
        <family val="2"/>
      </rPr>
      <t>(12.4‑15.0)</t>
    </r>
  </si>
  <si>
    <r>
      <t>16.1</t>
    </r>
    <r>
      <rPr>
        <sz val="8"/>
        <color rgb="FF000000"/>
        <rFont val="Arial"/>
        <family val="2"/>
      </rPr>
      <t>(14.3‑17.5)</t>
    </r>
  </si>
  <si>
    <r>
      <t>18.1</t>
    </r>
    <r>
      <rPr>
        <sz val="8"/>
        <color rgb="FF000000"/>
        <rFont val="Arial"/>
        <family val="2"/>
      </rPr>
      <t>(15.9‑19.6)</t>
    </r>
  </si>
  <si>
    <r>
      <t>6.08</t>
    </r>
    <r>
      <rPr>
        <sz val="8"/>
        <color rgb="FF000000"/>
        <rFont val="Arial"/>
        <family val="2"/>
      </rPr>
      <t>(5.64‑6.56)</t>
    </r>
  </si>
  <si>
    <r>
      <t>7.24</t>
    </r>
    <r>
      <rPr>
        <sz val="8"/>
        <color rgb="FF000000"/>
        <rFont val="Arial"/>
        <family val="2"/>
      </rPr>
      <t>(6.72‑7.80)</t>
    </r>
  </si>
  <si>
    <r>
      <t>8.75</t>
    </r>
    <r>
      <rPr>
        <sz val="8"/>
        <color rgb="FF000000"/>
        <rFont val="Arial"/>
        <family val="2"/>
      </rPr>
      <t>(8.13‑9.43)</t>
    </r>
  </si>
  <si>
    <r>
      <t>9.98</t>
    </r>
    <r>
      <rPr>
        <sz val="8"/>
        <color rgb="FF000000"/>
        <rFont val="Arial"/>
        <family val="2"/>
      </rPr>
      <t>(9.26‑10.7)</t>
    </r>
  </si>
  <si>
    <r>
      <t>11.7</t>
    </r>
    <r>
      <rPr>
        <sz val="8"/>
        <color rgb="FF000000"/>
        <rFont val="Arial"/>
        <family val="2"/>
      </rPr>
      <t>(10.8‑12.6)</t>
    </r>
  </si>
  <si>
    <r>
      <t>13.1</t>
    </r>
    <r>
      <rPr>
        <sz val="8"/>
        <color rgb="FF000000"/>
        <rFont val="Arial"/>
        <family val="2"/>
      </rPr>
      <t>(12.0‑14.0)</t>
    </r>
  </si>
  <si>
    <r>
      <t>14.5</t>
    </r>
    <r>
      <rPr>
        <sz val="8"/>
        <color rgb="FF000000"/>
        <rFont val="Arial"/>
        <family val="2"/>
      </rPr>
      <t>(13.3‑15.6)</t>
    </r>
  </si>
  <si>
    <r>
      <t>16.0</t>
    </r>
    <r>
      <rPr>
        <sz val="8"/>
        <color rgb="FF000000"/>
        <rFont val="Arial"/>
        <family val="2"/>
      </rPr>
      <t>(14.6‑17.2)</t>
    </r>
  </si>
  <si>
    <r>
      <t>18.1</t>
    </r>
    <r>
      <rPr>
        <sz val="8"/>
        <color rgb="FF000000"/>
        <rFont val="Arial"/>
        <family val="2"/>
      </rPr>
      <t>(16.4‑19.4)</t>
    </r>
  </si>
  <si>
    <r>
      <t>19.7</t>
    </r>
    <r>
      <rPr>
        <sz val="8"/>
        <color rgb="FF000000"/>
        <rFont val="Arial"/>
        <family val="2"/>
      </rPr>
      <t>(17.7‑21.2)</t>
    </r>
  </si>
  <si>
    <r>
      <t>7.52</t>
    </r>
    <r>
      <rPr>
        <sz val="8"/>
        <color rgb="FF000000"/>
        <rFont val="Arial"/>
        <family val="2"/>
      </rPr>
      <t>(7.02‑8.05)</t>
    </r>
  </si>
  <si>
    <r>
      <t>8.91</t>
    </r>
    <r>
      <rPr>
        <sz val="8"/>
        <color rgb="FF000000"/>
        <rFont val="Arial"/>
        <family val="2"/>
      </rPr>
      <t>(8.31‑9.54)</t>
    </r>
  </si>
  <si>
    <r>
      <t>10.6</t>
    </r>
    <r>
      <rPr>
        <sz val="8"/>
        <color rgb="FF000000"/>
        <rFont val="Arial"/>
        <family val="2"/>
      </rPr>
      <t>(9.90‑11.4)</t>
    </r>
  </si>
  <si>
    <r>
      <t>13.8</t>
    </r>
    <r>
      <rPr>
        <sz val="8"/>
        <color rgb="FF000000"/>
        <rFont val="Arial"/>
        <family val="2"/>
      </rPr>
      <t>(12.9‑14.8)</t>
    </r>
  </si>
  <si>
    <r>
      <t>15.3</t>
    </r>
    <r>
      <rPr>
        <sz val="8"/>
        <color rgb="FF000000"/>
        <rFont val="Arial"/>
        <family val="2"/>
      </rPr>
      <t>(14.2‑16.3)</t>
    </r>
  </si>
  <si>
    <r>
      <t>16.8</t>
    </r>
    <r>
      <rPr>
        <sz val="8"/>
        <color rgb="FF000000"/>
        <rFont val="Arial"/>
        <family val="2"/>
      </rPr>
      <t>(15.5‑17.9)</t>
    </r>
  </si>
  <si>
    <r>
      <t>18.3</t>
    </r>
    <r>
      <rPr>
        <sz val="8"/>
        <color rgb="FF000000"/>
        <rFont val="Arial"/>
        <family val="2"/>
      </rPr>
      <t>(16.9‑19.6)</t>
    </r>
  </si>
  <si>
    <r>
      <t>20.4</t>
    </r>
    <r>
      <rPr>
        <sz val="8"/>
        <color rgb="FF000000"/>
        <rFont val="Arial"/>
        <family val="2"/>
      </rPr>
      <t>(18.7‑21.8)</t>
    </r>
  </si>
  <si>
    <r>
      <t>22.0</t>
    </r>
    <r>
      <rPr>
        <sz val="8"/>
        <color rgb="FF000000"/>
        <rFont val="Arial"/>
        <family val="2"/>
      </rPr>
      <t>(20.0‑23.6)</t>
    </r>
  </si>
  <si>
    <r>
      <t>9.46</t>
    </r>
    <r>
      <rPr>
        <sz val="8"/>
        <color rgb="FF000000"/>
        <rFont val="Arial"/>
        <family val="2"/>
      </rPr>
      <t>(8.92‑10.1)</t>
    </r>
  </si>
  <si>
    <r>
      <t>11.2</t>
    </r>
    <r>
      <rPr>
        <sz val="8"/>
        <color rgb="FF000000"/>
        <rFont val="Arial"/>
        <family val="2"/>
      </rPr>
      <t>(10.5‑11.9)</t>
    </r>
  </si>
  <si>
    <r>
      <t>13.1</t>
    </r>
    <r>
      <rPr>
        <sz val="8"/>
        <color rgb="FF000000"/>
        <rFont val="Arial"/>
        <family val="2"/>
      </rPr>
      <t>(12.3‑13.9)</t>
    </r>
  </si>
  <si>
    <r>
      <t>14.5</t>
    </r>
    <r>
      <rPr>
        <sz val="8"/>
        <color rgb="FF000000"/>
        <rFont val="Arial"/>
        <family val="2"/>
      </rPr>
      <t>(13.7‑15.4)</t>
    </r>
  </si>
  <si>
    <r>
      <t>16.5</t>
    </r>
    <r>
      <rPr>
        <sz val="8"/>
        <color rgb="FF000000"/>
        <rFont val="Arial"/>
        <family val="2"/>
      </rPr>
      <t>(15.4‑17.5)</t>
    </r>
  </si>
  <si>
    <r>
      <t>17.9</t>
    </r>
    <r>
      <rPr>
        <sz val="8"/>
        <color rgb="FF000000"/>
        <rFont val="Arial"/>
        <family val="2"/>
      </rPr>
      <t>(16.8‑19.0)</t>
    </r>
  </si>
  <si>
    <r>
      <t>20.8</t>
    </r>
    <r>
      <rPr>
        <sz val="8"/>
        <color rgb="FF000000"/>
        <rFont val="Arial"/>
        <family val="2"/>
      </rPr>
      <t>(19.4‑22.0)</t>
    </r>
  </si>
  <si>
    <r>
      <t>22.6</t>
    </r>
    <r>
      <rPr>
        <sz val="8"/>
        <color rgb="FF000000"/>
        <rFont val="Arial"/>
        <family val="2"/>
      </rPr>
      <t>(20.9‑24.0)</t>
    </r>
  </si>
  <si>
    <r>
      <t>23.9</t>
    </r>
    <r>
      <rPr>
        <sz val="8"/>
        <color rgb="FF000000"/>
        <rFont val="Arial"/>
        <family val="2"/>
      </rPr>
      <t>(22.1‑25.5)</t>
    </r>
  </si>
  <si>
    <r>
      <t>11.3</t>
    </r>
    <r>
      <rPr>
        <sz val="8"/>
        <color rgb="FF000000"/>
        <rFont val="Arial"/>
        <family val="2"/>
      </rPr>
      <t>(10.6‑11.9)</t>
    </r>
  </si>
  <si>
    <r>
      <t>13.3</t>
    </r>
    <r>
      <rPr>
        <sz val="8"/>
        <color rgb="FF000000"/>
        <rFont val="Arial"/>
        <family val="2"/>
      </rPr>
      <t>(12.5‑14.0)</t>
    </r>
  </si>
  <si>
    <r>
      <t>15.3</t>
    </r>
    <r>
      <rPr>
        <sz val="8"/>
        <color rgb="FF000000"/>
        <rFont val="Arial"/>
        <family val="2"/>
      </rPr>
      <t>(14.4‑16.2)</t>
    </r>
  </si>
  <si>
    <r>
      <t>18.9</t>
    </r>
    <r>
      <rPr>
        <sz val="8"/>
        <color rgb="FF000000"/>
        <rFont val="Arial"/>
        <family val="2"/>
      </rPr>
      <t>(17.7‑20.0)</t>
    </r>
  </si>
  <si>
    <r>
      <t>20.3</t>
    </r>
    <r>
      <rPr>
        <sz val="8"/>
        <color rgb="FF000000"/>
        <rFont val="Arial"/>
        <family val="2"/>
      </rPr>
      <t>(19.1‑21.5)</t>
    </r>
  </si>
  <si>
    <r>
      <t>21.8</t>
    </r>
    <r>
      <rPr>
        <sz val="8"/>
        <color rgb="FF000000"/>
        <rFont val="Arial"/>
        <family val="2"/>
      </rPr>
      <t>(20.4‑23.0)</t>
    </r>
  </si>
  <si>
    <r>
      <t>23.1</t>
    </r>
    <r>
      <rPr>
        <sz val="8"/>
        <color rgb="FF000000"/>
        <rFont val="Arial"/>
        <family val="2"/>
      </rPr>
      <t>(21.5‑24.4)</t>
    </r>
  </si>
  <si>
    <r>
      <t>24.8</t>
    </r>
    <r>
      <rPr>
        <sz val="8"/>
        <color rgb="FF000000"/>
        <rFont val="Arial"/>
        <family val="2"/>
      </rPr>
      <t>(23.0‑26.3)</t>
    </r>
  </si>
  <si>
    <r>
      <t>26.0</t>
    </r>
    <r>
      <rPr>
        <sz val="8"/>
        <color rgb="FF000000"/>
        <rFont val="Arial"/>
        <family val="2"/>
      </rPr>
      <t>(24.1‑27.6)</t>
    </r>
  </si>
  <si>
    <r>
      <t>0.354</t>
    </r>
    <r>
      <rPr>
        <sz val="8"/>
        <color rgb="FF000000"/>
        <rFont val="Arial"/>
        <family val="2"/>
      </rPr>
      <t>(0.321‑0.390)</t>
    </r>
  </si>
  <si>
    <r>
      <t>0.424</t>
    </r>
    <r>
      <rPr>
        <sz val="8"/>
        <color rgb="FF000000"/>
        <rFont val="Arial"/>
        <family val="2"/>
      </rPr>
      <t>(0.384‑0.467)</t>
    </r>
  </si>
  <si>
    <r>
      <t>0.504</t>
    </r>
    <r>
      <rPr>
        <sz val="8"/>
        <color rgb="FF000000"/>
        <rFont val="Arial"/>
        <family val="2"/>
      </rPr>
      <t>(0.456‑0.556)</t>
    </r>
  </si>
  <si>
    <r>
      <t>0.563</t>
    </r>
    <r>
      <rPr>
        <sz val="8"/>
        <color rgb="FF000000"/>
        <rFont val="Arial"/>
        <family val="2"/>
      </rPr>
      <t>(0.508‑0.620)</t>
    </r>
  </si>
  <si>
    <r>
      <t>0.636</t>
    </r>
    <r>
      <rPr>
        <sz val="8"/>
        <color rgb="FF000000"/>
        <rFont val="Arial"/>
        <family val="2"/>
      </rPr>
      <t>(0.571‑0.703)</t>
    </r>
  </si>
  <si>
    <r>
      <t>0.691</t>
    </r>
    <r>
      <rPr>
        <sz val="8"/>
        <color rgb="FF000000"/>
        <rFont val="Arial"/>
        <family val="2"/>
      </rPr>
      <t>(0.617‑0.764)</t>
    </r>
  </si>
  <si>
    <r>
      <t>0.745</t>
    </r>
    <r>
      <rPr>
        <sz val="8"/>
        <color rgb="FF000000"/>
        <rFont val="Arial"/>
        <family val="2"/>
      </rPr>
      <t>(0.662‑0.825)</t>
    </r>
  </si>
  <si>
    <r>
      <t>0.796</t>
    </r>
    <r>
      <rPr>
        <sz val="8"/>
        <color rgb="FF000000"/>
        <rFont val="Arial"/>
        <family val="2"/>
      </rPr>
      <t>(0.702‑0.886)</t>
    </r>
  </si>
  <si>
    <r>
      <t>0.861</t>
    </r>
    <r>
      <rPr>
        <sz val="8"/>
        <color rgb="FF000000"/>
        <rFont val="Arial"/>
        <family val="2"/>
      </rPr>
      <t>(0.751‑0.964)</t>
    </r>
  </si>
  <si>
    <r>
      <t>0.911</t>
    </r>
    <r>
      <rPr>
        <sz val="8"/>
        <color rgb="FF000000"/>
        <rFont val="Arial"/>
        <family val="2"/>
      </rPr>
      <t>(0.789‑1.03)</t>
    </r>
  </si>
  <si>
    <r>
      <t>0.565</t>
    </r>
    <r>
      <rPr>
        <sz val="8"/>
        <color rgb="FF000000"/>
        <rFont val="Arial"/>
        <family val="2"/>
      </rPr>
      <t>(0.512‑0.623)</t>
    </r>
  </si>
  <si>
    <r>
      <t>0.678</t>
    </r>
    <r>
      <rPr>
        <sz val="8"/>
        <color rgb="FF000000"/>
        <rFont val="Arial"/>
        <family val="2"/>
      </rPr>
      <t>(0.614‑0.747)</t>
    </r>
  </si>
  <si>
    <r>
      <t>0.808</t>
    </r>
    <r>
      <rPr>
        <sz val="8"/>
        <color rgb="FF000000"/>
        <rFont val="Arial"/>
        <family val="2"/>
      </rPr>
      <t>(0.730‑0.891)</t>
    </r>
  </si>
  <si>
    <r>
      <t>0.900</t>
    </r>
    <r>
      <rPr>
        <sz val="8"/>
        <color rgb="FF000000"/>
        <rFont val="Arial"/>
        <family val="2"/>
      </rPr>
      <t>(0.812‑0.992)</t>
    </r>
  </si>
  <si>
    <r>
      <t>1.01</t>
    </r>
    <r>
      <rPr>
        <sz val="8"/>
        <color rgb="FF000000"/>
        <rFont val="Arial"/>
        <family val="2"/>
      </rPr>
      <t>(0.909‑1.12)</t>
    </r>
  </si>
  <si>
    <r>
      <t>1.10</t>
    </r>
    <r>
      <rPr>
        <sz val="8"/>
        <color rgb="FF000000"/>
        <rFont val="Arial"/>
        <family val="2"/>
      </rPr>
      <t>(0.982‑1.22)</t>
    </r>
  </si>
  <si>
    <r>
      <t>1.18</t>
    </r>
    <r>
      <rPr>
        <sz val="8"/>
        <color rgb="FF000000"/>
        <rFont val="Arial"/>
        <family val="2"/>
      </rPr>
      <t>(1.05‑1.31)</t>
    </r>
  </si>
  <si>
    <r>
      <t>1.26</t>
    </r>
    <r>
      <rPr>
        <sz val="8"/>
        <color rgb="FF000000"/>
        <rFont val="Arial"/>
        <family val="2"/>
      </rPr>
      <t>(1.11‑1.40)</t>
    </r>
  </si>
  <si>
    <r>
      <t>1.36</t>
    </r>
    <r>
      <rPr>
        <sz val="8"/>
        <color rgb="FF000000"/>
        <rFont val="Arial"/>
        <family val="2"/>
      </rPr>
      <t>(1.19‑1.53)</t>
    </r>
  </si>
  <si>
    <r>
      <t>1.43</t>
    </r>
    <r>
      <rPr>
        <sz val="8"/>
        <color rgb="FF000000"/>
        <rFont val="Arial"/>
        <family val="2"/>
      </rPr>
      <t>(1.24‑1.62)</t>
    </r>
  </si>
  <si>
    <r>
      <t>0.707</t>
    </r>
    <r>
      <rPr>
        <sz val="8"/>
        <color rgb="FF000000"/>
        <rFont val="Arial"/>
        <family val="2"/>
      </rPr>
      <t>(0.641‑0.779)</t>
    </r>
  </si>
  <si>
    <r>
      <t>0.852</t>
    </r>
    <r>
      <rPr>
        <sz val="8"/>
        <color rgb="FF000000"/>
        <rFont val="Arial"/>
        <family val="2"/>
      </rPr>
      <t>(0.772‑0.939)</t>
    </r>
  </si>
  <si>
    <r>
      <t>1.02</t>
    </r>
    <r>
      <rPr>
        <sz val="8"/>
        <color rgb="FF000000"/>
        <rFont val="Arial"/>
        <family val="2"/>
      </rPr>
      <t>(0.924‑1.13)</t>
    </r>
  </si>
  <si>
    <r>
      <t>1.14</t>
    </r>
    <r>
      <rPr>
        <sz val="8"/>
        <color rgb="FF000000"/>
        <rFont val="Arial"/>
        <family val="2"/>
      </rPr>
      <t>(1.03‑1.25)</t>
    </r>
  </si>
  <si>
    <r>
      <t>1.29</t>
    </r>
    <r>
      <rPr>
        <sz val="8"/>
        <color rgb="FF000000"/>
        <rFont val="Arial"/>
        <family val="2"/>
      </rPr>
      <t>(1.15‑1.42)</t>
    </r>
  </si>
  <si>
    <r>
      <t>1.39</t>
    </r>
    <r>
      <rPr>
        <sz val="8"/>
        <color rgb="FF000000"/>
        <rFont val="Arial"/>
        <family val="2"/>
      </rPr>
      <t>(1.24‑1.54)</t>
    </r>
  </si>
  <si>
    <r>
      <t>1.50</t>
    </r>
    <r>
      <rPr>
        <sz val="8"/>
        <color rgb="FF000000"/>
        <rFont val="Arial"/>
        <family val="2"/>
      </rPr>
      <t>(1.33‑1.66)</t>
    </r>
  </si>
  <si>
    <r>
      <t>1.59</t>
    </r>
    <r>
      <rPr>
        <sz val="8"/>
        <color rgb="FF000000"/>
        <rFont val="Arial"/>
        <family val="2"/>
      </rPr>
      <t>(1.41‑1.77)</t>
    </r>
  </si>
  <si>
    <r>
      <t>1.71</t>
    </r>
    <r>
      <rPr>
        <sz val="8"/>
        <color rgb="FF000000"/>
        <rFont val="Arial"/>
        <family val="2"/>
      </rPr>
      <t>(1.50‑1.92)</t>
    </r>
  </si>
  <si>
    <r>
      <t>1.80</t>
    </r>
    <r>
      <rPr>
        <sz val="8"/>
        <color rgb="FF000000"/>
        <rFont val="Arial"/>
        <family val="2"/>
      </rPr>
      <t>(1.56‑2.03)</t>
    </r>
  </si>
  <si>
    <r>
      <t>0.969</t>
    </r>
    <r>
      <rPr>
        <sz val="8"/>
        <color rgb="FF000000"/>
        <rFont val="Arial"/>
        <family val="2"/>
      </rPr>
      <t>(0.878‑1.07)</t>
    </r>
  </si>
  <si>
    <r>
      <t>1.18</t>
    </r>
    <r>
      <rPr>
        <sz val="8"/>
        <color rgb="FF000000"/>
        <rFont val="Arial"/>
        <family val="2"/>
      </rPr>
      <t>(1.07‑1.30)</t>
    </r>
  </si>
  <si>
    <r>
      <t>1.65</t>
    </r>
    <r>
      <rPr>
        <sz val="8"/>
        <color rgb="FF000000"/>
        <rFont val="Arial"/>
        <family val="2"/>
      </rPr>
      <t>(1.49‑1.82)</t>
    </r>
  </si>
  <si>
    <r>
      <t>1.90</t>
    </r>
    <r>
      <rPr>
        <sz val="8"/>
        <color rgb="FF000000"/>
        <rFont val="Arial"/>
        <family val="2"/>
      </rPr>
      <t>(1.71‑2.10)</t>
    </r>
  </si>
  <si>
    <r>
      <t>2.10</t>
    </r>
    <r>
      <rPr>
        <sz val="8"/>
        <color rgb="FF000000"/>
        <rFont val="Arial"/>
        <family val="2"/>
      </rPr>
      <t>(1.87‑2.32)</t>
    </r>
  </si>
  <si>
    <r>
      <t>2.29</t>
    </r>
    <r>
      <rPr>
        <sz val="8"/>
        <color rgb="FF000000"/>
        <rFont val="Arial"/>
        <family val="2"/>
      </rPr>
      <t>(2.04‑2.54)</t>
    </r>
  </si>
  <si>
    <r>
      <t>2.48</t>
    </r>
    <r>
      <rPr>
        <sz val="8"/>
        <color rgb="FF000000"/>
        <rFont val="Arial"/>
        <family val="2"/>
      </rPr>
      <t>(2.19‑2.76)</t>
    </r>
  </si>
  <si>
    <r>
      <t>2.73</t>
    </r>
    <r>
      <rPr>
        <sz val="8"/>
        <color rgb="FF000000"/>
        <rFont val="Arial"/>
        <family val="2"/>
      </rPr>
      <t>(2.38‑3.06)</t>
    </r>
  </si>
  <si>
    <r>
      <t>2.92</t>
    </r>
    <r>
      <rPr>
        <sz val="8"/>
        <color rgb="FF000000"/>
        <rFont val="Arial"/>
        <family val="2"/>
      </rPr>
      <t>(2.53‑3.29)</t>
    </r>
  </si>
  <si>
    <r>
      <t>1.21</t>
    </r>
    <r>
      <rPr>
        <sz val="8"/>
        <color rgb="FF000000"/>
        <rFont val="Arial"/>
        <family val="2"/>
      </rPr>
      <t>(1.10‑1.33)</t>
    </r>
  </si>
  <si>
    <r>
      <t>1.48</t>
    </r>
    <r>
      <rPr>
        <sz val="8"/>
        <color rgb="FF000000"/>
        <rFont val="Arial"/>
        <family val="2"/>
      </rPr>
      <t>(1.34‑1.63)</t>
    </r>
  </si>
  <si>
    <r>
      <t>1.86</t>
    </r>
    <r>
      <rPr>
        <sz val="8"/>
        <color rgb="FF000000"/>
        <rFont val="Arial"/>
        <family val="2"/>
      </rPr>
      <t>(1.68‑2.05)</t>
    </r>
  </si>
  <si>
    <r>
      <t>2.15</t>
    </r>
    <r>
      <rPr>
        <sz val="8"/>
        <color rgb="FF000000"/>
        <rFont val="Arial"/>
        <family val="2"/>
      </rPr>
      <t>(1.94‑2.37)</t>
    </r>
  </si>
  <si>
    <r>
      <t>2.54</t>
    </r>
    <r>
      <rPr>
        <sz val="8"/>
        <color rgb="FF000000"/>
        <rFont val="Arial"/>
        <family val="2"/>
      </rPr>
      <t>(2.27‑2.80)</t>
    </r>
  </si>
  <si>
    <r>
      <t>2.84</t>
    </r>
    <r>
      <rPr>
        <sz val="8"/>
        <color rgb="FF000000"/>
        <rFont val="Arial"/>
        <family val="2"/>
      </rPr>
      <t>(2.54‑3.14)</t>
    </r>
  </si>
  <si>
    <r>
      <t>3.16</t>
    </r>
    <r>
      <rPr>
        <sz val="8"/>
        <color rgb="FF000000"/>
        <rFont val="Arial"/>
        <family val="2"/>
      </rPr>
      <t>(2.80‑3.50)</t>
    </r>
  </si>
  <si>
    <r>
      <t>3.48</t>
    </r>
    <r>
      <rPr>
        <sz val="8"/>
        <color rgb="FF000000"/>
        <rFont val="Arial"/>
        <family val="2"/>
      </rPr>
      <t>(3.07‑3.87)</t>
    </r>
  </si>
  <si>
    <r>
      <t>3.91</t>
    </r>
    <r>
      <rPr>
        <sz val="8"/>
        <color rgb="FF000000"/>
        <rFont val="Arial"/>
        <family val="2"/>
      </rPr>
      <t>(3.42‑4.38)</t>
    </r>
  </si>
  <si>
    <r>
      <t>4.26</t>
    </r>
    <r>
      <rPr>
        <sz val="8"/>
        <color rgb="FF000000"/>
        <rFont val="Arial"/>
        <family val="2"/>
      </rPr>
      <t>(3.69‑4.80)</t>
    </r>
  </si>
  <si>
    <r>
      <t>1.74</t>
    </r>
    <r>
      <rPr>
        <sz val="8"/>
        <color rgb="FF000000"/>
        <rFont val="Arial"/>
        <family val="2"/>
      </rPr>
      <t>(1.58‑1.92)</t>
    </r>
  </si>
  <si>
    <r>
      <t>2.20</t>
    </r>
    <r>
      <rPr>
        <sz val="8"/>
        <color rgb="FF000000"/>
        <rFont val="Arial"/>
        <family val="2"/>
      </rPr>
      <t>(1.99‑2.43)</t>
    </r>
  </si>
  <si>
    <r>
      <t>2.56</t>
    </r>
    <r>
      <rPr>
        <sz val="8"/>
        <color rgb="FF000000"/>
        <rFont val="Arial"/>
        <family val="2"/>
      </rPr>
      <t>(2.31‑2.82)</t>
    </r>
  </si>
  <si>
    <r>
      <t>3.06</t>
    </r>
    <r>
      <rPr>
        <sz val="8"/>
        <color rgb="FF000000"/>
        <rFont val="Arial"/>
        <family val="2"/>
      </rPr>
      <t>(2.75‑3.38)</t>
    </r>
  </si>
  <si>
    <r>
      <t>3.47</t>
    </r>
    <r>
      <rPr>
        <sz val="8"/>
        <color rgb="FF000000"/>
        <rFont val="Arial"/>
        <family val="2"/>
      </rPr>
      <t>(3.10‑3.83)</t>
    </r>
  </si>
  <si>
    <r>
      <t>3.90</t>
    </r>
    <r>
      <rPr>
        <sz val="8"/>
        <color rgb="FF000000"/>
        <rFont val="Arial"/>
        <family val="2"/>
      </rPr>
      <t>(3.45‑4.32)</t>
    </r>
  </si>
  <si>
    <r>
      <t>4.35</t>
    </r>
    <r>
      <rPr>
        <sz val="8"/>
        <color rgb="FF000000"/>
        <rFont val="Arial"/>
        <family val="2"/>
      </rPr>
      <t>(3.82‑4.83)</t>
    </r>
  </si>
  <si>
    <r>
      <t>4.98</t>
    </r>
    <r>
      <rPr>
        <sz val="8"/>
        <color rgb="FF000000"/>
        <rFont val="Arial"/>
        <family val="2"/>
      </rPr>
      <t>(4.32‑5.57)</t>
    </r>
  </si>
  <si>
    <r>
      <t>5.50</t>
    </r>
    <r>
      <rPr>
        <sz val="8"/>
        <color rgb="FF000000"/>
        <rFont val="Arial"/>
        <family val="2"/>
      </rPr>
      <t>(4.72‑6.18)</t>
    </r>
  </si>
  <si>
    <r>
      <t>1.54</t>
    </r>
    <r>
      <rPr>
        <sz val="8"/>
        <color rgb="FF000000"/>
        <rFont val="Arial"/>
        <family val="2"/>
      </rPr>
      <t>(1.39‑1.71)</t>
    </r>
  </si>
  <si>
    <r>
      <t>1.87</t>
    </r>
    <r>
      <rPr>
        <sz val="8"/>
        <color rgb="FF000000"/>
        <rFont val="Arial"/>
        <family val="2"/>
      </rPr>
      <t>(1.69‑2.08)</t>
    </r>
  </si>
  <si>
    <r>
      <t>2.38</t>
    </r>
    <r>
      <rPr>
        <sz val="8"/>
        <color rgb="FF000000"/>
        <rFont val="Arial"/>
        <family val="2"/>
      </rPr>
      <t>(2.14‑2.63)</t>
    </r>
  </si>
  <si>
    <r>
      <t>2.78</t>
    </r>
    <r>
      <rPr>
        <sz val="8"/>
        <color rgb="FF000000"/>
        <rFont val="Arial"/>
        <family val="2"/>
      </rPr>
      <t>(2.49‑3.07)</t>
    </r>
  </si>
  <si>
    <r>
      <t>3.34</t>
    </r>
    <r>
      <rPr>
        <sz val="8"/>
        <color rgb="FF000000"/>
        <rFont val="Arial"/>
        <family val="2"/>
      </rPr>
      <t>(2.98‑3.69)</t>
    </r>
  </si>
  <si>
    <r>
      <t>3.81</t>
    </r>
    <r>
      <rPr>
        <sz val="8"/>
        <color rgb="FF000000"/>
        <rFont val="Arial"/>
        <family val="2"/>
      </rPr>
      <t>(3.37‑4.21)</t>
    </r>
  </si>
  <si>
    <r>
      <t>4.30</t>
    </r>
    <r>
      <rPr>
        <sz val="8"/>
        <color rgb="FF000000"/>
        <rFont val="Arial"/>
        <family val="2"/>
      </rPr>
      <t>(3.78‑4.77)</t>
    </r>
  </si>
  <si>
    <r>
      <t>4.83</t>
    </r>
    <r>
      <rPr>
        <sz val="8"/>
        <color rgb="FF000000"/>
        <rFont val="Arial"/>
        <family val="2"/>
      </rPr>
      <t>(4.20‑5.37)</t>
    </r>
  </si>
  <si>
    <r>
      <t>5.57</t>
    </r>
    <r>
      <rPr>
        <sz val="8"/>
        <color rgb="FF000000"/>
        <rFont val="Arial"/>
        <family val="2"/>
      </rPr>
      <t>(4.79‑6.24)</t>
    </r>
  </si>
  <si>
    <r>
      <t>6.19</t>
    </r>
    <r>
      <rPr>
        <sz val="8"/>
        <color rgb="FF000000"/>
        <rFont val="Arial"/>
        <family val="2"/>
      </rPr>
      <t>(5.25‑6.97)</t>
    </r>
  </si>
  <si>
    <r>
      <t>1.89</t>
    </r>
    <r>
      <rPr>
        <sz val="8"/>
        <color rgb="FF000000"/>
        <rFont val="Arial"/>
        <family val="2"/>
      </rPr>
      <t>(1.71‑2.10)</t>
    </r>
  </si>
  <si>
    <r>
      <t>2.29</t>
    </r>
    <r>
      <rPr>
        <sz val="8"/>
        <color rgb="FF000000"/>
        <rFont val="Arial"/>
        <family val="2"/>
      </rPr>
      <t>(2.07‑2.54)</t>
    </r>
  </si>
  <si>
    <r>
      <t>2.89</t>
    </r>
    <r>
      <rPr>
        <sz val="8"/>
        <color rgb="FF000000"/>
        <rFont val="Arial"/>
        <family val="2"/>
      </rPr>
      <t>(2.61‑3.21)</t>
    </r>
  </si>
  <si>
    <r>
      <t>3.39</t>
    </r>
    <r>
      <rPr>
        <sz val="8"/>
        <color rgb="FF000000"/>
        <rFont val="Arial"/>
        <family val="2"/>
      </rPr>
      <t>(3.05‑3.76)</t>
    </r>
  </si>
  <si>
    <r>
      <t>4.13</t>
    </r>
    <r>
      <rPr>
        <sz val="8"/>
        <color rgb="FF000000"/>
        <rFont val="Arial"/>
        <family val="2"/>
      </rPr>
      <t>(3.68‑4.58)</t>
    </r>
  </si>
  <si>
    <r>
      <t>4.75</t>
    </r>
    <r>
      <rPr>
        <sz val="8"/>
        <color rgb="FF000000"/>
        <rFont val="Arial"/>
        <family val="2"/>
      </rPr>
      <t>(4.19‑5.28)</t>
    </r>
  </si>
  <si>
    <r>
      <t>5.43</t>
    </r>
    <r>
      <rPr>
        <sz val="8"/>
        <color rgb="FF000000"/>
        <rFont val="Arial"/>
        <family val="2"/>
      </rPr>
      <t>(4.74‑6.04)</t>
    </r>
  </si>
  <si>
    <r>
      <t>6.16</t>
    </r>
    <r>
      <rPr>
        <sz val="8"/>
        <color rgb="FF000000"/>
        <rFont val="Arial"/>
        <family val="2"/>
      </rPr>
      <t>(5.32‑6.88)</t>
    </r>
  </si>
  <si>
    <r>
      <t>7.24</t>
    </r>
    <r>
      <rPr>
        <sz val="8"/>
        <color rgb="FF000000"/>
        <rFont val="Arial"/>
        <family val="2"/>
      </rPr>
      <t>(6.15‑8.15)</t>
    </r>
  </si>
  <si>
    <r>
      <t>8.15</t>
    </r>
    <r>
      <rPr>
        <sz val="8"/>
        <color rgb="FF000000"/>
        <rFont val="Arial"/>
        <family val="2"/>
      </rPr>
      <t>(6.82‑9.23)</t>
    </r>
  </si>
  <si>
    <r>
      <t>2.27</t>
    </r>
    <r>
      <rPr>
        <sz val="8"/>
        <color rgb="FF000000"/>
        <rFont val="Arial"/>
        <family val="2"/>
      </rPr>
      <t>(2.04‑2.56)</t>
    </r>
  </si>
  <si>
    <r>
      <t>2.74</t>
    </r>
    <r>
      <rPr>
        <sz val="8"/>
        <color rgb="FF000000"/>
        <rFont val="Arial"/>
        <family val="2"/>
      </rPr>
      <t>(2.46‑3.09)</t>
    </r>
  </si>
  <si>
    <r>
      <t>3.49</t>
    </r>
    <r>
      <rPr>
        <sz val="8"/>
        <color rgb="FF000000"/>
        <rFont val="Arial"/>
        <family val="2"/>
      </rPr>
      <t>(3.12‑3.93)</t>
    </r>
  </si>
  <si>
    <r>
      <t>4.13</t>
    </r>
    <r>
      <rPr>
        <sz val="8"/>
        <color rgb="FF000000"/>
        <rFont val="Arial"/>
        <family val="2"/>
      </rPr>
      <t>(3.67‑4.65)</t>
    </r>
  </si>
  <si>
    <r>
      <t>5.11</t>
    </r>
    <r>
      <rPr>
        <sz val="8"/>
        <color rgb="FF000000"/>
        <rFont val="Arial"/>
        <family val="2"/>
      </rPr>
      <t>(4.49‑5.74)</t>
    </r>
  </si>
  <si>
    <r>
      <t>5.97</t>
    </r>
    <r>
      <rPr>
        <sz val="8"/>
        <color rgb="FF000000"/>
        <rFont val="Arial"/>
        <family val="2"/>
      </rPr>
      <t>(5.19‑6.71)</t>
    </r>
  </si>
  <si>
    <r>
      <t>6.92</t>
    </r>
    <r>
      <rPr>
        <sz val="8"/>
        <color rgb="FF000000"/>
        <rFont val="Arial"/>
        <family val="2"/>
      </rPr>
      <t>(5.95‑7.80)</t>
    </r>
  </si>
  <si>
    <r>
      <t>7.98</t>
    </r>
    <r>
      <rPr>
        <sz val="8"/>
        <color rgb="FF000000"/>
        <rFont val="Arial"/>
        <family val="2"/>
      </rPr>
      <t>(6.76‑9.03)</t>
    </r>
  </si>
  <si>
    <r>
      <t>9.61</t>
    </r>
    <r>
      <rPr>
        <sz val="8"/>
        <color rgb="FF000000"/>
        <rFont val="Arial"/>
        <family val="2"/>
      </rPr>
      <t>(7.96‑10.9)</t>
    </r>
  </si>
  <si>
    <r>
      <t>11.0</t>
    </r>
    <r>
      <rPr>
        <sz val="8"/>
        <color rgb="FF000000"/>
        <rFont val="Arial"/>
        <family val="2"/>
      </rPr>
      <t>(8.96‑12.6)</t>
    </r>
  </si>
  <si>
    <r>
      <t>2.63</t>
    </r>
    <r>
      <rPr>
        <sz val="8"/>
        <color rgb="FF000000"/>
        <rFont val="Arial"/>
        <family val="2"/>
      </rPr>
      <t>(2.40‑2.93)</t>
    </r>
  </si>
  <si>
    <r>
      <t>3.20</t>
    </r>
    <r>
      <rPr>
        <sz val="8"/>
        <color rgb="FF000000"/>
        <rFont val="Arial"/>
        <family val="2"/>
      </rPr>
      <t>(2.91‑3.56)</t>
    </r>
  </si>
  <si>
    <r>
      <t>4.14</t>
    </r>
    <r>
      <rPr>
        <sz val="8"/>
        <color rgb="FF000000"/>
        <rFont val="Arial"/>
        <family val="2"/>
      </rPr>
      <t>(3.77‑4.61)</t>
    </r>
  </si>
  <si>
    <r>
      <t>4.97</t>
    </r>
    <r>
      <rPr>
        <sz val="8"/>
        <color rgb="FF000000"/>
        <rFont val="Arial"/>
        <family val="2"/>
      </rPr>
      <t>(4.50‑5.51)</t>
    </r>
  </si>
  <si>
    <r>
      <t>6.22</t>
    </r>
    <r>
      <rPr>
        <sz val="8"/>
        <color rgb="FF000000"/>
        <rFont val="Arial"/>
        <family val="2"/>
      </rPr>
      <t>(5.60‑6.86)</t>
    </r>
  </si>
  <si>
    <r>
      <t>7.33</t>
    </r>
    <r>
      <rPr>
        <sz val="8"/>
        <color rgb="FF000000"/>
        <rFont val="Arial"/>
        <family val="2"/>
      </rPr>
      <t>(6.54‑8.05)</t>
    </r>
  </si>
  <si>
    <r>
      <t>8.57</t>
    </r>
    <r>
      <rPr>
        <sz val="8"/>
        <color rgb="FF000000"/>
        <rFont val="Arial"/>
        <family val="2"/>
      </rPr>
      <t>(7.58‑9.39)</t>
    </r>
  </si>
  <si>
    <r>
      <t>9.97</t>
    </r>
    <r>
      <rPr>
        <sz val="8"/>
        <color rgb="FF000000"/>
        <rFont val="Arial"/>
        <family val="2"/>
      </rPr>
      <t>(8.74‑10.9)</t>
    </r>
  </si>
  <si>
    <r>
      <t>12.1</t>
    </r>
    <r>
      <rPr>
        <sz val="8"/>
        <color rgb="FF000000"/>
        <rFont val="Arial"/>
        <family val="2"/>
      </rPr>
      <t>(10.5‑13.2)</t>
    </r>
  </si>
  <si>
    <r>
      <t>14.0</t>
    </r>
    <r>
      <rPr>
        <sz val="8"/>
        <color rgb="FF000000"/>
        <rFont val="Arial"/>
        <family val="2"/>
      </rPr>
      <t>(11.9‑15.3)</t>
    </r>
  </si>
  <si>
    <r>
      <t>3.05</t>
    </r>
    <r>
      <rPr>
        <sz val="8"/>
        <color rgb="FF000000"/>
        <rFont val="Arial"/>
        <family val="2"/>
      </rPr>
      <t>(2.76‑3.38)</t>
    </r>
  </si>
  <si>
    <r>
      <t>3.70</t>
    </r>
    <r>
      <rPr>
        <sz val="8"/>
        <color rgb="FF000000"/>
        <rFont val="Arial"/>
        <family val="2"/>
      </rPr>
      <t>(3.36‑4.11)</t>
    </r>
  </si>
  <si>
    <r>
      <t>4.79</t>
    </r>
    <r>
      <rPr>
        <sz val="8"/>
        <color rgb="FF000000"/>
        <rFont val="Arial"/>
        <family val="2"/>
      </rPr>
      <t>(4.34‑5.32)</t>
    </r>
  </si>
  <si>
    <r>
      <t>5.72</t>
    </r>
    <r>
      <rPr>
        <sz val="8"/>
        <color rgb="FF000000"/>
        <rFont val="Arial"/>
        <family val="2"/>
      </rPr>
      <t>(5.17‑6.34)</t>
    </r>
  </si>
  <si>
    <r>
      <t>7.14</t>
    </r>
    <r>
      <rPr>
        <sz val="8"/>
        <color rgb="FF000000"/>
        <rFont val="Arial"/>
        <family val="2"/>
      </rPr>
      <t>(6.41‑7.89)</t>
    </r>
  </si>
  <si>
    <r>
      <t>8.37</t>
    </r>
    <r>
      <rPr>
        <sz val="8"/>
        <color rgb="FF000000"/>
        <rFont val="Arial"/>
        <family val="2"/>
      </rPr>
      <t>(7.47‑9.23)</t>
    </r>
  </si>
  <si>
    <r>
      <t>9.75</t>
    </r>
    <r>
      <rPr>
        <sz val="8"/>
        <color rgb="FF000000"/>
        <rFont val="Arial"/>
        <family val="2"/>
      </rPr>
      <t>(8.61‑10.7)</t>
    </r>
  </si>
  <si>
    <r>
      <t>11.3</t>
    </r>
    <r>
      <rPr>
        <sz val="8"/>
        <color rgb="FF000000"/>
        <rFont val="Arial"/>
        <family val="2"/>
      </rPr>
      <t>(9.89‑12.4)</t>
    </r>
  </si>
  <si>
    <r>
      <t>13.6</t>
    </r>
    <r>
      <rPr>
        <sz val="8"/>
        <color rgb="FF000000"/>
        <rFont val="Arial"/>
        <family val="2"/>
      </rPr>
      <t>(11.8‑15.0)</t>
    </r>
  </si>
  <si>
    <r>
      <t>15.7</t>
    </r>
    <r>
      <rPr>
        <sz val="8"/>
        <color rgb="FF000000"/>
        <rFont val="Arial"/>
        <family val="2"/>
      </rPr>
      <t>(13.4‑17.3)</t>
    </r>
  </si>
  <si>
    <r>
      <t>3.22</t>
    </r>
    <r>
      <rPr>
        <sz val="8"/>
        <color rgb="FF000000"/>
        <rFont val="Arial"/>
        <family val="2"/>
      </rPr>
      <t>(2.93‑3.57)</t>
    </r>
  </si>
  <si>
    <r>
      <t>3.91</t>
    </r>
    <r>
      <rPr>
        <sz val="8"/>
        <color rgb="FF000000"/>
        <rFont val="Arial"/>
        <family val="2"/>
      </rPr>
      <t>(3.56‑4.33)</t>
    </r>
  </si>
  <si>
    <r>
      <t>5.04</t>
    </r>
    <r>
      <rPr>
        <sz val="8"/>
        <color rgb="FF000000"/>
        <rFont val="Arial"/>
        <family val="2"/>
      </rPr>
      <t>(4.59‑5.58)</t>
    </r>
  </si>
  <si>
    <r>
      <t>6.00</t>
    </r>
    <r>
      <rPr>
        <sz val="8"/>
        <color rgb="FF000000"/>
        <rFont val="Arial"/>
        <family val="2"/>
      </rPr>
      <t>(5.45‑6.64)</t>
    </r>
  </si>
  <si>
    <r>
      <t>7.46</t>
    </r>
    <r>
      <rPr>
        <sz val="8"/>
        <color rgb="FF000000"/>
        <rFont val="Arial"/>
        <family val="2"/>
      </rPr>
      <t>(6.72‑8.23)</t>
    </r>
  </si>
  <si>
    <r>
      <t>8.72</t>
    </r>
    <r>
      <rPr>
        <sz val="8"/>
        <color rgb="FF000000"/>
        <rFont val="Arial"/>
        <family val="2"/>
      </rPr>
      <t>(7.81‑9.60)</t>
    </r>
  </si>
  <si>
    <r>
      <t>10.1</t>
    </r>
    <r>
      <rPr>
        <sz val="8"/>
        <color rgb="FF000000"/>
        <rFont val="Arial"/>
        <family val="2"/>
      </rPr>
      <t>(9.00‑11.1)</t>
    </r>
  </si>
  <si>
    <r>
      <t>11.7</t>
    </r>
    <r>
      <rPr>
        <sz val="8"/>
        <color rgb="FF000000"/>
        <rFont val="Arial"/>
        <family val="2"/>
      </rPr>
      <t>(10.3‑12.9)</t>
    </r>
  </si>
  <si>
    <r>
      <t>14.1</t>
    </r>
    <r>
      <rPr>
        <sz val="8"/>
        <color rgb="FF000000"/>
        <rFont val="Arial"/>
        <family val="2"/>
      </rPr>
      <t>(12.2‑15.4)</t>
    </r>
  </si>
  <si>
    <r>
      <t>16.1</t>
    </r>
    <r>
      <rPr>
        <sz val="8"/>
        <color rgb="FF000000"/>
        <rFont val="Arial"/>
        <family val="2"/>
      </rPr>
      <t>(13.8‑17.7)</t>
    </r>
  </si>
  <si>
    <r>
      <t>3.39</t>
    </r>
    <r>
      <rPr>
        <sz val="8"/>
        <color rgb="FF000000"/>
        <rFont val="Arial"/>
        <family val="2"/>
      </rPr>
      <t>(3.10‑3.75)</t>
    </r>
  </si>
  <si>
    <r>
      <t>4.11</t>
    </r>
    <r>
      <rPr>
        <sz val="8"/>
        <color rgb="FF000000"/>
        <rFont val="Arial"/>
        <family val="2"/>
      </rPr>
      <t>(3.76‑4.55)</t>
    </r>
  </si>
  <si>
    <r>
      <t>5.29</t>
    </r>
    <r>
      <rPr>
        <sz val="8"/>
        <color rgb="FF000000"/>
        <rFont val="Arial"/>
        <family val="2"/>
      </rPr>
      <t>(4.83‑5.84)</t>
    </r>
  </si>
  <si>
    <r>
      <t>6.29</t>
    </r>
    <r>
      <rPr>
        <sz val="8"/>
        <color rgb="FF000000"/>
        <rFont val="Arial"/>
        <family val="2"/>
      </rPr>
      <t>(5.73‑6.94)</t>
    </r>
  </si>
  <si>
    <r>
      <t>7.78</t>
    </r>
    <r>
      <rPr>
        <sz val="8"/>
        <color rgb="FF000000"/>
        <rFont val="Arial"/>
        <family val="2"/>
      </rPr>
      <t>(7.04‑8.57)</t>
    </r>
  </si>
  <si>
    <r>
      <t>9.07</t>
    </r>
    <r>
      <rPr>
        <sz val="8"/>
        <color rgb="FF000000"/>
        <rFont val="Arial"/>
        <family val="2"/>
      </rPr>
      <t>(8.16‑9.98)</t>
    </r>
  </si>
  <si>
    <r>
      <t>10.5</t>
    </r>
    <r>
      <rPr>
        <sz val="8"/>
        <color rgb="FF000000"/>
        <rFont val="Arial"/>
        <family val="2"/>
      </rPr>
      <t>(9.38‑11.5)</t>
    </r>
  </si>
  <si>
    <r>
      <t>12.1</t>
    </r>
    <r>
      <rPr>
        <sz val="8"/>
        <color rgb="FF000000"/>
        <rFont val="Arial"/>
        <family val="2"/>
      </rPr>
      <t>(10.7‑13.3)</t>
    </r>
  </si>
  <si>
    <r>
      <t>14.5</t>
    </r>
    <r>
      <rPr>
        <sz val="8"/>
        <color rgb="FF000000"/>
        <rFont val="Arial"/>
        <family val="2"/>
      </rPr>
      <t>(12.7‑15.9)</t>
    </r>
  </si>
  <si>
    <r>
      <t>16.5</t>
    </r>
    <r>
      <rPr>
        <sz val="8"/>
        <color rgb="FF000000"/>
        <rFont val="Arial"/>
        <family val="2"/>
      </rPr>
      <t>(14.3‑18.1)</t>
    </r>
  </si>
  <si>
    <r>
      <t>3.93</t>
    </r>
    <r>
      <rPr>
        <sz val="8"/>
        <color rgb="FF000000"/>
        <rFont val="Arial"/>
        <family val="2"/>
      </rPr>
      <t>(3.62‑4.31)</t>
    </r>
  </si>
  <si>
    <r>
      <t>4.74</t>
    </r>
    <r>
      <rPr>
        <sz val="8"/>
        <color rgb="FF000000"/>
        <rFont val="Arial"/>
        <family val="2"/>
      </rPr>
      <t>(4.37‑5.20)</t>
    </r>
  </si>
  <si>
    <r>
      <t>6.00</t>
    </r>
    <r>
      <rPr>
        <sz val="8"/>
        <color rgb="FF000000"/>
        <rFont val="Arial"/>
        <family val="2"/>
      </rPr>
      <t>(5.52‑6.57)</t>
    </r>
  </si>
  <si>
    <r>
      <t>7.07</t>
    </r>
    <r>
      <rPr>
        <sz val="8"/>
        <color rgb="FF000000"/>
        <rFont val="Arial"/>
        <family val="2"/>
      </rPr>
      <t>(6.49‑7.73)</t>
    </r>
  </si>
  <si>
    <r>
      <t>8.66</t>
    </r>
    <r>
      <rPr>
        <sz val="8"/>
        <color rgb="FF000000"/>
        <rFont val="Arial"/>
        <family val="2"/>
      </rPr>
      <t>(7.90‑9.44)</t>
    </r>
  </si>
  <si>
    <r>
      <t>10.0</t>
    </r>
    <r>
      <rPr>
        <sz val="8"/>
        <color rgb="FF000000"/>
        <rFont val="Arial"/>
        <family val="2"/>
      </rPr>
      <t>(9.08‑10.9)</t>
    </r>
  </si>
  <si>
    <r>
      <t>11.5</t>
    </r>
    <r>
      <rPr>
        <sz val="8"/>
        <color rgb="FF000000"/>
        <rFont val="Arial"/>
        <family val="2"/>
      </rPr>
      <t>(10.4‑12.5)</t>
    </r>
  </si>
  <si>
    <r>
      <t>13.2</t>
    </r>
    <r>
      <rPr>
        <sz val="8"/>
        <color rgb="FF000000"/>
        <rFont val="Arial"/>
        <family val="2"/>
      </rPr>
      <t>(11.8‑14.3)</t>
    </r>
  </si>
  <si>
    <r>
      <t>15.6</t>
    </r>
    <r>
      <rPr>
        <sz val="8"/>
        <color rgb="FF000000"/>
        <rFont val="Arial"/>
        <family val="2"/>
      </rPr>
      <t>(13.8‑17.0)</t>
    </r>
  </si>
  <si>
    <r>
      <t>17.7</t>
    </r>
    <r>
      <rPr>
        <sz val="8"/>
        <color rgb="FF000000"/>
        <rFont val="Arial"/>
        <family val="2"/>
      </rPr>
      <t>(15.4‑19.3)</t>
    </r>
  </si>
  <si>
    <r>
      <t>4.48</t>
    </r>
    <r>
      <rPr>
        <sz val="8"/>
        <color rgb="FF000000"/>
        <rFont val="Arial"/>
        <family val="2"/>
      </rPr>
      <t>(4.16‑4.86)</t>
    </r>
  </si>
  <si>
    <r>
      <t>5.38</t>
    </r>
    <r>
      <rPr>
        <sz val="8"/>
        <color rgb="FF000000"/>
        <rFont val="Arial"/>
        <family val="2"/>
      </rPr>
      <t>(4.99‑5.84)</t>
    </r>
  </si>
  <si>
    <r>
      <t>6.71</t>
    </r>
    <r>
      <rPr>
        <sz val="8"/>
        <color rgb="FF000000"/>
        <rFont val="Arial"/>
        <family val="2"/>
      </rPr>
      <t>(6.22‑7.28)</t>
    </r>
  </si>
  <si>
    <r>
      <t>7.81</t>
    </r>
    <r>
      <rPr>
        <sz val="8"/>
        <color rgb="FF000000"/>
        <rFont val="Arial"/>
        <family val="2"/>
      </rPr>
      <t>(7.22‑8.47)</t>
    </r>
  </si>
  <si>
    <r>
      <t>9.41</t>
    </r>
    <r>
      <rPr>
        <sz val="8"/>
        <color rgb="FF000000"/>
        <rFont val="Arial"/>
        <family val="2"/>
      </rPr>
      <t>(8.66‑10.2)</t>
    </r>
  </si>
  <si>
    <r>
      <t>10.7</t>
    </r>
    <r>
      <rPr>
        <sz val="8"/>
        <color rgb="FF000000"/>
        <rFont val="Arial"/>
        <family val="2"/>
      </rPr>
      <t>(9.85‑11.6)</t>
    </r>
  </si>
  <si>
    <r>
      <t>12.2</t>
    </r>
    <r>
      <rPr>
        <sz val="8"/>
        <color rgb="FF000000"/>
        <rFont val="Arial"/>
        <family val="2"/>
      </rPr>
      <t>(11.1‑13.2)</t>
    </r>
  </si>
  <si>
    <r>
      <t>13.7</t>
    </r>
    <r>
      <rPr>
        <sz val="8"/>
        <color rgb="FF000000"/>
        <rFont val="Arial"/>
        <family val="2"/>
      </rPr>
      <t>(12.4‑14.8)</t>
    </r>
  </si>
  <si>
    <r>
      <t>16.0</t>
    </r>
    <r>
      <rPr>
        <sz val="8"/>
        <color rgb="FF000000"/>
        <rFont val="Arial"/>
        <family val="2"/>
      </rPr>
      <t>(14.3‑17.3)</t>
    </r>
  </si>
  <si>
    <r>
      <t>17.8</t>
    </r>
    <r>
      <rPr>
        <sz val="8"/>
        <color rgb="FF000000"/>
        <rFont val="Arial"/>
        <family val="2"/>
      </rPr>
      <t>(15.8‑19.3)</t>
    </r>
  </si>
  <si>
    <r>
      <t>6.03</t>
    </r>
    <r>
      <rPr>
        <sz val="8"/>
        <color rgb="FF000000"/>
        <rFont val="Arial"/>
        <family val="2"/>
      </rPr>
      <t>(5.65‑6.45)</t>
    </r>
  </si>
  <si>
    <r>
      <t>7.17</t>
    </r>
    <r>
      <rPr>
        <sz val="8"/>
        <color rgb="FF000000"/>
        <rFont val="Arial"/>
        <family val="2"/>
      </rPr>
      <t>(6.73‑7.67)</t>
    </r>
  </si>
  <si>
    <r>
      <t>8.67</t>
    </r>
    <r>
      <rPr>
        <sz val="8"/>
        <color rgb="FF000000"/>
        <rFont val="Arial"/>
        <family val="2"/>
      </rPr>
      <t>(8.13‑9.28)</t>
    </r>
  </si>
  <si>
    <r>
      <t>9.89</t>
    </r>
    <r>
      <rPr>
        <sz val="8"/>
        <color rgb="FF000000"/>
        <rFont val="Arial"/>
        <family val="2"/>
      </rPr>
      <t>(9.26‑10.6)</t>
    </r>
  </si>
  <si>
    <r>
      <t>11.6</t>
    </r>
    <r>
      <rPr>
        <sz val="8"/>
        <color rgb="FF000000"/>
        <rFont val="Arial"/>
        <family val="2"/>
      </rPr>
      <t>(10.8‑12.4)</t>
    </r>
  </si>
  <si>
    <r>
      <t>13.0</t>
    </r>
    <r>
      <rPr>
        <sz val="8"/>
        <color rgb="FF000000"/>
        <rFont val="Arial"/>
        <family val="2"/>
      </rPr>
      <t>(12.0‑13.8)</t>
    </r>
  </si>
  <si>
    <r>
      <t>14.4</t>
    </r>
    <r>
      <rPr>
        <sz val="8"/>
        <color rgb="FF000000"/>
        <rFont val="Arial"/>
        <family val="2"/>
      </rPr>
      <t>(13.3‑15.3)</t>
    </r>
  </si>
  <si>
    <r>
      <t>15.8</t>
    </r>
    <r>
      <rPr>
        <sz val="8"/>
        <color rgb="FF000000"/>
        <rFont val="Arial"/>
        <family val="2"/>
      </rPr>
      <t>(14.6‑16.9)</t>
    </r>
  </si>
  <si>
    <r>
      <t>19.5</t>
    </r>
    <r>
      <rPr>
        <sz val="8"/>
        <color rgb="FF000000"/>
        <rFont val="Arial"/>
        <family val="2"/>
      </rPr>
      <t>(17.7‑20.9)</t>
    </r>
  </si>
  <si>
    <r>
      <t>7.45</t>
    </r>
    <r>
      <rPr>
        <sz val="8"/>
        <color rgb="FF000000"/>
        <rFont val="Arial"/>
        <family val="2"/>
      </rPr>
      <t>(6.99‑7.92)</t>
    </r>
  </si>
  <si>
    <r>
      <t>8.82</t>
    </r>
    <r>
      <rPr>
        <sz val="8"/>
        <color rgb="FF000000"/>
        <rFont val="Arial"/>
        <family val="2"/>
      </rPr>
      <t>(8.29‑9.38)</t>
    </r>
  </si>
  <si>
    <r>
      <t>10.5</t>
    </r>
    <r>
      <rPr>
        <sz val="8"/>
        <color rgb="FF000000"/>
        <rFont val="Arial"/>
        <family val="2"/>
      </rPr>
      <t>(9.86‑11.2)</t>
    </r>
  </si>
  <si>
    <r>
      <t>11.9</t>
    </r>
    <r>
      <rPr>
        <sz val="8"/>
        <color rgb="FF000000"/>
        <rFont val="Arial"/>
        <family val="2"/>
      </rPr>
      <t>(11.1‑12.6)</t>
    </r>
  </si>
  <si>
    <r>
      <t>13.7</t>
    </r>
    <r>
      <rPr>
        <sz val="8"/>
        <color rgb="FF000000"/>
        <rFont val="Arial"/>
        <family val="2"/>
      </rPr>
      <t>(12.8‑14.5)</t>
    </r>
  </si>
  <si>
    <r>
      <t>15.2</t>
    </r>
    <r>
      <rPr>
        <sz val="8"/>
        <color rgb="FF000000"/>
        <rFont val="Arial"/>
        <family val="2"/>
      </rPr>
      <t>(14.1‑16.1)</t>
    </r>
  </si>
  <si>
    <r>
      <t>16.6</t>
    </r>
    <r>
      <rPr>
        <sz val="8"/>
        <color rgb="FF000000"/>
        <rFont val="Arial"/>
        <family val="2"/>
      </rPr>
      <t>(15.4‑17.6)</t>
    </r>
  </si>
  <si>
    <r>
      <t>20.2</t>
    </r>
    <r>
      <rPr>
        <sz val="8"/>
        <color rgb="FF000000"/>
        <rFont val="Arial"/>
        <family val="2"/>
      </rPr>
      <t>(18.6‑21.5)</t>
    </r>
  </si>
  <si>
    <r>
      <t>21.8</t>
    </r>
    <r>
      <rPr>
        <sz val="8"/>
        <color rgb="FF000000"/>
        <rFont val="Arial"/>
        <family val="2"/>
      </rPr>
      <t>(19.9‑23.2)</t>
    </r>
  </si>
  <si>
    <r>
      <t>9.37</t>
    </r>
    <r>
      <rPr>
        <sz val="8"/>
        <color rgb="FF000000"/>
        <rFont val="Arial"/>
        <family val="2"/>
      </rPr>
      <t>(8.87‑9.88)</t>
    </r>
  </si>
  <si>
    <r>
      <t>12.9</t>
    </r>
    <r>
      <rPr>
        <sz val="8"/>
        <color rgb="FF000000"/>
        <rFont val="Arial"/>
        <family val="2"/>
      </rPr>
      <t>(12.2‑13.6)</t>
    </r>
  </si>
  <si>
    <r>
      <t>16.3</t>
    </r>
    <r>
      <rPr>
        <sz val="8"/>
        <color rgb="FF000000"/>
        <rFont val="Arial"/>
        <family val="2"/>
      </rPr>
      <t>(15.4‑17.1)</t>
    </r>
  </si>
  <si>
    <r>
      <t>17.7</t>
    </r>
    <r>
      <rPr>
        <sz val="8"/>
        <color rgb="FF000000"/>
        <rFont val="Arial"/>
        <family val="2"/>
      </rPr>
      <t>(16.7‑18.7)</t>
    </r>
  </si>
  <si>
    <r>
      <t>19.1</t>
    </r>
    <r>
      <rPr>
        <sz val="8"/>
        <color rgb="FF000000"/>
        <rFont val="Arial"/>
        <family val="2"/>
      </rPr>
      <t>(18.0‑20.2)</t>
    </r>
  </si>
  <si>
    <r>
      <t>20.5</t>
    </r>
    <r>
      <rPr>
        <sz val="8"/>
        <color rgb="FF000000"/>
        <rFont val="Arial"/>
        <family val="2"/>
      </rPr>
      <t>(19.2‑21.6)</t>
    </r>
  </si>
  <si>
    <r>
      <t>22.3</t>
    </r>
    <r>
      <rPr>
        <sz val="8"/>
        <color rgb="FF000000"/>
        <rFont val="Arial"/>
        <family val="2"/>
      </rPr>
      <t>(20.8‑23.6)</t>
    </r>
  </si>
  <si>
    <r>
      <t>23.6</t>
    </r>
    <r>
      <rPr>
        <sz val="8"/>
        <color rgb="FF000000"/>
        <rFont val="Arial"/>
        <family val="2"/>
      </rPr>
      <t>(22.0‑25.0)</t>
    </r>
  </si>
  <si>
    <r>
      <t>11.1</t>
    </r>
    <r>
      <rPr>
        <sz val="8"/>
        <color rgb="FF000000"/>
        <rFont val="Arial"/>
        <family val="2"/>
      </rPr>
      <t>(10.6‑11.8)</t>
    </r>
  </si>
  <si>
    <r>
      <t>13.1</t>
    </r>
    <r>
      <rPr>
        <sz val="8"/>
        <color rgb="FF000000"/>
        <rFont val="Arial"/>
        <family val="2"/>
      </rPr>
      <t>(12.4‑13.8)</t>
    </r>
  </si>
  <si>
    <r>
      <t>15.2</t>
    </r>
    <r>
      <rPr>
        <sz val="8"/>
        <color rgb="FF000000"/>
        <rFont val="Arial"/>
        <family val="2"/>
      </rPr>
      <t>(14.4‑16.0)</t>
    </r>
  </si>
  <si>
    <r>
      <t>16.7</t>
    </r>
    <r>
      <rPr>
        <sz val="8"/>
        <color rgb="FF000000"/>
        <rFont val="Arial"/>
        <family val="2"/>
      </rPr>
      <t>(15.8‑17.6)</t>
    </r>
  </si>
  <si>
    <r>
      <t>18.7</t>
    </r>
    <r>
      <rPr>
        <sz val="8"/>
        <color rgb="FF000000"/>
        <rFont val="Arial"/>
        <family val="2"/>
      </rPr>
      <t>(17.6‑19.7)</t>
    </r>
  </si>
  <si>
    <r>
      <t>21.5</t>
    </r>
    <r>
      <rPr>
        <sz val="8"/>
        <color rgb="FF000000"/>
        <rFont val="Arial"/>
        <family val="2"/>
      </rPr>
      <t>(20.3‑22.6)</t>
    </r>
  </si>
  <si>
    <r>
      <t>22.8</t>
    </r>
    <r>
      <rPr>
        <sz val="8"/>
        <color rgb="FF000000"/>
        <rFont val="Arial"/>
        <family val="2"/>
      </rPr>
      <t>(21.4‑24.1)</t>
    </r>
  </si>
  <si>
    <r>
      <t>24.5</t>
    </r>
    <r>
      <rPr>
        <sz val="8"/>
        <color rgb="FF000000"/>
        <rFont val="Arial"/>
        <family val="2"/>
      </rPr>
      <t>(22.9‑25.8)</t>
    </r>
  </si>
  <si>
    <r>
      <t>25.6</t>
    </r>
    <r>
      <rPr>
        <sz val="8"/>
        <color rgb="FF000000"/>
        <rFont val="Arial"/>
        <family val="2"/>
      </rPr>
      <t>(23.9‑27.1)</t>
    </r>
  </si>
  <si>
    <t>Upper</t>
  </si>
  <si>
    <r>
      <t>0.367</t>
    </r>
    <r>
      <rPr>
        <sz val="8"/>
        <color rgb="FF000000"/>
        <rFont val="Arial"/>
        <family val="2"/>
      </rPr>
      <t>(0.332‑0.404)</t>
    </r>
  </si>
  <si>
    <r>
      <t>0.439</t>
    </r>
    <r>
      <rPr>
        <sz val="8"/>
        <color rgb="FF000000"/>
        <rFont val="Arial"/>
        <family val="2"/>
      </rPr>
      <t>(0.397‑0.484)</t>
    </r>
  </si>
  <si>
    <r>
      <t>0.521</t>
    </r>
    <r>
      <rPr>
        <sz val="8"/>
        <color rgb="FF000000"/>
        <rFont val="Arial"/>
        <family val="2"/>
      </rPr>
      <t>(0.472‑0.575)</t>
    </r>
  </si>
  <si>
    <r>
      <t>0.582</t>
    </r>
    <r>
      <rPr>
        <sz val="8"/>
        <color rgb="FF000000"/>
        <rFont val="Arial"/>
        <family val="2"/>
      </rPr>
      <t>(0.525‑0.642)</t>
    </r>
  </si>
  <si>
    <r>
      <t>0.659</t>
    </r>
    <r>
      <rPr>
        <sz val="8"/>
        <color rgb="FF000000"/>
        <rFont val="Arial"/>
        <family val="2"/>
      </rPr>
      <t>(0.592‑0.728)</t>
    </r>
  </si>
  <si>
    <r>
      <t>0.716</t>
    </r>
    <r>
      <rPr>
        <sz val="8"/>
        <color rgb="FF000000"/>
        <rFont val="Arial"/>
        <family val="2"/>
      </rPr>
      <t>(0.641‑0.794)</t>
    </r>
  </si>
  <si>
    <r>
      <t>0.774</t>
    </r>
    <r>
      <rPr>
        <sz val="8"/>
        <color rgb="FF000000"/>
        <rFont val="Arial"/>
        <family val="2"/>
      </rPr>
      <t>(0.688‑0.858)</t>
    </r>
  </si>
  <si>
    <r>
      <t>0.827</t>
    </r>
    <r>
      <rPr>
        <sz val="8"/>
        <color rgb="FF000000"/>
        <rFont val="Arial"/>
        <family val="2"/>
      </rPr>
      <t>(0.731‑0.923)</t>
    </r>
  </si>
  <si>
    <r>
      <t>0.895</t>
    </r>
    <r>
      <rPr>
        <sz val="8"/>
        <color rgb="FF000000"/>
        <rFont val="Arial"/>
        <family val="2"/>
      </rPr>
      <t>(0.783‑1.00)</t>
    </r>
  </si>
  <si>
    <r>
      <t>0.950</t>
    </r>
    <r>
      <rPr>
        <sz val="8"/>
        <color rgb="FF000000"/>
        <rFont val="Arial"/>
        <family val="2"/>
      </rPr>
      <t>(0.823‑1.07)</t>
    </r>
  </si>
  <si>
    <r>
      <t>0.586</t>
    </r>
    <r>
      <rPr>
        <sz val="8"/>
        <color rgb="FF000000"/>
        <rFont val="Arial"/>
        <family val="2"/>
      </rPr>
      <t>(0.531‑0.646)</t>
    </r>
  </si>
  <si>
    <r>
      <t>0.703</t>
    </r>
    <r>
      <rPr>
        <sz val="8"/>
        <color rgb="FF000000"/>
        <rFont val="Arial"/>
        <family val="2"/>
      </rPr>
      <t>(0.636‑0.775)</t>
    </r>
  </si>
  <si>
    <r>
      <t>0.835</t>
    </r>
    <r>
      <rPr>
        <sz val="8"/>
        <color rgb="FF000000"/>
        <rFont val="Arial"/>
        <family val="2"/>
      </rPr>
      <t>(0.755‑0.921)</t>
    </r>
  </si>
  <si>
    <r>
      <t>0.931</t>
    </r>
    <r>
      <rPr>
        <sz val="8"/>
        <color rgb="FF000000"/>
        <rFont val="Arial"/>
        <family val="2"/>
      </rPr>
      <t>(0.840‑1.03)</t>
    </r>
  </si>
  <si>
    <r>
      <t>1.05</t>
    </r>
    <r>
      <rPr>
        <sz val="8"/>
        <color rgb="FF000000"/>
        <rFont val="Arial"/>
        <family val="2"/>
      </rPr>
      <t>(0.943‑1.16)</t>
    </r>
  </si>
  <si>
    <r>
      <t>1.23</t>
    </r>
    <r>
      <rPr>
        <sz val="8"/>
        <color rgb="FF000000"/>
        <rFont val="Arial"/>
        <family val="2"/>
      </rPr>
      <t>(1.09‑1.36)</t>
    </r>
  </si>
  <si>
    <r>
      <t>1.31</t>
    </r>
    <r>
      <rPr>
        <sz val="8"/>
        <color rgb="FF000000"/>
        <rFont val="Arial"/>
        <family val="2"/>
      </rPr>
      <t>(1.16‑1.46)</t>
    </r>
  </si>
  <si>
    <r>
      <t>1.42</t>
    </r>
    <r>
      <rPr>
        <sz val="8"/>
        <color rgb="FF000000"/>
        <rFont val="Arial"/>
        <family val="2"/>
      </rPr>
      <t>(1.24‑1.59)</t>
    </r>
  </si>
  <si>
    <r>
      <t>1.50</t>
    </r>
    <r>
      <rPr>
        <sz val="8"/>
        <color rgb="FF000000"/>
        <rFont val="Arial"/>
        <family val="2"/>
      </rPr>
      <t>(1.30‑1.69)</t>
    </r>
  </si>
  <si>
    <r>
      <t>0.732</t>
    </r>
    <r>
      <rPr>
        <sz val="8"/>
        <color rgb="FF000000"/>
        <rFont val="Arial"/>
        <family val="2"/>
      </rPr>
      <t>(0.663‑0.807)</t>
    </r>
  </si>
  <si>
    <r>
      <t>0.883</t>
    </r>
    <r>
      <rPr>
        <sz val="8"/>
        <color rgb="FF000000"/>
        <rFont val="Arial"/>
        <family val="2"/>
      </rPr>
      <t>(0.799‑0.974)</t>
    </r>
  </si>
  <si>
    <r>
      <t>1.06</t>
    </r>
    <r>
      <rPr>
        <sz val="8"/>
        <color rgb="FF000000"/>
        <rFont val="Arial"/>
        <family val="2"/>
      </rPr>
      <t>(0.955‑1.16)</t>
    </r>
  </si>
  <si>
    <r>
      <t>1.18</t>
    </r>
    <r>
      <rPr>
        <sz val="8"/>
        <color rgb="FF000000"/>
        <rFont val="Arial"/>
        <family val="2"/>
      </rPr>
      <t>(1.06‑1.30)</t>
    </r>
  </si>
  <si>
    <r>
      <t>1.33</t>
    </r>
    <r>
      <rPr>
        <sz val="8"/>
        <color rgb="FF000000"/>
        <rFont val="Arial"/>
        <family val="2"/>
      </rPr>
      <t>(1.20‑1.47)</t>
    </r>
  </si>
  <si>
    <r>
      <t>1.45</t>
    </r>
    <r>
      <rPr>
        <sz val="8"/>
        <color rgb="FF000000"/>
        <rFont val="Arial"/>
        <family val="2"/>
      </rPr>
      <t>(1.29‑1.60)</t>
    </r>
  </si>
  <si>
    <r>
      <t>1.55</t>
    </r>
    <r>
      <rPr>
        <sz val="8"/>
        <color rgb="FF000000"/>
        <rFont val="Arial"/>
        <family val="2"/>
      </rPr>
      <t>(1.38‑1.72)</t>
    </r>
  </si>
  <si>
    <r>
      <t>1.65</t>
    </r>
    <r>
      <rPr>
        <sz val="8"/>
        <color rgb="FF000000"/>
        <rFont val="Arial"/>
        <family val="2"/>
      </rPr>
      <t>(1.46‑1.85)</t>
    </r>
  </si>
  <si>
    <r>
      <t>1.78</t>
    </r>
    <r>
      <rPr>
        <sz val="8"/>
        <color rgb="FF000000"/>
        <rFont val="Arial"/>
        <family val="2"/>
      </rPr>
      <t>(1.56‑2.00)</t>
    </r>
  </si>
  <si>
    <r>
      <t>1.88</t>
    </r>
    <r>
      <rPr>
        <sz val="8"/>
        <color rgb="FF000000"/>
        <rFont val="Arial"/>
        <family val="2"/>
      </rPr>
      <t>(1.63‑2.12)</t>
    </r>
  </si>
  <si>
    <r>
      <t>1.00</t>
    </r>
    <r>
      <rPr>
        <sz val="8"/>
        <color rgb="FF000000"/>
        <rFont val="Arial"/>
        <family val="2"/>
      </rPr>
      <t>(0.909‑1.11)</t>
    </r>
  </si>
  <si>
    <r>
      <t>1.22</t>
    </r>
    <r>
      <rPr>
        <sz val="8"/>
        <color rgb="FF000000"/>
        <rFont val="Arial"/>
        <family val="2"/>
      </rPr>
      <t>(1.10‑1.35)</t>
    </r>
  </si>
  <si>
    <r>
      <t>1.50</t>
    </r>
    <r>
      <rPr>
        <sz val="8"/>
        <color rgb="FF000000"/>
        <rFont val="Arial"/>
        <family val="2"/>
      </rPr>
      <t>(1.36‑1.65)</t>
    </r>
  </si>
  <si>
    <r>
      <t>1.71</t>
    </r>
    <r>
      <rPr>
        <sz val="8"/>
        <color rgb="FF000000"/>
        <rFont val="Arial"/>
        <family val="2"/>
      </rPr>
      <t>(1.54‑1.88)</t>
    </r>
  </si>
  <si>
    <r>
      <t>1.97</t>
    </r>
    <r>
      <rPr>
        <sz val="8"/>
        <color rgb="FF000000"/>
        <rFont val="Arial"/>
        <family val="2"/>
      </rPr>
      <t>(1.77‑2.18)</t>
    </r>
  </si>
  <si>
    <r>
      <t>2.18</t>
    </r>
    <r>
      <rPr>
        <sz val="8"/>
        <color rgb="FF000000"/>
        <rFont val="Arial"/>
        <family val="2"/>
      </rPr>
      <t>(1.95‑2.41)</t>
    </r>
  </si>
  <si>
    <r>
      <t>2.38</t>
    </r>
    <r>
      <rPr>
        <sz val="8"/>
        <color rgb="FF000000"/>
        <rFont val="Arial"/>
        <family val="2"/>
      </rPr>
      <t>(2.12‑2.64)</t>
    </r>
  </si>
  <si>
    <r>
      <t>2.58</t>
    </r>
    <r>
      <rPr>
        <sz val="8"/>
        <color rgb="FF000000"/>
        <rFont val="Arial"/>
        <family val="2"/>
      </rPr>
      <t>(2.28‑2.87)</t>
    </r>
  </si>
  <si>
    <r>
      <t>2.84</t>
    </r>
    <r>
      <rPr>
        <sz val="8"/>
        <color rgb="FF000000"/>
        <rFont val="Arial"/>
        <family val="2"/>
      </rPr>
      <t>(2.48‑3.18)</t>
    </r>
  </si>
  <si>
    <r>
      <t>3.04</t>
    </r>
    <r>
      <rPr>
        <sz val="8"/>
        <color rgb="FF000000"/>
        <rFont val="Arial"/>
        <family val="2"/>
      </rPr>
      <t>(2.64‑3.44)</t>
    </r>
  </si>
  <si>
    <r>
      <t>1.25</t>
    </r>
    <r>
      <rPr>
        <sz val="8"/>
        <color rgb="FF000000"/>
        <rFont val="Arial"/>
        <family val="2"/>
      </rPr>
      <t>(1.13‑1.38)</t>
    </r>
  </si>
  <si>
    <r>
      <t>1.92</t>
    </r>
    <r>
      <rPr>
        <sz val="8"/>
        <color rgb="FF000000"/>
        <rFont val="Arial"/>
        <family val="2"/>
      </rPr>
      <t>(1.74‑2.12)</t>
    </r>
  </si>
  <si>
    <r>
      <t>2.22</t>
    </r>
    <r>
      <rPr>
        <sz val="8"/>
        <color rgb="FF000000"/>
        <rFont val="Arial"/>
        <family val="2"/>
      </rPr>
      <t>(2.01‑2.45)</t>
    </r>
  </si>
  <si>
    <r>
      <t>2.63</t>
    </r>
    <r>
      <rPr>
        <sz val="8"/>
        <color rgb="FF000000"/>
        <rFont val="Arial"/>
        <family val="2"/>
      </rPr>
      <t>(2.36‑2.90)</t>
    </r>
  </si>
  <si>
    <r>
      <t>2.95</t>
    </r>
    <r>
      <rPr>
        <sz val="8"/>
        <color rgb="FF000000"/>
        <rFont val="Arial"/>
        <family val="2"/>
      </rPr>
      <t>(2.64‑3.27)</t>
    </r>
  </si>
  <si>
    <r>
      <t>3.28</t>
    </r>
    <r>
      <rPr>
        <sz val="8"/>
        <color rgb="FF000000"/>
        <rFont val="Arial"/>
        <family val="2"/>
      </rPr>
      <t>(2.91‑3.64)</t>
    </r>
  </si>
  <si>
    <r>
      <t>3.61</t>
    </r>
    <r>
      <rPr>
        <sz val="8"/>
        <color rgb="FF000000"/>
        <rFont val="Arial"/>
        <family val="2"/>
      </rPr>
      <t>(3.19‑4.03)</t>
    </r>
  </si>
  <si>
    <r>
      <t>4.07</t>
    </r>
    <r>
      <rPr>
        <sz val="8"/>
        <color rgb="FF000000"/>
        <rFont val="Arial"/>
        <family val="2"/>
      </rPr>
      <t>(3.56‑4.57)</t>
    </r>
  </si>
  <si>
    <r>
      <t>4.44</t>
    </r>
    <r>
      <rPr>
        <sz val="8"/>
        <color rgb="FF000000"/>
        <rFont val="Arial"/>
        <family val="2"/>
      </rPr>
      <t>(3.85‑5.02)</t>
    </r>
  </si>
  <si>
    <r>
      <t>1.52</t>
    </r>
    <r>
      <rPr>
        <sz val="8"/>
        <color rgb="FF000000"/>
        <rFont val="Arial"/>
        <family val="2"/>
      </rPr>
      <t>(1.37‑1.68)</t>
    </r>
  </si>
  <si>
    <r>
      <t>1.85</t>
    </r>
    <r>
      <rPr>
        <sz val="8"/>
        <color rgb="FF000000"/>
        <rFont val="Arial"/>
        <family val="2"/>
      </rPr>
      <t>(1.67‑2.05)</t>
    </r>
  </si>
  <si>
    <r>
      <t>2.34</t>
    </r>
    <r>
      <rPr>
        <sz val="8"/>
        <color rgb="FF000000"/>
        <rFont val="Arial"/>
        <family val="2"/>
      </rPr>
      <t>(2.11‑2.59)</t>
    </r>
  </si>
  <si>
    <r>
      <t>2.72</t>
    </r>
    <r>
      <rPr>
        <sz val="8"/>
        <color rgb="FF000000"/>
        <rFont val="Arial"/>
        <family val="2"/>
      </rPr>
      <t>(2.45‑3.01)</t>
    </r>
  </si>
  <si>
    <r>
      <t>3.25</t>
    </r>
    <r>
      <rPr>
        <sz val="8"/>
        <color rgb="FF000000"/>
        <rFont val="Arial"/>
        <family val="2"/>
      </rPr>
      <t>(2.91‑3.60)</t>
    </r>
  </si>
  <si>
    <r>
      <t>3.68</t>
    </r>
    <r>
      <rPr>
        <sz val="8"/>
        <color rgb="FF000000"/>
        <rFont val="Arial"/>
        <family val="2"/>
      </rPr>
      <t>(3.28‑4.08)</t>
    </r>
  </si>
  <si>
    <r>
      <t>4.13</t>
    </r>
    <r>
      <rPr>
        <sz val="8"/>
        <color rgb="FF000000"/>
        <rFont val="Arial"/>
        <family val="2"/>
      </rPr>
      <t>(3.65‑4.60)</t>
    </r>
  </si>
  <si>
    <r>
      <t>4.60</t>
    </r>
    <r>
      <rPr>
        <sz val="8"/>
        <color rgb="FF000000"/>
        <rFont val="Arial"/>
        <family val="2"/>
      </rPr>
      <t>(4.04‑5.14)</t>
    </r>
  </si>
  <si>
    <r>
      <t>5.25</t>
    </r>
    <r>
      <rPr>
        <sz val="8"/>
        <color rgb="FF000000"/>
        <rFont val="Arial"/>
        <family val="2"/>
      </rPr>
      <t>(4.55‑5.90)</t>
    </r>
  </si>
  <si>
    <r>
      <t>5.79</t>
    </r>
    <r>
      <rPr>
        <sz val="8"/>
        <color rgb="FF000000"/>
        <rFont val="Arial"/>
        <family val="2"/>
      </rPr>
      <t>(4.97‑6.54)</t>
    </r>
  </si>
  <si>
    <r>
      <t>1.65</t>
    </r>
    <r>
      <rPr>
        <sz val="8"/>
        <color rgb="FF000000"/>
        <rFont val="Arial"/>
        <family val="2"/>
      </rPr>
      <t>(1.48‑1.84)</t>
    </r>
  </si>
  <si>
    <r>
      <t>2.01</t>
    </r>
    <r>
      <rPr>
        <sz val="8"/>
        <color rgb="FF000000"/>
        <rFont val="Arial"/>
        <family val="2"/>
      </rPr>
      <t>(1.80‑2.24)</t>
    </r>
  </si>
  <si>
    <r>
      <t>2.55</t>
    </r>
    <r>
      <rPr>
        <sz val="8"/>
        <color rgb="FF000000"/>
        <rFont val="Arial"/>
        <family val="2"/>
      </rPr>
      <t>(2.28‑2.83)</t>
    </r>
  </si>
  <si>
    <r>
      <t>2.98</t>
    </r>
    <r>
      <rPr>
        <sz val="8"/>
        <color rgb="FF000000"/>
        <rFont val="Arial"/>
        <family val="2"/>
      </rPr>
      <t>(2.66‑3.31)</t>
    </r>
  </si>
  <si>
    <r>
      <t>3.58</t>
    </r>
    <r>
      <rPr>
        <sz val="8"/>
        <color rgb="FF000000"/>
        <rFont val="Arial"/>
        <family val="2"/>
      </rPr>
      <t>(3.17‑3.98)</t>
    </r>
  </si>
  <si>
    <r>
      <t>4.08</t>
    </r>
    <r>
      <rPr>
        <sz val="8"/>
        <color rgb="FF000000"/>
        <rFont val="Arial"/>
        <family val="2"/>
      </rPr>
      <t>(3.59‑4.54)</t>
    </r>
  </si>
  <si>
    <r>
      <t>4.61</t>
    </r>
    <r>
      <rPr>
        <sz val="8"/>
        <color rgb="FF000000"/>
        <rFont val="Arial"/>
        <family val="2"/>
      </rPr>
      <t>(4.03‑5.14)</t>
    </r>
  </si>
  <si>
    <r>
      <t>5.17</t>
    </r>
    <r>
      <rPr>
        <sz val="8"/>
        <color rgb="FF000000"/>
        <rFont val="Arial"/>
        <family val="2"/>
      </rPr>
      <t>(4.48‑5.79)</t>
    </r>
  </si>
  <si>
    <r>
      <t>5.97</t>
    </r>
    <r>
      <rPr>
        <sz val="8"/>
        <color rgb="FF000000"/>
        <rFont val="Arial"/>
        <family val="2"/>
      </rPr>
      <t>(5.10‑6.72)</t>
    </r>
  </si>
  <si>
    <r>
      <t>6.63</t>
    </r>
    <r>
      <rPr>
        <sz val="8"/>
        <color rgb="FF000000"/>
        <rFont val="Arial"/>
        <family val="2"/>
      </rPr>
      <t>(5.59‑7.50)</t>
    </r>
  </si>
  <si>
    <r>
      <t>2.02</t>
    </r>
    <r>
      <rPr>
        <sz val="8"/>
        <color rgb="FF000000"/>
        <rFont val="Arial"/>
        <family val="2"/>
      </rPr>
      <t>(1.82‑2.25)</t>
    </r>
  </si>
  <si>
    <r>
      <t>2.45</t>
    </r>
    <r>
      <rPr>
        <sz val="8"/>
        <color rgb="FF000000"/>
        <rFont val="Arial"/>
        <family val="2"/>
      </rPr>
      <t>(2.21‑2.73)</t>
    </r>
  </si>
  <si>
    <r>
      <t>3.09</t>
    </r>
    <r>
      <rPr>
        <sz val="8"/>
        <color rgb="FF000000"/>
        <rFont val="Arial"/>
        <family val="2"/>
      </rPr>
      <t>(2.78‑3.44)</t>
    </r>
  </si>
  <si>
    <r>
      <t>3.63</t>
    </r>
    <r>
      <rPr>
        <sz val="8"/>
        <color rgb="FF000000"/>
        <rFont val="Arial"/>
        <family val="2"/>
      </rPr>
      <t>(3.24‑4.04)</t>
    </r>
  </si>
  <si>
    <r>
      <t>4.41</t>
    </r>
    <r>
      <rPr>
        <sz val="8"/>
        <color rgb="FF000000"/>
        <rFont val="Arial"/>
        <family val="2"/>
      </rPr>
      <t>(3.91‑4.90)</t>
    </r>
  </si>
  <si>
    <r>
      <t>5.07</t>
    </r>
    <r>
      <rPr>
        <sz val="8"/>
        <color rgb="FF000000"/>
        <rFont val="Arial"/>
        <family val="2"/>
      </rPr>
      <t>(4.46‑5.65)</t>
    </r>
  </si>
  <si>
    <r>
      <t>5.79</t>
    </r>
    <r>
      <rPr>
        <sz val="8"/>
        <color rgb="FF000000"/>
        <rFont val="Arial"/>
        <family val="2"/>
      </rPr>
      <t>(5.05‑6.48)</t>
    </r>
  </si>
  <si>
    <r>
      <t>6.57</t>
    </r>
    <r>
      <rPr>
        <sz val="8"/>
        <color rgb="FF000000"/>
        <rFont val="Arial"/>
        <family val="2"/>
      </rPr>
      <t>(5.66‑7.37)</t>
    </r>
  </si>
  <si>
    <r>
      <t>7.70</t>
    </r>
    <r>
      <rPr>
        <sz val="8"/>
        <color rgb="FF000000"/>
        <rFont val="Arial"/>
        <family val="2"/>
      </rPr>
      <t>(6.53‑8.72)</t>
    </r>
  </si>
  <si>
    <r>
      <t>8.67</t>
    </r>
    <r>
      <rPr>
        <sz val="8"/>
        <color rgb="FF000000"/>
        <rFont val="Arial"/>
        <family val="2"/>
      </rPr>
      <t>(7.23‑9.87)</t>
    </r>
  </si>
  <si>
    <r>
      <t>2.40</t>
    </r>
    <r>
      <rPr>
        <sz val="8"/>
        <color rgb="FF000000"/>
        <rFont val="Arial"/>
        <family val="2"/>
      </rPr>
      <t>(2.15‑2.72)</t>
    </r>
  </si>
  <si>
    <r>
      <t>2.91</t>
    </r>
    <r>
      <rPr>
        <sz val="8"/>
        <color rgb="FF000000"/>
        <rFont val="Arial"/>
        <family val="2"/>
      </rPr>
      <t>(2.61‑3.29)</t>
    </r>
  </si>
  <si>
    <r>
      <t>3.71</t>
    </r>
    <r>
      <rPr>
        <sz val="8"/>
        <color rgb="FF000000"/>
        <rFont val="Arial"/>
        <family val="2"/>
      </rPr>
      <t>(3.30‑4.18)</t>
    </r>
  </si>
  <si>
    <r>
      <t>4.40</t>
    </r>
    <r>
      <rPr>
        <sz val="8"/>
        <color rgb="FF000000"/>
        <rFont val="Arial"/>
        <family val="2"/>
      </rPr>
      <t>(3.90‑4.96)</t>
    </r>
  </si>
  <si>
    <r>
      <t>5.43</t>
    </r>
    <r>
      <rPr>
        <sz val="8"/>
        <color rgb="FF000000"/>
        <rFont val="Arial"/>
        <family val="2"/>
      </rPr>
      <t>(4.77‑6.11)</t>
    </r>
  </si>
  <si>
    <r>
      <t>6.34</t>
    </r>
    <r>
      <rPr>
        <sz val="8"/>
        <color rgb="FF000000"/>
        <rFont val="Arial"/>
        <family val="2"/>
      </rPr>
      <t>(5.51‑7.15)</t>
    </r>
  </si>
  <si>
    <r>
      <t>7.35</t>
    </r>
    <r>
      <rPr>
        <sz val="8"/>
        <color rgb="FF000000"/>
        <rFont val="Arial"/>
        <family val="2"/>
      </rPr>
      <t>(6.30‑8.30)</t>
    </r>
  </si>
  <si>
    <r>
      <t>8.47</t>
    </r>
    <r>
      <rPr>
        <sz val="8"/>
        <color rgb="FF000000"/>
        <rFont val="Arial"/>
        <family val="2"/>
      </rPr>
      <t>(7.16‑9.60)</t>
    </r>
  </si>
  <si>
    <r>
      <t>10.2</t>
    </r>
    <r>
      <rPr>
        <sz val="8"/>
        <color rgb="FF000000"/>
        <rFont val="Arial"/>
        <family val="2"/>
      </rPr>
      <t>(8.42‑11.6)</t>
    </r>
  </si>
  <si>
    <r>
      <t>11.6</t>
    </r>
    <r>
      <rPr>
        <sz val="8"/>
        <color rgb="FF000000"/>
        <rFont val="Arial"/>
        <family val="2"/>
      </rPr>
      <t>(9.47‑13.4)</t>
    </r>
  </si>
  <si>
    <r>
      <t>2.76</t>
    </r>
    <r>
      <rPr>
        <sz val="8"/>
        <color rgb="FF000000"/>
        <rFont val="Arial"/>
        <family val="2"/>
      </rPr>
      <t>(2.50‑3.10)</t>
    </r>
  </si>
  <si>
    <r>
      <t>3.36</t>
    </r>
    <r>
      <rPr>
        <sz val="8"/>
        <color rgb="FF000000"/>
        <rFont val="Arial"/>
        <family val="2"/>
      </rPr>
      <t>(3.04‑3.77)</t>
    </r>
  </si>
  <si>
    <r>
      <t>4.37</t>
    </r>
    <r>
      <rPr>
        <sz val="8"/>
        <color rgb="FF000000"/>
        <rFont val="Arial"/>
        <family val="2"/>
      </rPr>
      <t>(3.95‑4.90)</t>
    </r>
  </si>
  <si>
    <r>
      <t>5.24</t>
    </r>
    <r>
      <rPr>
        <sz val="8"/>
        <color rgb="FF000000"/>
        <rFont val="Arial"/>
        <family val="2"/>
      </rPr>
      <t>(4.71‑5.85)</t>
    </r>
  </si>
  <si>
    <r>
      <t>6.56</t>
    </r>
    <r>
      <rPr>
        <sz val="8"/>
        <color rgb="FF000000"/>
        <rFont val="Arial"/>
        <family val="2"/>
      </rPr>
      <t>(5.85‑7.30)</t>
    </r>
  </si>
  <si>
    <r>
      <t>7.72</t>
    </r>
    <r>
      <rPr>
        <sz val="8"/>
        <color rgb="FF000000"/>
        <rFont val="Arial"/>
        <family val="2"/>
      </rPr>
      <t>(6.84‑8.58)</t>
    </r>
  </si>
  <si>
    <r>
      <t>9.03</t>
    </r>
    <r>
      <rPr>
        <sz val="8"/>
        <color rgb="FF000000"/>
        <rFont val="Arial"/>
        <family val="2"/>
      </rPr>
      <t>(7.92‑10.0)</t>
    </r>
  </si>
  <si>
    <r>
      <t>10.5</t>
    </r>
    <r>
      <rPr>
        <sz val="8"/>
        <color rgb="FF000000"/>
        <rFont val="Arial"/>
        <family val="2"/>
      </rPr>
      <t>(9.12‑11.6)</t>
    </r>
  </si>
  <si>
    <r>
      <t>12.8</t>
    </r>
    <r>
      <rPr>
        <sz val="8"/>
        <color rgb="FF000000"/>
        <rFont val="Arial"/>
        <family val="2"/>
      </rPr>
      <t>(10.9‑14.1)</t>
    </r>
  </si>
  <si>
    <r>
      <t>14.7</t>
    </r>
    <r>
      <rPr>
        <sz val="8"/>
        <color rgb="FF000000"/>
        <rFont val="Arial"/>
        <family val="2"/>
      </rPr>
      <t>(12.4‑16.2)</t>
    </r>
  </si>
  <si>
    <r>
      <t>3.17</t>
    </r>
    <r>
      <rPr>
        <sz val="8"/>
        <color rgb="FF000000"/>
        <rFont val="Arial"/>
        <family val="2"/>
      </rPr>
      <t>(2.86‑3.53)</t>
    </r>
  </si>
  <si>
    <r>
      <t>3.85</t>
    </r>
    <r>
      <rPr>
        <sz val="8"/>
        <color rgb="FF000000"/>
        <rFont val="Arial"/>
        <family val="2"/>
      </rPr>
      <t>(3.48‑4.29)</t>
    </r>
  </si>
  <si>
    <r>
      <t>5.01</t>
    </r>
    <r>
      <rPr>
        <sz val="8"/>
        <color rgb="FF000000"/>
        <rFont val="Arial"/>
        <family val="2"/>
      </rPr>
      <t>(4.52‑5.58)</t>
    </r>
  </si>
  <si>
    <r>
      <t>6.00</t>
    </r>
    <r>
      <rPr>
        <sz val="8"/>
        <color rgb="FF000000"/>
        <rFont val="Arial"/>
        <family val="2"/>
      </rPr>
      <t>(5.38‑6.66)</t>
    </r>
  </si>
  <si>
    <r>
      <t>7.50</t>
    </r>
    <r>
      <rPr>
        <sz val="8"/>
        <color rgb="FF000000"/>
        <rFont val="Arial"/>
        <family val="2"/>
      </rPr>
      <t>(6.69‑8.31)</t>
    </r>
  </si>
  <si>
    <r>
      <t>8.81</t>
    </r>
    <r>
      <rPr>
        <sz val="8"/>
        <color rgb="FF000000"/>
        <rFont val="Arial"/>
        <family val="2"/>
      </rPr>
      <t>(7.81‑9.74)</t>
    </r>
  </si>
  <si>
    <r>
      <t>10.3</t>
    </r>
    <r>
      <rPr>
        <sz val="8"/>
        <color rgb="FF000000"/>
        <rFont val="Arial"/>
        <family val="2"/>
      </rPr>
      <t>(9.04‑11.3)</t>
    </r>
  </si>
  <si>
    <r>
      <t>11.9</t>
    </r>
    <r>
      <rPr>
        <sz val="8"/>
        <color rgb="FF000000"/>
        <rFont val="Arial"/>
        <family val="2"/>
      </rPr>
      <t>(10.4‑13.2)</t>
    </r>
  </si>
  <si>
    <r>
      <t>14.4</t>
    </r>
    <r>
      <rPr>
        <sz val="8"/>
        <color rgb="FF000000"/>
        <rFont val="Arial"/>
        <family val="2"/>
      </rPr>
      <t>(12.4‑15.9)</t>
    </r>
  </si>
  <si>
    <r>
      <t>16.6</t>
    </r>
    <r>
      <rPr>
        <sz val="8"/>
        <color rgb="FF000000"/>
        <rFont val="Arial"/>
        <family val="2"/>
      </rPr>
      <t>(14.0‑18.3)</t>
    </r>
  </si>
  <si>
    <r>
      <t>4.09</t>
    </r>
    <r>
      <rPr>
        <sz val="8"/>
        <color rgb="FF000000"/>
        <rFont val="Arial"/>
        <family val="2"/>
      </rPr>
      <t>(3.71‑4.54)</t>
    </r>
  </si>
  <si>
    <r>
      <t>5.29</t>
    </r>
    <r>
      <rPr>
        <sz val="8"/>
        <color rgb="FF000000"/>
        <rFont val="Arial"/>
        <family val="2"/>
      </rPr>
      <t>(4.79‑5.87)</t>
    </r>
  </si>
  <si>
    <r>
      <t>6.31</t>
    </r>
    <r>
      <rPr>
        <sz val="8"/>
        <color rgb="FF000000"/>
        <rFont val="Arial"/>
        <family val="2"/>
      </rPr>
      <t>(5.70‑6.99)</t>
    </r>
  </si>
  <si>
    <r>
      <t>7.85</t>
    </r>
    <r>
      <rPr>
        <sz val="8"/>
        <color rgb="FF000000"/>
        <rFont val="Arial"/>
        <family val="2"/>
      </rPr>
      <t>(7.04‑8.68)</t>
    </r>
  </si>
  <si>
    <r>
      <t>9.19</t>
    </r>
    <r>
      <rPr>
        <sz val="8"/>
        <color rgb="FF000000"/>
        <rFont val="Arial"/>
        <family val="2"/>
      </rPr>
      <t>(8.20‑10.1)</t>
    </r>
  </si>
  <si>
    <r>
      <t>10.7</t>
    </r>
    <r>
      <rPr>
        <sz val="8"/>
        <color rgb="FF000000"/>
        <rFont val="Arial"/>
        <family val="2"/>
      </rPr>
      <t>(9.45‑11.8)</t>
    </r>
  </si>
  <si>
    <r>
      <t>12.3</t>
    </r>
    <r>
      <rPr>
        <sz val="8"/>
        <color rgb="FF000000"/>
        <rFont val="Arial"/>
        <family val="2"/>
      </rPr>
      <t>(10.8‑13.6)</t>
    </r>
  </si>
  <si>
    <r>
      <t>17.0</t>
    </r>
    <r>
      <rPr>
        <sz val="8"/>
        <color rgb="FF000000"/>
        <rFont val="Arial"/>
        <family val="2"/>
      </rPr>
      <t>(14.6‑18.7)</t>
    </r>
  </si>
  <si>
    <r>
      <t>3.56</t>
    </r>
    <r>
      <rPr>
        <sz val="8"/>
        <color rgb="FF000000"/>
        <rFont val="Arial"/>
        <family val="2"/>
      </rPr>
      <t>(3.24‑3.94)</t>
    </r>
  </si>
  <si>
    <r>
      <t>4.32</t>
    </r>
    <r>
      <rPr>
        <sz val="8"/>
        <color rgb="FF000000"/>
        <rFont val="Arial"/>
        <family val="2"/>
      </rPr>
      <t>(3.94‑4.79)</t>
    </r>
  </si>
  <si>
    <r>
      <t>5.56</t>
    </r>
    <r>
      <rPr>
        <sz val="8"/>
        <color rgb="FF000000"/>
        <rFont val="Arial"/>
        <family val="2"/>
      </rPr>
      <t>(5.06‑6.17)</t>
    </r>
  </si>
  <si>
    <r>
      <t>6.62</t>
    </r>
    <r>
      <rPr>
        <sz val="8"/>
        <color rgb="FF000000"/>
        <rFont val="Arial"/>
        <family val="2"/>
      </rPr>
      <t>(6.01‑7.33)</t>
    </r>
  </si>
  <si>
    <r>
      <t>8.20</t>
    </r>
    <r>
      <rPr>
        <sz val="8"/>
        <color rgb="FF000000"/>
        <rFont val="Arial"/>
        <family val="2"/>
      </rPr>
      <t>(7.40‑9.05)</t>
    </r>
  </si>
  <si>
    <r>
      <t>9.57</t>
    </r>
    <r>
      <rPr>
        <sz val="8"/>
        <color rgb="FF000000"/>
        <rFont val="Arial"/>
        <family val="2"/>
      </rPr>
      <t>(8.58‑10.5)</t>
    </r>
  </si>
  <si>
    <r>
      <t>11.1</t>
    </r>
    <r>
      <rPr>
        <sz val="8"/>
        <color rgb="FF000000"/>
        <rFont val="Arial"/>
        <family val="2"/>
      </rPr>
      <t>(9.87‑12.2)</t>
    </r>
  </si>
  <si>
    <r>
      <t>12.8</t>
    </r>
    <r>
      <rPr>
        <sz val="8"/>
        <color rgb="FF000000"/>
        <rFont val="Arial"/>
        <family val="2"/>
      </rPr>
      <t>(11.3‑14.0)</t>
    </r>
  </si>
  <si>
    <r>
      <t>15.3</t>
    </r>
    <r>
      <rPr>
        <sz val="8"/>
        <color rgb="FF000000"/>
        <rFont val="Arial"/>
        <family val="2"/>
      </rPr>
      <t>(13.3‑16.7)</t>
    </r>
  </si>
  <si>
    <r>
      <t>4.12</t>
    </r>
    <r>
      <rPr>
        <sz val="8"/>
        <color rgb="FF000000"/>
        <rFont val="Arial"/>
        <family val="2"/>
      </rPr>
      <t>(3.79‑4.51)</t>
    </r>
  </si>
  <si>
    <r>
      <t>4.97</t>
    </r>
    <r>
      <rPr>
        <sz val="8"/>
        <color rgb="FF000000"/>
        <rFont val="Arial"/>
        <family val="2"/>
      </rPr>
      <t>(4.57‑5.44)</t>
    </r>
  </si>
  <si>
    <r>
      <t>6.29</t>
    </r>
    <r>
      <rPr>
        <sz val="8"/>
        <color rgb="FF000000"/>
        <rFont val="Arial"/>
        <family val="2"/>
      </rPr>
      <t>(5.78‑6.89)</t>
    </r>
  </si>
  <si>
    <r>
      <t>7.41</t>
    </r>
    <r>
      <rPr>
        <sz val="8"/>
        <color rgb="FF000000"/>
        <rFont val="Arial"/>
        <family val="2"/>
      </rPr>
      <t>(6.80‑8.11)</t>
    </r>
  </si>
  <si>
    <r>
      <t>9.07</t>
    </r>
    <r>
      <rPr>
        <sz val="8"/>
        <color rgb="FF000000"/>
        <rFont val="Arial"/>
        <family val="2"/>
      </rPr>
      <t>(8.29‑9.92)</t>
    </r>
  </si>
  <si>
    <r>
      <t>10.5</t>
    </r>
    <r>
      <rPr>
        <sz val="8"/>
        <color rgb="FF000000"/>
        <rFont val="Arial"/>
        <family val="2"/>
      </rPr>
      <t>(9.54‑11.4)</t>
    </r>
  </si>
  <si>
    <r>
      <t>16.3</t>
    </r>
    <r>
      <rPr>
        <sz val="8"/>
        <color rgb="FF000000"/>
        <rFont val="Arial"/>
        <family val="2"/>
      </rPr>
      <t>(14.4‑17.8)</t>
    </r>
  </si>
  <si>
    <r>
      <t>18.5</t>
    </r>
    <r>
      <rPr>
        <sz val="8"/>
        <color rgb="FF000000"/>
        <rFont val="Arial"/>
        <family val="2"/>
      </rPr>
      <t>(16.2‑20.1)</t>
    </r>
  </si>
  <si>
    <r>
      <t>4.67</t>
    </r>
    <r>
      <rPr>
        <sz val="8"/>
        <color rgb="FF000000"/>
        <rFont val="Arial"/>
        <family val="2"/>
      </rPr>
      <t>(4.32‑5.07)</t>
    </r>
  </si>
  <si>
    <r>
      <t>5.61</t>
    </r>
    <r>
      <rPr>
        <sz val="8"/>
        <color rgb="FF000000"/>
        <rFont val="Arial"/>
        <family val="2"/>
      </rPr>
      <t>(5.19‑6.10)</t>
    </r>
  </si>
  <si>
    <r>
      <t>6.99</t>
    </r>
    <r>
      <rPr>
        <sz val="8"/>
        <color rgb="FF000000"/>
        <rFont val="Arial"/>
        <family val="2"/>
      </rPr>
      <t>(6.46‑7.60)</t>
    </r>
  </si>
  <si>
    <r>
      <t>8.13</t>
    </r>
    <r>
      <rPr>
        <sz val="8"/>
        <color rgb="FF000000"/>
        <rFont val="Arial"/>
        <family val="2"/>
      </rPr>
      <t>(7.51‑8.83)</t>
    </r>
  </si>
  <si>
    <r>
      <t>9.79</t>
    </r>
    <r>
      <rPr>
        <sz val="8"/>
        <color rgb="FF000000"/>
        <rFont val="Arial"/>
        <family val="2"/>
      </rPr>
      <t>(9.01‑10.6)</t>
    </r>
  </si>
  <si>
    <r>
      <t>11.2</t>
    </r>
    <r>
      <rPr>
        <sz val="8"/>
        <color rgb="FF000000"/>
        <rFont val="Arial"/>
        <family val="2"/>
      </rPr>
      <t>(10.2‑12.1)</t>
    </r>
  </si>
  <si>
    <r>
      <t>12.7</t>
    </r>
    <r>
      <rPr>
        <sz val="8"/>
        <color rgb="FF000000"/>
        <rFont val="Arial"/>
        <family val="2"/>
      </rPr>
      <t>(11.5‑13.7)</t>
    </r>
  </si>
  <si>
    <r>
      <t>16.7</t>
    </r>
    <r>
      <rPr>
        <sz val="8"/>
        <color rgb="FF000000"/>
        <rFont val="Arial"/>
        <family val="2"/>
      </rPr>
      <t>(15.0‑18.1)</t>
    </r>
  </si>
  <si>
    <r>
      <t>18.8</t>
    </r>
    <r>
      <rPr>
        <sz val="8"/>
        <color rgb="FF000000"/>
        <rFont val="Arial"/>
        <family val="2"/>
      </rPr>
      <t>(16.7‑20.4)</t>
    </r>
  </si>
  <si>
    <r>
      <t>6.22</t>
    </r>
    <r>
      <rPr>
        <sz val="8"/>
        <color rgb="FF000000"/>
        <rFont val="Arial"/>
        <family val="2"/>
      </rPr>
      <t>(5.82‑6.68)</t>
    </r>
  </si>
  <si>
    <r>
      <t>7.40</t>
    </r>
    <r>
      <rPr>
        <sz val="8"/>
        <color rgb="FF000000"/>
        <rFont val="Arial"/>
        <family val="2"/>
      </rPr>
      <t>(6.92‑7.96)</t>
    </r>
  </si>
  <si>
    <r>
      <t>8.96</t>
    </r>
    <r>
      <rPr>
        <sz val="8"/>
        <color rgb="FF000000"/>
        <rFont val="Arial"/>
        <family val="2"/>
      </rPr>
      <t>(8.37‑9.63)</t>
    </r>
  </si>
  <si>
    <r>
      <t>12.0</t>
    </r>
    <r>
      <rPr>
        <sz val="8"/>
        <color rgb="FF000000"/>
        <rFont val="Arial"/>
        <family val="2"/>
      </rPr>
      <t>(11.1‑12.8)</t>
    </r>
  </si>
  <si>
    <r>
      <t>13.4</t>
    </r>
    <r>
      <rPr>
        <sz val="8"/>
        <color rgb="FF000000"/>
        <rFont val="Arial"/>
        <family val="2"/>
      </rPr>
      <t>(12.4‑14.3)</t>
    </r>
  </si>
  <si>
    <r>
      <t>14.9</t>
    </r>
    <r>
      <rPr>
        <sz val="8"/>
        <color rgb="FF000000"/>
        <rFont val="Arial"/>
        <family val="2"/>
      </rPr>
      <t>(13.7‑15.9)</t>
    </r>
  </si>
  <si>
    <r>
      <t>7.72</t>
    </r>
    <r>
      <rPr>
        <sz val="8"/>
        <color rgb="FF000000"/>
        <rFont val="Arial"/>
        <family val="2"/>
      </rPr>
      <t>(7.23‑8.24)</t>
    </r>
  </si>
  <si>
    <r>
      <t>9.16</t>
    </r>
    <r>
      <rPr>
        <sz val="8"/>
        <color rgb="FF000000"/>
        <rFont val="Arial"/>
        <family val="2"/>
      </rPr>
      <t>(8.57‑9.78)</t>
    </r>
  </si>
  <si>
    <r>
      <t>17.2</t>
    </r>
    <r>
      <rPr>
        <sz val="8"/>
        <color rgb="FF000000"/>
        <rFont val="Arial"/>
        <family val="2"/>
      </rPr>
      <t>(16.0‑18.4)</t>
    </r>
  </si>
  <si>
    <r>
      <t>18.8</t>
    </r>
    <r>
      <rPr>
        <sz val="8"/>
        <color rgb="FF000000"/>
        <rFont val="Arial"/>
        <family val="2"/>
      </rPr>
      <t>(17.3‑20.1)</t>
    </r>
  </si>
  <si>
    <r>
      <t>20.9</t>
    </r>
    <r>
      <rPr>
        <sz val="8"/>
        <color rgb="FF000000"/>
        <rFont val="Arial"/>
        <family val="2"/>
      </rPr>
      <t>(19.2‑22.4)</t>
    </r>
  </si>
  <si>
    <r>
      <t>22.5</t>
    </r>
    <r>
      <rPr>
        <sz val="8"/>
        <color rgb="FF000000"/>
        <rFont val="Arial"/>
        <family val="2"/>
      </rPr>
      <t>(20.6‑24.1)</t>
    </r>
  </si>
  <si>
    <r>
      <t>9.69</t>
    </r>
    <r>
      <rPr>
        <sz val="8"/>
        <color rgb="FF000000"/>
        <rFont val="Arial"/>
        <family val="2"/>
      </rPr>
      <t>(9.12‑10.3)</t>
    </r>
  </si>
  <si>
    <r>
      <t>11.4</t>
    </r>
    <r>
      <rPr>
        <sz val="8"/>
        <color rgb="FF000000"/>
        <rFont val="Arial"/>
        <family val="2"/>
      </rPr>
      <t>(10.8‑12.1)</t>
    </r>
  </si>
  <si>
    <r>
      <t>13.4</t>
    </r>
    <r>
      <rPr>
        <sz val="8"/>
        <color rgb="FF000000"/>
        <rFont val="Arial"/>
        <family val="2"/>
      </rPr>
      <t>(12.6‑14.2)</t>
    </r>
  </si>
  <si>
    <r>
      <t>14.9</t>
    </r>
    <r>
      <rPr>
        <sz val="8"/>
        <color rgb="FF000000"/>
        <rFont val="Arial"/>
        <family val="2"/>
      </rPr>
      <t>(14.0‑15.8)</t>
    </r>
  </si>
  <si>
    <r>
      <t>16.9</t>
    </r>
    <r>
      <rPr>
        <sz val="8"/>
        <color rgb="FF000000"/>
        <rFont val="Arial"/>
        <family val="2"/>
      </rPr>
      <t>(15.8‑17.9)</t>
    </r>
  </si>
  <si>
    <r>
      <t>18.4</t>
    </r>
    <r>
      <rPr>
        <sz val="8"/>
        <color rgb="FF000000"/>
        <rFont val="Arial"/>
        <family val="2"/>
      </rPr>
      <t>(17.2‑19.5)</t>
    </r>
  </si>
  <si>
    <r>
      <t>19.8</t>
    </r>
    <r>
      <rPr>
        <sz val="8"/>
        <color rgb="FF000000"/>
        <rFont val="Arial"/>
        <family val="2"/>
      </rPr>
      <t>(18.5‑21.1)</t>
    </r>
  </si>
  <si>
    <r>
      <t>21.2</t>
    </r>
    <r>
      <rPr>
        <sz val="8"/>
        <color rgb="FF000000"/>
        <rFont val="Arial"/>
        <family val="2"/>
      </rPr>
      <t>(19.8‑22.6)</t>
    </r>
  </si>
  <si>
    <r>
      <t>23.1</t>
    </r>
    <r>
      <rPr>
        <sz val="8"/>
        <color rgb="FF000000"/>
        <rFont val="Arial"/>
        <family val="2"/>
      </rPr>
      <t>(21.5‑24.6)</t>
    </r>
  </si>
  <si>
    <r>
      <t>24.5</t>
    </r>
    <r>
      <rPr>
        <sz val="8"/>
        <color rgb="FF000000"/>
        <rFont val="Arial"/>
        <family val="2"/>
      </rPr>
      <t>(22.7‑26.1)</t>
    </r>
  </si>
  <si>
    <r>
      <t>11.6</t>
    </r>
    <r>
      <rPr>
        <sz val="8"/>
        <color rgb="FF000000"/>
        <rFont val="Arial"/>
        <family val="2"/>
      </rPr>
      <t>(10.9‑12.2)</t>
    </r>
  </si>
  <si>
    <r>
      <t>13.6</t>
    </r>
    <r>
      <rPr>
        <sz val="8"/>
        <color rgb="FF000000"/>
        <rFont val="Arial"/>
        <family val="2"/>
      </rPr>
      <t>(12.9‑14.4)</t>
    </r>
  </si>
  <si>
    <r>
      <t>17.3</t>
    </r>
    <r>
      <rPr>
        <sz val="8"/>
        <color rgb="FF000000"/>
        <rFont val="Arial"/>
        <family val="2"/>
      </rPr>
      <t>(16.4‑18.3)</t>
    </r>
  </si>
  <si>
    <r>
      <t>22.3</t>
    </r>
    <r>
      <rPr>
        <sz val="8"/>
        <color rgb="FF000000"/>
        <rFont val="Arial"/>
        <family val="2"/>
      </rPr>
      <t>(20.9‑23.6)</t>
    </r>
  </si>
  <si>
    <r>
      <t>23.6</t>
    </r>
    <r>
      <rPr>
        <sz val="8"/>
        <color rgb="FF000000"/>
        <rFont val="Arial"/>
        <family val="2"/>
      </rPr>
      <t>(22.2‑25.1)</t>
    </r>
  </si>
  <si>
    <r>
      <t>25.3</t>
    </r>
    <r>
      <rPr>
        <sz val="8"/>
        <color rgb="FF000000"/>
        <rFont val="Arial"/>
        <family val="2"/>
      </rPr>
      <t>(23.7‑26.9)</t>
    </r>
  </si>
  <si>
    <r>
      <t>26.5</t>
    </r>
    <r>
      <rPr>
        <sz val="8"/>
        <color rgb="FF000000"/>
        <rFont val="Arial"/>
        <family val="2"/>
      </rPr>
      <t>(24.7‑28.2)</t>
    </r>
  </si>
  <si>
    <t>Location information:</t>
  </si>
  <si>
    <r>
      <t>Name: </t>
    </r>
    <r>
      <rPr>
        <sz val="9"/>
        <color rgb="FF000000"/>
        <rFont val="Arial"/>
        <family val="2"/>
      </rPr>
      <t>Solomons, Maryland, USA*</t>
    </r>
  </si>
  <si>
    <r>
      <t>Station name:</t>
    </r>
    <r>
      <rPr>
        <sz val="9"/>
        <color rgb="FF000000"/>
        <rFont val="Arial"/>
        <family val="2"/>
      </rPr>
      <t> SOLOMONS</t>
    </r>
  </si>
  <si>
    <r>
      <t>Site ID:</t>
    </r>
    <r>
      <rPr>
        <sz val="9"/>
        <color rgb="FF000000"/>
        <rFont val="Arial"/>
        <family val="2"/>
      </rPr>
      <t> 18-8405</t>
    </r>
  </si>
  <si>
    <r>
      <t>Latitude:</t>
    </r>
    <r>
      <rPr>
        <sz val="9"/>
        <color rgb="FF000000"/>
        <rFont val="Arial"/>
        <family val="2"/>
      </rPr>
      <t> 38.3186°</t>
    </r>
  </si>
  <si>
    <r>
      <t>Longitude:</t>
    </r>
    <r>
      <rPr>
        <sz val="9"/>
        <color rgb="FF000000"/>
        <rFont val="Arial"/>
        <family val="2"/>
      </rPr>
      <t> -76.4536°</t>
    </r>
  </si>
  <si>
    <r>
      <t>Elevation:</t>
    </r>
    <r>
      <rPr>
        <sz val="9"/>
        <color rgb="FF000000"/>
        <rFont val="Arial"/>
        <family val="2"/>
      </rPr>
      <t> 12 ft</t>
    </r>
  </si>
  <si>
    <r>
      <t>Name: </t>
    </r>
    <r>
      <rPr>
        <sz val="9"/>
        <color rgb="FF000000"/>
        <rFont val="Arial"/>
        <family val="2"/>
      </rPr>
      <t>Owings, Maryland, USA*</t>
    </r>
  </si>
  <si>
    <r>
      <t>Station name:</t>
    </r>
    <r>
      <rPr>
        <sz val="9"/>
        <color rgb="FF000000"/>
        <rFont val="Arial"/>
        <family val="2"/>
      </rPr>
      <t> OWINGS FERRY LANDING</t>
    </r>
  </si>
  <si>
    <r>
      <t>Site ID:</t>
    </r>
    <r>
      <rPr>
        <sz val="9"/>
        <color rgb="FF000000"/>
        <rFont val="Arial"/>
        <family val="2"/>
      </rPr>
      <t> 18-6770</t>
    </r>
  </si>
  <si>
    <r>
      <t>Latitude:</t>
    </r>
    <r>
      <rPr>
        <sz val="9"/>
        <color rgb="FF000000"/>
        <rFont val="Arial"/>
        <family val="2"/>
      </rPr>
      <t> 38.6833°</t>
    </r>
  </si>
  <si>
    <r>
      <t>Longitude:</t>
    </r>
    <r>
      <rPr>
        <sz val="9"/>
        <color rgb="FF000000"/>
        <rFont val="Arial"/>
        <family val="2"/>
      </rPr>
      <t> -76.6667°</t>
    </r>
  </si>
  <si>
    <r>
      <t>Elevation:</t>
    </r>
    <r>
      <rPr>
        <sz val="9"/>
        <color rgb="FF000000"/>
        <rFont val="Arial"/>
        <family val="2"/>
      </rPr>
      <t> 160 ft</t>
    </r>
  </si>
  <si>
    <r>
      <t>Name: </t>
    </r>
    <r>
      <rPr>
        <sz val="9"/>
        <color rgb="FF000000"/>
        <rFont val="Arial"/>
        <family val="2"/>
      </rPr>
      <t>Annapolis, Maryland, USA*</t>
    </r>
  </si>
  <si>
    <r>
      <t>Station name:</t>
    </r>
    <r>
      <rPr>
        <sz val="9"/>
        <color rgb="FF000000"/>
        <rFont val="Arial"/>
        <family val="2"/>
      </rPr>
      <t> ANNAPOLIS US NAVAL ACA</t>
    </r>
  </si>
  <si>
    <r>
      <t>Site ID:</t>
    </r>
    <r>
      <rPr>
        <sz val="9"/>
        <color rgb="FF000000"/>
        <rFont val="Arial"/>
        <family val="2"/>
      </rPr>
      <t> 18-0185</t>
    </r>
  </si>
  <si>
    <r>
      <t>Latitude:</t>
    </r>
    <r>
      <rPr>
        <sz val="9"/>
        <color rgb="FF000000"/>
        <rFont val="Arial"/>
        <family val="2"/>
      </rPr>
      <t> 38.9833°</t>
    </r>
  </si>
  <si>
    <r>
      <t>Longitude:</t>
    </r>
    <r>
      <rPr>
        <sz val="9"/>
        <color rgb="FF000000"/>
        <rFont val="Arial"/>
        <family val="2"/>
      </rPr>
      <t> -76.4833°</t>
    </r>
  </si>
  <si>
    <r>
      <t>Elevation:</t>
    </r>
    <r>
      <rPr>
        <sz val="9"/>
        <color rgb="FF000000"/>
        <rFont val="Arial"/>
        <family val="2"/>
      </rPr>
      <t> 10 ft</t>
    </r>
  </si>
  <si>
    <r>
      <t>Name: </t>
    </r>
    <r>
      <rPr>
        <sz val="9"/>
        <color rgb="FF000000"/>
        <rFont val="Arial"/>
        <family val="2"/>
      </rPr>
      <t>Perry Point, Maryland, USA*</t>
    </r>
  </si>
  <si>
    <r>
      <t>Station name:</t>
    </r>
    <r>
      <rPr>
        <sz val="9"/>
        <color rgb="FF000000"/>
        <rFont val="Arial"/>
        <family val="2"/>
      </rPr>
      <t> PERRY POINT</t>
    </r>
  </si>
  <si>
    <r>
      <t>Site ID:</t>
    </r>
    <r>
      <rPr>
        <sz val="9"/>
        <color rgb="FF000000"/>
        <rFont val="Arial"/>
        <family val="2"/>
      </rPr>
      <t> 18-6980</t>
    </r>
  </si>
  <si>
    <r>
      <t>Latitude:</t>
    </r>
    <r>
      <rPr>
        <sz val="9"/>
        <color rgb="FF000000"/>
        <rFont val="Arial"/>
        <family val="2"/>
      </rPr>
      <t> 39.5500°</t>
    </r>
  </si>
  <si>
    <r>
      <t>Longitude:</t>
    </r>
    <r>
      <rPr>
        <sz val="9"/>
        <color rgb="FF000000"/>
        <rFont val="Arial"/>
        <family val="2"/>
      </rPr>
      <t> -76.0667°</t>
    </r>
  </si>
  <si>
    <r>
      <t>Elevation:</t>
    </r>
    <r>
      <rPr>
        <sz val="9"/>
        <color rgb="FF000000"/>
        <rFont val="Arial"/>
        <family val="2"/>
      </rPr>
      <t> 39 ft</t>
    </r>
  </si>
  <si>
    <r>
      <t>Name: </t>
    </r>
    <r>
      <rPr>
        <sz val="9"/>
        <color rgb="FF000000"/>
        <rFont val="Arial"/>
        <family val="2"/>
      </rPr>
      <t>Royal Oak, Maryland, USA*</t>
    </r>
  </si>
  <si>
    <r>
      <t>Station name:</t>
    </r>
    <r>
      <rPr>
        <sz val="9"/>
        <color rgb="FF000000"/>
        <rFont val="Arial"/>
        <family val="2"/>
      </rPr>
      <t> ROYAL OAK 2 SSW</t>
    </r>
  </si>
  <si>
    <r>
      <t>Site ID:</t>
    </r>
    <r>
      <rPr>
        <sz val="9"/>
        <color rgb="FF000000"/>
        <rFont val="Arial"/>
        <family val="2"/>
      </rPr>
      <t> 18-7806</t>
    </r>
  </si>
  <si>
    <r>
      <t>Latitude:</t>
    </r>
    <r>
      <rPr>
        <sz val="9"/>
        <color rgb="FF000000"/>
        <rFont val="Arial"/>
        <family val="2"/>
      </rPr>
      <t> 38.7144°</t>
    </r>
  </si>
  <si>
    <r>
      <t>Longitude:</t>
    </r>
    <r>
      <rPr>
        <sz val="9"/>
        <color rgb="FF000000"/>
        <rFont val="Arial"/>
        <family val="2"/>
      </rPr>
      <t> -76.1897°</t>
    </r>
  </si>
  <si>
    <r>
      <t>0.351</t>
    </r>
    <r>
      <rPr>
        <sz val="8"/>
        <color rgb="FF000000"/>
        <rFont val="Arial"/>
        <family val="2"/>
      </rPr>
      <t>(0.316‑0.391)</t>
    </r>
  </si>
  <si>
    <r>
      <t>0.418</t>
    </r>
    <r>
      <rPr>
        <sz val="8"/>
        <color rgb="FF000000"/>
        <rFont val="Arial"/>
        <family val="2"/>
      </rPr>
      <t>(0.375‑0.464)</t>
    </r>
  </si>
  <si>
    <r>
      <t>0.494</t>
    </r>
    <r>
      <rPr>
        <sz val="8"/>
        <color rgb="FF000000"/>
        <rFont val="Arial"/>
        <family val="2"/>
      </rPr>
      <t>(0.443‑0.548)</t>
    </r>
  </si>
  <si>
    <r>
      <t>0.554</t>
    </r>
    <r>
      <rPr>
        <sz val="8"/>
        <color rgb="FF000000"/>
        <rFont val="Arial"/>
        <family val="2"/>
      </rPr>
      <t>(0.496‑0.615)</t>
    </r>
  </si>
  <si>
    <r>
      <t>0.626</t>
    </r>
    <r>
      <rPr>
        <sz val="8"/>
        <color rgb="FF000000"/>
        <rFont val="Arial"/>
        <family val="2"/>
      </rPr>
      <t>(0.558‑0.696)</t>
    </r>
  </si>
  <si>
    <r>
      <t>0.681</t>
    </r>
    <r>
      <rPr>
        <sz val="8"/>
        <color rgb="FF000000"/>
        <rFont val="Arial"/>
        <family val="2"/>
      </rPr>
      <t>(0.604‑0.757)</t>
    </r>
  </si>
  <si>
    <r>
      <t>0.735</t>
    </r>
    <r>
      <rPr>
        <sz val="8"/>
        <color rgb="FF000000"/>
        <rFont val="Arial"/>
        <family val="2"/>
      </rPr>
      <t>(0.648‑0.818)</t>
    </r>
  </si>
  <si>
    <r>
      <t>0.785</t>
    </r>
    <r>
      <rPr>
        <sz val="8"/>
        <color rgb="FF000000"/>
        <rFont val="Arial"/>
        <family val="2"/>
      </rPr>
      <t>(0.688‑0.878)</t>
    </r>
  </si>
  <si>
    <r>
      <t>0.846</t>
    </r>
    <r>
      <rPr>
        <sz val="8"/>
        <color rgb="FF000000"/>
        <rFont val="Arial"/>
        <family val="2"/>
      </rPr>
      <t>(0.734‑0.953)</t>
    </r>
  </si>
  <si>
    <r>
      <t>0.897</t>
    </r>
    <r>
      <rPr>
        <sz val="8"/>
        <color rgb="FF000000"/>
        <rFont val="Arial"/>
        <family val="2"/>
      </rPr>
      <t>(0.772‑1.02)</t>
    </r>
  </si>
  <si>
    <r>
      <t>0.561</t>
    </r>
    <r>
      <rPr>
        <sz val="8"/>
        <color rgb="FF000000"/>
        <rFont val="Arial"/>
        <family val="2"/>
      </rPr>
      <t>(0.505‑0.624)</t>
    </r>
  </si>
  <si>
    <r>
      <t>0.669</t>
    </r>
    <r>
      <rPr>
        <sz val="8"/>
        <color rgb="FF000000"/>
        <rFont val="Arial"/>
        <family val="2"/>
      </rPr>
      <t>(0.600‑0.742)</t>
    </r>
  </si>
  <si>
    <r>
      <t>0.791</t>
    </r>
    <r>
      <rPr>
        <sz val="8"/>
        <color rgb="FF000000"/>
        <rFont val="Arial"/>
        <family val="2"/>
      </rPr>
      <t>(0.709‑0.878)</t>
    </r>
  </si>
  <si>
    <r>
      <t>0.886</t>
    </r>
    <r>
      <rPr>
        <sz val="8"/>
        <color rgb="FF000000"/>
        <rFont val="Arial"/>
        <family val="2"/>
      </rPr>
      <t>(0.794‑0.983)</t>
    </r>
  </si>
  <si>
    <r>
      <t>0.998</t>
    </r>
    <r>
      <rPr>
        <sz val="8"/>
        <color rgb="FF000000"/>
        <rFont val="Arial"/>
        <family val="2"/>
      </rPr>
      <t>(0.889‑1.11)</t>
    </r>
  </si>
  <si>
    <r>
      <t>1.09</t>
    </r>
    <r>
      <rPr>
        <sz val="8"/>
        <color rgb="FF000000"/>
        <rFont val="Arial"/>
        <family val="2"/>
      </rPr>
      <t>(0.962‑1.21)</t>
    </r>
  </si>
  <si>
    <r>
      <t>1.17</t>
    </r>
    <r>
      <rPr>
        <sz val="8"/>
        <color rgb="FF000000"/>
        <rFont val="Arial"/>
        <family val="2"/>
      </rPr>
      <t>(1.03‑1.30)</t>
    </r>
  </si>
  <si>
    <r>
      <t>1.34</t>
    </r>
    <r>
      <rPr>
        <sz val="8"/>
        <color rgb="FF000000"/>
        <rFont val="Arial"/>
        <family val="2"/>
      </rPr>
      <t>(1.16‑1.51)</t>
    </r>
  </si>
  <si>
    <r>
      <t>1.41</t>
    </r>
    <r>
      <rPr>
        <sz val="8"/>
        <color rgb="FF000000"/>
        <rFont val="Arial"/>
        <family val="2"/>
      </rPr>
      <t>(1.22‑1.60)</t>
    </r>
  </si>
  <si>
    <r>
      <t>0.701</t>
    </r>
    <r>
      <rPr>
        <sz val="8"/>
        <color rgb="FF000000"/>
        <rFont val="Arial"/>
        <family val="2"/>
      </rPr>
      <t>(0.631‑0.780)</t>
    </r>
  </si>
  <si>
    <r>
      <t>0.841</t>
    </r>
    <r>
      <rPr>
        <sz val="8"/>
        <color rgb="FF000000"/>
        <rFont val="Arial"/>
        <family val="2"/>
      </rPr>
      <t>(0.755‑0.932)</t>
    </r>
  </si>
  <si>
    <r>
      <t>1.00</t>
    </r>
    <r>
      <rPr>
        <sz val="8"/>
        <color rgb="FF000000"/>
        <rFont val="Arial"/>
        <family val="2"/>
      </rPr>
      <t>(0.897‑1.11)</t>
    </r>
  </si>
  <si>
    <r>
      <t>1.12</t>
    </r>
    <r>
      <rPr>
        <sz val="8"/>
        <color rgb="FF000000"/>
        <rFont val="Arial"/>
        <family val="2"/>
      </rPr>
      <t>(1.00‑1.24)</t>
    </r>
  </si>
  <si>
    <r>
      <t>1.26</t>
    </r>
    <r>
      <rPr>
        <sz val="8"/>
        <color rgb="FF000000"/>
        <rFont val="Arial"/>
        <family val="2"/>
      </rPr>
      <t>(1.13‑1.41)</t>
    </r>
  </si>
  <si>
    <r>
      <t>1.37</t>
    </r>
    <r>
      <rPr>
        <sz val="8"/>
        <color rgb="FF000000"/>
        <rFont val="Arial"/>
        <family val="2"/>
      </rPr>
      <t>(1.22‑1.53)</t>
    </r>
  </si>
  <si>
    <r>
      <t>1.48</t>
    </r>
    <r>
      <rPr>
        <sz val="8"/>
        <color rgb="FF000000"/>
        <rFont val="Arial"/>
        <family val="2"/>
      </rPr>
      <t>(1.30‑1.64)</t>
    </r>
  </si>
  <si>
    <r>
      <t>1.57</t>
    </r>
    <r>
      <rPr>
        <sz val="8"/>
        <color rgb="FF000000"/>
        <rFont val="Arial"/>
        <family val="2"/>
      </rPr>
      <t>(1.38‑1.76)</t>
    </r>
  </si>
  <si>
    <r>
      <t>1.69</t>
    </r>
    <r>
      <rPr>
        <sz val="8"/>
        <color rgb="FF000000"/>
        <rFont val="Arial"/>
        <family val="2"/>
      </rPr>
      <t>(1.46‑1.90)</t>
    </r>
  </si>
  <si>
    <r>
      <t>1.77</t>
    </r>
    <r>
      <rPr>
        <sz val="8"/>
        <color rgb="FF000000"/>
        <rFont val="Arial"/>
        <family val="2"/>
      </rPr>
      <t>(1.53‑2.01)</t>
    </r>
  </si>
  <si>
    <r>
      <t>0.962</t>
    </r>
    <r>
      <rPr>
        <sz val="8"/>
        <color rgb="FF000000"/>
        <rFont val="Arial"/>
        <family val="2"/>
      </rPr>
      <t>(0.865‑1.07)</t>
    </r>
  </si>
  <si>
    <r>
      <t>1.16</t>
    </r>
    <r>
      <rPr>
        <sz val="8"/>
        <color rgb="FF000000"/>
        <rFont val="Arial"/>
        <family val="2"/>
      </rPr>
      <t>(1.04‑1.29)</t>
    </r>
  </si>
  <si>
    <r>
      <t>1.42</t>
    </r>
    <r>
      <rPr>
        <sz val="8"/>
        <color rgb="FF000000"/>
        <rFont val="Arial"/>
        <family val="2"/>
      </rPr>
      <t>(1.27‑1.58)</t>
    </r>
  </si>
  <si>
    <r>
      <t>1.62</t>
    </r>
    <r>
      <rPr>
        <sz val="8"/>
        <color rgb="FF000000"/>
        <rFont val="Arial"/>
        <family val="2"/>
      </rPr>
      <t>(1.46‑1.80)</t>
    </r>
  </si>
  <si>
    <r>
      <t>1.87</t>
    </r>
    <r>
      <rPr>
        <sz val="8"/>
        <color rgb="FF000000"/>
        <rFont val="Arial"/>
        <family val="2"/>
      </rPr>
      <t>(1.67‑2.08)</t>
    </r>
  </si>
  <si>
    <r>
      <t>2.07</t>
    </r>
    <r>
      <rPr>
        <sz val="8"/>
        <color rgb="FF000000"/>
        <rFont val="Arial"/>
        <family val="2"/>
      </rPr>
      <t>(1.84‑2.30)</t>
    </r>
  </si>
  <si>
    <r>
      <t>2.26</t>
    </r>
    <r>
      <rPr>
        <sz val="8"/>
        <color rgb="FF000000"/>
        <rFont val="Arial"/>
        <family val="2"/>
      </rPr>
      <t>(1.99‑2.52)</t>
    </r>
  </si>
  <si>
    <r>
      <t>2.44</t>
    </r>
    <r>
      <rPr>
        <sz val="8"/>
        <color rgb="FF000000"/>
        <rFont val="Arial"/>
        <family val="2"/>
      </rPr>
      <t>(2.14‑2.73)</t>
    </r>
  </si>
  <si>
    <r>
      <t>2.68</t>
    </r>
    <r>
      <rPr>
        <sz val="8"/>
        <color rgb="FF000000"/>
        <rFont val="Arial"/>
        <family val="2"/>
      </rPr>
      <t>(2.32‑3.02)</t>
    </r>
  </si>
  <si>
    <r>
      <t>2.87</t>
    </r>
    <r>
      <rPr>
        <sz val="8"/>
        <color rgb="FF000000"/>
        <rFont val="Arial"/>
        <family val="2"/>
      </rPr>
      <t>(2.47‑3.25)</t>
    </r>
  </si>
  <si>
    <r>
      <t>1.20</t>
    </r>
    <r>
      <rPr>
        <sz val="8"/>
        <color rgb="FF000000"/>
        <rFont val="Arial"/>
        <family val="2"/>
      </rPr>
      <t>(1.08‑1.33)</t>
    </r>
  </si>
  <si>
    <r>
      <t>1.46</t>
    </r>
    <r>
      <rPr>
        <sz val="8"/>
        <color rgb="FF000000"/>
        <rFont val="Arial"/>
        <family val="2"/>
      </rPr>
      <t>(1.31‑1.62)</t>
    </r>
  </si>
  <si>
    <r>
      <t>1.82</t>
    </r>
    <r>
      <rPr>
        <sz val="8"/>
        <color rgb="FF000000"/>
        <rFont val="Arial"/>
        <family val="2"/>
      </rPr>
      <t>(1.63‑2.02)</t>
    </r>
  </si>
  <si>
    <r>
      <t>2.50</t>
    </r>
    <r>
      <rPr>
        <sz val="8"/>
        <color rgb="FF000000"/>
        <rFont val="Arial"/>
        <family val="2"/>
      </rPr>
      <t>(2.22‑2.77)</t>
    </r>
  </si>
  <si>
    <r>
      <t>2.80</t>
    </r>
    <r>
      <rPr>
        <sz val="8"/>
        <color rgb="FF000000"/>
        <rFont val="Arial"/>
        <family val="2"/>
      </rPr>
      <t>(2.49‑3.12)</t>
    </r>
  </si>
  <si>
    <r>
      <t>3.11</t>
    </r>
    <r>
      <rPr>
        <sz val="8"/>
        <color rgb="FF000000"/>
        <rFont val="Arial"/>
        <family val="2"/>
      </rPr>
      <t>(2.75‑3.47)</t>
    </r>
  </si>
  <si>
    <r>
      <t>3.43</t>
    </r>
    <r>
      <rPr>
        <sz val="8"/>
        <color rgb="FF000000"/>
        <rFont val="Arial"/>
        <family val="2"/>
      </rPr>
      <t>(3.00‑3.83)</t>
    </r>
  </si>
  <si>
    <r>
      <t>3.85</t>
    </r>
    <r>
      <rPr>
        <sz val="8"/>
        <color rgb="FF000000"/>
        <rFont val="Arial"/>
        <family val="2"/>
      </rPr>
      <t>(3.34‑4.33)</t>
    </r>
  </si>
  <si>
    <r>
      <t>4.19</t>
    </r>
    <r>
      <rPr>
        <sz val="8"/>
        <color rgb="FF000000"/>
        <rFont val="Arial"/>
        <family val="2"/>
      </rPr>
      <t>(3.61‑4.75)</t>
    </r>
  </si>
  <si>
    <r>
      <t>1.44</t>
    </r>
    <r>
      <rPr>
        <sz val="8"/>
        <color rgb="FF000000"/>
        <rFont val="Arial"/>
        <family val="2"/>
      </rPr>
      <t>(1.29‑1.61)</t>
    </r>
  </si>
  <si>
    <r>
      <t>1.75</t>
    </r>
    <r>
      <rPr>
        <sz val="8"/>
        <color rgb="FF000000"/>
        <rFont val="Arial"/>
        <family val="2"/>
      </rPr>
      <t>(1.56‑1.95)</t>
    </r>
  </si>
  <si>
    <r>
      <t>2.20</t>
    </r>
    <r>
      <rPr>
        <sz val="8"/>
        <color rgb="FF000000"/>
        <rFont val="Arial"/>
        <family val="2"/>
      </rPr>
      <t>(1.96‑2.45)</t>
    </r>
  </si>
  <si>
    <r>
      <t>2.57</t>
    </r>
    <r>
      <rPr>
        <sz val="8"/>
        <color rgb="FF000000"/>
        <rFont val="Arial"/>
        <family val="2"/>
      </rPr>
      <t>(2.29‑2.87)</t>
    </r>
  </si>
  <si>
    <r>
      <t>3.07</t>
    </r>
    <r>
      <rPr>
        <sz val="8"/>
        <color rgb="FF000000"/>
        <rFont val="Arial"/>
        <family val="2"/>
      </rPr>
      <t>(2.72‑3.41)</t>
    </r>
  </si>
  <si>
    <r>
      <t>3.47</t>
    </r>
    <r>
      <rPr>
        <sz val="8"/>
        <color rgb="FF000000"/>
        <rFont val="Arial"/>
        <family val="2"/>
      </rPr>
      <t>(3.06‑3.87)</t>
    </r>
  </si>
  <si>
    <r>
      <t>3.89</t>
    </r>
    <r>
      <rPr>
        <sz val="8"/>
        <color rgb="FF000000"/>
        <rFont val="Arial"/>
        <family val="2"/>
      </rPr>
      <t>(3.41‑4.34)</t>
    </r>
  </si>
  <si>
    <r>
      <t>4.32</t>
    </r>
    <r>
      <rPr>
        <sz val="8"/>
        <color rgb="FF000000"/>
        <rFont val="Arial"/>
        <family val="2"/>
      </rPr>
      <t>(3.75‑4.84)</t>
    </r>
  </si>
  <si>
    <r>
      <t>4.91</t>
    </r>
    <r>
      <rPr>
        <sz val="8"/>
        <color rgb="FF000000"/>
        <rFont val="Arial"/>
        <family val="2"/>
      </rPr>
      <t>(4.21‑5.54)</t>
    </r>
  </si>
  <si>
    <r>
      <t>5.39</t>
    </r>
    <r>
      <rPr>
        <sz val="8"/>
        <color rgb="FF000000"/>
        <rFont val="Arial"/>
        <family val="2"/>
      </rPr>
      <t>(4.59‑6.12)</t>
    </r>
  </si>
  <si>
    <r>
      <t>1.56</t>
    </r>
    <r>
      <rPr>
        <sz val="8"/>
        <color rgb="FF000000"/>
        <rFont val="Arial"/>
        <family val="2"/>
      </rPr>
      <t>(1.41‑1.74)</t>
    </r>
  </si>
  <si>
    <r>
      <t>1.90</t>
    </r>
    <r>
      <rPr>
        <sz val="8"/>
        <color rgb="FF000000"/>
        <rFont val="Arial"/>
        <family val="2"/>
      </rPr>
      <t>(1.70‑2.11)</t>
    </r>
  </si>
  <si>
    <r>
      <t>2.39</t>
    </r>
    <r>
      <rPr>
        <sz val="8"/>
        <color rgb="FF000000"/>
        <rFont val="Arial"/>
        <family val="2"/>
      </rPr>
      <t>(2.14‑2.66)</t>
    </r>
  </si>
  <si>
    <r>
      <t>2.80</t>
    </r>
    <r>
      <rPr>
        <sz val="8"/>
        <color rgb="FF000000"/>
        <rFont val="Arial"/>
        <family val="2"/>
      </rPr>
      <t>(2.50‑3.12)</t>
    </r>
  </si>
  <si>
    <r>
      <t>3.36</t>
    </r>
    <r>
      <rPr>
        <sz val="8"/>
        <color rgb="FF000000"/>
        <rFont val="Arial"/>
        <family val="2"/>
      </rPr>
      <t>(2.98‑3.74)</t>
    </r>
  </si>
  <si>
    <r>
      <t>3.83</t>
    </r>
    <r>
      <rPr>
        <sz val="8"/>
        <color rgb="FF000000"/>
        <rFont val="Arial"/>
        <family val="2"/>
      </rPr>
      <t>(3.38‑4.26)</t>
    </r>
  </si>
  <si>
    <r>
      <t>4.32</t>
    </r>
    <r>
      <rPr>
        <sz val="8"/>
        <color rgb="FF000000"/>
        <rFont val="Arial"/>
        <family val="2"/>
      </rPr>
      <t>(3.78‑4.82)</t>
    </r>
  </si>
  <si>
    <r>
      <t>4.83</t>
    </r>
    <r>
      <rPr>
        <sz val="8"/>
        <color rgb="FF000000"/>
        <rFont val="Arial"/>
        <family val="2"/>
      </rPr>
      <t>(4.19‑5.41)</t>
    </r>
  </si>
  <si>
    <r>
      <t>5.55</t>
    </r>
    <r>
      <rPr>
        <sz val="8"/>
        <color rgb="FF000000"/>
        <rFont val="Arial"/>
        <family val="2"/>
      </rPr>
      <t>(4.74‑6.25)</t>
    </r>
  </si>
  <si>
    <r>
      <t>6.15</t>
    </r>
    <r>
      <rPr>
        <sz val="8"/>
        <color rgb="FF000000"/>
        <rFont val="Arial"/>
        <family val="2"/>
      </rPr>
      <t>(5.19‑6.96)</t>
    </r>
  </si>
  <si>
    <r>
      <t>1.92</t>
    </r>
    <r>
      <rPr>
        <sz val="8"/>
        <color rgb="FF000000"/>
        <rFont val="Arial"/>
        <family val="2"/>
      </rPr>
      <t>(1.73‑2.15)</t>
    </r>
  </si>
  <si>
    <r>
      <t>2.32</t>
    </r>
    <r>
      <rPr>
        <sz val="8"/>
        <color rgb="FF000000"/>
        <rFont val="Arial"/>
        <family val="2"/>
      </rPr>
      <t>(2.09‑2.59)</t>
    </r>
  </si>
  <si>
    <r>
      <t>2.91</t>
    </r>
    <r>
      <rPr>
        <sz val="8"/>
        <color rgb="FF000000"/>
        <rFont val="Arial"/>
        <family val="2"/>
      </rPr>
      <t>(2.61‑3.24)</t>
    </r>
  </si>
  <si>
    <r>
      <t>3.43</t>
    </r>
    <r>
      <rPr>
        <sz val="8"/>
        <color rgb="FF000000"/>
        <rFont val="Arial"/>
        <family val="2"/>
      </rPr>
      <t>(3.06‑3.82)</t>
    </r>
  </si>
  <si>
    <r>
      <t>4.15</t>
    </r>
    <r>
      <rPr>
        <sz val="8"/>
        <color rgb="FF000000"/>
        <rFont val="Arial"/>
        <family val="2"/>
      </rPr>
      <t>(3.69‑4.62)</t>
    </r>
  </si>
  <si>
    <r>
      <t>4.78</t>
    </r>
    <r>
      <rPr>
        <sz val="8"/>
        <color rgb="FF000000"/>
        <rFont val="Arial"/>
        <family val="2"/>
      </rPr>
      <t>(4.21‑5.33)</t>
    </r>
  </si>
  <si>
    <r>
      <t>5.45</t>
    </r>
    <r>
      <rPr>
        <sz val="8"/>
        <color rgb="FF000000"/>
        <rFont val="Arial"/>
        <family val="2"/>
      </rPr>
      <t>(4.75‑6.09)</t>
    </r>
  </si>
  <si>
    <r>
      <t>6.16</t>
    </r>
    <r>
      <rPr>
        <sz val="8"/>
        <color rgb="FF000000"/>
        <rFont val="Arial"/>
        <family val="2"/>
      </rPr>
      <t>(5.31‑6.91)</t>
    </r>
  </si>
  <si>
    <r>
      <t>7.19</t>
    </r>
    <r>
      <rPr>
        <sz val="8"/>
        <color rgb="FF000000"/>
        <rFont val="Arial"/>
        <family val="2"/>
      </rPr>
      <t>(6.09‑8.13)</t>
    </r>
  </si>
  <si>
    <r>
      <t>8.08</t>
    </r>
    <r>
      <rPr>
        <sz val="8"/>
        <color rgb="FF000000"/>
        <rFont val="Arial"/>
        <family val="2"/>
      </rPr>
      <t>(6.74‑9.20)</t>
    </r>
  </si>
  <si>
    <r>
      <t>2.30</t>
    </r>
    <r>
      <rPr>
        <sz val="8"/>
        <color rgb="FF000000"/>
        <rFont val="Arial"/>
        <family val="2"/>
      </rPr>
      <t>(2.06‑2.61)</t>
    </r>
  </si>
  <si>
    <r>
      <t>2.77</t>
    </r>
    <r>
      <rPr>
        <sz val="8"/>
        <color rgb="FF000000"/>
        <rFont val="Arial"/>
        <family val="2"/>
      </rPr>
      <t>(2.48‑3.13)</t>
    </r>
  </si>
  <si>
    <r>
      <t>3.50</t>
    </r>
    <r>
      <rPr>
        <sz val="8"/>
        <color rgb="FF000000"/>
        <rFont val="Arial"/>
        <family val="2"/>
      </rPr>
      <t>(3.11‑3.95)</t>
    </r>
  </si>
  <si>
    <r>
      <t>4.17</t>
    </r>
    <r>
      <rPr>
        <sz val="8"/>
        <color rgb="FF000000"/>
        <rFont val="Arial"/>
        <family val="2"/>
      </rPr>
      <t>(3.69‑4.70)</t>
    </r>
  </si>
  <si>
    <r>
      <t>5.13</t>
    </r>
    <r>
      <rPr>
        <sz val="8"/>
        <color rgb="FF000000"/>
        <rFont val="Arial"/>
        <family val="2"/>
      </rPr>
      <t>(4.51‑5.78)</t>
    </r>
  </si>
  <si>
    <r>
      <t>5.99</t>
    </r>
    <r>
      <rPr>
        <sz val="8"/>
        <color rgb="FF000000"/>
        <rFont val="Arial"/>
        <family val="2"/>
      </rPr>
      <t>(5.22‑6.76)</t>
    </r>
  </si>
  <si>
    <r>
      <t>6.94</t>
    </r>
    <r>
      <rPr>
        <sz val="8"/>
        <color rgb="FF000000"/>
        <rFont val="Arial"/>
        <family val="2"/>
      </rPr>
      <t>(5.96‑7.84)</t>
    </r>
  </si>
  <si>
    <r>
      <t>7.98</t>
    </r>
    <r>
      <rPr>
        <sz val="8"/>
        <color rgb="FF000000"/>
        <rFont val="Arial"/>
        <family val="2"/>
      </rPr>
      <t>(6.76‑9.06)</t>
    </r>
  </si>
  <si>
    <r>
      <t>9.54</t>
    </r>
    <r>
      <rPr>
        <sz val="8"/>
        <color rgb="FF000000"/>
        <rFont val="Arial"/>
        <family val="2"/>
      </rPr>
      <t>(7.89‑10.9)</t>
    </r>
  </si>
  <si>
    <r>
      <t>10.9</t>
    </r>
    <r>
      <rPr>
        <sz val="8"/>
        <color rgb="FF000000"/>
        <rFont val="Arial"/>
        <family val="2"/>
      </rPr>
      <t>(8.85‑12.6)</t>
    </r>
  </si>
  <si>
    <r>
      <t>2.66</t>
    </r>
    <r>
      <rPr>
        <sz val="8"/>
        <color rgb="FF000000"/>
        <rFont val="Arial"/>
        <family val="2"/>
      </rPr>
      <t>(2.45‑2.91)</t>
    </r>
  </si>
  <si>
    <r>
      <t>3.23</t>
    </r>
    <r>
      <rPr>
        <sz val="8"/>
        <color rgb="FF000000"/>
        <rFont val="Arial"/>
        <family val="2"/>
      </rPr>
      <t>(2.98‑3.54)</t>
    </r>
  </si>
  <si>
    <r>
      <t>4.20</t>
    </r>
    <r>
      <rPr>
        <sz val="8"/>
        <color rgb="FF000000"/>
        <rFont val="Arial"/>
        <family val="2"/>
      </rPr>
      <t>(3.87‑4.60)</t>
    </r>
  </si>
  <si>
    <r>
      <t>5.05</t>
    </r>
    <r>
      <rPr>
        <sz val="8"/>
        <color rgb="FF000000"/>
        <rFont val="Arial"/>
        <family val="2"/>
      </rPr>
      <t>(4.62‑5.50)</t>
    </r>
  </si>
  <si>
    <r>
      <t>6.32</t>
    </r>
    <r>
      <rPr>
        <sz val="8"/>
        <color rgb="FF000000"/>
        <rFont val="Arial"/>
        <family val="2"/>
      </rPr>
      <t>(5.75‑6.86)</t>
    </r>
  </si>
  <si>
    <r>
      <t>7.44</t>
    </r>
    <r>
      <rPr>
        <sz val="8"/>
        <color rgb="FF000000"/>
        <rFont val="Arial"/>
        <family val="2"/>
      </rPr>
      <t>(6.72‑8.05)</t>
    </r>
  </si>
  <si>
    <r>
      <t>8.70</t>
    </r>
    <r>
      <rPr>
        <sz val="8"/>
        <color rgb="FF000000"/>
        <rFont val="Arial"/>
        <family val="2"/>
      </rPr>
      <t>(7.78‑9.39)</t>
    </r>
  </si>
  <si>
    <r>
      <t>10.1</t>
    </r>
    <r>
      <rPr>
        <sz val="8"/>
        <color rgb="FF000000"/>
        <rFont val="Arial"/>
        <family val="2"/>
      </rPr>
      <t>(8.97‑10.9)</t>
    </r>
  </si>
  <si>
    <r>
      <t>12.3</t>
    </r>
    <r>
      <rPr>
        <sz val="8"/>
        <color rgb="FF000000"/>
        <rFont val="Arial"/>
        <family val="2"/>
      </rPr>
      <t>(10.7‑13.2)</t>
    </r>
  </si>
  <si>
    <r>
      <t>14.2</t>
    </r>
    <r>
      <rPr>
        <sz val="8"/>
        <color rgb="FF000000"/>
        <rFont val="Arial"/>
        <family val="2"/>
      </rPr>
      <t>(12.2‑15.2)</t>
    </r>
  </si>
  <si>
    <r>
      <t>3.06</t>
    </r>
    <r>
      <rPr>
        <sz val="8"/>
        <color rgb="FF000000"/>
        <rFont val="Arial"/>
        <family val="2"/>
      </rPr>
      <t>(2.80‑3.39)</t>
    </r>
  </si>
  <si>
    <r>
      <t>3.73</t>
    </r>
    <r>
      <rPr>
        <sz val="8"/>
        <color rgb="FF000000"/>
        <rFont val="Arial"/>
        <family val="2"/>
      </rPr>
      <t>(3.40‑4.13)</t>
    </r>
  </si>
  <si>
    <r>
      <t>4.84</t>
    </r>
    <r>
      <rPr>
        <sz val="8"/>
        <color rgb="FF000000"/>
        <rFont val="Arial"/>
        <family val="2"/>
      </rPr>
      <t>(4.42‑5.36)</t>
    </r>
  </si>
  <si>
    <r>
      <t>5.80</t>
    </r>
    <r>
      <rPr>
        <sz val="8"/>
        <color rgb="FF000000"/>
        <rFont val="Arial"/>
        <family val="2"/>
      </rPr>
      <t>(5.28‑6.40)</t>
    </r>
  </si>
  <si>
    <r>
      <t>7.25</t>
    </r>
    <r>
      <rPr>
        <sz val="8"/>
        <color rgb="FF000000"/>
        <rFont val="Arial"/>
        <family val="2"/>
      </rPr>
      <t>(6.57‑7.96)</t>
    </r>
  </si>
  <si>
    <r>
      <t>8.52</t>
    </r>
    <r>
      <rPr>
        <sz val="8"/>
        <color rgb="FF000000"/>
        <rFont val="Arial"/>
        <family val="2"/>
      </rPr>
      <t>(7.65‑9.32)</t>
    </r>
  </si>
  <si>
    <r>
      <t>9.93</t>
    </r>
    <r>
      <rPr>
        <sz val="8"/>
        <color rgb="FF000000"/>
        <rFont val="Arial"/>
        <family val="2"/>
      </rPr>
      <t>(8.85‑10.8)</t>
    </r>
  </si>
  <si>
    <r>
      <t>11.5</t>
    </r>
    <r>
      <rPr>
        <sz val="8"/>
        <color rgb="FF000000"/>
        <rFont val="Arial"/>
        <family val="2"/>
      </rPr>
      <t>(10.2‑12.6)</t>
    </r>
  </si>
  <si>
    <r>
      <t>13.9</t>
    </r>
    <r>
      <rPr>
        <sz val="8"/>
        <color rgb="FF000000"/>
        <rFont val="Arial"/>
        <family val="2"/>
      </rPr>
      <t>(12.1‑15.2)</t>
    </r>
  </si>
  <si>
    <r>
      <t>16.0</t>
    </r>
    <r>
      <rPr>
        <sz val="8"/>
        <color rgb="FF000000"/>
        <rFont val="Arial"/>
        <family val="2"/>
      </rPr>
      <t>(13.8‑17.4)</t>
    </r>
  </si>
  <si>
    <r>
      <t>3.23</t>
    </r>
    <r>
      <rPr>
        <sz val="8"/>
        <color rgb="FF000000"/>
        <rFont val="Arial"/>
        <family val="2"/>
      </rPr>
      <t>(2.96‑3.56)</t>
    </r>
  </si>
  <si>
    <r>
      <t>3.93</t>
    </r>
    <r>
      <rPr>
        <sz val="8"/>
        <color rgb="FF000000"/>
        <rFont val="Arial"/>
        <family val="2"/>
      </rPr>
      <t>(3.60‑4.33)</t>
    </r>
  </si>
  <si>
    <r>
      <t>5.08</t>
    </r>
    <r>
      <rPr>
        <sz val="8"/>
        <color rgb="FF000000"/>
        <rFont val="Arial"/>
        <family val="2"/>
      </rPr>
      <t>(4.64‑5.60)</t>
    </r>
  </si>
  <si>
    <r>
      <t>6.06</t>
    </r>
    <r>
      <rPr>
        <sz val="8"/>
        <color rgb="FF000000"/>
        <rFont val="Arial"/>
        <family val="2"/>
      </rPr>
      <t>(5.53‑6.67)</t>
    </r>
  </si>
  <si>
    <r>
      <t>7.54</t>
    </r>
    <r>
      <rPr>
        <sz val="8"/>
        <color rgb="FF000000"/>
        <rFont val="Arial"/>
        <family val="2"/>
      </rPr>
      <t>(6.84‑8.27)</t>
    </r>
  </si>
  <si>
    <r>
      <t>8.82</t>
    </r>
    <r>
      <rPr>
        <sz val="8"/>
        <color rgb="FF000000"/>
        <rFont val="Arial"/>
        <family val="2"/>
      </rPr>
      <t>(7.94‑9.64)</t>
    </r>
  </si>
  <si>
    <r>
      <t>10.3</t>
    </r>
    <r>
      <rPr>
        <sz val="8"/>
        <color rgb="FF000000"/>
        <rFont val="Arial"/>
        <family val="2"/>
      </rPr>
      <t>(9.16‑11.2)</t>
    </r>
  </si>
  <si>
    <r>
      <t>11.8</t>
    </r>
    <r>
      <rPr>
        <sz val="8"/>
        <color rgb="FF000000"/>
        <rFont val="Arial"/>
        <family val="2"/>
      </rPr>
      <t>(10.5‑12.9)</t>
    </r>
  </si>
  <si>
    <r>
      <t>14.2</t>
    </r>
    <r>
      <rPr>
        <sz val="8"/>
        <color rgb="FF000000"/>
        <rFont val="Arial"/>
        <family val="2"/>
      </rPr>
      <t>(12.5‑15.5)</t>
    </r>
  </si>
  <si>
    <r>
      <t>16.3</t>
    </r>
    <r>
      <rPr>
        <sz val="8"/>
        <color rgb="FF000000"/>
        <rFont val="Arial"/>
        <family val="2"/>
      </rPr>
      <t>(14.1‑17.7)</t>
    </r>
  </si>
  <si>
    <r>
      <t>3.40</t>
    </r>
    <r>
      <rPr>
        <sz val="8"/>
        <color rgb="FF000000"/>
        <rFont val="Arial"/>
        <family val="2"/>
      </rPr>
      <t>(3.12‑3.74)</t>
    </r>
  </si>
  <si>
    <r>
      <t>4.13</t>
    </r>
    <r>
      <rPr>
        <sz val="8"/>
        <color rgb="FF000000"/>
        <rFont val="Arial"/>
        <family val="2"/>
      </rPr>
      <t>(3.79‑4.54)</t>
    </r>
  </si>
  <si>
    <r>
      <t>5.32</t>
    </r>
    <r>
      <rPr>
        <sz val="8"/>
        <color rgb="FF000000"/>
        <rFont val="Arial"/>
        <family val="2"/>
      </rPr>
      <t>(4.87‑5.84)</t>
    </r>
  </si>
  <si>
    <r>
      <t>6.33</t>
    </r>
    <r>
      <rPr>
        <sz val="8"/>
        <color rgb="FF000000"/>
        <rFont val="Arial"/>
        <family val="2"/>
      </rPr>
      <t>(5.78‑6.94)</t>
    </r>
  </si>
  <si>
    <r>
      <t>7.83</t>
    </r>
    <r>
      <rPr>
        <sz val="8"/>
        <color rgb="FF000000"/>
        <rFont val="Arial"/>
        <family val="2"/>
      </rPr>
      <t>(7.11‑8.57)</t>
    </r>
  </si>
  <si>
    <r>
      <t>9.14</t>
    </r>
    <r>
      <rPr>
        <sz val="8"/>
        <color rgb="FF000000"/>
        <rFont val="Arial"/>
        <family val="2"/>
      </rPr>
      <t>(8.23‑9.97)</t>
    </r>
  </si>
  <si>
    <r>
      <t>10.6</t>
    </r>
    <r>
      <rPr>
        <sz val="8"/>
        <color rgb="FF000000"/>
        <rFont val="Arial"/>
        <family val="2"/>
      </rPr>
      <t>(9.47‑11.5)</t>
    </r>
  </si>
  <si>
    <r>
      <t>12.2</t>
    </r>
    <r>
      <rPr>
        <sz val="8"/>
        <color rgb="FF000000"/>
        <rFont val="Arial"/>
        <family val="2"/>
      </rPr>
      <t>(10.8‑13.3)</t>
    </r>
  </si>
  <si>
    <r>
      <t>14.5</t>
    </r>
    <r>
      <rPr>
        <sz val="8"/>
        <color rgb="FF000000"/>
        <rFont val="Arial"/>
        <family val="2"/>
      </rPr>
      <t>(12.8‑15.9)</t>
    </r>
  </si>
  <si>
    <r>
      <t>16.6</t>
    </r>
    <r>
      <rPr>
        <sz val="8"/>
        <color rgb="FF000000"/>
        <rFont val="Arial"/>
        <family val="2"/>
      </rPr>
      <t>(14.4‑18.1)</t>
    </r>
  </si>
  <si>
    <r>
      <t>3.93</t>
    </r>
    <r>
      <rPr>
        <sz val="8"/>
        <color rgb="FF000000"/>
        <rFont val="Arial"/>
        <family val="2"/>
      </rPr>
      <t>(3.62‑4.29)</t>
    </r>
  </si>
  <si>
    <r>
      <t>4.74</t>
    </r>
    <r>
      <rPr>
        <sz val="8"/>
        <color rgb="FF000000"/>
        <rFont val="Arial"/>
        <family val="2"/>
      </rPr>
      <t>(4.37‑5.18)</t>
    </r>
  </si>
  <si>
    <r>
      <t>6.00</t>
    </r>
    <r>
      <rPr>
        <sz val="8"/>
        <color rgb="FF000000"/>
        <rFont val="Arial"/>
        <family val="2"/>
      </rPr>
      <t>(5.53‑6.54)</t>
    </r>
  </si>
  <si>
    <r>
      <t>7.07</t>
    </r>
    <r>
      <rPr>
        <sz val="8"/>
        <color rgb="FF000000"/>
        <rFont val="Arial"/>
        <family val="2"/>
      </rPr>
      <t>(6.50‑7.69)</t>
    </r>
  </si>
  <si>
    <r>
      <t>8.65</t>
    </r>
    <r>
      <rPr>
        <sz val="8"/>
        <color rgb="FF000000"/>
        <rFont val="Arial"/>
        <family val="2"/>
      </rPr>
      <t>(7.91‑9.37)</t>
    </r>
  </si>
  <si>
    <r>
      <t>10.0</t>
    </r>
    <r>
      <rPr>
        <sz val="8"/>
        <color rgb="FF000000"/>
        <rFont val="Arial"/>
        <family val="2"/>
      </rPr>
      <t>(9.09‑10.8)</t>
    </r>
  </si>
  <si>
    <r>
      <t>13.1</t>
    </r>
    <r>
      <rPr>
        <sz val="8"/>
        <color rgb="FF000000"/>
        <rFont val="Arial"/>
        <family val="2"/>
      </rPr>
      <t>(11.7‑14.2)</t>
    </r>
  </si>
  <si>
    <r>
      <t>15.5</t>
    </r>
    <r>
      <rPr>
        <sz val="8"/>
        <color rgb="FF000000"/>
        <rFont val="Arial"/>
        <family val="2"/>
      </rPr>
      <t>(13.7‑16.7)</t>
    </r>
  </si>
  <si>
    <r>
      <t>17.5</t>
    </r>
    <r>
      <rPr>
        <sz val="8"/>
        <color rgb="FF000000"/>
        <rFont val="Arial"/>
        <family val="2"/>
      </rPr>
      <t>(15.4‑18.9)</t>
    </r>
  </si>
  <si>
    <r>
      <t>4.41</t>
    </r>
    <r>
      <rPr>
        <sz val="8"/>
        <color rgb="FF000000"/>
        <rFont val="Arial"/>
        <family val="2"/>
      </rPr>
      <t>(4.11‑4.76)</t>
    </r>
  </si>
  <si>
    <r>
      <t>5.30</t>
    </r>
    <r>
      <rPr>
        <sz val="8"/>
        <color rgb="FF000000"/>
        <rFont val="Arial"/>
        <family val="2"/>
      </rPr>
      <t>(4.93‑5.72)</t>
    </r>
  </si>
  <si>
    <r>
      <t>6.60</t>
    </r>
    <r>
      <rPr>
        <sz val="8"/>
        <color rgb="FF000000"/>
        <rFont val="Arial"/>
        <family val="2"/>
      </rPr>
      <t>(6.13‑7.12)</t>
    </r>
  </si>
  <si>
    <r>
      <t>7.67</t>
    </r>
    <r>
      <rPr>
        <sz val="8"/>
        <color rgb="FF000000"/>
        <rFont val="Arial"/>
        <family val="2"/>
      </rPr>
      <t>(7.11‑8.26)</t>
    </r>
  </si>
  <si>
    <r>
      <t>9.23</t>
    </r>
    <r>
      <rPr>
        <sz val="8"/>
        <color rgb="FF000000"/>
        <rFont val="Arial"/>
        <family val="2"/>
      </rPr>
      <t>(8.53‑9.92)</t>
    </r>
  </si>
  <si>
    <r>
      <t>10.5</t>
    </r>
    <r>
      <rPr>
        <sz val="8"/>
        <color rgb="FF000000"/>
        <rFont val="Arial"/>
        <family val="2"/>
      </rPr>
      <t>(9.68‑11.3)</t>
    </r>
  </si>
  <si>
    <r>
      <t>11.9</t>
    </r>
    <r>
      <rPr>
        <sz val="8"/>
        <color rgb="FF000000"/>
        <rFont val="Arial"/>
        <family val="2"/>
      </rPr>
      <t>(10.9‑12.8)</t>
    </r>
  </si>
  <si>
    <r>
      <t>13.4</t>
    </r>
    <r>
      <rPr>
        <sz val="8"/>
        <color rgb="FF000000"/>
        <rFont val="Arial"/>
        <family val="2"/>
      </rPr>
      <t>(12.2‑14.4)</t>
    </r>
  </si>
  <si>
    <r>
      <t>15.6</t>
    </r>
    <r>
      <rPr>
        <sz val="8"/>
        <color rgb="FF000000"/>
        <rFont val="Arial"/>
        <family val="2"/>
      </rPr>
      <t>(14.0‑16.7)</t>
    </r>
  </si>
  <si>
    <r>
      <t>17.6</t>
    </r>
    <r>
      <rPr>
        <sz val="8"/>
        <color rgb="FF000000"/>
        <rFont val="Arial"/>
        <family val="2"/>
      </rPr>
      <t>(15.7‑19.1)</t>
    </r>
  </si>
  <si>
    <r>
      <t>5.94</t>
    </r>
    <r>
      <rPr>
        <sz val="8"/>
        <color rgb="FF000000"/>
        <rFont val="Arial"/>
        <family val="2"/>
      </rPr>
      <t>(5.57‑6.35)</t>
    </r>
  </si>
  <si>
    <r>
      <t>7.07</t>
    </r>
    <r>
      <rPr>
        <sz val="8"/>
        <color rgb="FF000000"/>
        <rFont val="Arial"/>
        <family val="2"/>
      </rPr>
      <t>(6.63‑7.56)</t>
    </r>
  </si>
  <si>
    <r>
      <t>8.55</t>
    </r>
    <r>
      <rPr>
        <sz val="8"/>
        <color rgb="FF000000"/>
        <rFont val="Arial"/>
        <family val="2"/>
      </rPr>
      <t>(8.02‑9.14)</t>
    </r>
  </si>
  <si>
    <r>
      <t>9.75</t>
    </r>
    <r>
      <rPr>
        <sz val="8"/>
        <color rgb="FF000000"/>
        <rFont val="Arial"/>
        <family val="2"/>
      </rPr>
      <t>(9.12‑10.4)</t>
    </r>
  </si>
  <si>
    <r>
      <t>11.4</t>
    </r>
    <r>
      <rPr>
        <sz val="8"/>
        <color rgb="FF000000"/>
        <rFont val="Arial"/>
        <family val="2"/>
      </rPr>
      <t>(10.7‑12.2)</t>
    </r>
  </si>
  <si>
    <r>
      <t>12.8</t>
    </r>
    <r>
      <rPr>
        <sz val="8"/>
        <color rgb="FF000000"/>
        <rFont val="Arial"/>
        <family val="2"/>
      </rPr>
      <t>(11.9‑13.6)</t>
    </r>
  </si>
  <si>
    <r>
      <t>14.2</t>
    </r>
    <r>
      <rPr>
        <sz val="8"/>
        <color rgb="FF000000"/>
        <rFont val="Arial"/>
        <family val="2"/>
      </rPr>
      <t>(13.1‑15.1)</t>
    </r>
  </si>
  <si>
    <r>
      <t>15.6</t>
    </r>
    <r>
      <rPr>
        <sz val="8"/>
        <color rgb="FF000000"/>
        <rFont val="Arial"/>
        <family val="2"/>
      </rPr>
      <t>(14.4‑16.7)</t>
    </r>
  </si>
  <si>
    <r>
      <t>17.6</t>
    </r>
    <r>
      <rPr>
        <sz val="8"/>
        <color rgb="FF000000"/>
        <rFont val="Arial"/>
        <family val="2"/>
      </rPr>
      <t>(16.1‑18.9)</t>
    </r>
  </si>
  <si>
    <r>
      <t>19.2</t>
    </r>
    <r>
      <rPr>
        <sz val="8"/>
        <color rgb="FF000000"/>
        <rFont val="Arial"/>
        <family val="2"/>
      </rPr>
      <t>(17.5‑20.6)</t>
    </r>
  </si>
  <si>
    <r>
      <t>7.39</t>
    </r>
    <r>
      <rPr>
        <sz val="8"/>
        <color rgb="FF000000"/>
        <rFont val="Arial"/>
        <family val="2"/>
      </rPr>
      <t>(6.93‑7.91)</t>
    </r>
  </si>
  <si>
    <r>
      <t>8.75</t>
    </r>
    <r>
      <rPr>
        <sz val="8"/>
        <color rgb="FF000000"/>
        <rFont val="Arial"/>
        <family val="2"/>
      </rPr>
      <t>(8.21‑9.36)</t>
    </r>
  </si>
  <si>
    <r>
      <t>10.4</t>
    </r>
    <r>
      <rPr>
        <sz val="8"/>
        <color rgb="FF000000"/>
        <rFont val="Arial"/>
        <family val="2"/>
      </rPr>
      <t>(9.77‑11.1)</t>
    </r>
  </si>
  <si>
    <r>
      <t>11.8</t>
    </r>
    <r>
      <rPr>
        <sz val="8"/>
        <color rgb="FF000000"/>
        <rFont val="Arial"/>
        <family val="2"/>
      </rPr>
      <t>(11.0‑12.6)</t>
    </r>
  </si>
  <si>
    <r>
      <t>13.6</t>
    </r>
    <r>
      <rPr>
        <sz val="8"/>
        <color rgb="FF000000"/>
        <rFont val="Arial"/>
        <family val="2"/>
      </rPr>
      <t>(12.7‑14.5)</t>
    </r>
  </si>
  <si>
    <r>
      <t>15.0</t>
    </r>
    <r>
      <rPr>
        <sz val="8"/>
        <color rgb="FF000000"/>
        <rFont val="Arial"/>
        <family val="2"/>
      </rPr>
      <t>(14.0‑16.0)</t>
    </r>
  </si>
  <si>
    <r>
      <t>16.5</t>
    </r>
    <r>
      <rPr>
        <sz val="8"/>
        <color rgb="FF000000"/>
        <rFont val="Arial"/>
        <family val="2"/>
      </rPr>
      <t>(15.3‑17.5)</t>
    </r>
  </si>
  <si>
    <r>
      <t>17.9</t>
    </r>
    <r>
      <rPr>
        <sz val="8"/>
        <color rgb="FF000000"/>
        <rFont val="Arial"/>
        <family val="2"/>
      </rPr>
      <t>(16.6‑19.1)</t>
    </r>
  </si>
  <si>
    <r>
      <t>19.9</t>
    </r>
    <r>
      <rPr>
        <sz val="8"/>
        <color rgb="FF000000"/>
        <rFont val="Arial"/>
        <family val="2"/>
      </rPr>
      <t>(18.4‑21.3)</t>
    </r>
  </si>
  <si>
    <r>
      <t>21.5</t>
    </r>
    <r>
      <rPr>
        <sz val="8"/>
        <color rgb="FF000000"/>
        <rFont val="Arial"/>
        <family val="2"/>
      </rPr>
      <t>(19.7‑22.9)</t>
    </r>
  </si>
  <si>
    <r>
      <t>9.32</t>
    </r>
    <r>
      <rPr>
        <sz val="8"/>
        <color rgb="FF000000"/>
        <rFont val="Arial"/>
        <family val="2"/>
      </rPr>
      <t>(8.80‑9.89)</t>
    </r>
  </si>
  <si>
    <r>
      <t>11.0</t>
    </r>
    <r>
      <rPr>
        <sz val="8"/>
        <color rgb="FF000000"/>
        <rFont val="Arial"/>
        <family val="2"/>
      </rPr>
      <t>(10.4‑11.7)</t>
    </r>
  </si>
  <si>
    <r>
      <t>12.9</t>
    </r>
    <r>
      <rPr>
        <sz val="8"/>
        <color rgb="FF000000"/>
        <rFont val="Arial"/>
        <family val="2"/>
      </rPr>
      <t>(12.2‑13.7)</t>
    </r>
  </si>
  <si>
    <r>
      <t>14.3</t>
    </r>
    <r>
      <rPr>
        <sz val="8"/>
        <color rgb="FF000000"/>
        <rFont val="Arial"/>
        <family val="2"/>
      </rPr>
      <t>(13.5‑15.2)</t>
    </r>
  </si>
  <si>
    <r>
      <t>16.2</t>
    </r>
    <r>
      <rPr>
        <sz val="8"/>
        <color rgb="FF000000"/>
        <rFont val="Arial"/>
        <family val="2"/>
      </rPr>
      <t>(15.3‑17.2)</t>
    </r>
  </si>
  <si>
    <r>
      <t>17.7</t>
    </r>
    <r>
      <rPr>
        <sz val="8"/>
        <color rgb="FF000000"/>
        <rFont val="Arial"/>
        <family val="2"/>
      </rPr>
      <t>(16.6‑18.7)</t>
    </r>
  </si>
  <si>
    <r>
      <t>19.1</t>
    </r>
    <r>
      <rPr>
        <sz val="8"/>
        <color rgb="FF000000"/>
        <rFont val="Arial"/>
        <family val="2"/>
      </rPr>
      <t>(17.9‑20.2)</t>
    </r>
  </si>
  <si>
    <r>
      <t>20.4</t>
    </r>
    <r>
      <rPr>
        <sz val="8"/>
        <color rgb="FF000000"/>
        <rFont val="Arial"/>
        <family val="2"/>
      </rPr>
      <t>(19.1‑21.7)</t>
    </r>
  </si>
  <si>
    <r>
      <t>22.2</t>
    </r>
    <r>
      <rPr>
        <sz val="8"/>
        <color rgb="FF000000"/>
        <rFont val="Arial"/>
        <family val="2"/>
      </rPr>
      <t>(20.7‑23.6)</t>
    </r>
  </si>
  <si>
    <r>
      <t>23.5</t>
    </r>
    <r>
      <rPr>
        <sz val="8"/>
        <color rgb="FF000000"/>
        <rFont val="Arial"/>
        <family val="2"/>
      </rPr>
      <t>(21.8‑25.0)</t>
    </r>
  </si>
  <si>
    <r>
      <t>11.1</t>
    </r>
    <r>
      <rPr>
        <sz val="8"/>
        <color rgb="FF000000"/>
        <rFont val="Arial"/>
        <family val="2"/>
      </rPr>
      <t>(10.6‑11.7)</t>
    </r>
  </si>
  <si>
    <r>
      <t>15.1</t>
    </r>
    <r>
      <rPr>
        <sz val="8"/>
        <color rgb="FF000000"/>
        <rFont val="Arial"/>
        <family val="2"/>
      </rPr>
      <t>(14.4‑16.0)</t>
    </r>
  </si>
  <si>
    <r>
      <t>18.6</t>
    </r>
    <r>
      <rPr>
        <sz val="8"/>
        <color rgb="FF000000"/>
        <rFont val="Arial"/>
        <family val="2"/>
      </rPr>
      <t>(17.6‑19.6)</t>
    </r>
  </si>
  <si>
    <r>
      <t>20.1</t>
    </r>
    <r>
      <rPr>
        <sz val="8"/>
        <color rgb="FF000000"/>
        <rFont val="Arial"/>
        <family val="2"/>
      </rPr>
      <t>(19.0‑21.1)</t>
    </r>
  </si>
  <si>
    <r>
      <t>21.4</t>
    </r>
    <r>
      <rPr>
        <sz val="8"/>
        <color rgb="FF000000"/>
        <rFont val="Arial"/>
        <family val="2"/>
      </rPr>
      <t>(20.2‑22.6)</t>
    </r>
  </si>
  <si>
    <r>
      <t>22.7</t>
    </r>
    <r>
      <rPr>
        <sz val="8"/>
        <color rgb="FF000000"/>
        <rFont val="Arial"/>
        <family val="2"/>
      </rPr>
      <t>(21.4‑23.9)</t>
    </r>
  </si>
  <si>
    <r>
      <t>24.3</t>
    </r>
    <r>
      <rPr>
        <sz val="8"/>
        <color rgb="FF000000"/>
        <rFont val="Arial"/>
        <family val="2"/>
      </rPr>
      <t>(22.8‑25.7)</t>
    </r>
  </si>
  <si>
    <r>
      <t>Name: </t>
    </r>
    <r>
      <rPr>
        <sz val="9"/>
        <color rgb="FF000000"/>
        <rFont val="Arial"/>
        <family val="2"/>
      </rPr>
      <t>Denton, Maryland, USA*</t>
    </r>
  </si>
  <si>
    <r>
      <t>Station name:</t>
    </r>
    <r>
      <rPr>
        <sz val="9"/>
        <color rgb="FF000000"/>
        <rFont val="Arial"/>
        <family val="2"/>
      </rPr>
      <t> DENTON 2 E</t>
    </r>
  </si>
  <si>
    <r>
      <t>Site ID:</t>
    </r>
    <r>
      <rPr>
        <sz val="9"/>
        <color rgb="FF000000"/>
        <rFont val="Arial"/>
        <family val="2"/>
      </rPr>
      <t> 18-2523</t>
    </r>
  </si>
  <si>
    <r>
      <t>Latitude:</t>
    </r>
    <r>
      <rPr>
        <sz val="9"/>
        <color rgb="FF000000"/>
        <rFont val="Arial"/>
        <family val="2"/>
      </rPr>
      <t> 38.8833°</t>
    </r>
  </si>
  <si>
    <r>
      <t>Longitude:</t>
    </r>
    <r>
      <rPr>
        <sz val="9"/>
        <color rgb="FF000000"/>
        <rFont val="Arial"/>
        <family val="2"/>
      </rPr>
      <t> -75.8000°</t>
    </r>
  </si>
  <si>
    <r>
      <t>Elevation:</t>
    </r>
    <r>
      <rPr>
        <sz val="9"/>
        <color rgb="FF000000"/>
        <rFont val="Arial"/>
        <family val="2"/>
      </rPr>
      <t> 49 ft</t>
    </r>
  </si>
  <si>
    <r>
      <t>Name: </t>
    </r>
    <r>
      <rPr>
        <sz val="9"/>
        <color rgb="FF000000"/>
        <rFont val="Arial"/>
        <family val="2"/>
      </rPr>
      <t>Cambridge, Maryland, USA*</t>
    </r>
  </si>
  <si>
    <r>
      <t>Station name:</t>
    </r>
    <r>
      <rPr>
        <sz val="9"/>
        <color rgb="FF000000"/>
        <rFont val="Arial"/>
        <family val="2"/>
      </rPr>
      <t> CAMBRIDGE WATER TRMT P</t>
    </r>
  </si>
  <si>
    <r>
      <t>Site ID:</t>
    </r>
    <r>
      <rPr>
        <sz val="9"/>
        <color rgb="FF000000"/>
        <rFont val="Arial"/>
        <family val="2"/>
      </rPr>
      <t> 18-1385</t>
    </r>
  </si>
  <si>
    <r>
      <t>Latitude:</t>
    </r>
    <r>
      <rPr>
        <sz val="9"/>
        <color rgb="FF000000"/>
        <rFont val="Arial"/>
        <family val="2"/>
      </rPr>
      <t> 38.5667°</t>
    </r>
  </si>
  <si>
    <r>
      <t>Name: </t>
    </r>
    <r>
      <rPr>
        <sz val="9"/>
        <color rgb="FF000000"/>
        <rFont val="Arial"/>
        <family val="2"/>
      </rPr>
      <t>Salisbury, Maryland, USA*</t>
    </r>
  </si>
  <si>
    <r>
      <t>Station name:</t>
    </r>
    <r>
      <rPr>
        <sz val="9"/>
        <color rgb="FF000000"/>
        <rFont val="Arial"/>
        <family val="2"/>
      </rPr>
      <t> SALISBURY</t>
    </r>
  </si>
  <si>
    <r>
      <t>Site ID:</t>
    </r>
    <r>
      <rPr>
        <sz val="9"/>
        <color rgb="FF000000"/>
        <rFont val="Arial"/>
        <family val="2"/>
      </rPr>
      <t> 18-8000</t>
    </r>
  </si>
  <si>
    <r>
      <t>Latitude:</t>
    </r>
    <r>
      <rPr>
        <sz val="9"/>
        <color rgb="FF000000"/>
        <rFont val="Arial"/>
        <family val="2"/>
      </rPr>
      <t> 38.3650°</t>
    </r>
  </si>
  <si>
    <r>
      <t>Longitude:</t>
    </r>
    <r>
      <rPr>
        <sz val="9"/>
        <color rgb="FF000000"/>
        <rFont val="Arial"/>
        <family val="2"/>
      </rPr>
      <t> -75.5892°</t>
    </r>
  </si>
  <si>
    <r>
      <t>0.367</t>
    </r>
    <r>
      <rPr>
        <sz val="8"/>
        <color rgb="FF000000"/>
        <rFont val="Arial"/>
        <family val="2"/>
      </rPr>
      <t>(0.330‑0.408)</t>
    </r>
  </si>
  <si>
    <r>
      <t>0.436</t>
    </r>
    <r>
      <rPr>
        <sz val="8"/>
        <color rgb="FF000000"/>
        <rFont val="Arial"/>
        <family val="2"/>
      </rPr>
      <t>(0.391‑0.484)</t>
    </r>
  </si>
  <si>
    <r>
      <t>0.509</t>
    </r>
    <r>
      <rPr>
        <sz val="8"/>
        <color rgb="FF000000"/>
        <rFont val="Arial"/>
        <family val="2"/>
      </rPr>
      <t>(0.456‑0.564)</t>
    </r>
  </si>
  <si>
    <r>
      <t>0.576</t>
    </r>
    <r>
      <rPr>
        <sz val="8"/>
        <color rgb="FF000000"/>
        <rFont val="Arial"/>
        <family val="2"/>
      </rPr>
      <t>(0.515‑0.638)</t>
    </r>
  </si>
  <si>
    <r>
      <t>0.651</t>
    </r>
    <r>
      <rPr>
        <sz val="8"/>
        <color rgb="FF000000"/>
        <rFont val="Arial"/>
        <family val="2"/>
      </rPr>
      <t>(0.581‑0.723)</t>
    </r>
  </si>
  <si>
    <r>
      <t>0.713</t>
    </r>
    <r>
      <rPr>
        <sz val="8"/>
        <color rgb="FF000000"/>
        <rFont val="Arial"/>
        <family val="2"/>
      </rPr>
      <t>(0.634‑0.794)</t>
    </r>
  </si>
  <si>
    <r>
      <t>0.771</t>
    </r>
    <r>
      <rPr>
        <sz val="8"/>
        <color rgb="FF000000"/>
        <rFont val="Arial"/>
        <family val="2"/>
      </rPr>
      <t>(0.683‑0.860)</t>
    </r>
  </si>
  <si>
    <r>
      <t>0.826</t>
    </r>
    <r>
      <rPr>
        <sz val="8"/>
        <color rgb="FF000000"/>
        <rFont val="Arial"/>
        <family val="2"/>
      </rPr>
      <t>(0.727‑0.924)</t>
    </r>
  </si>
  <si>
    <r>
      <t>0.893</t>
    </r>
    <r>
      <rPr>
        <sz val="8"/>
        <color rgb="FF000000"/>
        <rFont val="Arial"/>
        <family val="2"/>
      </rPr>
      <t>(0.778‑1.00)</t>
    </r>
  </si>
  <si>
    <r>
      <t>0.953</t>
    </r>
    <r>
      <rPr>
        <sz val="8"/>
        <color rgb="FF000000"/>
        <rFont val="Arial"/>
        <family val="2"/>
      </rPr>
      <t>(0.823‑1.08)</t>
    </r>
  </si>
  <si>
    <r>
      <t>0.586</t>
    </r>
    <r>
      <rPr>
        <sz val="8"/>
        <color rgb="FF000000"/>
        <rFont val="Arial"/>
        <family val="2"/>
      </rPr>
      <t>(0.527‑0.652)</t>
    </r>
  </si>
  <si>
    <r>
      <t>0.698</t>
    </r>
    <r>
      <rPr>
        <sz val="8"/>
        <color rgb="FF000000"/>
        <rFont val="Arial"/>
        <family val="2"/>
      </rPr>
      <t>(0.626‑0.774)</t>
    </r>
  </si>
  <si>
    <r>
      <t>0.815</t>
    </r>
    <r>
      <rPr>
        <sz val="8"/>
        <color rgb="FF000000"/>
        <rFont val="Arial"/>
        <family val="2"/>
      </rPr>
      <t>(0.730‑0.903)</t>
    </r>
  </si>
  <si>
    <r>
      <t>0.921</t>
    </r>
    <r>
      <rPr>
        <sz val="8"/>
        <color rgb="FF000000"/>
        <rFont val="Arial"/>
        <family val="2"/>
      </rPr>
      <t>(0.824‑1.02)</t>
    </r>
  </si>
  <si>
    <r>
      <t>1.04</t>
    </r>
    <r>
      <rPr>
        <sz val="8"/>
        <color rgb="FF000000"/>
        <rFont val="Arial"/>
        <family val="2"/>
      </rPr>
      <t>(0.926‑1.15)</t>
    </r>
  </si>
  <si>
    <r>
      <t>1.14</t>
    </r>
    <r>
      <rPr>
        <sz val="8"/>
        <color rgb="FF000000"/>
        <rFont val="Arial"/>
        <family val="2"/>
      </rPr>
      <t>(1.01‑1.26)</t>
    </r>
  </si>
  <si>
    <r>
      <t>1.23</t>
    </r>
    <r>
      <rPr>
        <sz val="8"/>
        <color rgb="FF000000"/>
        <rFont val="Arial"/>
        <family val="2"/>
      </rPr>
      <t>(1.09‑1.37)</t>
    </r>
  </si>
  <si>
    <r>
      <t>1.31</t>
    </r>
    <r>
      <rPr>
        <sz val="8"/>
        <color rgb="FF000000"/>
        <rFont val="Arial"/>
        <family val="2"/>
      </rPr>
      <t>(1.15‑1.47)</t>
    </r>
  </si>
  <si>
    <r>
      <t>1.41</t>
    </r>
    <r>
      <rPr>
        <sz val="8"/>
        <color rgb="FF000000"/>
        <rFont val="Arial"/>
        <family val="2"/>
      </rPr>
      <t>(1.23‑1.59)</t>
    </r>
  </si>
  <si>
    <r>
      <t>1.50</t>
    </r>
    <r>
      <rPr>
        <sz val="8"/>
        <color rgb="FF000000"/>
        <rFont val="Arial"/>
        <family val="2"/>
      </rPr>
      <t>(1.30‑1.70)</t>
    </r>
  </si>
  <si>
    <r>
      <t>0.733</t>
    </r>
    <r>
      <rPr>
        <sz val="8"/>
        <color rgb="FF000000"/>
        <rFont val="Arial"/>
        <family val="2"/>
      </rPr>
      <t>(0.659‑0.815)</t>
    </r>
  </si>
  <si>
    <r>
      <t>0.877</t>
    </r>
    <r>
      <rPr>
        <sz val="8"/>
        <color rgb="FF000000"/>
        <rFont val="Arial"/>
        <family val="2"/>
      </rPr>
      <t>(0.786‑0.973)</t>
    </r>
  </si>
  <si>
    <r>
      <t>1.03</t>
    </r>
    <r>
      <rPr>
        <sz val="8"/>
        <color rgb="FF000000"/>
        <rFont val="Arial"/>
        <family val="2"/>
      </rPr>
      <t>(0.924‑1.14)</t>
    </r>
  </si>
  <si>
    <r>
      <t>1.32</t>
    </r>
    <r>
      <rPr>
        <sz val="8"/>
        <color rgb="FF000000"/>
        <rFont val="Arial"/>
        <family val="2"/>
      </rPr>
      <t>(1.17‑1.46)</t>
    </r>
  </si>
  <si>
    <r>
      <t>1.44</t>
    </r>
    <r>
      <rPr>
        <sz val="8"/>
        <color rgb="FF000000"/>
        <rFont val="Arial"/>
        <family val="2"/>
      </rPr>
      <t>(1.28‑1.60)</t>
    </r>
  </si>
  <si>
    <r>
      <t>1.55</t>
    </r>
    <r>
      <rPr>
        <sz val="8"/>
        <color rgb="FF000000"/>
        <rFont val="Arial"/>
        <family val="2"/>
      </rPr>
      <t>(1.37‑1.73)</t>
    </r>
  </si>
  <si>
    <r>
      <t>1.65</t>
    </r>
    <r>
      <rPr>
        <sz val="8"/>
        <color rgb="FF000000"/>
        <rFont val="Arial"/>
        <family val="2"/>
      </rPr>
      <t>(1.45‑1.85)</t>
    </r>
  </si>
  <si>
    <r>
      <t>1.78</t>
    </r>
    <r>
      <rPr>
        <sz val="8"/>
        <color rgb="FF000000"/>
        <rFont val="Arial"/>
        <family val="2"/>
      </rPr>
      <t>(1.55‑2.00)</t>
    </r>
  </si>
  <si>
    <r>
      <t>1.88</t>
    </r>
    <r>
      <rPr>
        <sz val="8"/>
        <color rgb="FF000000"/>
        <rFont val="Arial"/>
        <family val="2"/>
      </rPr>
      <t>(1.63‑2.13)</t>
    </r>
  </si>
  <si>
    <r>
      <t>1.00</t>
    </r>
    <r>
      <rPr>
        <sz val="8"/>
        <color rgb="FF000000"/>
        <rFont val="Arial"/>
        <family val="2"/>
      </rPr>
      <t>(0.903‑1.12)</t>
    </r>
  </si>
  <si>
    <r>
      <t>1.21</t>
    </r>
    <r>
      <rPr>
        <sz val="8"/>
        <color rgb="FF000000"/>
        <rFont val="Arial"/>
        <family val="2"/>
      </rPr>
      <t>(1.09‑1.34)</t>
    </r>
  </si>
  <si>
    <r>
      <t>1.47</t>
    </r>
    <r>
      <rPr>
        <sz val="8"/>
        <color rgb="FF000000"/>
        <rFont val="Arial"/>
        <family val="2"/>
      </rPr>
      <t>(1.31‑1.62)</t>
    </r>
  </si>
  <si>
    <r>
      <t>1.69</t>
    </r>
    <r>
      <rPr>
        <sz val="8"/>
        <color rgb="FF000000"/>
        <rFont val="Arial"/>
        <family val="2"/>
      </rPr>
      <t>(1.51‑1.87)</t>
    </r>
  </si>
  <si>
    <r>
      <t>1.95</t>
    </r>
    <r>
      <rPr>
        <sz val="8"/>
        <color rgb="FF000000"/>
        <rFont val="Arial"/>
        <family val="2"/>
      </rPr>
      <t>(1.74‑2.16)</t>
    </r>
  </si>
  <si>
    <r>
      <t>2.17</t>
    </r>
    <r>
      <rPr>
        <sz val="8"/>
        <color rgb="FF000000"/>
        <rFont val="Arial"/>
        <family val="2"/>
      </rPr>
      <t>(1.92‑2.41)</t>
    </r>
  </si>
  <si>
    <r>
      <t>2.37</t>
    </r>
    <r>
      <rPr>
        <sz val="8"/>
        <color rgb="FF000000"/>
        <rFont val="Arial"/>
        <family val="2"/>
      </rPr>
      <t>(2.10‑2.65)</t>
    </r>
  </si>
  <si>
    <r>
      <t>2.57</t>
    </r>
    <r>
      <rPr>
        <sz val="8"/>
        <color rgb="FF000000"/>
        <rFont val="Arial"/>
        <family val="2"/>
      </rPr>
      <t>(2.26‑2.88)</t>
    </r>
  </si>
  <si>
    <r>
      <t>2.83</t>
    </r>
    <r>
      <rPr>
        <sz val="8"/>
        <color rgb="FF000000"/>
        <rFont val="Arial"/>
        <family val="2"/>
      </rPr>
      <t>(2.47‑3.19)</t>
    </r>
  </si>
  <si>
    <r>
      <t>3.05</t>
    </r>
    <r>
      <rPr>
        <sz val="8"/>
        <color rgb="FF000000"/>
        <rFont val="Arial"/>
        <family val="2"/>
      </rPr>
      <t>(2.64‑3.46)</t>
    </r>
  </si>
  <si>
    <r>
      <t>1.25</t>
    </r>
    <r>
      <rPr>
        <sz val="8"/>
        <color rgb="FF000000"/>
        <rFont val="Arial"/>
        <family val="2"/>
      </rPr>
      <t>(1.13‑1.39)</t>
    </r>
  </si>
  <si>
    <r>
      <t>1.52</t>
    </r>
    <r>
      <rPr>
        <sz val="8"/>
        <color rgb="FF000000"/>
        <rFont val="Arial"/>
        <family val="2"/>
      </rPr>
      <t>(1.36‑1.69)</t>
    </r>
  </si>
  <si>
    <r>
      <t>1.88</t>
    </r>
    <r>
      <rPr>
        <sz val="8"/>
        <color rgb="FF000000"/>
        <rFont val="Arial"/>
        <family val="2"/>
      </rPr>
      <t>(1.68‑2.08)</t>
    </r>
  </si>
  <si>
    <r>
      <t>2.20</t>
    </r>
    <r>
      <rPr>
        <sz val="8"/>
        <color rgb="FF000000"/>
        <rFont val="Arial"/>
        <family val="2"/>
      </rPr>
      <t>(1.97‑2.44)</t>
    </r>
  </si>
  <si>
    <r>
      <t>2.59</t>
    </r>
    <r>
      <rPr>
        <sz val="8"/>
        <color rgb="FF000000"/>
        <rFont val="Arial"/>
        <family val="2"/>
      </rPr>
      <t>(2.32‑2.88)</t>
    </r>
  </si>
  <si>
    <r>
      <t>2.93</t>
    </r>
    <r>
      <rPr>
        <sz val="8"/>
        <color rgb="FF000000"/>
        <rFont val="Arial"/>
        <family val="2"/>
      </rPr>
      <t>(2.61‑3.27)</t>
    </r>
  </si>
  <si>
    <r>
      <t>3.27</t>
    </r>
    <r>
      <rPr>
        <sz val="8"/>
        <color rgb="FF000000"/>
        <rFont val="Arial"/>
        <family val="2"/>
      </rPr>
      <t>(2.89‑3.64)</t>
    </r>
  </si>
  <si>
    <r>
      <t>3.61</t>
    </r>
    <r>
      <rPr>
        <sz val="8"/>
        <color rgb="FF000000"/>
        <rFont val="Arial"/>
        <family val="2"/>
      </rPr>
      <t>(3.17‑4.04)</t>
    </r>
  </si>
  <si>
    <r>
      <t>4.06</t>
    </r>
    <r>
      <rPr>
        <sz val="8"/>
        <color rgb="FF000000"/>
        <rFont val="Arial"/>
        <family val="2"/>
      </rPr>
      <t>(3.54‑4.57)</t>
    </r>
  </si>
  <si>
    <r>
      <t>4.45</t>
    </r>
    <r>
      <rPr>
        <sz val="8"/>
        <color rgb="FF000000"/>
        <rFont val="Arial"/>
        <family val="2"/>
      </rPr>
      <t>(3.85‑5.05)</t>
    </r>
  </si>
  <si>
    <r>
      <t>1.52</t>
    </r>
    <r>
      <rPr>
        <sz val="8"/>
        <color rgb="FF000000"/>
        <rFont val="Arial"/>
        <family val="2"/>
      </rPr>
      <t>(1.36‑1.71)</t>
    </r>
  </si>
  <si>
    <r>
      <t>1.85</t>
    </r>
    <r>
      <rPr>
        <sz val="8"/>
        <color rgb="FF000000"/>
        <rFont val="Arial"/>
        <family val="2"/>
      </rPr>
      <t>(1.64‑2.07)</t>
    </r>
  </si>
  <si>
    <r>
      <t>2.31</t>
    </r>
    <r>
      <rPr>
        <sz val="8"/>
        <color rgb="FF000000"/>
        <rFont val="Arial"/>
        <family val="2"/>
      </rPr>
      <t>(2.04‑2.59)</t>
    </r>
  </si>
  <si>
    <r>
      <t>2.73</t>
    </r>
    <r>
      <rPr>
        <sz val="8"/>
        <color rgb="FF000000"/>
        <rFont val="Arial"/>
        <family val="2"/>
      </rPr>
      <t>(2.41‑3.06)</t>
    </r>
  </si>
  <si>
    <r>
      <t>3.26</t>
    </r>
    <r>
      <rPr>
        <sz val="8"/>
        <color rgb="FF000000"/>
        <rFont val="Arial"/>
        <family val="2"/>
      </rPr>
      <t>(2.87‑3.66)</t>
    </r>
  </si>
  <si>
    <r>
      <t>3.72</t>
    </r>
    <r>
      <rPr>
        <sz val="8"/>
        <color rgb="FF000000"/>
        <rFont val="Arial"/>
        <family val="2"/>
      </rPr>
      <t>(3.26‑4.18)</t>
    </r>
  </si>
  <si>
    <r>
      <t>4.18</t>
    </r>
    <r>
      <rPr>
        <sz val="8"/>
        <color rgb="FF000000"/>
        <rFont val="Arial"/>
        <family val="2"/>
      </rPr>
      <t>(3.64‑4.71)</t>
    </r>
  </si>
  <si>
    <r>
      <t>4.67</t>
    </r>
    <r>
      <rPr>
        <sz val="8"/>
        <color rgb="FF000000"/>
        <rFont val="Arial"/>
        <family val="2"/>
      </rPr>
      <t>(4.05‑5.28)</t>
    </r>
  </si>
  <si>
    <r>
      <t>5.32</t>
    </r>
    <r>
      <rPr>
        <sz val="8"/>
        <color rgb="FF000000"/>
        <rFont val="Arial"/>
        <family val="2"/>
      </rPr>
      <t>(4.56‑6.05)</t>
    </r>
  </si>
  <si>
    <r>
      <t>5.90</t>
    </r>
    <r>
      <rPr>
        <sz val="8"/>
        <color rgb="FF000000"/>
        <rFont val="Arial"/>
        <family val="2"/>
      </rPr>
      <t>(5.01‑6.73)</t>
    </r>
  </si>
  <si>
    <r>
      <t>1.67</t>
    </r>
    <r>
      <rPr>
        <sz val="8"/>
        <color rgb="FF000000"/>
        <rFont val="Arial"/>
        <family val="2"/>
      </rPr>
      <t>(1.49‑1.89)</t>
    </r>
  </si>
  <si>
    <r>
      <t>2.03</t>
    </r>
    <r>
      <rPr>
        <sz val="8"/>
        <color rgb="FF000000"/>
        <rFont val="Arial"/>
        <family val="2"/>
      </rPr>
      <t>(1.80‑2.29)</t>
    </r>
  </si>
  <si>
    <r>
      <t>2.54</t>
    </r>
    <r>
      <rPr>
        <sz val="8"/>
        <color rgb="FF000000"/>
        <rFont val="Arial"/>
        <family val="2"/>
      </rPr>
      <t>(2.24‑2.86)</t>
    </r>
  </si>
  <si>
    <r>
      <t>3.02</t>
    </r>
    <r>
      <rPr>
        <sz val="8"/>
        <color rgb="FF000000"/>
        <rFont val="Arial"/>
        <family val="2"/>
      </rPr>
      <t>(2.66‑3.40)</t>
    </r>
  </si>
  <si>
    <r>
      <t>3.63</t>
    </r>
    <r>
      <rPr>
        <sz val="8"/>
        <color rgb="FF000000"/>
        <rFont val="Arial"/>
        <family val="2"/>
      </rPr>
      <t>(3.18‑4.08)</t>
    </r>
  </si>
  <si>
    <r>
      <t>4.17</t>
    </r>
    <r>
      <rPr>
        <sz val="8"/>
        <color rgb="FF000000"/>
        <rFont val="Arial"/>
        <family val="2"/>
      </rPr>
      <t>(3.63‑4.69)</t>
    </r>
  </si>
  <si>
    <r>
      <t>4.72</t>
    </r>
    <r>
      <rPr>
        <sz val="8"/>
        <color rgb="FF000000"/>
        <rFont val="Arial"/>
        <family val="2"/>
      </rPr>
      <t>(4.08‑5.32)</t>
    </r>
  </si>
  <si>
    <r>
      <t>5.31</t>
    </r>
    <r>
      <rPr>
        <sz val="8"/>
        <color rgb="FF000000"/>
        <rFont val="Arial"/>
        <family val="2"/>
      </rPr>
      <t>(4.56‑6.00)</t>
    </r>
  </si>
  <si>
    <r>
      <t>6.12</t>
    </r>
    <r>
      <rPr>
        <sz val="8"/>
        <color rgb="FF000000"/>
        <rFont val="Arial"/>
        <family val="2"/>
      </rPr>
      <t>(5.19‑6.93)</t>
    </r>
  </si>
  <si>
    <r>
      <t>6.84</t>
    </r>
    <r>
      <rPr>
        <sz val="8"/>
        <color rgb="FF000000"/>
        <rFont val="Arial"/>
        <family val="2"/>
      </rPr>
      <t>(5.72‑7.78)</t>
    </r>
  </si>
  <si>
    <r>
      <t>2.04</t>
    </r>
    <r>
      <rPr>
        <sz val="8"/>
        <color rgb="FF000000"/>
        <rFont val="Arial"/>
        <family val="2"/>
      </rPr>
      <t>(1.81‑2.32)</t>
    </r>
  </si>
  <si>
    <r>
      <t>2.46</t>
    </r>
    <r>
      <rPr>
        <sz val="8"/>
        <color rgb="FF000000"/>
        <rFont val="Arial"/>
        <family val="2"/>
      </rPr>
      <t>(2.17‑2.79)</t>
    </r>
  </si>
  <si>
    <r>
      <t>3.07</t>
    </r>
    <r>
      <rPr>
        <sz val="8"/>
        <color rgb="FF000000"/>
        <rFont val="Arial"/>
        <family val="2"/>
      </rPr>
      <t>(2.71‑3.49)</t>
    </r>
  </si>
  <si>
    <r>
      <t>3.67</t>
    </r>
    <r>
      <rPr>
        <sz val="8"/>
        <color rgb="FF000000"/>
        <rFont val="Arial"/>
        <family val="2"/>
      </rPr>
      <t>(3.21‑4.15)</t>
    </r>
  </si>
  <si>
    <r>
      <t>4.45</t>
    </r>
    <r>
      <rPr>
        <sz val="8"/>
        <color rgb="FF000000"/>
        <rFont val="Arial"/>
        <family val="2"/>
      </rPr>
      <t>(3.88‑5.04)</t>
    </r>
  </si>
  <si>
    <r>
      <t>5.16</t>
    </r>
    <r>
      <rPr>
        <sz val="8"/>
        <color rgb="FF000000"/>
        <rFont val="Arial"/>
        <family val="2"/>
      </rPr>
      <t>(4.46‑5.85)</t>
    </r>
  </si>
  <si>
    <r>
      <t>5.90</t>
    </r>
    <r>
      <rPr>
        <sz val="8"/>
        <color rgb="FF000000"/>
        <rFont val="Arial"/>
        <family val="2"/>
      </rPr>
      <t>(5.06‑6.71)</t>
    </r>
  </si>
  <si>
    <r>
      <t>6.70</t>
    </r>
    <r>
      <rPr>
        <sz val="8"/>
        <color rgb="FF000000"/>
        <rFont val="Arial"/>
        <family val="2"/>
      </rPr>
      <t>(5.69‑7.64)</t>
    </r>
  </si>
  <si>
    <r>
      <t>7.84</t>
    </r>
    <r>
      <rPr>
        <sz val="8"/>
        <color rgb="FF000000"/>
        <rFont val="Arial"/>
        <family val="2"/>
      </rPr>
      <t>(6.57‑8.99)</t>
    </r>
  </si>
  <si>
    <r>
      <t>8.87</t>
    </r>
    <r>
      <rPr>
        <sz val="8"/>
        <color rgb="FF000000"/>
        <rFont val="Arial"/>
        <family val="2"/>
      </rPr>
      <t>(7.32‑10.2)</t>
    </r>
  </si>
  <si>
    <r>
      <t>2.40</t>
    </r>
    <r>
      <rPr>
        <sz val="8"/>
        <color rgb="FF000000"/>
        <rFont val="Arial"/>
        <family val="2"/>
      </rPr>
      <t>(2.11‑2.73)</t>
    </r>
  </si>
  <si>
    <r>
      <t>2.87</t>
    </r>
    <r>
      <rPr>
        <sz val="8"/>
        <color rgb="FF000000"/>
        <rFont val="Arial"/>
        <family val="2"/>
      </rPr>
      <t>(2.53‑3.28)</t>
    </r>
  </si>
  <si>
    <r>
      <t>3.61</t>
    </r>
    <r>
      <rPr>
        <sz val="8"/>
        <color rgb="FF000000"/>
        <rFont val="Arial"/>
        <family val="2"/>
      </rPr>
      <t>(3.17‑4.11)</t>
    </r>
  </si>
  <si>
    <r>
      <t>4.35</t>
    </r>
    <r>
      <rPr>
        <sz val="8"/>
        <color rgb="FF000000"/>
        <rFont val="Arial"/>
        <family val="2"/>
      </rPr>
      <t>(3.80‑4.94)</t>
    </r>
  </si>
  <si>
    <r>
      <t>5.36</t>
    </r>
    <r>
      <rPr>
        <sz val="8"/>
        <color rgb="FF000000"/>
        <rFont val="Arial"/>
        <family val="2"/>
      </rPr>
      <t>(4.66‑6.09)</t>
    </r>
  </si>
  <si>
    <r>
      <t>6.30</t>
    </r>
    <r>
      <rPr>
        <sz val="8"/>
        <color rgb="FF000000"/>
        <rFont val="Arial"/>
        <family val="2"/>
      </rPr>
      <t>(5.42‑7.16)</t>
    </r>
  </si>
  <si>
    <r>
      <t>7.31</t>
    </r>
    <r>
      <rPr>
        <sz val="8"/>
        <color rgb="FF000000"/>
        <rFont val="Arial"/>
        <family val="2"/>
      </rPr>
      <t>(6.23‑8.33)</t>
    </r>
  </si>
  <si>
    <r>
      <t>8.44</t>
    </r>
    <r>
      <rPr>
        <sz val="8"/>
        <color rgb="FF000000"/>
        <rFont val="Arial"/>
        <family val="2"/>
      </rPr>
      <t>(7.09‑9.63)</t>
    </r>
  </si>
  <si>
    <r>
      <t>10.1</t>
    </r>
    <r>
      <rPr>
        <sz val="8"/>
        <color rgb="FF000000"/>
        <rFont val="Arial"/>
        <family val="2"/>
      </rPr>
      <t>(8.31‑11.6)</t>
    </r>
  </si>
  <si>
    <r>
      <t>11.6</t>
    </r>
    <r>
      <rPr>
        <sz val="8"/>
        <color rgb="FF000000"/>
        <rFont val="Arial"/>
        <family val="2"/>
      </rPr>
      <t>(9.39‑13.4)</t>
    </r>
  </si>
  <si>
    <r>
      <t>2.79</t>
    </r>
    <r>
      <rPr>
        <sz val="8"/>
        <color rgb="FF000000"/>
        <rFont val="Arial"/>
        <family val="2"/>
      </rPr>
      <t>(2.50‑3.19)</t>
    </r>
  </si>
  <si>
    <r>
      <t>3.40</t>
    </r>
    <r>
      <rPr>
        <sz val="8"/>
        <color rgb="FF000000"/>
        <rFont val="Arial"/>
        <family val="2"/>
      </rPr>
      <t>(3.05‑3.88)</t>
    </r>
  </si>
  <si>
    <r>
      <t>4.42</t>
    </r>
    <r>
      <rPr>
        <sz val="8"/>
        <color rgb="FF000000"/>
        <rFont val="Arial"/>
        <family val="2"/>
      </rPr>
      <t>(3.96‑5.05)</t>
    </r>
  </si>
  <si>
    <r>
      <t>5.31</t>
    </r>
    <r>
      <rPr>
        <sz val="8"/>
        <color rgb="FF000000"/>
        <rFont val="Arial"/>
        <family val="2"/>
      </rPr>
      <t>(4.73‑6.04)</t>
    </r>
  </si>
  <si>
    <r>
      <t>6.65</t>
    </r>
    <r>
      <rPr>
        <sz val="8"/>
        <color rgb="FF000000"/>
        <rFont val="Arial"/>
        <family val="2"/>
      </rPr>
      <t>(5.89‑7.54)</t>
    </r>
  </si>
  <si>
    <r>
      <t>7.83</t>
    </r>
    <r>
      <rPr>
        <sz val="8"/>
        <color rgb="FF000000"/>
        <rFont val="Arial"/>
        <family val="2"/>
      </rPr>
      <t>(6.89‑8.86)</t>
    </r>
  </si>
  <si>
    <r>
      <t>9.16</t>
    </r>
    <r>
      <rPr>
        <sz val="8"/>
        <color rgb="FF000000"/>
        <rFont val="Arial"/>
        <family val="2"/>
      </rPr>
      <t>(7.99‑10.3)</t>
    </r>
  </si>
  <si>
    <r>
      <t>10.7</t>
    </r>
    <r>
      <rPr>
        <sz val="8"/>
        <color rgb="FF000000"/>
        <rFont val="Arial"/>
        <family val="2"/>
      </rPr>
      <t>(9.22‑12.0)</t>
    </r>
  </si>
  <si>
    <r>
      <t>13.0</t>
    </r>
    <r>
      <rPr>
        <sz val="8"/>
        <color rgb="FF000000"/>
        <rFont val="Arial"/>
        <family val="2"/>
      </rPr>
      <t>(11.0‑14.5)</t>
    </r>
  </si>
  <si>
    <r>
      <t>14.9</t>
    </r>
    <r>
      <rPr>
        <sz val="8"/>
        <color rgb="FF000000"/>
        <rFont val="Arial"/>
        <family val="2"/>
      </rPr>
      <t>(12.6‑16.7)</t>
    </r>
  </si>
  <si>
    <r>
      <t>3.22</t>
    </r>
    <r>
      <rPr>
        <sz val="8"/>
        <color rgb="FF000000"/>
        <rFont val="Arial"/>
        <family val="2"/>
      </rPr>
      <t>(2.88‑3.63)</t>
    </r>
  </si>
  <si>
    <r>
      <t>3.92</t>
    </r>
    <r>
      <rPr>
        <sz val="8"/>
        <color rgb="FF000000"/>
        <rFont val="Arial"/>
        <family val="2"/>
      </rPr>
      <t>(3.51‑4.42)</t>
    </r>
  </si>
  <si>
    <r>
      <t>5.10</t>
    </r>
    <r>
      <rPr>
        <sz val="8"/>
        <color rgb="FF000000"/>
        <rFont val="Arial"/>
        <family val="2"/>
      </rPr>
      <t>(4.56‑5.74)</t>
    </r>
  </si>
  <si>
    <r>
      <t>6.10</t>
    </r>
    <r>
      <rPr>
        <sz val="8"/>
        <color rgb="FF000000"/>
        <rFont val="Arial"/>
        <family val="2"/>
      </rPr>
      <t>(5.45‑6.86)</t>
    </r>
  </si>
  <si>
    <r>
      <t>7.63</t>
    </r>
    <r>
      <rPr>
        <sz val="8"/>
        <color rgb="FF000000"/>
        <rFont val="Arial"/>
        <family val="2"/>
      </rPr>
      <t>(6.78‑8.56)</t>
    </r>
  </si>
  <si>
    <r>
      <t>8.97</t>
    </r>
    <r>
      <rPr>
        <sz val="8"/>
        <color rgb="FF000000"/>
        <rFont val="Arial"/>
        <family val="2"/>
      </rPr>
      <t>(7.92‑10.0)</t>
    </r>
  </si>
  <si>
    <r>
      <t>10.5</t>
    </r>
    <r>
      <rPr>
        <sz val="8"/>
        <color rgb="FF000000"/>
        <rFont val="Arial"/>
        <family val="2"/>
      </rPr>
      <t>(9.18‑11.7)</t>
    </r>
  </si>
  <si>
    <r>
      <t>12.1</t>
    </r>
    <r>
      <rPr>
        <sz val="8"/>
        <color rgb="FF000000"/>
        <rFont val="Arial"/>
        <family val="2"/>
      </rPr>
      <t>(10.6‑13.5)</t>
    </r>
  </si>
  <si>
    <r>
      <t>14.7</t>
    </r>
    <r>
      <rPr>
        <sz val="8"/>
        <color rgb="FF000000"/>
        <rFont val="Arial"/>
        <family val="2"/>
      </rPr>
      <t>(12.6‑16.3)</t>
    </r>
  </si>
  <si>
    <r>
      <t>16.9</t>
    </r>
    <r>
      <rPr>
        <sz val="8"/>
        <color rgb="FF000000"/>
        <rFont val="Arial"/>
        <family val="2"/>
      </rPr>
      <t>(14.3‑18.7)</t>
    </r>
  </si>
  <si>
    <r>
      <t>3.43</t>
    </r>
    <r>
      <rPr>
        <sz val="8"/>
        <color rgb="FF000000"/>
        <rFont val="Arial"/>
        <family val="2"/>
      </rPr>
      <t>(3.08‑3.84)</t>
    </r>
  </si>
  <si>
    <r>
      <t>4.17</t>
    </r>
    <r>
      <rPr>
        <sz val="8"/>
        <color rgb="FF000000"/>
        <rFont val="Arial"/>
        <family val="2"/>
      </rPr>
      <t>(3.75‑4.68)</t>
    </r>
  </si>
  <si>
    <r>
      <t>5.39</t>
    </r>
    <r>
      <rPr>
        <sz val="8"/>
        <color rgb="FF000000"/>
        <rFont val="Arial"/>
        <family val="2"/>
      </rPr>
      <t>(4.84‑6.04)</t>
    </r>
  </si>
  <si>
    <r>
      <t>6.43</t>
    </r>
    <r>
      <rPr>
        <sz val="8"/>
        <color rgb="FF000000"/>
        <rFont val="Arial"/>
        <family val="2"/>
      </rPr>
      <t>(5.75‑7.20)</t>
    </r>
  </si>
  <si>
    <r>
      <t>8.00</t>
    </r>
    <r>
      <rPr>
        <sz val="8"/>
        <color rgb="FF000000"/>
        <rFont val="Arial"/>
        <family val="2"/>
      </rPr>
      <t>(7.12‑8.93)</t>
    </r>
  </si>
  <si>
    <r>
      <t>9.36</t>
    </r>
    <r>
      <rPr>
        <sz val="8"/>
        <color rgb="FF000000"/>
        <rFont val="Arial"/>
        <family val="2"/>
      </rPr>
      <t>(8.29‑10.4)</t>
    </r>
  </si>
  <si>
    <r>
      <t>10.9</t>
    </r>
    <r>
      <rPr>
        <sz val="8"/>
        <color rgb="FF000000"/>
        <rFont val="Arial"/>
        <family val="2"/>
      </rPr>
      <t>(9.57‑12.1)</t>
    </r>
  </si>
  <si>
    <r>
      <t>12.6</t>
    </r>
    <r>
      <rPr>
        <sz val="8"/>
        <color rgb="FF000000"/>
        <rFont val="Arial"/>
        <family val="2"/>
      </rPr>
      <t>(11.0‑13.9)</t>
    </r>
  </si>
  <si>
    <r>
      <t>15.1</t>
    </r>
    <r>
      <rPr>
        <sz val="8"/>
        <color rgb="FF000000"/>
        <rFont val="Arial"/>
        <family val="2"/>
      </rPr>
      <t>(13.0‑16.8)</t>
    </r>
  </si>
  <si>
    <r>
      <t>17.4</t>
    </r>
    <r>
      <rPr>
        <sz val="8"/>
        <color rgb="FF000000"/>
        <rFont val="Arial"/>
        <family val="2"/>
      </rPr>
      <t>(14.8‑19.2)</t>
    </r>
  </si>
  <si>
    <r>
      <t>3.63</t>
    </r>
    <r>
      <rPr>
        <sz val="8"/>
        <color rgb="FF000000"/>
        <rFont val="Arial"/>
        <family val="2"/>
      </rPr>
      <t>(3.27‑4.06)</t>
    </r>
  </si>
  <si>
    <r>
      <t>4.41</t>
    </r>
    <r>
      <rPr>
        <sz val="8"/>
        <color rgb="FF000000"/>
        <rFont val="Arial"/>
        <family val="2"/>
      </rPr>
      <t>(3.98‑4.93)</t>
    </r>
  </si>
  <si>
    <r>
      <t>5.68</t>
    </r>
    <r>
      <rPr>
        <sz val="8"/>
        <color rgb="FF000000"/>
        <rFont val="Arial"/>
        <family val="2"/>
      </rPr>
      <t>(5.11‑6.34)</t>
    </r>
  </si>
  <si>
    <r>
      <t>6.76</t>
    </r>
    <r>
      <rPr>
        <sz val="8"/>
        <color rgb="FF000000"/>
        <rFont val="Arial"/>
        <family val="2"/>
      </rPr>
      <t>(6.06‑7.53)</t>
    </r>
  </si>
  <si>
    <r>
      <t>8.37</t>
    </r>
    <r>
      <rPr>
        <sz val="8"/>
        <color rgb="FF000000"/>
        <rFont val="Arial"/>
        <family val="2"/>
      </rPr>
      <t>(7.47‑9.31)</t>
    </r>
  </si>
  <si>
    <r>
      <t>9.76</t>
    </r>
    <r>
      <rPr>
        <sz val="8"/>
        <color rgb="FF000000"/>
        <rFont val="Arial"/>
        <family val="2"/>
      </rPr>
      <t>(8.66‑10.8)</t>
    </r>
  </si>
  <si>
    <r>
      <t>11.3</t>
    </r>
    <r>
      <rPr>
        <sz val="8"/>
        <color rgb="FF000000"/>
        <rFont val="Arial"/>
        <family val="2"/>
      </rPr>
      <t>(9.96‑12.5)</t>
    </r>
  </si>
  <si>
    <r>
      <t>13.0</t>
    </r>
    <r>
      <rPr>
        <sz val="8"/>
        <color rgb="FF000000"/>
        <rFont val="Arial"/>
        <family val="2"/>
      </rPr>
      <t>(11.4‑14.4)</t>
    </r>
  </si>
  <si>
    <r>
      <t>15.6</t>
    </r>
    <r>
      <rPr>
        <sz val="8"/>
        <color rgb="FF000000"/>
        <rFont val="Arial"/>
        <family val="2"/>
      </rPr>
      <t>(13.5‑17.3)</t>
    </r>
  </si>
  <si>
    <r>
      <t>17.8</t>
    </r>
    <r>
      <rPr>
        <sz val="8"/>
        <color rgb="FF000000"/>
        <rFont val="Arial"/>
        <family val="2"/>
      </rPr>
      <t>(15.2‑19.7)</t>
    </r>
  </si>
  <si>
    <r>
      <t>4.15</t>
    </r>
    <r>
      <rPr>
        <sz val="8"/>
        <color rgb="FF000000"/>
        <rFont val="Arial"/>
        <family val="2"/>
      </rPr>
      <t>(3.76‑4.63)</t>
    </r>
  </si>
  <si>
    <r>
      <t>5.01</t>
    </r>
    <r>
      <rPr>
        <sz val="8"/>
        <color rgb="FF000000"/>
        <rFont val="Arial"/>
        <family val="2"/>
      </rPr>
      <t>(4.53‑5.59)</t>
    </r>
  </si>
  <si>
    <r>
      <t>6.34</t>
    </r>
    <r>
      <rPr>
        <sz val="8"/>
        <color rgb="FF000000"/>
        <rFont val="Arial"/>
        <family val="2"/>
      </rPr>
      <t>(5.72‑7.08)</t>
    </r>
  </si>
  <si>
    <r>
      <t>7.47</t>
    </r>
    <r>
      <rPr>
        <sz val="8"/>
        <color rgb="FF000000"/>
        <rFont val="Arial"/>
        <family val="2"/>
      </rPr>
      <t>(6.74‑8.33)</t>
    </r>
  </si>
  <si>
    <r>
      <t>9.15</t>
    </r>
    <r>
      <rPr>
        <sz val="8"/>
        <color rgb="FF000000"/>
        <rFont val="Arial"/>
        <family val="2"/>
      </rPr>
      <t>(8.21‑10.2)</t>
    </r>
  </si>
  <si>
    <r>
      <t>10.6</t>
    </r>
    <r>
      <rPr>
        <sz val="8"/>
        <color rgb="FF000000"/>
        <rFont val="Arial"/>
        <family val="2"/>
      </rPr>
      <t>(9.47‑11.7)</t>
    </r>
  </si>
  <si>
    <r>
      <t>13.9</t>
    </r>
    <r>
      <rPr>
        <sz val="8"/>
        <color rgb="FF000000"/>
        <rFont val="Arial"/>
        <family val="2"/>
      </rPr>
      <t>(12.2‑15.3)</t>
    </r>
  </si>
  <si>
    <r>
      <t>16.4</t>
    </r>
    <r>
      <rPr>
        <sz val="8"/>
        <color rgb="FF000000"/>
        <rFont val="Arial"/>
        <family val="2"/>
      </rPr>
      <t>(14.3‑18.2)</t>
    </r>
  </si>
  <si>
    <r>
      <t>18.6</t>
    </r>
    <r>
      <rPr>
        <sz val="8"/>
        <color rgb="FF000000"/>
        <rFont val="Arial"/>
        <family val="2"/>
      </rPr>
      <t>(16.1‑20.6)</t>
    </r>
  </si>
  <si>
    <r>
      <t>4.79</t>
    </r>
    <r>
      <rPr>
        <sz val="8"/>
        <color rgb="FF000000"/>
        <rFont val="Arial"/>
        <family val="2"/>
      </rPr>
      <t>(4.38‑5.26)</t>
    </r>
  </si>
  <si>
    <r>
      <t>5.75</t>
    </r>
    <r>
      <rPr>
        <sz val="8"/>
        <color rgb="FF000000"/>
        <rFont val="Arial"/>
        <family val="2"/>
      </rPr>
      <t>(5.26‑6.31)</t>
    </r>
  </si>
  <si>
    <r>
      <t>7.16</t>
    </r>
    <r>
      <rPr>
        <sz val="8"/>
        <color rgb="FF000000"/>
        <rFont val="Arial"/>
        <family val="2"/>
      </rPr>
      <t>(6.55‑7.86)</t>
    </r>
  </si>
  <si>
    <r>
      <t>8.34</t>
    </r>
    <r>
      <rPr>
        <sz val="8"/>
        <color rgb="FF000000"/>
        <rFont val="Arial"/>
        <family val="2"/>
      </rPr>
      <t>(7.62‑9.13)</t>
    </r>
  </si>
  <si>
    <r>
      <t>10.0</t>
    </r>
    <r>
      <rPr>
        <sz val="8"/>
        <color rgb="FF000000"/>
        <rFont val="Arial"/>
        <family val="2"/>
      </rPr>
      <t>(9.13‑11.0)</t>
    </r>
  </si>
  <si>
    <r>
      <t>13.0</t>
    </r>
    <r>
      <rPr>
        <sz val="8"/>
        <color rgb="FF000000"/>
        <rFont val="Arial"/>
        <family val="2"/>
      </rPr>
      <t>(11.7‑14.1)</t>
    </r>
  </si>
  <si>
    <r>
      <t>14.6</t>
    </r>
    <r>
      <rPr>
        <sz val="8"/>
        <color rgb="FF000000"/>
        <rFont val="Arial"/>
        <family val="2"/>
      </rPr>
      <t>(13.1‑15.9)</t>
    </r>
  </si>
  <si>
    <r>
      <t>17.0</t>
    </r>
    <r>
      <rPr>
        <sz val="8"/>
        <color rgb="FF000000"/>
        <rFont val="Arial"/>
        <family val="2"/>
      </rPr>
      <t>(15.1‑18.5)</t>
    </r>
  </si>
  <si>
    <r>
      <t>19.0</t>
    </r>
    <r>
      <rPr>
        <sz val="8"/>
        <color rgb="FF000000"/>
        <rFont val="Arial"/>
        <family val="2"/>
      </rPr>
      <t>(16.8‑20.7)</t>
    </r>
  </si>
  <si>
    <r>
      <t>6.28</t>
    </r>
    <r>
      <rPr>
        <sz val="8"/>
        <color rgb="FF000000"/>
        <rFont val="Arial"/>
        <family val="2"/>
      </rPr>
      <t>(5.83‑6.78)</t>
    </r>
  </si>
  <si>
    <r>
      <t>7.47</t>
    </r>
    <r>
      <rPr>
        <sz val="8"/>
        <color rgb="FF000000"/>
        <rFont val="Arial"/>
        <family val="2"/>
      </rPr>
      <t>(6.95‑8.07)</t>
    </r>
  </si>
  <si>
    <r>
      <t>9.03</t>
    </r>
    <r>
      <rPr>
        <sz val="8"/>
        <color rgb="FF000000"/>
        <rFont val="Arial"/>
        <family val="2"/>
      </rPr>
      <t>(8.40‑9.75)</t>
    </r>
  </si>
  <si>
    <r>
      <t>10.3</t>
    </r>
    <r>
      <rPr>
        <sz val="8"/>
        <color rgb="FF000000"/>
        <rFont val="Arial"/>
        <family val="2"/>
      </rPr>
      <t>(9.56‑11.1)</t>
    </r>
  </si>
  <si>
    <r>
      <t>12.1</t>
    </r>
    <r>
      <rPr>
        <sz val="8"/>
        <color rgb="FF000000"/>
        <rFont val="Arial"/>
        <family val="2"/>
      </rPr>
      <t>(11.2‑13.0)</t>
    </r>
  </si>
  <si>
    <r>
      <t>13.5</t>
    </r>
    <r>
      <rPr>
        <sz val="8"/>
        <color rgb="FF000000"/>
        <rFont val="Arial"/>
        <family val="2"/>
      </rPr>
      <t>(12.5‑14.5)</t>
    </r>
  </si>
  <si>
    <r>
      <t>15.0</t>
    </r>
    <r>
      <rPr>
        <sz val="8"/>
        <color rgb="FF000000"/>
        <rFont val="Arial"/>
        <family val="2"/>
      </rPr>
      <t>(13.8‑16.1)</t>
    </r>
  </si>
  <si>
    <r>
      <t>16.5</t>
    </r>
    <r>
      <rPr>
        <sz val="8"/>
        <color rgb="FF000000"/>
        <rFont val="Arial"/>
        <family val="2"/>
      </rPr>
      <t>(15.1‑17.8)</t>
    </r>
  </si>
  <si>
    <r>
      <t>18.7</t>
    </r>
    <r>
      <rPr>
        <sz val="8"/>
        <color rgb="FF000000"/>
        <rFont val="Arial"/>
        <family val="2"/>
      </rPr>
      <t>(17.0‑20.1)</t>
    </r>
  </si>
  <si>
    <r>
      <t>20.4</t>
    </r>
    <r>
      <rPr>
        <sz val="8"/>
        <color rgb="FF000000"/>
        <rFont val="Arial"/>
        <family val="2"/>
      </rPr>
      <t>(18.4‑21.9)</t>
    </r>
  </si>
  <si>
    <r>
      <t>7.85</t>
    </r>
    <r>
      <rPr>
        <sz val="8"/>
        <color rgb="FF000000"/>
        <rFont val="Arial"/>
        <family val="2"/>
      </rPr>
      <t>(7.32‑8.38)</t>
    </r>
  </si>
  <si>
    <r>
      <t>9.30</t>
    </r>
    <r>
      <rPr>
        <sz val="8"/>
        <color rgb="FF000000"/>
        <rFont val="Arial"/>
        <family val="2"/>
      </rPr>
      <t>(8.67‑9.92)</t>
    </r>
  </si>
  <si>
    <r>
      <t>11.1</t>
    </r>
    <r>
      <rPr>
        <sz val="8"/>
        <color rgb="FF000000"/>
        <rFont val="Arial"/>
        <family val="2"/>
      </rPr>
      <t>(10.3‑11.8)</t>
    </r>
  </si>
  <si>
    <r>
      <t>12.5</t>
    </r>
    <r>
      <rPr>
        <sz val="8"/>
        <color rgb="FF000000"/>
        <rFont val="Arial"/>
        <family val="2"/>
      </rPr>
      <t>(11.6‑13.3)</t>
    </r>
  </si>
  <si>
    <r>
      <t>16.0</t>
    </r>
    <r>
      <rPr>
        <sz val="8"/>
        <color rgb="FF000000"/>
        <rFont val="Arial"/>
        <family val="2"/>
      </rPr>
      <t>(14.8‑17.0)</t>
    </r>
  </si>
  <si>
    <r>
      <t>17.5</t>
    </r>
    <r>
      <rPr>
        <sz val="8"/>
        <color rgb="FF000000"/>
        <rFont val="Arial"/>
        <family val="2"/>
      </rPr>
      <t>(16.2‑18.7)</t>
    </r>
  </si>
  <si>
    <r>
      <t>19.1</t>
    </r>
    <r>
      <rPr>
        <sz val="8"/>
        <color rgb="FF000000"/>
        <rFont val="Arial"/>
        <family val="2"/>
      </rPr>
      <t>(17.6‑20.4)</t>
    </r>
  </si>
  <si>
    <r>
      <t>21.3</t>
    </r>
    <r>
      <rPr>
        <sz val="8"/>
        <color rgb="FF000000"/>
        <rFont val="Arial"/>
        <family val="2"/>
      </rPr>
      <t>(19.5‑22.7)</t>
    </r>
  </si>
  <si>
    <r>
      <t>22.9</t>
    </r>
    <r>
      <rPr>
        <sz val="8"/>
        <color rgb="FF000000"/>
        <rFont val="Arial"/>
        <family val="2"/>
      </rPr>
      <t>(20.9‑24.5)</t>
    </r>
  </si>
  <si>
    <r>
      <t>9.90</t>
    </r>
    <r>
      <rPr>
        <sz val="8"/>
        <color rgb="FF000000"/>
        <rFont val="Arial"/>
        <family val="2"/>
      </rPr>
      <t>(9.25‑10.6)</t>
    </r>
  </si>
  <si>
    <r>
      <t>11.7</t>
    </r>
    <r>
      <rPr>
        <sz val="8"/>
        <color rgb="FF000000"/>
        <rFont val="Arial"/>
        <family val="2"/>
      </rPr>
      <t>(10.9‑12.5)</t>
    </r>
  </si>
  <si>
    <r>
      <t>13.7</t>
    </r>
    <r>
      <rPr>
        <sz val="8"/>
        <color rgb="FF000000"/>
        <rFont val="Arial"/>
        <family val="2"/>
      </rPr>
      <t>(12.8‑14.6)</t>
    </r>
  </si>
  <si>
    <r>
      <t>15.2</t>
    </r>
    <r>
      <rPr>
        <sz val="8"/>
        <color rgb="FF000000"/>
        <rFont val="Arial"/>
        <family val="2"/>
      </rPr>
      <t>(14.2‑16.3)</t>
    </r>
  </si>
  <si>
    <r>
      <t>20.3</t>
    </r>
    <r>
      <rPr>
        <sz val="8"/>
        <color rgb="FF000000"/>
        <rFont val="Arial"/>
        <family val="2"/>
      </rPr>
      <t>(18.8‑21.7)</t>
    </r>
  </si>
  <si>
    <r>
      <t>21.8</t>
    </r>
    <r>
      <rPr>
        <sz val="8"/>
        <color rgb="FF000000"/>
        <rFont val="Arial"/>
        <family val="2"/>
      </rPr>
      <t>(20.1‑23.2)</t>
    </r>
  </si>
  <si>
    <r>
      <t>23.7</t>
    </r>
    <r>
      <rPr>
        <sz val="8"/>
        <color rgb="FF000000"/>
        <rFont val="Arial"/>
        <family val="2"/>
      </rPr>
      <t>(21.8‑25.3)</t>
    </r>
  </si>
  <si>
    <r>
      <t>25.1</t>
    </r>
    <r>
      <rPr>
        <sz val="8"/>
        <color rgb="FF000000"/>
        <rFont val="Arial"/>
        <family val="2"/>
      </rPr>
      <t>(23.0‑26.8)</t>
    </r>
  </si>
  <si>
    <r>
      <t>14.0</t>
    </r>
    <r>
      <rPr>
        <sz val="8"/>
        <color rgb="FF000000"/>
        <rFont val="Arial"/>
        <family val="2"/>
      </rPr>
      <t>(13.1‑14.9)</t>
    </r>
  </si>
  <si>
    <r>
      <t>16.2</t>
    </r>
    <r>
      <rPr>
        <sz val="8"/>
        <color rgb="FF000000"/>
        <rFont val="Arial"/>
        <family val="2"/>
      </rPr>
      <t>(15.2‑17.2)</t>
    </r>
  </si>
  <si>
    <r>
      <t>17.8</t>
    </r>
    <r>
      <rPr>
        <sz val="8"/>
        <color rgb="FF000000"/>
        <rFont val="Arial"/>
        <family val="2"/>
      </rPr>
      <t>(16.7‑18.9)</t>
    </r>
  </si>
  <si>
    <r>
      <t>19.9</t>
    </r>
    <r>
      <rPr>
        <sz val="8"/>
        <color rgb="FF000000"/>
        <rFont val="Arial"/>
        <family val="2"/>
      </rPr>
      <t>(18.6‑21.2)</t>
    </r>
  </si>
  <si>
    <r>
      <t>21.4</t>
    </r>
    <r>
      <rPr>
        <sz val="8"/>
        <color rgb="FF000000"/>
        <rFont val="Arial"/>
        <family val="2"/>
      </rPr>
      <t>(20.0‑22.8)</t>
    </r>
  </si>
  <si>
    <r>
      <t>22.9</t>
    </r>
    <r>
      <rPr>
        <sz val="8"/>
        <color rgb="FF000000"/>
        <rFont val="Arial"/>
        <family val="2"/>
      </rPr>
      <t>(21.4‑24.4)</t>
    </r>
  </si>
  <si>
    <r>
      <t>24.3</t>
    </r>
    <r>
      <rPr>
        <sz val="8"/>
        <color rgb="FF000000"/>
        <rFont val="Arial"/>
        <family val="2"/>
      </rPr>
      <t>(22.7‑25.8)</t>
    </r>
  </si>
  <si>
    <r>
      <t>26.1</t>
    </r>
    <r>
      <rPr>
        <sz val="8"/>
        <color rgb="FF000000"/>
        <rFont val="Arial"/>
        <family val="2"/>
      </rPr>
      <t>(24.2‑27.7)</t>
    </r>
  </si>
  <si>
    <r>
      <t>27.3</t>
    </r>
    <r>
      <rPr>
        <sz val="8"/>
        <color rgb="FF000000"/>
        <rFont val="Arial"/>
        <family val="2"/>
      </rPr>
      <t>(25.3‑29.1)</t>
    </r>
  </si>
  <si>
    <r>
      <t>Name: </t>
    </r>
    <r>
      <rPr>
        <sz val="9"/>
        <color rgb="FF000000"/>
        <rFont val="Arial"/>
        <family val="2"/>
      </rPr>
      <t>Maryland, USA*</t>
    </r>
  </si>
  <si>
    <r>
      <t>Station name:</t>
    </r>
    <r>
      <rPr>
        <sz val="9"/>
        <color rgb="FF000000"/>
        <rFont val="Arial"/>
        <family val="2"/>
      </rPr>
      <t> ASSATEAGUE IS NATL SEA</t>
    </r>
  </si>
  <si>
    <r>
      <t>Site ID:</t>
    </r>
    <r>
      <rPr>
        <sz val="9"/>
        <color rgb="FF000000"/>
        <rFont val="Arial"/>
        <family val="2"/>
      </rPr>
      <t> 18-0335</t>
    </r>
  </si>
  <si>
    <r>
      <t>Latitude:</t>
    </r>
    <r>
      <rPr>
        <sz val="9"/>
        <color rgb="FF000000"/>
        <rFont val="Arial"/>
        <family val="2"/>
      </rPr>
      <t> 38.0856°</t>
    </r>
  </si>
  <si>
    <r>
      <t>Longitude:</t>
    </r>
    <r>
      <rPr>
        <sz val="9"/>
        <color rgb="FF000000"/>
        <rFont val="Arial"/>
        <family val="2"/>
      </rPr>
      <t> -75.2339°</t>
    </r>
  </si>
  <si>
    <r>
      <t>0.360</t>
    </r>
    <r>
      <rPr>
        <sz val="8"/>
        <color rgb="FF000000"/>
        <rFont val="Arial"/>
        <family val="2"/>
      </rPr>
      <t>(0.326‑0.398)</t>
    </r>
  </si>
  <si>
    <r>
      <t>0.429</t>
    </r>
    <r>
      <rPr>
        <sz val="8"/>
        <color rgb="FF000000"/>
        <rFont val="Arial"/>
        <family val="2"/>
      </rPr>
      <t>(0.387‑0.473)</t>
    </r>
  </si>
  <si>
    <r>
      <t>0.502</t>
    </r>
    <r>
      <rPr>
        <sz val="8"/>
        <color rgb="FF000000"/>
        <rFont val="Arial"/>
        <family val="2"/>
      </rPr>
      <t>(0.452‑0.553)</t>
    </r>
  </si>
  <si>
    <r>
      <t>0.567</t>
    </r>
    <r>
      <rPr>
        <sz val="8"/>
        <color rgb="FF000000"/>
        <rFont val="Arial"/>
        <family val="2"/>
      </rPr>
      <t>(0.510‑0.625)</t>
    </r>
  </si>
  <si>
    <r>
      <t>0.642</t>
    </r>
    <r>
      <rPr>
        <sz val="8"/>
        <color rgb="FF000000"/>
        <rFont val="Arial"/>
        <family val="2"/>
      </rPr>
      <t>(0.575‑0.710)</t>
    </r>
  </si>
  <si>
    <r>
      <t>0.702</t>
    </r>
    <r>
      <rPr>
        <sz val="8"/>
        <color rgb="FF000000"/>
        <rFont val="Arial"/>
        <family val="2"/>
      </rPr>
      <t>(0.626‑0.778)</t>
    </r>
  </si>
  <si>
    <r>
      <t>0.758</t>
    </r>
    <r>
      <rPr>
        <sz val="8"/>
        <color rgb="FF000000"/>
        <rFont val="Arial"/>
        <family val="2"/>
      </rPr>
      <t>(0.674‑0.843)</t>
    </r>
  </si>
  <si>
    <r>
      <t>0.812</t>
    </r>
    <r>
      <rPr>
        <sz val="8"/>
        <color rgb="FF000000"/>
        <rFont val="Arial"/>
        <family val="2"/>
      </rPr>
      <t>(0.717‑0.906)</t>
    </r>
  </si>
  <si>
    <r>
      <t>0.878</t>
    </r>
    <r>
      <rPr>
        <sz val="8"/>
        <color rgb="FF000000"/>
        <rFont val="Arial"/>
        <family val="2"/>
      </rPr>
      <t>(0.767‑0.985)</t>
    </r>
  </si>
  <si>
    <r>
      <t>0.935</t>
    </r>
    <r>
      <rPr>
        <sz val="8"/>
        <color rgb="FF000000"/>
        <rFont val="Arial"/>
        <family val="2"/>
      </rPr>
      <t>(0.810‑1.06)</t>
    </r>
  </si>
  <si>
    <r>
      <t>0.576</t>
    </r>
    <r>
      <rPr>
        <sz val="8"/>
        <color rgb="FF000000"/>
        <rFont val="Arial"/>
        <family val="2"/>
      </rPr>
      <t>(0.520‑0.636)</t>
    </r>
  </si>
  <si>
    <r>
      <t>0.686</t>
    </r>
    <r>
      <rPr>
        <sz val="8"/>
        <color rgb="FF000000"/>
        <rFont val="Arial"/>
        <family val="2"/>
      </rPr>
      <t>(0.619‑0.757)</t>
    </r>
  </si>
  <si>
    <r>
      <t>0.803</t>
    </r>
    <r>
      <rPr>
        <sz val="8"/>
        <color rgb="FF000000"/>
        <rFont val="Arial"/>
        <family val="2"/>
      </rPr>
      <t>(0.724‑0.886)</t>
    </r>
  </si>
  <si>
    <r>
      <t>0.907</t>
    </r>
    <r>
      <rPr>
        <sz val="8"/>
        <color rgb="FF000000"/>
        <rFont val="Arial"/>
        <family val="2"/>
      </rPr>
      <t>(0.816‑1.00)</t>
    </r>
  </si>
  <si>
    <r>
      <t>1.02</t>
    </r>
    <r>
      <rPr>
        <sz val="8"/>
        <color rgb="FF000000"/>
        <rFont val="Arial"/>
        <family val="2"/>
      </rPr>
      <t>(0.916‑1.13)</t>
    </r>
  </si>
  <si>
    <r>
      <t>1.12</t>
    </r>
    <r>
      <rPr>
        <sz val="8"/>
        <color rgb="FF000000"/>
        <rFont val="Arial"/>
        <family val="2"/>
      </rPr>
      <t>(0.997‑1.24)</t>
    </r>
  </si>
  <si>
    <r>
      <t>1.21</t>
    </r>
    <r>
      <rPr>
        <sz val="8"/>
        <color rgb="FF000000"/>
        <rFont val="Arial"/>
        <family val="2"/>
      </rPr>
      <t>(1.07‑1.34)</t>
    </r>
  </si>
  <si>
    <r>
      <t>1.29</t>
    </r>
    <r>
      <rPr>
        <sz val="8"/>
        <color rgb="FF000000"/>
        <rFont val="Arial"/>
        <family val="2"/>
      </rPr>
      <t>(1.14‑1.44)</t>
    </r>
  </si>
  <si>
    <r>
      <t>1.47</t>
    </r>
    <r>
      <rPr>
        <sz val="8"/>
        <color rgb="FF000000"/>
        <rFont val="Arial"/>
        <family val="2"/>
      </rPr>
      <t>(1.28‑1.66)</t>
    </r>
  </si>
  <si>
    <r>
      <t>0.720</t>
    </r>
    <r>
      <rPr>
        <sz val="8"/>
        <color rgb="FF000000"/>
        <rFont val="Arial"/>
        <family val="2"/>
      </rPr>
      <t>(0.651‑0.796)</t>
    </r>
  </si>
  <si>
    <r>
      <t>0.862</t>
    </r>
    <r>
      <rPr>
        <sz val="8"/>
        <color rgb="FF000000"/>
        <rFont val="Arial"/>
        <family val="2"/>
      </rPr>
      <t>(0.778‑0.951)</t>
    </r>
  </si>
  <si>
    <r>
      <t>1.02</t>
    </r>
    <r>
      <rPr>
        <sz val="8"/>
        <color rgb="FF000000"/>
        <rFont val="Arial"/>
        <family val="2"/>
      </rPr>
      <t>(0.916‑1.12)</t>
    </r>
  </si>
  <si>
    <r>
      <t>1.15</t>
    </r>
    <r>
      <rPr>
        <sz val="8"/>
        <color rgb="FF000000"/>
        <rFont val="Arial"/>
        <family val="2"/>
      </rPr>
      <t>(1.03‑1.26)</t>
    </r>
  </si>
  <si>
    <r>
      <t>1.30</t>
    </r>
    <r>
      <rPr>
        <sz val="8"/>
        <color rgb="FF000000"/>
        <rFont val="Arial"/>
        <family val="2"/>
      </rPr>
      <t>(1.16‑1.43)</t>
    </r>
  </si>
  <si>
    <r>
      <t>1.42</t>
    </r>
    <r>
      <rPr>
        <sz val="8"/>
        <color rgb="FF000000"/>
        <rFont val="Arial"/>
        <family val="2"/>
      </rPr>
      <t>(1.26‑1.57)</t>
    </r>
  </si>
  <si>
    <r>
      <t>1.63</t>
    </r>
    <r>
      <rPr>
        <sz val="8"/>
        <color rgb="FF000000"/>
        <rFont val="Arial"/>
        <family val="2"/>
      </rPr>
      <t>(1.43‑1.81)</t>
    </r>
  </si>
  <si>
    <r>
      <t>1.75</t>
    </r>
    <r>
      <rPr>
        <sz val="8"/>
        <color rgb="FF000000"/>
        <rFont val="Arial"/>
        <family val="2"/>
      </rPr>
      <t>(1.53‑1.96)</t>
    </r>
  </si>
  <si>
    <r>
      <t>1.85</t>
    </r>
    <r>
      <rPr>
        <sz val="8"/>
        <color rgb="FF000000"/>
        <rFont val="Arial"/>
        <family val="2"/>
      </rPr>
      <t>(1.60‑2.09)</t>
    </r>
  </si>
  <si>
    <r>
      <t>0.986</t>
    </r>
    <r>
      <rPr>
        <sz val="8"/>
        <color rgb="FF000000"/>
        <rFont val="Arial"/>
        <family val="2"/>
      </rPr>
      <t>(0.892‑1.09)</t>
    </r>
  </si>
  <si>
    <r>
      <t>1.19</t>
    </r>
    <r>
      <rPr>
        <sz val="8"/>
        <color rgb="FF000000"/>
        <rFont val="Arial"/>
        <family val="2"/>
      </rPr>
      <t>(1.07‑1.31)</t>
    </r>
  </si>
  <si>
    <r>
      <t>1.44</t>
    </r>
    <r>
      <rPr>
        <sz val="8"/>
        <color rgb="FF000000"/>
        <rFont val="Arial"/>
        <family val="2"/>
      </rPr>
      <t>(1.30‑1.59)</t>
    </r>
  </si>
  <si>
    <r>
      <t>2.53</t>
    </r>
    <r>
      <rPr>
        <sz val="8"/>
        <color rgb="FF000000"/>
        <rFont val="Arial"/>
        <family val="2"/>
      </rPr>
      <t>(2.23‑2.82)</t>
    </r>
  </si>
  <si>
    <r>
      <t>2.78</t>
    </r>
    <r>
      <rPr>
        <sz val="8"/>
        <color rgb="FF000000"/>
        <rFont val="Arial"/>
        <family val="2"/>
      </rPr>
      <t>(2.43‑3.12)</t>
    </r>
  </si>
  <si>
    <r>
      <t>2.99</t>
    </r>
    <r>
      <rPr>
        <sz val="8"/>
        <color rgb="FF000000"/>
        <rFont val="Arial"/>
        <family val="2"/>
      </rPr>
      <t>(2.59‑3.38)</t>
    </r>
  </si>
  <si>
    <r>
      <t>1.23</t>
    </r>
    <r>
      <rPr>
        <sz val="8"/>
        <color rgb="FF000000"/>
        <rFont val="Arial"/>
        <family val="2"/>
      </rPr>
      <t>(1.11‑1.36)</t>
    </r>
  </si>
  <si>
    <r>
      <t>1.85</t>
    </r>
    <r>
      <rPr>
        <sz val="8"/>
        <color rgb="FF000000"/>
        <rFont val="Arial"/>
        <family val="2"/>
      </rPr>
      <t>(1.67‑2.04)</t>
    </r>
  </si>
  <si>
    <r>
      <t>2.17</t>
    </r>
    <r>
      <rPr>
        <sz val="8"/>
        <color rgb="FF000000"/>
        <rFont val="Arial"/>
        <family val="2"/>
      </rPr>
      <t>(1.95‑2.39)</t>
    </r>
  </si>
  <si>
    <r>
      <t>2.56</t>
    </r>
    <r>
      <rPr>
        <sz val="8"/>
        <color rgb="FF000000"/>
        <rFont val="Arial"/>
        <family val="2"/>
      </rPr>
      <t>(2.29‑2.83)</t>
    </r>
  </si>
  <si>
    <r>
      <t>2.89</t>
    </r>
    <r>
      <rPr>
        <sz val="8"/>
        <color rgb="FF000000"/>
        <rFont val="Arial"/>
        <family val="2"/>
      </rPr>
      <t>(2.58‑3.20)</t>
    </r>
  </si>
  <si>
    <r>
      <t>3.21</t>
    </r>
    <r>
      <rPr>
        <sz val="8"/>
        <color rgb="FF000000"/>
        <rFont val="Arial"/>
        <family val="2"/>
      </rPr>
      <t>(2.85‑3.57)</t>
    </r>
  </si>
  <si>
    <r>
      <t>3.55</t>
    </r>
    <r>
      <rPr>
        <sz val="8"/>
        <color rgb="FF000000"/>
        <rFont val="Arial"/>
        <family val="2"/>
      </rPr>
      <t>(3.13‑3.96)</t>
    </r>
  </si>
  <si>
    <r>
      <t>3.99</t>
    </r>
    <r>
      <rPr>
        <sz val="8"/>
        <color rgb="FF000000"/>
        <rFont val="Arial"/>
        <family val="2"/>
      </rPr>
      <t>(3.49‑4.48)</t>
    </r>
  </si>
  <si>
    <r>
      <t>4.37</t>
    </r>
    <r>
      <rPr>
        <sz val="8"/>
        <color rgb="FF000000"/>
        <rFont val="Arial"/>
        <family val="2"/>
      </rPr>
      <t>(3.79‑4.94)</t>
    </r>
  </si>
  <si>
    <r>
      <t>1.49</t>
    </r>
    <r>
      <rPr>
        <sz val="8"/>
        <color rgb="FF000000"/>
        <rFont val="Arial"/>
        <family val="2"/>
      </rPr>
      <t>(1.34‑1.65)</t>
    </r>
  </si>
  <si>
    <r>
      <t>1.80</t>
    </r>
    <r>
      <rPr>
        <sz val="8"/>
        <color rgb="FF000000"/>
        <rFont val="Arial"/>
        <family val="2"/>
      </rPr>
      <t>(1.62‑2.00)</t>
    </r>
  </si>
  <si>
    <r>
      <t>2.25</t>
    </r>
    <r>
      <rPr>
        <sz val="8"/>
        <color rgb="FF000000"/>
        <rFont val="Arial"/>
        <family val="2"/>
      </rPr>
      <t>(2.02‑2.50)</t>
    </r>
  </si>
  <si>
    <r>
      <t>2.66</t>
    </r>
    <r>
      <rPr>
        <sz val="8"/>
        <color rgb="FF000000"/>
        <rFont val="Arial"/>
        <family val="2"/>
      </rPr>
      <t>(2.38‑2.95)</t>
    </r>
  </si>
  <si>
    <r>
      <t>3.18</t>
    </r>
    <r>
      <rPr>
        <sz val="8"/>
        <color rgb="FF000000"/>
        <rFont val="Arial"/>
        <family val="2"/>
      </rPr>
      <t>(2.83‑3.53)</t>
    </r>
  </si>
  <si>
    <r>
      <t>3.63</t>
    </r>
    <r>
      <rPr>
        <sz val="8"/>
        <color rgb="FF000000"/>
        <rFont val="Arial"/>
        <family val="2"/>
      </rPr>
      <t>(3.21‑4.03)</t>
    </r>
  </si>
  <si>
    <r>
      <t>4.54</t>
    </r>
    <r>
      <rPr>
        <sz val="8"/>
        <color rgb="FF000000"/>
        <rFont val="Arial"/>
        <family val="2"/>
      </rPr>
      <t>(3.97‑5.08)</t>
    </r>
  </si>
  <si>
    <r>
      <t>5.18</t>
    </r>
    <r>
      <rPr>
        <sz val="8"/>
        <color rgb="FF000000"/>
        <rFont val="Arial"/>
        <family val="2"/>
      </rPr>
      <t>(4.47‑5.83)</t>
    </r>
  </si>
  <si>
    <r>
      <t>5.73</t>
    </r>
    <r>
      <rPr>
        <sz val="8"/>
        <color rgb="FF000000"/>
        <rFont val="Arial"/>
        <family val="2"/>
      </rPr>
      <t>(4.90‑6.48)</t>
    </r>
  </si>
  <si>
    <r>
      <t>1.63</t>
    </r>
    <r>
      <rPr>
        <sz val="8"/>
        <color rgb="FF000000"/>
        <rFont val="Arial"/>
        <family val="2"/>
      </rPr>
      <t>(1.47‑1.83)</t>
    </r>
  </si>
  <si>
    <r>
      <t>1.98</t>
    </r>
    <r>
      <rPr>
        <sz val="8"/>
        <color rgb="FF000000"/>
        <rFont val="Arial"/>
        <family val="2"/>
      </rPr>
      <t>(1.77‑2.21)</t>
    </r>
  </si>
  <si>
    <r>
      <t>2.48</t>
    </r>
    <r>
      <rPr>
        <sz val="8"/>
        <color rgb="FF000000"/>
        <rFont val="Arial"/>
        <family val="2"/>
      </rPr>
      <t>(2.22‑2.76)</t>
    </r>
  </si>
  <si>
    <r>
      <t>2.94</t>
    </r>
    <r>
      <rPr>
        <sz val="8"/>
        <color rgb="FF000000"/>
        <rFont val="Arial"/>
        <family val="2"/>
      </rPr>
      <t>(2.62‑3.27)</t>
    </r>
  </si>
  <si>
    <r>
      <t>3.54</t>
    </r>
    <r>
      <rPr>
        <sz val="8"/>
        <color rgb="FF000000"/>
        <rFont val="Arial"/>
        <family val="2"/>
      </rPr>
      <t>(3.13‑3.93)</t>
    </r>
  </si>
  <si>
    <r>
      <t>4.06</t>
    </r>
    <r>
      <rPr>
        <sz val="8"/>
        <color rgb="FF000000"/>
        <rFont val="Arial"/>
        <family val="2"/>
      </rPr>
      <t>(3.57‑4.51)</t>
    </r>
  </si>
  <si>
    <r>
      <t>4.59</t>
    </r>
    <r>
      <rPr>
        <sz val="8"/>
        <color rgb="FF000000"/>
        <rFont val="Arial"/>
        <family val="2"/>
      </rPr>
      <t>(4.01‑5.11)</t>
    </r>
  </si>
  <si>
    <r>
      <t>5.16</t>
    </r>
    <r>
      <rPr>
        <sz val="8"/>
        <color rgb="FF000000"/>
        <rFont val="Arial"/>
        <family val="2"/>
      </rPr>
      <t>(4.47‑5.76)</t>
    </r>
  </si>
  <si>
    <r>
      <t>5.94</t>
    </r>
    <r>
      <rPr>
        <sz val="8"/>
        <color rgb="FF000000"/>
        <rFont val="Arial"/>
        <family val="2"/>
      </rPr>
      <t>(5.08‑6.67)</t>
    </r>
  </si>
  <si>
    <r>
      <t>6.62</t>
    </r>
    <r>
      <rPr>
        <sz val="8"/>
        <color rgb="FF000000"/>
        <rFont val="Arial"/>
        <family val="2"/>
      </rPr>
      <t>(5.60‑7.48)</t>
    </r>
  </si>
  <si>
    <r>
      <t>1.99</t>
    </r>
    <r>
      <rPr>
        <sz val="8"/>
        <color rgb="FF000000"/>
        <rFont val="Arial"/>
        <family val="2"/>
      </rPr>
      <t>(1.79‑2.23)</t>
    </r>
  </si>
  <si>
    <r>
      <t>2.40</t>
    </r>
    <r>
      <rPr>
        <sz val="8"/>
        <color rgb="FF000000"/>
        <rFont val="Arial"/>
        <family val="2"/>
      </rPr>
      <t>(2.15‑2.68)</t>
    </r>
  </si>
  <si>
    <r>
      <t>3.00</t>
    </r>
    <r>
      <rPr>
        <sz val="8"/>
        <color rgb="FF000000"/>
        <rFont val="Arial"/>
        <family val="2"/>
      </rPr>
      <t>(2.68‑3.35)</t>
    </r>
  </si>
  <si>
    <r>
      <t>3.57</t>
    </r>
    <r>
      <rPr>
        <sz val="8"/>
        <color rgb="FF000000"/>
        <rFont val="Arial"/>
        <family val="2"/>
      </rPr>
      <t>(3.17‑3.98)</t>
    </r>
  </si>
  <si>
    <r>
      <t>4.34</t>
    </r>
    <r>
      <rPr>
        <sz val="8"/>
        <color rgb="FF000000"/>
        <rFont val="Arial"/>
        <family val="2"/>
      </rPr>
      <t>(3.83‑4.83)</t>
    </r>
  </si>
  <si>
    <r>
      <t>5.02</t>
    </r>
    <r>
      <rPr>
        <sz val="8"/>
        <color rgb="FF000000"/>
        <rFont val="Arial"/>
        <family val="2"/>
      </rPr>
      <t>(4.40‑5.61)</t>
    </r>
  </si>
  <si>
    <r>
      <t>5.74</t>
    </r>
    <r>
      <rPr>
        <sz val="8"/>
        <color rgb="FF000000"/>
        <rFont val="Arial"/>
        <family val="2"/>
      </rPr>
      <t>(4.98‑6.43)</t>
    </r>
  </si>
  <si>
    <r>
      <t>6.52</t>
    </r>
    <r>
      <rPr>
        <sz val="8"/>
        <color rgb="FF000000"/>
        <rFont val="Arial"/>
        <family val="2"/>
      </rPr>
      <t>(5.60‑7.33)</t>
    </r>
  </si>
  <si>
    <r>
      <t>7.63</t>
    </r>
    <r>
      <rPr>
        <sz val="8"/>
        <color rgb="FF000000"/>
        <rFont val="Arial"/>
        <family val="2"/>
      </rPr>
      <t>(6.46‑8.64)</t>
    </r>
  </si>
  <si>
    <r>
      <t>8.62</t>
    </r>
    <r>
      <rPr>
        <sz val="8"/>
        <color rgb="FF000000"/>
        <rFont val="Arial"/>
        <family val="2"/>
      </rPr>
      <t>(7.19‑9.82)</t>
    </r>
  </si>
  <si>
    <r>
      <t>2.36</t>
    </r>
    <r>
      <rPr>
        <sz val="8"/>
        <color rgb="FF000000"/>
        <rFont val="Arial"/>
        <family val="2"/>
      </rPr>
      <t>(2.10‑2.65)</t>
    </r>
  </si>
  <si>
    <r>
      <t>2.82</t>
    </r>
    <r>
      <rPr>
        <sz val="8"/>
        <color rgb="FF000000"/>
        <rFont val="Arial"/>
        <family val="2"/>
      </rPr>
      <t>(2.52‑3.18)</t>
    </r>
  </si>
  <si>
    <r>
      <t>3.54</t>
    </r>
    <r>
      <rPr>
        <sz val="8"/>
        <color rgb="FF000000"/>
        <rFont val="Arial"/>
        <family val="2"/>
      </rPr>
      <t>(3.15‑3.99)</t>
    </r>
  </si>
  <si>
    <r>
      <t>4.26</t>
    </r>
    <r>
      <rPr>
        <sz val="8"/>
        <color rgb="FF000000"/>
        <rFont val="Arial"/>
        <family val="2"/>
      </rPr>
      <t>(3.77‑4.79)</t>
    </r>
  </si>
  <si>
    <r>
      <t>5.26</t>
    </r>
    <r>
      <rPr>
        <sz val="8"/>
        <color rgb="FF000000"/>
        <rFont val="Arial"/>
        <family val="2"/>
      </rPr>
      <t>(4.62‑5.90)</t>
    </r>
  </si>
  <si>
    <r>
      <t>6.18</t>
    </r>
    <r>
      <rPr>
        <sz val="8"/>
        <color rgb="FF000000"/>
        <rFont val="Arial"/>
        <family val="2"/>
      </rPr>
      <t>(5.37‑6.94)</t>
    </r>
  </si>
  <si>
    <r>
      <t>7.17</t>
    </r>
    <r>
      <rPr>
        <sz val="8"/>
        <color rgb="FF000000"/>
        <rFont val="Arial"/>
        <family val="2"/>
      </rPr>
      <t>(6.16‑8.08)</t>
    </r>
  </si>
  <si>
    <r>
      <t>8.27</t>
    </r>
    <r>
      <rPr>
        <sz val="8"/>
        <color rgb="FF000000"/>
        <rFont val="Arial"/>
        <family val="2"/>
      </rPr>
      <t>(7.02‑9.36)</t>
    </r>
  </si>
  <si>
    <r>
      <t>9.89</t>
    </r>
    <r>
      <rPr>
        <sz val="8"/>
        <color rgb="FF000000"/>
        <rFont val="Arial"/>
        <family val="2"/>
      </rPr>
      <t>(8.22‑11.3)</t>
    </r>
  </si>
  <si>
    <r>
      <t>11.4</t>
    </r>
    <r>
      <rPr>
        <sz val="8"/>
        <color rgb="FF000000"/>
        <rFont val="Arial"/>
        <family val="2"/>
      </rPr>
      <t>(9.29‑13.1)</t>
    </r>
  </si>
  <si>
    <r>
      <t>2.73</t>
    </r>
    <r>
      <rPr>
        <sz val="8"/>
        <color rgb="FF000000"/>
        <rFont val="Arial"/>
        <family val="2"/>
      </rPr>
      <t>(2.51‑3.00)</t>
    </r>
  </si>
  <si>
    <r>
      <t>3.32</t>
    </r>
    <r>
      <rPr>
        <sz val="8"/>
        <color rgb="FF000000"/>
        <rFont val="Arial"/>
        <family val="2"/>
      </rPr>
      <t>(3.05‑3.65)</t>
    </r>
  </si>
  <si>
    <r>
      <t>4.32</t>
    </r>
    <r>
      <rPr>
        <sz val="8"/>
        <color rgb="FF000000"/>
        <rFont val="Arial"/>
        <family val="2"/>
      </rPr>
      <t>(3.96‑4.74)</t>
    </r>
  </si>
  <si>
    <r>
      <t>5.18</t>
    </r>
    <r>
      <rPr>
        <sz val="8"/>
        <color rgb="FF000000"/>
        <rFont val="Arial"/>
        <family val="2"/>
      </rPr>
      <t>(4.73‑5.68)</t>
    </r>
  </si>
  <si>
    <r>
      <t>6.49</t>
    </r>
    <r>
      <rPr>
        <sz val="8"/>
        <color rgb="FF000000"/>
        <rFont val="Arial"/>
        <family val="2"/>
      </rPr>
      <t>(5.89‑7.09)</t>
    </r>
  </si>
  <si>
    <r>
      <t>7.64</t>
    </r>
    <r>
      <rPr>
        <sz val="8"/>
        <color rgb="FF000000"/>
        <rFont val="Arial"/>
        <family val="2"/>
      </rPr>
      <t>(6.89‑8.33)</t>
    </r>
  </si>
  <si>
    <r>
      <t>8.94</t>
    </r>
    <r>
      <rPr>
        <sz val="8"/>
        <color rgb="FF000000"/>
        <rFont val="Arial"/>
        <family val="2"/>
      </rPr>
      <t>(7.99‑9.72)</t>
    </r>
  </si>
  <si>
    <r>
      <t>10.4</t>
    </r>
    <r>
      <rPr>
        <sz val="8"/>
        <color rgb="FF000000"/>
        <rFont val="Arial"/>
        <family val="2"/>
      </rPr>
      <t>(9.21‑11.3)</t>
    </r>
  </si>
  <si>
    <r>
      <t>12.6</t>
    </r>
    <r>
      <rPr>
        <sz val="8"/>
        <color rgb="FF000000"/>
        <rFont val="Arial"/>
        <family val="2"/>
      </rPr>
      <t>(11.0‑13.7)</t>
    </r>
  </si>
  <si>
    <r>
      <t>14.6</t>
    </r>
    <r>
      <rPr>
        <sz val="8"/>
        <color rgb="FF000000"/>
        <rFont val="Arial"/>
        <family val="2"/>
      </rPr>
      <t>(12.6‑15.7)</t>
    </r>
  </si>
  <si>
    <r>
      <t>3.17</t>
    </r>
    <r>
      <rPr>
        <sz val="8"/>
        <color rgb="FF000000"/>
        <rFont val="Arial"/>
        <family val="2"/>
      </rPr>
      <t>(2.92‑3.47)</t>
    </r>
  </si>
  <si>
    <r>
      <t>3.86</t>
    </r>
    <r>
      <rPr>
        <sz val="8"/>
        <color rgb="FF000000"/>
        <rFont val="Arial"/>
        <family val="2"/>
      </rPr>
      <t>(3.56‑4.22)</t>
    </r>
  </si>
  <si>
    <r>
      <t>5.02</t>
    </r>
    <r>
      <rPr>
        <sz val="8"/>
        <color rgb="FF000000"/>
        <rFont val="Arial"/>
        <family val="2"/>
      </rPr>
      <t>(4.62‑5.49)</t>
    </r>
  </si>
  <si>
    <r>
      <t>6.01</t>
    </r>
    <r>
      <rPr>
        <sz val="8"/>
        <color rgb="FF000000"/>
        <rFont val="Arial"/>
        <family val="2"/>
      </rPr>
      <t>(5.52‑6.57)</t>
    </r>
  </si>
  <si>
    <r>
      <t>7.52</t>
    </r>
    <r>
      <rPr>
        <sz val="8"/>
        <color rgb="FF000000"/>
        <rFont val="Arial"/>
        <family val="2"/>
      </rPr>
      <t>(6.85‑8.19)</t>
    </r>
  </si>
  <si>
    <r>
      <t>8.83</t>
    </r>
    <r>
      <rPr>
        <sz val="8"/>
        <color rgb="FF000000"/>
        <rFont val="Arial"/>
        <family val="2"/>
      </rPr>
      <t>(7.99‑9.59)</t>
    </r>
  </si>
  <si>
    <r>
      <t>10.3</t>
    </r>
    <r>
      <rPr>
        <sz val="8"/>
        <color rgb="FF000000"/>
        <rFont val="Arial"/>
        <family val="2"/>
      </rPr>
      <t>(9.25‑11.2)</t>
    </r>
  </si>
  <si>
    <r>
      <t>12.0</t>
    </r>
    <r>
      <rPr>
        <sz val="8"/>
        <color rgb="FF000000"/>
        <rFont val="Arial"/>
        <family val="2"/>
      </rPr>
      <t>(10.6‑13.0)</t>
    </r>
  </si>
  <si>
    <r>
      <t>14.5</t>
    </r>
    <r>
      <rPr>
        <sz val="8"/>
        <color rgb="FF000000"/>
        <rFont val="Arial"/>
        <family val="2"/>
      </rPr>
      <t>(12.7‑15.7)</t>
    </r>
  </si>
  <si>
    <r>
      <t>16.6</t>
    </r>
    <r>
      <rPr>
        <sz val="8"/>
        <color rgb="FF000000"/>
        <rFont val="Arial"/>
        <family val="2"/>
      </rPr>
      <t>(14.4‑18.0)</t>
    </r>
  </si>
  <si>
    <r>
      <t>3.36</t>
    </r>
    <r>
      <rPr>
        <sz val="8"/>
        <color rgb="FF000000"/>
        <rFont val="Arial"/>
        <family val="2"/>
      </rPr>
      <t>(3.10‑3.66)</t>
    </r>
  </si>
  <si>
    <r>
      <t>4.08</t>
    </r>
    <r>
      <rPr>
        <sz val="8"/>
        <color rgb="FF000000"/>
        <rFont val="Arial"/>
        <family val="2"/>
      </rPr>
      <t>(3.76‑4.45)</t>
    </r>
  </si>
  <si>
    <r>
      <t>5.28</t>
    </r>
    <r>
      <rPr>
        <sz val="8"/>
        <color rgb="FF000000"/>
        <rFont val="Arial"/>
        <family val="2"/>
      </rPr>
      <t>(4.86‑5.75)</t>
    </r>
  </si>
  <si>
    <r>
      <t>6.30</t>
    </r>
    <r>
      <rPr>
        <sz val="8"/>
        <color rgb="FF000000"/>
        <rFont val="Arial"/>
        <family val="2"/>
      </rPr>
      <t>(5.79‑6.85)</t>
    </r>
  </si>
  <si>
    <r>
      <t>7.84</t>
    </r>
    <r>
      <rPr>
        <sz val="8"/>
        <color rgb="FF000000"/>
        <rFont val="Arial"/>
        <family val="2"/>
      </rPr>
      <t>(7.15‑8.51)</t>
    </r>
  </si>
  <si>
    <r>
      <t>9.17</t>
    </r>
    <r>
      <rPr>
        <sz val="8"/>
        <color rgb="FF000000"/>
        <rFont val="Arial"/>
        <family val="2"/>
      </rPr>
      <t>(8.32‑9.93)</t>
    </r>
  </si>
  <si>
    <r>
      <t>10.7</t>
    </r>
    <r>
      <rPr>
        <sz val="8"/>
        <color rgb="FF000000"/>
        <rFont val="Arial"/>
        <family val="2"/>
      </rPr>
      <t>(9.60‑11.5)</t>
    </r>
  </si>
  <si>
    <r>
      <t>14.8</t>
    </r>
    <r>
      <rPr>
        <sz val="8"/>
        <color rgb="FF000000"/>
        <rFont val="Arial"/>
        <family val="2"/>
      </rPr>
      <t>(13.1‑16.0)</t>
    </r>
  </si>
  <si>
    <r>
      <t>17.0</t>
    </r>
    <r>
      <rPr>
        <sz val="8"/>
        <color rgb="FF000000"/>
        <rFont val="Arial"/>
        <family val="2"/>
      </rPr>
      <t>(14.8‑18.4)</t>
    </r>
  </si>
  <si>
    <r>
      <t>3.54</t>
    </r>
    <r>
      <rPr>
        <sz val="8"/>
        <color rgb="FF000000"/>
        <rFont val="Arial"/>
        <family val="2"/>
      </rPr>
      <t>(3.27‑3.85)</t>
    </r>
  </si>
  <si>
    <r>
      <t>4.30</t>
    </r>
    <r>
      <rPr>
        <sz val="8"/>
        <color rgb="FF000000"/>
        <rFont val="Arial"/>
        <family val="2"/>
      </rPr>
      <t>(3.97‑4.68)</t>
    </r>
  </si>
  <si>
    <r>
      <t>5.54</t>
    </r>
    <r>
      <rPr>
        <sz val="8"/>
        <color rgb="FF000000"/>
        <rFont val="Arial"/>
        <family val="2"/>
      </rPr>
      <t>(5.10‑6.01)</t>
    </r>
  </si>
  <si>
    <r>
      <t>6.59</t>
    </r>
    <r>
      <rPr>
        <sz val="8"/>
        <color rgb="FF000000"/>
        <rFont val="Arial"/>
        <family val="2"/>
      </rPr>
      <t>(6.06‑7.14)</t>
    </r>
  </si>
  <si>
    <r>
      <t>8.16</t>
    </r>
    <r>
      <rPr>
        <sz val="8"/>
        <color rgb="FF000000"/>
        <rFont val="Arial"/>
        <family val="2"/>
      </rPr>
      <t>(7.45‑8.83)</t>
    </r>
  </si>
  <si>
    <r>
      <t>9.51</t>
    </r>
    <r>
      <rPr>
        <sz val="8"/>
        <color rgb="FF000000"/>
        <rFont val="Arial"/>
        <family val="2"/>
      </rPr>
      <t>(8.65‑10.3)</t>
    </r>
  </si>
  <si>
    <r>
      <t>11.0</t>
    </r>
    <r>
      <rPr>
        <sz val="8"/>
        <color rgb="FF000000"/>
        <rFont val="Arial"/>
        <family val="2"/>
      </rPr>
      <t>(9.94‑11.9)</t>
    </r>
  </si>
  <si>
    <r>
      <t>15.2</t>
    </r>
    <r>
      <rPr>
        <sz val="8"/>
        <color rgb="FF000000"/>
        <rFont val="Arial"/>
        <family val="2"/>
      </rPr>
      <t>(13.4‑16.4)</t>
    </r>
  </si>
  <si>
    <r>
      <t>17.3</t>
    </r>
    <r>
      <rPr>
        <sz val="8"/>
        <color rgb="FF000000"/>
        <rFont val="Arial"/>
        <family val="2"/>
      </rPr>
      <t>(15.1‑18.7)</t>
    </r>
  </si>
  <si>
    <r>
      <t>4.07</t>
    </r>
    <r>
      <rPr>
        <sz val="8"/>
        <color rgb="FF000000"/>
        <rFont val="Arial"/>
        <family val="2"/>
      </rPr>
      <t>(3.78‑4.40)</t>
    </r>
  </si>
  <si>
    <r>
      <t>4.91</t>
    </r>
    <r>
      <rPr>
        <sz val="8"/>
        <color rgb="FF000000"/>
        <rFont val="Arial"/>
        <family val="2"/>
      </rPr>
      <t>(4.56‑5.31)</t>
    </r>
  </si>
  <si>
    <r>
      <t>6.21</t>
    </r>
    <r>
      <rPr>
        <sz val="8"/>
        <color rgb="FF000000"/>
        <rFont val="Arial"/>
        <family val="2"/>
      </rPr>
      <t>(5.76‑6.72)</t>
    </r>
  </si>
  <si>
    <r>
      <t>7.32</t>
    </r>
    <r>
      <rPr>
        <sz val="8"/>
        <color rgb="FF000000"/>
        <rFont val="Arial"/>
        <family val="2"/>
      </rPr>
      <t>(6.78‑7.91)</t>
    </r>
  </si>
  <si>
    <r>
      <t>8.96</t>
    </r>
    <r>
      <rPr>
        <sz val="8"/>
        <color rgb="FF000000"/>
        <rFont val="Arial"/>
        <family val="2"/>
      </rPr>
      <t>(8.25‑9.66)</t>
    </r>
  </si>
  <si>
    <r>
      <t>10.4</t>
    </r>
    <r>
      <rPr>
        <sz val="8"/>
        <color rgb="FF000000"/>
        <rFont val="Arial"/>
        <family val="2"/>
      </rPr>
      <t>(9.49‑11.2)</t>
    </r>
  </si>
  <si>
    <r>
      <t>11.9</t>
    </r>
    <r>
      <rPr>
        <sz val="8"/>
        <color rgb="FF000000"/>
        <rFont val="Arial"/>
        <family val="2"/>
      </rPr>
      <t>(10.8‑12.8)</t>
    </r>
  </si>
  <si>
    <r>
      <t>13.6</t>
    </r>
    <r>
      <rPr>
        <sz val="8"/>
        <color rgb="FF000000"/>
        <rFont val="Arial"/>
        <family val="2"/>
      </rPr>
      <t>(12.3‑14.6)</t>
    </r>
  </si>
  <si>
    <r>
      <t>16.1</t>
    </r>
    <r>
      <rPr>
        <sz val="8"/>
        <color rgb="FF000000"/>
        <rFont val="Arial"/>
        <family val="2"/>
      </rPr>
      <t>(14.4‑17.3)</t>
    </r>
  </si>
  <si>
    <r>
      <t>18.2</t>
    </r>
    <r>
      <rPr>
        <sz val="8"/>
        <color rgb="FF000000"/>
        <rFont val="Arial"/>
        <family val="2"/>
      </rPr>
      <t>(16.1‑19.6)</t>
    </r>
  </si>
  <si>
    <r>
      <t>4.59</t>
    </r>
    <r>
      <rPr>
        <sz val="8"/>
        <color rgb="FF000000"/>
        <rFont val="Arial"/>
        <family val="2"/>
      </rPr>
      <t>(4.29‑4.94)</t>
    </r>
  </si>
  <si>
    <r>
      <t>5.51</t>
    </r>
    <r>
      <rPr>
        <sz val="8"/>
        <color rgb="FF000000"/>
        <rFont val="Arial"/>
        <family val="2"/>
      </rPr>
      <t>(5.15‑5.93)</t>
    </r>
  </si>
  <si>
    <r>
      <t>6.87</t>
    </r>
    <r>
      <rPr>
        <sz val="8"/>
        <color rgb="FF000000"/>
        <rFont val="Arial"/>
        <family val="2"/>
      </rPr>
      <t>(6.41‑7.38)</t>
    </r>
  </si>
  <si>
    <r>
      <t>8.00</t>
    </r>
    <r>
      <rPr>
        <sz val="8"/>
        <color rgb="FF000000"/>
        <rFont val="Arial"/>
        <family val="2"/>
      </rPr>
      <t>(7.44‑8.59)</t>
    </r>
  </si>
  <si>
    <r>
      <t>9.62</t>
    </r>
    <r>
      <rPr>
        <sz val="8"/>
        <color rgb="FF000000"/>
        <rFont val="Arial"/>
        <family val="2"/>
      </rPr>
      <t>(8.92‑10.3)</t>
    </r>
  </si>
  <si>
    <r>
      <t>11.0</t>
    </r>
    <r>
      <rPr>
        <sz val="8"/>
        <color rgb="FF000000"/>
        <rFont val="Arial"/>
        <family val="2"/>
      </rPr>
      <t>(10.1‑11.8)</t>
    </r>
  </si>
  <si>
    <r>
      <t>12.4</t>
    </r>
    <r>
      <rPr>
        <sz val="8"/>
        <color rgb="FF000000"/>
        <rFont val="Arial"/>
        <family val="2"/>
      </rPr>
      <t>(11.4‑13.3)</t>
    </r>
  </si>
  <si>
    <r>
      <t>14.0</t>
    </r>
    <r>
      <rPr>
        <sz val="8"/>
        <color rgb="FF000000"/>
        <rFont val="Arial"/>
        <family val="2"/>
      </rPr>
      <t>(12.8‑15.0)</t>
    </r>
  </si>
  <si>
    <r>
      <t>16.3</t>
    </r>
    <r>
      <rPr>
        <sz val="8"/>
        <color rgb="FF000000"/>
        <rFont val="Arial"/>
        <family val="2"/>
      </rPr>
      <t>(14.7‑17.5)</t>
    </r>
  </si>
  <si>
    <r>
      <t>18.3</t>
    </r>
    <r>
      <rPr>
        <sz val="8"/>
        <color rgb="FF000000"/>
        <rFont val="Arial"/>
        <family val="2"/>
      </rPr>
      <t>(16.4‑19.7)</t>
    </r>
  </si>
  <si>
    <r>
      <t>6.11</t>
    </r>
    <r>
      <rPr>
        <sz val="8"/>
        <color rgb="FF000000"/>
        <rFont val="Arial"/>
        <family val="2"/>
      </rPr>
      <t>(5.75‑6.52)</t>
    </r>
  </si>
  <si>
    <r>
      <t>7.27</t>
    </r>
    <r>
      <rPr>
        <sz val="8"/>
        <color rgb="FF000000"/>
        <rFont val="Arial"/>
        <family val="2"/>
      </rPr>
      <t>(6.85‑7.76)</t>
    </r>
  </si>
  <si>
    <r>
      <t>8.79</t>
    </r>
    <r>
      <rPr>
        <sz val="8"/>
        <color rgb="FF000000"/>
        <rFont val="Arial"/>
        <family val="2"/>
      </rPr>
      <t>(8.27‑9.38)</t>
    </r>
  </si>
  <si>
    <r>
      <t>10.0</t>
    </r>
    <r>
      <rPr>
        <sz val="8"/>
        <color rgb="FF000000"/>
        <rFont val="Arial"/>
        <family val="2"/>
      </rPr>
      <t>(9.40‑10.7)</t>
    </r>
  </si>
  <si>
    <r>
      <t>11.7</t>
    </r>
    <r>
      <rPr>
        <sz val="8"/>
        <color rgb="FF000000"/>
        <rFont val="Arial"/>
        <family val="2"/>
      </rPr>
      <t>(11.0‑12.5)</t>
    </r>
  </si>
  <si>
    <r>
      <t>13.1</t>
    </r>
    <r>
      <rPr>
        <sz val="8"/>
        <color rgb="FF000000"/>
        <rFont val="Arial"/>
        <family val="2"/>
      </rPr>
      <t>(12.2‑14.0)</t>
    </r>
  </si>
  <si>
    <r>
      <t>14.6</t>
    </r>
    <r>
      <rPr>
        <sz val="8"/>
        <color rgb="FF000000"/>
        <rFont val="Arial"/>
        <family val="2"/>
      </rPr>
      <t>(13.5‑15.5)</t>
    </r>
  </si>
  <si>
    <r>
      <t>16.1</t>
    </r>
    <r>
      <rPr>
        <sz val="8"/>
        <color rgb="FF000000"/>
        <rFont val="Arial"/>
        <family val="2"/>
      </rPr>
      <t>(14.8‑17.1)</t>
    </r>
  </si>
  <si>
    <r>
      <t>18.2</t>
    </r>
    <r>
      <rPr>
        <sz val="8"/>
        <color rgb="FF000000"/>
        <rFont val="Arial"/>
        <family val="2"/>
      </rPr>
      <t>(16.6‑19.3)</t>
    </r>
  </si>
  <si>
    <r>
      <t>19.8</t>
    </r>
    <r>
      <rPr>
        <sz val="8"/>
        <color rgb="FF000000"/>
        <rFont val="Arial"/>
        <family val="2"/>
      </rPr>
      <t>(18.0‑21.1)</t>
    </r>
  </si>
  <si>
    <r>
      <t>7.59</t>
    </r>
    <r>
      <rPr>
        <sz val="8"/>
        <color rgb="FF000000"/>
        <rFont val="Arial"/>
        <family val="2"/>
      </rPr>
      <t>(7.18‑8.04)</t>
    </r>
  </si>
  <si>
    <r>
      <t>8.99</t>
    </r>
    <r>
      <rPr>
        <sz val="8"/>
        <color rgb="FF000000"/>
        <rFont val="Arial"/>
        <family val="2"/>
      </rPr>
      <t>(8.50‑9.53)</t>
    </r>
  </si>
  <si>
    <r>
      <t>10.7</t>
    </r>
    <r>
      <rPr>
        <sz val="8"/>
        <color rgb="FF000000"/>
        <rFont val="Arial"/>
        <family val="2"/>
      </rPr>
      <t>(10.1‑11.4)</t>
    </r>
  </si>
  <si>
    <r>
      <t>14.0</t>
    </r>
    <r>
      <rPr>
        <sz val="8"/>
        <color rgb="FF000000"/>
        <rFont val="Arial"/>
        <family val="2"/>
      </rPr>
      <t>(13.1‑14.8)</t>
    </r>
  </si>
  <si>
    <r>
      <t>15.4</t>
    </r>
    <r>
      <rPr>
        <sz val="8"/>
        <color rgb="FF000000"/>
        <rFont val="Arial"/>
        <family val="2"/>
      </rPr>
      <t>(14.4‑16.3)</t>
    </r>
  </si>
  <si>
    <r>
      <t>18.5</t>
    </r>
    <r>
      <rPr>
        <sz val="8"/>
        <color rgb="FF000000"/>
        <rFont val="Arial"/>
        <family val="2"/>
      </rPr>
      <t>(17.1‑19.5)</t>
    </r>
  </si>
  <si>
    <r>
      <t>20.5</t>
    </r>
    <r>
      <rPr>
        <sz val="8"/>
        <color rgb="FF000000"/>
        <rFont val="Arial"/>
        <family val="2"/>
      </rPr>
      <t>(18.9‑21.8)</t>
    </r>
  </si>
  <si>
    <r>
      <t>22.1</t>
    </r>
    <r>
      <rPr>
        <sz val="8"/>
        <color rgb="FF000000"/>
        <rFont val="Arial"/>
        <family val="2"/>
      </rPr>
      <t>(20.3‑23.5)</t>
    </r>
  </si>
  <si>
    <r>
      <t>9.50</t>
    </r>
    <r>
      <rPr>
        <sz val="8"/>
        <color rgb="FF000000"/>
        <rFont val="Arial"/>
        <family val="2"/>
      </rPr>
      <t>(9.02‑10.0)</t>
    </r>
  </si>
  <si>
    <r>
      <t>11.2</t>
    </r>
    <r>
      <rPr>
        <sz val="8"/>
        <color rgb="FF000000"/>
        <rFont val="Arial"/>
        <family val="2"/>
      </rPr>
      <t>(10.7‑11.9)</t>
    </r>
  </si>
  <si>
    <r>
      <t>13.2</t>
    </r>
    <r>
      <rPr>
        <sz val="8"/>
        <color rgb="FF000000"/>
        <rFont val="Arial"/>
        <family val="2"/>
      </rPr>
      <t>(12.5‑13.9)</t>
    </r>
  </si>
  <si>
    <r>
      <t>14.6</t>
    </r>
    <r>
      <rPr>
        <sz val="8"/>
        <color rgb="FF000000"/>
        <rFont val="Arial"/>
        <family val="2"/>
      </rPr>
      <t>(13.9‑15.4)</t>
    </r>
  </si>
  <si>
    <r>
      <t>16.6</t>
    </r>
    <r>
      <rPr>
        <sz val="8"/>
        <color rgb="FF000000"/>
        <rFont val="Arial"/>
        <family val="2"/>
      </rPr>
      <t>(15.7‑17.4)</t>
    </r>
  </si>
  <si>
    <r>
      <t>18.0</t>
    </r>
    <r>
      <rPr>
        <sz val="8"/>
        <color rgb="FF000000"/>
        <rFont val="Arial"/>
        <family val="2"/>
      </rPr>
      <t>(17.0‑19.0)</t>
    </r>
  </si>
  <si>
    <r>
      <t>19.5</t>
    </r>
    <r>
      <rPr>
        <sz val="8"/>
        <color rgb="FF000000"/>
        <rFont val="Arial"/>
        <family val="2"/>
      </rPr>
      <t>(18.3‑20.5)</t>
    </r>
  </si>
  <si>
    <r>
      <t>20.9</t>
    </r>
    <r>
      <rPr>
        <sz val="8"/>
        <color rgb="FF000000"/>
        <rFont val="Arial"/>
        <family val="2"/>
      </rPr>
      <t>(19.6‑22.0)</t>
    </r>
  </si>
  <si>
    <r>
      <t>22.7</t>
    </r>
    <r>
      <rPr>
        <sz val="8"/>
        <color rgb="FF000000"/>
        <rFont val="Arial"/>
        <family val="2"/>
      </rPr>
      <t>(21.2‑24.0)</t>
    </r>
  </si>
  <si>
    <r>
      <t>24.0</t>
    </r>
    <r>
      <rPr>
        <sz val="8"/>
        <color rgb="FF000000"/>
        <rFont val="Arial"/>
        <family val="2"/>
      </rPr>
      <t>(22.4‑25.4)</t>
    </r>
  </si>
  <si>
    <r>
      <t>11.4</t>
    </r>
    <r>
      <rPr>
        <sz val="8"/>
        <color rgb="FF000000"/>
        <rFont val="Arial"/>
        <family val="2"/>
      </rPr>
      <t>(10.8‑11.9)</t>
    </r>
  </si>
  <si>
    <r>
      <t>13.4</t>
    </r>
    <r>
      <rPr>
        <sz val="8"/>
        <color rgb="FF000000"/>
        <rFont val="Arial"/>
        <family val="2"/>
      </rPr>
      <t>(12.7‑14.0)</t>
    </r>
  </si>
  <si>
    <r>
      <t>15.4</t>
    </r>
    <r>
      <rPr>
        <sz val="8"/>
        <color rgb="FF000000"/>
        <rFont val="Arial"/>
        <family val="2"/>
      </rPr>
      <t>(14.7‑16.2)</t>
    </r>
  </si>
  <si>
    <r>
      <t>17.0</t>
    </r>
    <r>
      <rPr>
        <sz val="8"/>
        <color rgb="FF000000"/>
        <rFont val="Arial"/>
        <family val="2"/>
      </rPr>
      <t>(16.2‑17.9)</t>
    </r>
  </si>
  <si>
    <r>
      <t>19.0</t>
    </r>
    <r>
      <rPr>
        <sz val="8"/>
        <color rgb="FF000000"/>
        <rFont val="Arial"/>
        <family val="2"/>
      </rPr>
      <t>(18.0‑19.9)</t>
    </r>
  </si>
  <si>
    <r>
      <t>20.5</t>
    </r>
    <r>
      <rPr>
        <sz val="8"/>
        <color rgb="FF000000"/>
        <rFont val="Arial"/>
        <family val="2"/>
      </rPr>
      <t>(19.4‑21.5)</t>
    </r>
  </si>
  <si>
    <r>
      <t>21.9</t>
    </r>
    <r>
      <rPr>
        <sz val="8"/>
        <color rgb="FF000000"/>
        <rFont val="Arial"/>
        <family val="2"/>
      </rPr>
      <t>(20.7‑23.0)</t>
    </r>
  </si>
  <si>
    <r>
      <t>23.2</t>
    </r>
    <r>
      <rPr>
        <sz val="8"/>
        <color rgb="FF000000"/>
        <rFont val="Arial"/>
        <family val="2"/>
      </rPr>
      <t>(21.8‑24.4)</t>
    </r>
  </si>
  <si>
    <r>
      <t>24.8</t>
    </r>
    <r>
      <rPr>
        <sz val="8"/>
        <color rgb="FF000000"/>
        <rFont val="Arial"/>
        <family val="2"/>
      </rPr>
      <t>(23.3‑26.2)</t>
    </r>
  </si>
  <si>
    <r>
      <t>26.0</t>
    </r>
    <r>
      <rPr>
        <sz val="8"/>
        <color rgb="FF000000"/>
        <rFont val="Arial"/>
        <family val="2"/>
      </rPr>
      <t>(24.4‑27.5)</t>
    </r>
  </si>
  <si>
    <r>
      <t>Name: </t>
    </r>
    <r>
      <rPr>
        <sz val="9"/>
        <color rgb="FF000000"/>
        <rFont val="Arial"/>
        <family val="2"/>
      </rPr>
      <t>Princess Anne, Maryland, USA*</t>
    </r>
  </si>
  <si>
    <r>
      <t>Station name:</t>
    </r>
    <r>
      <rPr>
        <sz val="9"/>
        <color rgb="FF000000"/>
        <rFont val="Arial"/>
        <family val="2"/>
      </rPr>
      <t> PRINCESS ANNE</t>
    </r>
  </si>
  <si>
    <r>
      <t>Site ID:</t>
    </r>
    <r>
      <rPr>
        <sz val="9"/>
        <color rgb="FF000000"/>
        <rFont val="Arial"/>
        <family val="2"/>
      </rPr>
      <t> 18-7330</t>
    </r>
  </si>
  <si>
    <r>
      <t>Latitude:</t>
    </r>
    <r>
      <rPr>
        <sz val="9"/>
        <color rgb="FF000000"/>
        <rFont val="Arial"/>
        <family val="2"/>
      </rPr>
      <t> 38.2122°</t>
    </r>
  </si>
  <si>
    <r>
      <t>Longitude:</t>
    </r>
    <r>
      <rPr>
        <sz val="9"/>
        <color rgb="FF000000"/>
        <rFont val="Arial"/>
        <family val="2"/>
      </rPr>
      <t> -75.6822°</t>
    </r>
  </si>
  <si>
    <r>
      <t>Elevation:</t>
    </r>
    <r>
      <rPr>
        <sz val="9"/>
        <color rgb="FF000000"/>
        <rFont val="Arial"/>
        <family val="2"/>
      </rPr>
      <t> 20 ft</t>
    </r>
  </si>
  <si>
    <r>
      <t>0.364</t>
    </r>
    <r>
      <rPr>
        <sz val="8"/>
        <color rgb="FF000000"/>
        <rFont val="Arial"/>
        <family val="2"/>
      </rPr>
      <t>(0.330‑0.400)</t>
    </r>
  </si>
  <si>
    <r>
      <t>0.437</t>
    </r>
    <r>
      <rPr>
        <sz val="8"/>
        <color rgb="FF000000"/>
        <rFont val="Arial"/>
        <family val="2"/>
      </rPr>
      <t>(0.396‑0.480)</t>
    </r>
  </si>
  <si>
    <r>
      <t>0.519</t>
    </r>
    <r>
      <rPr>
        <sz val="8"/>
        <color rgb="FF000000"/>
        <rFont val="Arial"/>
        <family val="2"/>
      </rPr>
      <t>(0.470‑0.572)</t>
    </r>
  </si>
  <si>
    <r>
      <t>0.579</t>
    </r>
    <r>
      <rPr>
        <sz val="8"/>
        <color rgb="FF000000"/>
        <rFont val="Arial"/>
        <family val="2"/>
      </rPr>
      <t>(0.523‑0.637)</t>
    </r>
  </si>
  <si>
    <r>
      <t>0.655</t>
    </r>
    <r>
      <rPr>
        <sz val="8"/>
        <color rgb="FF000000"/>
        <rFont val="Arial"/>
        <family val="2"/>
      </rPr>
      <t>(0.588‑0.722)</t>
    </r>
  </si>
  <si>
    <r>
      <t>0.712</t>
    </r>
    <r>
      <rPr>
        <sz val="8"/>
        <color rgb="FF000000"/>
        <rFont val="Arial"/>
        <family val="2"/>
      </rPr>
      <t>(0.637‑0.785)</t>
    </r>
  </si>
  <si>
    <r>
      <t>0.769</t>
    </r>
    <r>
      <rPr>
        <sz val="8"/>
        <color rgb="FF000000"/>
        <rFont val="Arial"/>
        <family val="2"/>
      </rPr>
      <t>(0.683‑0.850)</t>
    </r>
  </si>
  <si>
    <r>
      <t>0.824</t>
    </r>
    <r>
      <rPr>
        <sz val="8"/>
        <color rgb="FF000000"/>
        <rFont val="Arial"/>
        <family val="2"/>
      </rPr>
      <t>(0.727‑0.914)</t>
    </r>
  </si>
  <si>
    <r>
      <t>0.895</t>
    </r>
    <r>
      <rPr>
        <sz val="8"/>
        <color rgb="FF000000"/>
        <rFont val="Arial"/>
        <family val="2"/>
      </rPr>
      <t>(0.782‑0.999)</t>
    </r>
  </si>
  <si>
    <r>
      <t>0.951</t>
    </r>
    <r>
      <rPr>
        <sz val="8"/>
        <color rgb="FF000000"/>
        <rFont val="Arial"/>
        <family val="2"/>
      </rPr>
      <t>(0.824‑1.07)</t>
    </r>
  </si>
  <si>
    <r>
      <t>0.581</t>
    </r>
    <r>
      <rPr>
        <sz val="8"/>
        <color rgb="FF000000"/>
        <rFont val="Arial"/>
        <family val="2"/>
      </rPr>
      <t>(0.527‑0.639)</t>
    </r>
  </si>
  <si>
    <r>
      <t>0.699</t>
    </r>
    <r>
      <rPr>
        <sz val="8"/>
        <color rgb="FF000000"/>
        <rFont val="Arial"/>
        <family val="2"/>
      </rPr>
      <t>(0.634‑0.768)</t>
    </r>
  </si>
  <si>
    <r>
      <t>0.831</t>
    </r>
    <r>
      <rPr>
        <sz val="8"/>
        <color rgb="FF000000"/>
        <rFont val="Arial"/>
        <family val="2"/>
      </rPr>
      <t>(0.753‑0.915)</t>
    </r>
  </si>
  <si>
    <r>
      <t>0.926</t>
    </r>
    <r>
      <rPr>
        <sz val="8"/>
        <color rgb="FF000000"/>
        <rFont val="Arial"/>
        <family val="2"/>
      </rPr>
      <t>(0.836‑1.02)</t>
    </r>
  </si>
  <si>
    <r>
      <t>1.04</t>
    </r>
    <r>
      <rPr>
        <sz val="8"/>
        <color rgb="FF000000"/>
        <rFont val="Arial"/>
        <family val="2"/>
      </rPr>
      <t>(0.938‑1.15)</t>
    </r>
  </si>
  <si>
    <r>
      <t>1.13</t>
    </r>
    <r>
      <rPr>
        <sz val="8"/>
        <color rgb="FF000000"/>
        <rFont val="Arial"/>
        <family val="2"/>
      </rPr>
      <t>(1.01‑1.25)</t>
    </r>
  </si>
  <si>
    <r>
      <t>1.22</t>
    </r>
    <r>
      <rPr>
        <sz val="8"/>
        <color rgb="FF000000"/>
        <rFont val="Arial"/>
        <family val="2"/>
      </rPr>
      <t>(1.09‑1.35)</t>
    </r>
  </si>
  <si>
    <r>
      <t>1.31</t>
    </r>
    <r>
      <rPr>
        <sz val="8"/>
        <color rgb="FF000000"/>
        <rFont val="Arial"/>
        <family val="2"/>
      </rPr>
      <t>(1.15‑1.45)</t>
    </r>
  </si>
  <si>
    <r>
      <t>1.42</t>
    </r>
    <r>
      <rPr>
        <sz val="8"/>
        <color rgb="FF000000"/>
        <rFont val="Arial"/>
        <family val="2"/>
      </rPr>
      <t>(1.24‑1.58)</t>
    </r>
  </si>
  <si>
    <r>
      <t>1.50</t>
    </r>
    <r>
      <rPr>
        <sz val="8"/>
        <color rgb="FF000000"/>
        <rFont val="Arial"/>
        <family val="2"/>
      </rPr>
      <t>(1.30‑1.68)</t>
    </r>
  </si>
  <si>
    <r>
      <t>0.727</t>
    </r>
    <r>
      <rPr>
        <sz val="8"/>
        <color rgb="FF000000"/>
        <rFont val="Arial"/>
        <family val="2"/>
      </rPr>
      <t>(0.658‑0.799)</t>
    </r>
  </si>
  <si>
    <r>
      <t>0.878</t>
    </r>
    <r>
      <rPr>
        <sz val="8"/>
        <color rgb="FF000000"/>
        <rFont val="Arial"/>
        <family val="2"/>
      </rPr>
      <t>(0.797‑0.966)</t>
    </r>
  </si>
  <si>
    <r>
      <t>1.05</t>
    </r>
    <r>
      <rPr>
        <sz val="8"/>
        <color rgb="FF000000"/>
        <rFont val="Arial"/>
        <family val="2"/>
      </rPr>
      <t>(0.952‑1.16)</t>
    </r>
  </si>
  <si>
    <r>
      <t>1.17</t>
    </r>
    <r>
      <rPr>
        <sz val="8"/>
        <color rgb="FF000000"/>
        <rFont val="Arial"/>
        <family val="2"/>
      </rPr>
      <t>(1.06‑1.29)</t>
    </r>
  </si>
  <si>
    <r>
      <t>1.32</t>
    </r>
    <r>
      <rPr>
        <sz val="8"/>
        <color rgb="FF000000"/>
        <rFont val="Arial"/>
        <family val="2"/>
      </rPr>
      <t>(1.19‑1.46)</t>
    </r>
  </si>
  <si>
    <r>
      <t>1.44</t>
    </r>
    <r>
      <rPr>
        <sz val="8"/>
        <color rgb="FF000000"/>
        <rFont val="Arial"/>
        <family val="2"/>
      </rPr>
      <t>(1.28‑1.58)</t>
    </r>
  </si>
  <si>
    <r>
      <t>1.54</t>
    </r>
    <r>
      <rPr>
        <sz val="8"/>
        <color rgb="FF000000"/>
        <rFont val="Arial"/>
        <family val="2"/>
      </rPr>
      <t>(1.37‑1.71)</t>
    </r>
  </si>
  <si>
    <r>
      <t>1.65</t>
    </r>
    <r>
      <rPr>
        <sz val="8"/>
        <color rgb="FF000000"/>
        <rFont val="Arial"/>
        <family val="2"/>
      </rPr>
      <t>(1.45‑1.83)</t>
    </r>
  </si>
  <si>
    <r>
      <t>1.78</t>
    </r>
    <r>
      <rPr>
        <sz val="8"/>
        <color rgb="FF000000"/>
        <rFont val="Arial"/>
        <family val="2"/>
      </rPr>
      <t>(1.56‑1.99)</t>
    </r>
  </si>
  <si>
    <r>
      <t>1.88</t>
    </r>
    <r>
      <rPr>
        <sz val="8"/>
        <color rgb="FF000000"/>
        <rFont val="Arial"/>
        <family val="2"/>
      </rPr>
      <t>(1.63‑2.11)</t>
    </r>
  </si>
  <si>
    <r>
      <t>0.996</t>
    </r>
    <r>
      <rPr>
        <sz val="8"/>
        <color rgb="FF000000"/>
        <rFont val="Arial"/>
        <family val="2"/>
      </rPr>
      <t>(0.902‑1.10)</t>
    </r>
  </si>
  <si>
    <r>
      <t>1.70</t>
    </r>
    <r>
      <rPr>
        <sz val="8"/>
        <color rgb="FF000000"/>
        <rFont val="Arial"/>
        <family val="2"/>
      </rPr>
      <t>(1.53‑1.87)</t>
    </r>
  </si>
  <si>
    <r>
      <t>1.96</t>
    </r>
    <r>
      <rPr>
        <sz val="8"/>
        <color rgb="FF000000"/>
        <rFont val="Arial"/>
        <family val="2"/>
      </rPr>
      <t>(1.76‑2.16)</t>
    </r>
  </si>
  <si>
    <r>
      <t>2.16</t>
    </r>
    <r>
      <rPr>
        <sz val="8"/>
        <color rgb="FF000000"/>
        <rFont val="Arial"/>
        <family val="2"/>
      </rPr>
      <t>(1.93‑2.38)</t>
    </r>
  </si>
  <si>
    <r>
      <t>2.37</t>
    </r>
    <r>
      <rPr>
        <sz val="8"/>
        <color rgb="FF000000"/>
        <rFont val="Arial"/>
        <family val="2"/>
      </rPr>
      <t>(2.10‑2.61)</t>
    </r>
  </si>
  <si>
    <r>
      <t>2.57</t>
    </r>
    <r>
      <rPr>
        <sz val="8"/>
        <color rgb="FF000000"/>
        <rFont val="Arial"/>
        <family val="2"/>
      </rPr>
      <t>(2.26‑2.85)</t>
    </r>
  </si>
  <si>
    <r>
      <t>2.84</t>
    </r>
    <r>
      <rPr>
        <sz val="8"/>
        <color rgb="FF000000"/>
        <rFont val="Arial"/>
        <family val="2"/>
      </rPr>
      <t>(2.48‑3.16)</t>
    </r>
  </si>
  <si>
    <r>
      <t>3.04</t>
    </r>
    <r>
      <rPr>
        <sz val="8"/>
        <color rgb="FF000000"/>
        <rFont val="Arial"/>
        <family val="2"/>
      </rPr>
      <t>(2.64‑3.41)</t>
    </r>
  </si>
  <si>
    <r>
      <t>1.24</t>
    </r>
    <r>
      <rPr>
        <sz val="8"/>
        <color rgb="FF000000"/>
        <rFont val="Arial"/>
        <family val="2"/>
      </rPr>
      <t>(1.13‑1.37)</t>
    </r>
  </si>
  <si>
    <r>
      <t>1.52</t>
    </r>
    <r>
      <rPr>
        <sz val="8"/>
        <color rgb="FF000000"/>
        <rFont val="Arial"/>
        <family val="2"/>
      </rPr>
      <t>(1.38‑1.67)</t>
    </r>
  </si>
  <si>
    <r>
      <t>1.91</t>
    </r>
    <r>
      <rPr>
        <sz val="8"/>
        <color rgb="FF000000"/>
        <rFont val="Arial"/>
        <family val="2"/>
      </rPr>
      <t>(1.73‑2.11)</t>
    </r>
  </si>
  <si>
    <r>
      <t>2.21</t>
    </r>
    <r>
      <rPr>
        <sz val="8"/>
        <color rgb="FF000000"/>
        <rFont val="Arial"/>
        <family val="2"/>
      </rPr>
      <t>(2.00‑2.43)</t>
    </r>
  </si>
  <si>
    <r>
      <t>2.61</t>
    </r>
    <r>
      <rPr>
        <sz val="8"/>
        <color rgb="FF000000"/>
        <rFont val="Arial"/>
        <family val="2"/>
      </rPr>
      <t>(2.34‑2.88)</t>
    </r>
  </si>
  <si>
    <r>
      <t>2.93</t>
    </r>
    <r>
      <rPr>
        <sz val="8"/>
        <color rgb="FF000000"/>
        <rFont val="Arial"/>
        <family val="2"/>
      </rPr>
      <t>(2.62‑3.23)</t>
    </r>
  </si>
  <si>
    <r>
      <t>3.26</t>
    </r>
    <r>
      <rPr>
        <sz val="8"/>
        <color rgb="FF000000"/>
        <rFont val="Arial"/>
        <family val="2"/>
      </rPr>
      <t>(2.90‑3.60)</t>
    </r>
  </si>
  <si>
    <r>
      <t>3.60</t>
    </r>
    <r>
      <rPr>
        <sz val="8"/>
        <color rgb="FF000000"/>
        <rFont val="Arial"/>
        <family val="2"/>
      </rPr>
      <t>(3.18‑3.99)</t>
    </r>
  </si>
  <si>
    <r>
      <t>4.07</t>
    </r>
    <r>
      <rPr>
        <sz val="8"/>
        <color rgb="FF000000"/>
        <rFont val="Arial"/>
        <family val="2"/>
      </rPr>
      <t>(3.55‑4.54)</t>
    </r>
  </si>
  <si>
    <r>
      <t>4.44</t>
    </r>
    <r>
      <rPr>
        <sz val="8"/>
        <color rgb="FF000000"/>
        <rFont val="Arial"/>
        <family val="2"/>
      </rPr>
      <t>(3.85‑4.98)</t>
    </r>
  </si>
  <si>
    <r>
      <t>1.46</t>
    </r>
    <r>
      <rPr>
        <sz val="8"/>
        <color rgb="FF000000"/>
        <rFont val="Arial"/>
        <family val="2"/>
      </rPr>
      <t>(1.32‑1.62)</t>
    </r>
  </si>
  <si>
    <r>
      <t>1.78</t>
    </r>
    <r>
      <rPr>
        <sz val="8"/>
        <color rgb="FF000000"/>
        <rFont val="Arial"/>
        <family val="2"/>
      </rPr>
      <t>(1.62‑1.97)</t>
    </r>
  </si>
  <si>
    <r>
      <t>2.26</t>
    </r>
    <r>
      <rPr>
        <sz val="8"/>
        <color rgb="FF000000"/>
        <rFont val="Arial"/>
        <family val="2"/>
      </rPr>
      <t>(2.04‑2.49)</t>
    </r>
  </si>
  <si>
    <r>
      <t>2.63</t>
    </r>
    <r>
      <rPr>
        <sz val="8"/>
        <color rgb="FF000000"/>
        <rFont val="Arial"/>
        <family val="2"/>
      </rPr>
      <t>(2.37‑2.90)</t>
    </r>
  </si>
  <si>
    <r>
      <t>3.15</t>
    </r>
    <r>
      <rPr>
        <sz val="8"/>
        <color rgb="FF000000"/>
        <rFont val="Arial"/>
        <family val="2"/>
      </rPr>
      <t>(2.82‑3.48)</t>
    </r>
  </si>
  <si>
    <r>
      <t>3.57</t>
    </r>
    <r>
      <rPr>
        <sz val="8"/>
        <color rgb="FF000000"/>
        <rFont val="Arial"/>
        <family val="2"/>
      </rPr>
      <t>(3.18‑3.95)</t>
    </r>
  </si>
  <si>
    <r>
      <t>4.02</t>
    </r>
    <r>
      <rPr>
        <sz val="8"/>
        <color rgb="FF000000"/>
        <rFont val="Arial"/>
        <family val="2"/>
      </rPr>
      <t>(3.55‑4.45)</t>
    </r>
  </si>
  <si>
    <r>
      <t>4.49</t>
    </r>
    <r>
      <rPr>
        <sz val="8"/>
        <color rgb="FF000000"/>
        <rFont val="Arial"/>
        <family val="2"/>
      </rPr>
      <t>(3.93‑4.98)</t>
    </r>
  </si>
  <si>
    <r>
      <t>5.16</t>
    </r>
    <r>
      <rPr>
        <sz val="8"/>
        <color rgb="FF000000"/>
        <rFont val="Arial"/>
        <family val="2"/>
      </rPr>
      <t>(4.46‑5.75)</t>
    </r>
  </si>
  <si>
    <r>
      <t>5.70</t>
    </r>
    <r>
      <rPr>
        <sz val="8"/>
        <color rgb="FF000000"/>
        <rFont val="Arial"/>
        <family val="2"/>
      </rPr>
      <t>(4.89‑6.40)</t>
    </r>
  </si>
  <si>
    <r>
      <t>1.58</t>
    </r>
    <r>
      <rPr>
        <sz val="8"/>
        <color rgb="FF000000"/>
        <rFont val="Arial"/>
        <family val="2"/>
      </rPr>
      <t>(1.42‑1.76)</t>
    </r>
  </si>
  <si>
    <r>
      <t>1.93</t>
    </r>
    <r>
      <rPr>
        <sz val="8"/>
        <color rgb="FF000000"/>
        <rFont val="Arial"/>
        <family val="2"/>
      </rPr>
      <t>(1.74‑2.15)</t>
    </r>
  </si>
  <si>
    <r>
      <t>2.44</t>
    </r>
    <r>
      <rPr>
        <sz val="8"/>
        <color rgb="FF000000"/>
        <rFont val="Arial"/>
        <family val="2"/>
      </rPr>
      <t>(2.19‑2.72)</t>
    </r>
  </si>
  <si>
    <r>
      <t>2.85</t>
    </r>
    <r>
      <rPr>
        <sz val="8"/>
        <color rgb="FF000000"/>
        <rFont val="Arial"/>
        <family val="2"/>
      </rPr>
      <t>(2.55‑3.17)</t>
    </r>
  </si>
  <si>
    <r>
      <t>3.43</t>
    </r>
    <r>
      <rPr>
        <sz val="8"/>
        <color rgb="FF000000"/>
        <rFont val="Arial"/>
        <family val="2"/>
      </rPr>
      <t>(3.05‑3.82)</t>
    </r>
  </si>
  <si>
    <r>
      <t>3.91</t>
    </r>
    <r>
      <rPr>
        <sz val="8"/>
        <color rgb="FF000000"/>
        <rFont val="Arial"/>
        <family val="2"/>
      </rPr>
      <t>(3.45‑4.35)</t>
    </r>
  </si>
  <si>
    <r>
      <t>4.42</t>
    </r>
    <r>
      <rPr>
        <sz val="8"/>
        <color rgb="FF000000"/>
        <rFont val="Arial"/>
        <family val="2"/>
      </rPr>
      <t>(3.87‑4.92)</t>
    </r>
  </si>
  <si>
    <r>
      <t>4.97</t>
    </r>
    <r>
      <rPr>
        <sz val="8"/>
        <color rgb="FF000000"/>
        <rFont val="Arial"/>
        <family val="2"/>
      </rPr>
      <t>(4.31‑5.55)</t>
    </r>
  </si>
  <si>
    <r>
      <t>5.75</t>
    </r>
    <r>
      <rPr>
        <sz val="8"/>
        <color rgb="FF000000"/>
        <rFont val="Arial"/>
        <family val="2"/>
      </rPr>
      <t>(4.93‑6.45)</t>
    </r>
  </si>
  <si>
    <r>
      <t>6.40</t>
    </r>
    <r>
      <rPr>
        <sz val="8"/>
        <color rgb="FF000000"/>
        <rFont val="Arial"/>
        <family val="2"/>
      </rPr>
      <t>(5.41‑7.22)</t>
    </r>
  </si>
  <si>
    <r>
      <t>1.94</t>
    </r>
    <r>
      <rPr>
        <sz val="8"/>
        <color rgb="FF000000"/>
        <rFont val="Arial"/>
        <family val="2"/>
      </rPr>
      <t>(1.75‑2.17)</t>
    </r>
  </si>
  <si>
    <r>
      <t>2.35</t>
    </r>
    <r>
      <rPr>
        <sz val="8"/>
        <color rgb="FF000000"/>
        <rFont val="Arial"/>
        <family val="2"/>
      </rPr>
      <t>(2.12‑2.63)</t>
    </r>
  </si>
  <si>
    <r>
      <t>2.97</t>
    </r>
    <r>
      <rPr>
        <sz val="8"/>
        <color rgb="FF000000"/>
        <rFont val="Arial"/>
        <family val="2"/>
      </rPr>
      <t>(2.67‑3.32)</t>
    </r>
  </si>
  <si>
    <r>
      <t>3.48</t>
    </r>
    <r>
      <rPr>
        <sz val="8"/>
        <color rgb="FF000000"/>
        <rFont val="Arial"/>
        <family val="2"/>
      </rPr>
      <t>(3.12‑3.88)</t>
    </r>
  </si>
  <si>
    <r>
      <t>4.23</t>
    </r>
    <r>
      <rPr>
        <sz val="8"/>
        <color rgb="FF000000"/>
        <rFont val="Arial"/>
        <family val="2"/>
      </rPr>
      <t>(3.75‑4.71)</t>
    </r>
  </si>
  <si>
    <r>
      <t>4.86</t>
    </r>
    <r>
      <rPr>
        <sz val="8"/>
        <color rgb="FF000000"/>
        <rFont val="Arial"/>
        <family val="2"/>
      </rPr>
      <t>(4.28‑5.42)</t>
    </r>
  </si>
  <si>
    <r>
      <t>5.55</t>
    </r>
    <r>
      <rPr>
        <sz val="8"/>
        <color rgb="FF000000"/>
        <rFont val="Arial"/>
        <family val="2"/>
      </rPr>
      <t>(4.84‑6.20)</t>
    </r>
  </si>
  <si>
    <r>
      <t>6.30</t>
    </r>
    <r>
      <rPr>
        <sz val="8"/>
        <color rgb="FF000000"/>
        <rFont val="Arial"/>
        <family val="2"/>
      </rPr>
      <t>(5.43‑7.05)</t>
    </r>
  </si>
  <si>
    <r>
      <t>7.40</t>
    </r>
    <r>
      <rPr>
        <sz val="8"/>
        <color rgb="FF000000"/>
        <rFont val="Arial"/>
        <family val="2"/>
      </rPr>
      <t>(6.27‑8.34)</t>
    </r>
  </si>
  <si>
    <r>
      <t>8.34</t>
    </r>
    <r>
      <rPr>
        <sz val="8"/>
        <color rgb="FF000000"/>
        <rFont val="Arial"/>
        <family val="2"/>
      </rPr>
      <t>(6.96‑9.44)</t>
    </r>
  </si>
  <si>
    <r>
      <t>2.34</t>
    </r>
    <r>
      <rPr>
        <sz val="8"/>
        <color rgb="FF000000"/>
        <rFont val="Arial"/>
        <family val="2"/>
      </rPr>
      <t>(2.10‑2.63)</t>
    </r>
  </si>
  <si>
    <r>
      <t>2.83</t>
    </r>
    <r>
      <rPr>
        <sz val="8"/>
        <color rgb="FF000000"/>
        <rFont val="Arial"/>
        <family val="2"/>
      </rPr>
      <t>(2.53‑3.18)</t>
    </r>
  </si>
  <si>
    <r>
      <t>3.59</t>
    </r>
    <r>
      <rPr>
        <sz val="8"/>
        <color rgb="FF000000"/>
        <rFont val="Arial"/>
        <family val="2"/>
      </rPr>
      <t>(3.21‑4.04)</t>
    </r>
  </si>
  <si>
    <r>
      <t>4.24</t>
    </r>
    <r>
      <rPr>
        <sz val="8"/>
        <color rgb="FF000000"/>
        <rFont val="Arial"/>
        <family val="2"/>
      </rPr>
      <t>(3.77‑4.76)</t>
    </r>
  </si>
  <si>
    <r>
      <t>5.23</t>
    </r>
    <r>
      <rPr>
        <sz val="8"/>
        <color rgb="FF000000"/>
        <rFont val="Arial"/>
        <family val="2"/>
      </rPr>
      <t>(4.61‑5.87)</t>
    </r>
  </si>
  <si>
    <r>
      <t>6.10</t>
    </r>
    <r>
      <rPr>
        <sz val="8"/>
        <color rgb="FF000000"/>
        <rFont val="Arial"/>
        <family val="2"/>
      </rPr>
      <t>(5.31‑6.84)</t>
    </r>
  </si>
  <si>
    <r>
      <t>7.06</t>
    </r>
    <r>
      <rPr>
        <sz val="8"/>
        <color rgb="FF000000"/>
        <rFont val="Arial"/>
        <family val="2"/>
      </rPr>
      <t>(6.07‑7.93)</t>
    </r>
  </si>
  <si>
    <r>
      <t>8.13</t>
    </r>
    <r>
      <rPr>
        <sz val="8"/>
        <color rgb="FF000000"/>
        <rFont val="Arial"/>
        <family val="2"/>
      </rPr>
      <t>(6.90‑9.15)</t>
    </r>
  </si>
  <si>
    <r>
      <t>9.76</t>
    </r>
    <r>
      <rPr>
        <sz val="8"/>
        <color rgb="FF000000"/>
        <rFont val="Arial"/>
        <family val="2"/>
      </rPr>
      <t>(8.11‑11.1)</t>
    </r>
  </si>
  <si>
    <r>
      <t>11.2</t>
    </r>
    <r>
      <rPr>
        <sz val="8"/>
        <color rgb="FF000000"/>
        <rFont val="Arial"/>
        <family val="2"/>
      </rPr>
      <t>(9.13‑12.7)</t>
    </r>
  </si>
  <si>
    <r>
      <t>2.68</t>
    </r>
    <r>
      <rPr>
        <sz val="8"/>
        <color rgb="FF000000"/>
        <rFont val="Arial"/>
        <family val="2"/>
      </rPr>
      <t>(2.43‑3.02)</t>
    </r>
  </si>
  <si>
    <r>
      <t>3.26</t>
    </r>
    <r>
      <rPr>
        <sz val="8"/>
        <color rgb="FF000000"/>
        <rFont val="Arial"/>
        <family val="2"/>
      </rPr>
      <t>(2.96‑3.67)</t>
    </r>
  </si>
  <si>
    <r>
      <t>4.23</t>
    </r>
    <r>
      <rPr>
        <sz val="8"/>
        <color rgb="FF000000"/>
        <rFont val="Arial"/>
        <family val="2"/>
      </rPr>
      <t>(3.83‑4.75)</t>
    </r>
  </si>
  <si>
    <r>
      <t>5.07</t>
    </r>
    <r>
      <rPr>
        <sz val="8"/>
        <color rgb="FF000000"/>
        <rFont val="Arial"/>
        <family val="2"/>
      </rPr>
      <t>(4.57‑5.68)</t>
    </r>
  </si>
  <si>
    <r>
      <t>6.35</t>
    </r>
    <r>
      <rPr>
        <sz val="8"/>
        <color rgb="FF000000"/>
        <rFont val="Arial"/>
        <family val="2"/>
      </rPr>
      <t>(5.68‑7.10)</t>
    </r>
  </si>
  <si>
    <r>
      <t>7.48</t>
    </r>
    <r>
      <rPr>
        <sz val="8"/>
        <color rgb="FF000000"/>
        <rFont val="Arial"/>
        <family val="2"/>
      </rPr>
      <t>(6.65‑8.32)</t>
    </r>
  </si>
  <si>
    <r>
      <t>8.75</t>
    </r>
    <r>
      <rPr>
        <sz val="8"/>
        <color rgb="FF000000"/>
        <rFont val="Arial"/>
        <family val="2"/>
      </rPr>
      <t>(7.71‑9.71)</t>
    </r>
  </si>
  <si>
    <r>
      <t>10.2</t>
    </r>
    <r>
      <rPr>
        <sz val="8"/>
        <color rgb="FF000000"/>
        <rFont val="Arial"/>
        <family val="2"/>
      </rPr>
      <t>(8.89‑11.3)</t>
    </r>
  </si>
  <si>
    <r>
      <t>12.4</t>
    </r>
    <r>
      <rPr>
        <sz val="8"/>
        <color rgb="FF000000"/>
        <rFont val="Arial"/>
        <family val="2"/>
      </rPr>
      <t>(10.6‑13.7)</t>
    </r>
  </si>
  <si>
    <r>
      <t>14.3</t>
    </r>
    <r>
      <rPr>
        <sz val="8"/>
        <color rgb="FF000000"/>
        <rFont val="Arial"/>
        <family val="2"/>
      </rPr>
      <t>(12.1‑15.8)</t>
    </r>
  </si>
  <si>
    <r>
      <t>3.08</t>
    </r>
    <r>
      <rPr>
        <sz val="8"/>
        <color rgb="FF000000"/>
        <rFont val="Arial"/>
        <family val="2"/>
      </rPr>
      <t>(2.77‑3.47)</t>
    </r>
  </si>
  <si>
    <r>
      <t>3.74</t>
    </r>
    <r>
      <rPr>
        <sz val="8"/>
        <color rgb="FF000000"/>
        <rFont val="Arial"/>
        <family val="2"/>
      </rPr>
      <t>(3.37‑4.22)</t>
    </r>
  </si>
  <si>
    <r>
      <t>4.85</t>
    </r>
    <r>
      <rPr>
        <sz val="8"/>
        <color rgb="FF000000"/>
        <rFont val="Arial"/>
        <family val="2"/>
      </rPr>
      <t>(4.36‑5.46)</t>
    </r>
  </si>
  <si>
    <r>
      <t>5.80</t>
    </r>
    <r>
      <rPr>
        <sz val="8"/>
        <color rgb="FF000000"/>
        <rFont val="Arial"/>
        <family val="2"/>
      </rPr>
      <t>(5.20‑6.52)</t>
    </r>
  </si>
  <si>
    <r>
      <t>7.24</t>
    </r>
    <r>
      <rPr>
        <sz val="8"/>
        <color rgb="FF000000"/>
        <rFont val="Arial"/>
        <family val="2"/>
      </rPr>
      <t>(6.45‑8.10)</t>
    </r>
  </si>
  <si>
    <r>
      <t>8.50</t>
    </r>
    <r>
      <rPr>
        <sz val="8"/>
        <color rgb="FF000000"/>
        <rFont val="Arial"/>
        <family val="2"/>
      </rPr>
      <t>(7.52‑9.49)</t>
    </r>
  </si>
  <si>
    <r>
      <t>9.90</t>
    </r>
    <r>
      <rPr>
        <sz val="8"/>
        <color rgb="FF000000"/>
        <rFont val="Arial"/>
        <family val="2"/>
      </rPr>
      <t>(8.67‑11.0)</t>
    </r>
  </si>
  <si>
    <r>
      <t>11.5</t>
    </r>
    <r>
      <rPr>
        <sz val="8"/>
        <color rgb="FF000000"/>
        <rFont val="Arial"/>
        <family val="2"/>
      </rPr>
      <t>(9.96‑12.8)</t>
    </r>
  </si>
  <si>
    <r>
      <t>13.9</t>
    </r>
    <r>
      <rPr>
        <sz val="8"/>
        <color rgb="FF000000"/>
        <rFont val="Arial"/>
        <family val="2"/>
      </rPr>
      <t>(11.9‑15.5)</t>
    </r>
  </si>
  <si>
    <r>
      <t>15.9</t>
    </r>
    <r>
      <rPr>
        <sz val="8"/>
        <color rgb="FF000000"/>
        <rFont val="Arial"/>
        <family val="2"/>
      </rPr>
      <t>(13.5‑17.8)</t>
    </r>
  </si>
  <si>
    <r>
      <t>3.26</t>
    </r>
    <r>
      <rPr>
        <sz val="8"/>
        <color rgb="FF000000"/>
        <rFont val="Arial"/>
        <family val="2"/>
      </rPr>
      <t>(2.95‑3.67)</t>
    </r>
  </si>
  <si>
    <r>
      <t>3.96</t>
    </r>
    <r>
      <rPr>
        <sz val="8"/>
        <color rgb="FF000000"/>
        <rFont val="Arial"/>
        <family val="2"/>
      </rPr>
      <t>(3.58‑4.45)</t>
    </r>
  </si>
  <si>
    <r>
      <t>5.12</t>
    </r>
    <r>
      <rPr>
        <sz val="8"/>
        <color rgb="FF000000"/>
        <rFont val="Arial"/>
        <family val="2"/>
      </rPr>
      <t>(4.61‑5.74)</t>
    </r>
  </si>
  <si>
    <r>
      <t>6.10</t>
    </r>
    <r>
      <rPr>
        <sz val="8"/>
        <color rgb="FF000000"/>
        <rFont val="Arial"/>
        <family val="2"/>
      </rPr>
      <t>(5.48‑6.84)</t>
    </r>
  </si>
  <si>
    <r>
      <t>7.58</t>
    </r>
    <r>
      <rPr>
        <sz val="8"/>
        <color rgb="FF000000"/>
        <rFont val="Arial"/>
        <family val="2"/>
      </rPr>
      <t>(6.77‑8.47)</t>
    </r>
  </si>
  <si>
    <r>
      <t>8.87</t>
    </r>
    <r>
      <rPr>
        <sz val="8"/>
        <color rgb="FF000000"/>
        <rFont val="Arial"/>
        <family val="2"/>
      </rPr>
      <t>(7.87‑9.88)</t>
    </r>
  </si>
  <si>
    <r>
      <t>10.3</t>
    </r>
    <r>
      <rPr>
        <sz val="8"/>
        <color rgb="FF000000"/>
        <rFont val="Arial"/>
        <family val="2"/>
      </rPr>
      <t>(9.06‑11.5)</t>
    </r>
  </si>
  <si>
    <r>
      <t>14.3</t>
    </r>
    <r>
      <rPr>
        <sz val="8"/>
        <color rgb="FF000000"/>
        <rFont val="Arial"/>
        <family val="2"/>
      </rPr>
      <t>(12.3‑15.9)</t>
    </r>
  </si>
  <si>
    <r>
      <t>16.4</t>
    </r>
    <r>
      <rPr>
        <sz val="8"/>
        <color rgb="FF000000"/>
        <rFont val="Arial"/>
        <family val="2"/>
      </rPr>
      <t>(14.0‑18.2)</t>
    </r>
  </si>
  <si>
    <r>
      <t>3.45</t>
    </r>
    <r>
      <rPr>
        <sz val="8"/>
        <color rgb="FF000000"/>
        <rFont val="Arial"/>
        <family val="2"/>
      </rPr>
      <t>(3.13‑3.87)</t>
    </r>
  </si>
  <si>
    <r>
      <t>4.18</t>
    </r>
    <r>
      <rPr>
        <sz val="8"/>
        <color rgb="FF000000"/>
        <rFont val="Arial"/>
        <family val="2"/>
      </rPr>
      <t>(3.79‑4.69)</t>
    </r>
  </si>
  <si>
    <r>
      <t>5.38</t>
    </r>
    <r>
      <rPr>
        <sz val="8"/>
        <color rgb="FF000000"/>
        <rFont val="Arial"/>
        <family val="2"/>
      </rPr>
      <t>(4.86‑6.02)</t>
    </r>
  </si>
  <si>
    <r>
      <t>6.40</t>
    </r>
    <r>
      <rPr>
        <sz val="8"/>
        <color rgb="FF000000"/>
        <rFont val="Arial"/>
        <family val="2"/>
      </rPr>
      <t>(5.77‑7.15)</t>
    </r>
  </si>
  <si>
    <r>
      <t>7.93</t>
    </r>
    <r>
      <rPr>
        <sz val="8"/>
        <color rgb="FF000000"/>
        <rFont val="Arial"/>
        <family val="2"/>
      </rPr>
      <t>(7.09‑8.83)</t>
    </r>
  </si>
  <si>
    <r>
      <t>9.24</t>
    </r>
    <r>
      <rPr>
        <sz val="8"/>
        <color rgb="FF000000"/>
        <rFont val="Arial"/>
        <family val="2"/>
      </rPr>
      <t>(8.23‑10.3)</t>
    </r>
  </si>
  <si>
    <r>
      <t>10.7</t>
    </r>
    <r>
      <rPr>
        <sz val="8"/>
        <color rgb="FF000000"/>
        <rFont val="Arial"/>
        <family val="2"/>
      </rPr>
      <t>(9.45‑11.9)</t>
    </r>
  </si>
  <si>
    <r>
      <t>12.3</t>
    </r>
    <r>
      <rPr>
        <sz val="8"/>
        <color rgb="FF000000"/>
        <rFont val="Arial"/>
        <family val="2"/>
      </rPr>
      <t>(10.8‑13.7)</t>
    </r>
  </si>
  <si>
    <r>
      <t>14.8</t>
    </r>
    <r>
      <rPr>
        <sz val="8"/>
        <color rgb="FF000000"/>
        <rFont val="Arial"/>
        <family val="2"/>
      </rPr>
      <t>(12.8‑16.3)</t>
    </r>
  </si>
  <si>
    <r>
      <t>16.9</t>
    </r>
    <r>
      <rPr>
        <sz val="8"/>
        <color rgb="FF000000"/>
        <rFont val="Arial"/>
        <family val="2"/>
      </rPr>
      <t>(14.4‑18.7)</t>
    </r>
  </si>
  <si>
    <r>
      <t>4.00</t>
    </r>
    <r>
      <rPr>
        <sz val="8"/>
        <color rgb="FF000000"/>
        <rFont val="Arial"/>
        <family val="2"/>
      </rPr>
      <t>(3.66‑4.40)</t>
    </r>
  </si>
  <si>
    <r>
      <t>4.82</t>
    </r>
    <r>
      <rPr>
        <sz val="8"/>
        <color rgb="FF000000"/>
        <rFont val="Arial"/>
        <family val="2"/>
      </rPr>
      <t>(4.42‑5.31)</t>
    </r>
  </si>
  <si>
    <r>
      <t>6.10</t>
    </r>
    <r>
      <rPr>
        <sz val="8"/>
        <color rgb="FF000000"/>
        <rFont val="Arial"/>
        <family val="2"/>
      </rPr>
      <t>(5.59‑6.72)</t>
    </r>
  </si>
  <si>
    <r>
      <t>7.19</t>
    </r>
    <r>
      <rPr>
        <sz val="8"/>
        <color rgb="FF000000"/>
        <rFont val="Arial"/>
        <family val="2"/>
      </rPr>
      <t>(6.58‑7.91)</t>
    </r>
  </si>
  <si>
    <r>
      <t>8.81</t>
    </r>
    <r>
      <rPr>
        <sz val="8"/>
        <color rgb="FF000000"/>
        <rFont val="Arial"/>
        <family val="2"/>
      </rPr>
      <t>(8.01‑9.68)</t>
    </r>
  </si>
  <si>
    <r>
      <t>10.2</t>
    </r>
    <r>
      <rPr>
        <sz val="8"/>
        <color rgb="FF000000"/>
        <rFont val="Arial"/>
        <family val="2"/>
      </rPr>
      <t>(9.21‑11.2)</t>
    </r>
  </si>
  <si>
    <r>
      <t>11.7</t>
    </r>
    <r>
      <rPr>
        <sz val="8"/>
        <color rgb="FF000000"/>
        <rFont val="Arial"/>
        <family val="2"/>
      </rPr>
      <t>(10.5‑12.8)</t>
    </r>
  </si>
  <si>
    <r>
      <t>13.4</t>
    </r>
    <r>
      <rPr>
        <sz val="8"/>
        <color rgb="FF000000"/>
        <rFont val="Arial"/>
        <family val="2"/>
      </rPr>
      <t>(11.9‑14.7)</t>
    </r>
  </si>
  <si>
    <r>
      <t>15.9</t>
    </r>
    <r>
      <rPr>
        <sz val="8"/>
        <color rgb="FF000000"/>
        <rFont val="Arial"/>
        <family val="2"/>
      </rPr>
      <t>(14.0‑17.4)</t>
    </r>
  </si>
  <si>
    <r>
      <t>18.0</t>
    </r>
    <r>
      <rPr>
        <sz val="8"/>
        <color rgb="FF000000"/>
        <rFont val="Arial"/>
        <family val="2"/>
      </rPr>
      <t>(15.7‑19.7)</t>
    </r>
  </si>
  <si>
    <r>
      <t>4.57</t>
    </r>
    <r>
      <rPr>
        <sz val="8"/>
        <color rgb="FF000000"/>
        <rFont val="Arial"/>
        <family val="2"/>
      </rPr>
      <t>(4.21‑4.99)</t>
    </r>
  </si>
  <si>
    <r>
      <t>5.49</t>
    </r>
    <r>
      <rPr>
        <sz val="8"/>
        <color rgb="FF000000"/>
        <rFont val="Arial"/>
        <family val="2"/>
      </rPr>
      <t>(5.05‑6.00)</t>
    </r>
  </si>
  <si>
    <r>
      <t>6.83</t>
    </r>
    <r>
      <rPr>
        <sz val="8"/>
        <color rgb="FF000000"/>
        <rFont val="Arial"/>
        <family val="2"/>
      </rPr>
      <t>(6.30‑7.47)</t>
    </r>
  </si>
  <si>
    <r>
      <t>7.96</t>
    </r>
    <r>
      <rPr>
        <sz val="8"/>
        <color rgb="FF000000"/>
        <rFont val="Arial"/>
        <family val="2"/>
      </rPr>
      <t>(7.32‑8.68)</t>
    </r>
  </si>
  <si>
    <r>
      <t>9.59</t>
    </r>
    <r>
      <rPr>
        <sz val="8"/>
        <color rgb="FF000000"/>
        <rFont val="Arial"/>
        <family val="2"/>
      </rPr>
      <t>(8.77‑10.4)</t>
    </r>
  </si>
  <si>
    <r>
      <t>11.0</t>
    </r>
    <r>
      <rPr>
        <sz val="8"/>
        <color rgb="FF000000"/>
        <rFont val="Arial"/>
        <family val="2"/>
      </rPr>
      <t>(9.98‑11.9)</t>
    </r>
  </si>
  <si>
    <r>
      <t>12.4</t>
    </r>
    <r>
      <rPr>
        <sz val="8"/>
        <color rgb="FF000000"/>
        <rFont val="Arial"/>
        <family val="2"/>
      </rPr>
      <t>(11.2‑13.5)</t>
    </r>
  </si>
  <si>
    <r>
      <t>14.0</t>
    </r>
    <r>
      <rPr>
        <sz val="8"/>
        <color rgb="FF000000"/>
        <rFont val="Arial"/>
        <family val="2"/>
      </rPr>
      <t>(12.6‑15.2)</t>
    </r>
  </si>
  <si>
    <r>
      <t>16.3</t>
    </r>
    <r>
      <rPr>
        <sz val="8"/>
        <color rgb="FF000000"/>
        <rFont val="Arial"/>
        <family val="2"/>
      </rPr>
      <t>(14.5‑17.7)</t>
    </r>
  </si>
  <si>
    <r>
      <t>18.2</t>
    </r>
    <r>
      <rPr>
        <sz val="8"/>
        <color rgb="FF000000"/>
        <rFont val="Arial"/>
        <family val="2"/>
      </rPr>
      <t>(16.1‑19.8)</t>
    </r>
  </si>
  <si>
    <r>
      <t>6.13</t>
    </r>
    <r>
      <rPr>
        <sz val="8"/>
        <color rgb="FF000000"/>
        <rFont val="Arial"/>
        <family val="2"/>
      </rPr>
      <t>(5.71‑6.60)</t>
    </r>
  </si>
  <si>
    <r>
      <t>7.29</t>
    </r>
    <r>
      <rPr>
        <sz val="8"/>
        <color rgb="FF000000"/>
        <rFont val="Arial"/>
        <family val="2"/>
      </rPr>
      <t>(6.80‑7.85)</t>
    </r>
  </si>
  <si>
    <r>
      <t>8.82</t>
    </r>
    <r>
      <rPr>
        <sz val="8"/>
        <color rgb="FF000000"/>
        <rFont val="Arial"/>
        <family val="2"/>
      </rPr>
      <t>(8.21‑9.50)</t>
    </r>
  </si>
  <si>
    <r>
      <t>10.1</t>
    </r>
    <r>
      <rPr>
        <sz val="8"/>
        <color rgb="FF000000"/>
        <rFont val="Arial"/>
        <family val="2"/>
      </rPr>
      <t>(9.35‑10.8)</t>
    </r>
  </si>
  <si>
    <r>
      <t>11.8</t>
    </r>
    <r>
      <rPr>
        <sz val="8"/>
        <color rgb="FF000000"/>
        <rFont val="Arial"/>
        <family val="2"/>
      </rPr>
      <t>(10.9‑12.7)</t>
    </r>
  </si>
  <si>
    <r>
      <t>13.2</t>
    </r>
    <r>
      <rPr>
        <sz val="8"/>
        <color rgb="FF000000"/>
        <rFont val="Arial"/>
        <family val="2"/>
      </rPr>
      <t>(12.2‑14.1)</t>
    </r>
  </si>
  <si>
    <r>
      <t>14.6</t>
    </r>
    <r>
      <rPr>
        <sz val="8"/>
        <color rgb="FF000000"/>
        <rFont val="Arial"/>
        <family val="2"/>
      </rPr>
      <t>(13.5‑15.7)</t>
    </r>
  </si>
  <si>
    <r>
      <t>16.1</t>
    </r>
    <r>
      <rPr>
        <sz val="8"/>
        <color rgb="FF000000"/>
        <rFont val="Arial"/>
        <family val="2"/>
      </rPr>
      <t>(14.8‑17.3)</t>
    </r>
  </si>
  <si>
    <r>
      <t>18.2</t>
    </r>
    <r>
      <rPr>
        <sz val="8"/>
        <color rgb="FF000000"/>
        <rFont val="Arial"/>
        <family val="2"/>
      </rPr>
      <t>(16.6‑19.5)</t>
    </r>
  </si>
  <si>
    <r>
      <t>19.9</t>
    </r>
    <r>
      <rPr>
        <sz val="8"/>
        <color rgb="FF000000"/>
        <rFont val="Arial"/>
        <family val="2"/>
      </rPr>
      <t>(18.0‑21.4)</t>
    </r>
  </si>
  <si>
    <r>
      <t>7.57</t>
    </r>
    <r>
      <rPr>
        <sz val="8"/>
        <color rgb="FF000000"/>
        <rFont val="Arial"/>
        <family val="2"/>
      </rPr>
      <t>(7.07‑8.11)</t>
    </r>
  </si>
  <si>
    <r>
      <t>8.97</t>
    </r>
    <r>
      <rPr>
        <sz val="8"/>
        <color rgb="FF000000"/>
        <rFont val="Arial"/>
        <family val="2"/>
      </rPr>
      <t>(8.38‑9.60)</t>
    </r>
  </si>
  <si>
    <r>
      <t>10.7</t>
    </r>
    <r>
      <rPr>
        <sz val="8"/>
        <color rgb="FF000000"/>
        <rFont val="Arial"/>
        <family val="2"/>
      </rPr>
      <t>(9.98‑11.4)</t>
    </r>
  </si>
  <si>
    <r>
      <t>12.0</t>
    </r>
    <r>
      <rPr>
        <sz val="8"/>
        <color rgb="FF000000"/>
        <rFont val="Arial"/>
        <family val="2"/>
      </rPr>
      <t>(11.2‑12.9)</t>
    </r>
  </si>
  <si>
    <r>
      <t>13.9</t>
    </r>
    <r>
      <rPr>
        <sz val="8"/>
        <color rgb="FF000000"/>
        <rFont val="Arial"/>
        <family val="2"/>
      </rPr>
      <t>(13.0‑14.9)</t>
    </r>
  </si>
  <si>
    <r>
      <t>15.4</t>
    </r>
    <r>
      <rPr>
        <sz val="8"/>
        <color rgb="FF000000"/>
        <rFont val="Arial"/>
        <family val="2"/>
      </rPr>
      <t>(14.3‑16.5)</t>
    </r>
  </si>
  <si>
    <r>
      <t>16.9</t>
    </r>
    <r>
      <rPr>
        <sz val="8"/>
        <color rgb="FF000000"/>
        <rFont val="Arial"/>
        <family val="2"/>
      </rPr>
      <t>(15.6‑18.1)</t>
    </r>
  </si>
  <si>
    <r>
      <t>18.4</t>
    </r>
    <r>
      <rPr>
        <sz val="8"/>
        <color rgb="FF000000"/>
        <rFont val="Arial"/>
        <family val="2"/>
      </rPr>
      <t>(17.0‑19.7)</t>
    </r>
  </si>
  <si>
    <r>
      <t>20.5</t>
    </r>
    <r>
      <rPr>
        <sz val="8"/>
        <color rgb="FF000000"/>
        <rFont val="Arial"/>
        <family val="2"/>
      </rPr>
      <t>(18.8‑21.9)</t>
    </r>
  </si>
  <si>
    <r>
      <t>22.1</t>
    </r>
    <r>
      <rPr>
        <sz val="8"/>
        <color rgb="FF000000"/>
        <rFont val="Arial"/>
        <family val="2"/>
      </rPr>
      <t>(20.2‑23.7)</t>
    </r>
  </si>
  <si>
    <r>
      <t>9.50</t>
    </r>
    <r>
      <rPr>
        <sz val="8"/>
        <color rgb="FF000000"/>
        <rFont val="Arial"/>
        <family val="2"/>
      </rPr>
      <t>(8.92‑10.1)</t>
    </r>
  </si>
  <si>
    <r>
      <t>13.1</t>
    </r>
    <r>
      <rPr>
        <sz val="8"/>
        <color rgb="FF000000"/>
        <rFont val="Arial"/>
        <family val="2"/>
      </rPr>
      <t>(12.3‑14.0)</t>
    </r>
  </si>
  <si>
    <r>
      <t>14.6</t>
    </r>
    <r>
      <rPr>
        <sz val="8"/>
        <color rgb="FF000000"/>
        <rFont val="Arial"/>
        <family val="2"/>
      </rPr>
      <t>(13.7‑15.5)</t>
    </r>
  </si>
  <si>
    <r>
      <t>16.5</t>
    </r>
    <r>
      <rPr>
        <sz val="8"/>
        <color rgb="FF000000"/>
        <rFont val="Arial"/>
        <family val="2"/>
      </rPr>
      <t>(15.5‑17.6)</t>
    </r>
  </si>
  <si>
    <r>
      <t>18.0</t>
    </r>
    <r>
      <rPr>
        <sz val="8"/>
        <color rgb="FF000000"/>
        <rFont val="Arial"/>
        <family val="2"/>
      </rPr>
      <t>(16.8‑19.1)</t>
    </r>
  </si>
  <si>
    <r>
      <t>19.5</t>
    </r>
    <r>
      <rPr>
        <sz val="8"/>
        <color rgb="FF000000"/>
        <rFont val="Arial"/>
        <family val="2"/>
      </rPr>
      <t>(18.1‑20.7)</t>
    </r>
  </si>
  <si>
    <r>
      <t>20.9</t>
    </r>
    <r>
      <rPr>
        <sz val="8"/>
        <color rgb="FF000000"/>
        <rFont val="Arial"/>
        <family val="2"/>
      </rPr>
      <t>(19.4‑22.2)</t>
    </r>
  </si>
  <si>
    <r>
      <t>22.7</t>
    </r>
    <r>
      <rPr>
        <sz val="8"/>
        <color rgb="FF000000"/>
        <rFont val="Arial"/>
        <family val="2"/>
      </rPr>
      <t>(21.0‑24.2)</t>
    </r>
  </si>
  <si>
    <r>
      <t>24.0</t>
    </r>
    <r>
      <rPr>
        <sz val="8"/>
        <color rgb="FF000000"/>
        <rFont val="Arial"/>
        <family val="2"/>
      </rPr>
      <t>(22.2‑25.6)</t>
    </r>
  </si>
  <si>
    <r>
      <t>13.3</t>
    </r>
    <r>
      <rPr>
        <sz val="8"/>
        <color rgb="FF000000"/>
        <rFont val="Arial"/>
        <family val="2"/>
      </rPr>
      <t>(12.6‑14.1)</t>
    </r>
  </si>
  <si>
    <r>
      <t>15.4</t>
    </r>
    <r>
      <rPr>
        <sz val="8"/>
        <color rgb="FF000000"/>
        <rFont val="Arial"/>
        <family val="2"/>
      </rPr>
      <t>(14.5‑16.3)</t>
    </r>
  </si>
  <si>
    <r>
      <t>19.0</t>
    </r>
    <r>
      <rPr>
        <sz val="8"/>
        <color rgb="FF000000"/>
        <rFont val="Arial"/>
        <family val="2"/>
      </rPr>
      <t>(17.8‑20.0)</t>
    </r>
  </si>
  <si>
    <r>
      <t>20.4</t>
    </r>
    <r>
      <rPr>
        <sz val="8"/>
        <color rgb="FF000000"/>
        <rFont val="Arial"/>
        <family val="2"/>
      </rPr>
      <t>(19.2‑21.6)</t>
    </r>
  </si>
  <si>
    <r>
      <t>21.8</t>
    </r>
    <r>
      <rPr>
        <sz val="8"/>
        <color rgb="FF000000"/>
        <rFont val="Arial"/>
        <family val="2"/>
      </rPr>
      <t>(20.5‑23.1)</t>
    </r>
  </si>
  <si>
    <r>
      <t>23.2</t>
    </r>
    <r>
      <rPr>
        <sz val="8"/>
        <color rgb="FF000000"/>
        <rFont val="Arial"/>
        <family val="2"/>
      </rPr>
      <t>(21.7‑24.5)</t>
    </r>
  </si>
  <si>
    <r>
      <t>Name: </t>
    </r>
    <r>
      <rPr>
        <sz val="9"/>
        <color rgb="FF000000"/>
        <rFont val="Arial"/>
        <family val="2"/>
      </rPr>
      <t>La Plata, Maryland, USA*</t>
    </r>
  </si>
  <si>
    <r>
      <t>Station name:</t>
    </r>
    <r>
      <rPr>
        <sz val="9"/>
        <color rgb="FF000000"/>
        <rFont val="Arial"/>
        <family val="2"/>
      </rPr>
      <t> LA PLATA 1 W</t>
    </r>
  </si>
  <si>
    <r>
      <t>Site ID:</t>
    </r>
    <r>
      <rPr>
        <sz val="9"/>
        <color rgb="FF000000"/>
        <rFont val="Arial"/>
        <family val="2"/>
      </rPr>
      <t> 18-5080</t>
    </r>
  </si>
  <si>
    <r>
      <t>Latitude:</t>
    </r>
    <r>
      <rPr>
        <sz val="9"/>
        <color rgb="FF000000"/>
        <rFont val="Arial"/>
        <family val="2"/>
      </rPr>
      <t> 38.5333°</t>
    </r>
  </si>
  <si>
    <r>
      <t>Longitude:</t>
    </r>
    <r>
      <rPr>
        <sz val="9"/>
        <color rgb="FF000000"/>
        <rFont val="Arial"/>
        <family val="2"/>
      </rPr>
      <t> -77.0000°</t>
    </r>
  </si>
  <si>
    <r>
      <t>Elevation:</t>
    </r>
    <r>
      <rPr>
        <sz val="9"/>
        <color rgb="FF000000"/>
        <rFont val="Arial"/>
        <family val="2"/>
      </rPr>
      <t> 140 ft</t>
    </r>
  </si>
  <si>
    <r>
      <t>0.409</t>
    </r>
    <r>
      <rPr>
        <sz val="8"/>
        <color rgb="FF000000"/>
        <rFont val="Arial"/>
        <family val="2"/>
      </rPr>
      <t>(0.374‑0.450)</t>
    </r>
  </si>
  <si>
    <r>
      <t>0.481</t>
    </r>
    <r>
      <rPr>
        <sz val="8"/>
        <color rgb="FF000000"/>
        <rFont val="Arial"/>
        <family val="2"/>
      </rPr>
      <t>(0.439‑0.531)</t>
    </r>
  </si>
  <si>
    <r>
      <t>0.552</t>
    </r>
    <r>
      <rPr>
        <sz val="8"/>
        <color rgb="FF000000"/>
        <rFont val="Arial"/>
        <family val="2"/>
      </rPr>
      <t>(0.502‑0.607)</t>
    </r>
  </si>
  <si>
    <r>
      <t>0.628</t>
    </r>
    <r>
      <rPr>
        <sz val="8"/>
        <color rgb="FF000000"/>
        <rFont val="Arial"/>
        <family val="2"/>
      </rPr>
      <t>(0.569‑0.691)</t>
    </r>
  </si>
  <si>
    <r>
      <t>0.708</t>
    </r>
    <r>
      <rPr>
        <sz val="8"/>
        <color rgb="FF000000"/>
        <rFont val="Arial"/>
        <family val="2"/>
      </rPr>
      <t>(0.640‑0.778)</t>
    </r>
  </si>
  <si>
    <r>
      <t>0.776</t>
    </r>
    <r>
      <rPr>
        <sz val="8"/>
        <color rgb="FF000000"/>
        <rFont val="Arial"/>
        <family val="2"/>
      </rPr>
      <t>(0.699‑0.854)</t>
    </r>
  </si>
  <si>
    <r>
      <t>0.840</t>
    </r>
    <r>
      <rPr>
        <sz val="8"/>
        <color rgb="FF000000"/>
        <rFont val="Arial"/>
        <family val="2"/>
      </rPr>
      <t>(0.753‑0.923)</t>
    </r>
  </si>
  <si>
    <r>
      <t>0.902</t>
    </r>
    <r>
      <rPr>
        <sz val="8"/>
        <color rgb="FF000000"/>
        <rFont val="Arial"/>
        <family val="2"/>
      </rPr>
      <t>(0.804‑0.992)</t>
    </r>
  </si>
  <si>
    <r>
      <t>0.980</t>
    </r>
    <r>
      <rPr>
        <sz val="8"/>
        <color rgb="FF000000"/>
        <rFont val="Arial"/>
        <family val="2"/>
      </rPr>
      <t>(0.865‑1.08)</t>
    </r>
  </si>
  <si>
    <r>
      <t>1.05</t>
    </r>
    <r>
      <rPr>
        <sz val="8"/>
        <color rgb="FF000000"/>
        <rFont val="Arial"/>
        <family val="2"/>
      </rPr>
      <t>(0.920‑1.16)</t>
    </r>
  </si>
  <si>
    <r>
      <t>0.654</t>
    </r>
    <r>
      <rPr>
        <sz val="8"/>
        <color rgb="FF000000"/>
        <rFont val="Arial"/>
        <family val="2"/>
      </rPr>
      <t>(0.598‑0.719)</t>
    </r>
  </si>
  <si>
    <r>
      <t>0.770</t>
    </r>
    <r>
      <rPr>
        <sz val="8"/>
        <color rgb="FF000000"/>
        <rFont val="Arial"/>
        <family val="2"/>
      </rPr>
      <t>(0.703‑0.849)</t>
    </r>
  </si>
  <si>
    <r>
      <t>0.884</t>
    </r>
    <r>
      <rPr>
        <sz val="8"/>
        <color rgb="FF000000"/>
        <rFont val="Arial"/>
        <family val="2"/>
      </rPr>
      <t>(0.804‑0.973)</t>
    </r>
  </si>
  <si>
    <r>
      <t>1.00</t>
    </r>
    <r>
      <rPr>
        <sz val="8"/>
        <color rgb="FF000000"/>
        <rFont val="Arial"/>
        <family val="2"/>
      </rPr>
      <t>(0.910‑1.11)</t>
    </r>
  </si>
  <si>
    <r>
      <t>1.13</t>
    </r>
    <r>
      <rPr>
        <sz val="8"/>
        <color rgb="FF000000"/>
        <rFont val="Arial"/>
        <family val="2"/>
      </rPr>
      <t>(1.02‑1.24)</t>
    </r>
  </si>
  <si>
    <r>
      <t>1.24</t>
    </r>
    <r>
      <rPr>
        <sz val="8"/>
        <color rgb="FF000000"/>
        <rFont val="Arial"/>
        <family val="2"/>
      </rPr>
      <t>(1.11‑1.36)</t>
    </r>
  </si>
  <si>
    <r>
      <t>1.34</t>
    </r>
    <r>
      <rPr>
        <sz val="8"/>
        <color rgb="FF000000"/>
        <rFont val="Arial"/>
        <family val="2"/>
      </rPr>
      <t>(1.20‑1.47)</t>
    </r>
  </si>
  <si>
    <r>
      <t>1.43</t>
    </r>
    <r>
      <rPr>
        <sz val="8"/>
        <color rgb="FF000000"/>
        <rFont val="Arial"/>
        <family val="2"/>
      </rPr>
      <t>(1.27‑1.57)</t>
    </r>
  </si>
  <si>
    <r>
      <t>1.55</t>
    </r>
    <r>
      <rPr>
        <sz val="8"/>
        <color rgb="FF000000"/>
        <rFont val="Arial"/>
        <family val="2"/>
      </rPr>
      <t>(1.37‑1.71)</t>
    </r>
  </si>
  <si>
    <r>
      <t>1.66</t>
    </r>
    <r>
      <rPr>
        <sz val="8"/>
        <color rgb="FF000000"/>
        <rFont val="Arial"/>
        <family val="2"/>
      </rPr>
      <t>(1.45‑1.83)</t>
    </r>
  </si>
  <si>
    <r>
      <t>0.817</t>
    </r>
    <r>
      <rPr>
        <sz val="8"/>
        <color rgb="FF000000"/>
        <rFont val="Arial"/>
        <family val="2"/>
      </rPr>
      <t>(0.747‑0.899)</t>
    </r>
  </si>
  <si>
    <r>
      <t>0.968</t>
    </r>
    <r>
      <rPr>
        <sz val="8"/>
        <color rgb="FF000000"/>
        <rFont val="Arial"/>
        <family val="2"/>
      </rPr>
      <t>(0.883‑1.07)</t>
    </r>
  </si>
  <si>
    <r>
      <t>1.12</t>
    </r>
    <r>
      <rPr>
        <sz val="8"/>
        <color rgb="FF000000"/>
        <rFont val="Arial"/>
        <family val="2"/>
      </rPr>
      <t>(1.02‑1.23)</t>
    </r>
  </si>
  <si>
    <r>
      <t>1.27</t>
    </r>
    <r>
      <rPr>
        <sz val="8"/>
        <color rgb="FF000000"/>
        <rFont val="Arial"/>
        <family val="2"/>
      </rPr>
      <t>(1.15‑1.40)</t>
    </r>
  </si>
  <si>
    <r>
      <t>1.43</t>
    </r>
    <r>
      <rPr>
        <sz val="8"/>
        <color rgb="FF000000"/>
        <rFont val="Arial"/>
        <family val="2"/>
      </rPr>
      <t>(1.29‑1.57)</t>
    </r>
  </si>
  <si>
    <r>
      <t>1.57</t>
    </r>
    <r>
      <rPr>
        <sz val="8"/>
        <color rgb="FF000000"/>
        <rFont val="Arial"/>
        <family val="2"/>
      </rPr>
      <t>(1.41‑1.72)</t>
    </r>
  </si>
  <si>
    <r>
      <t>1.69</t>
    </r>
    <r>
      <rPr>
        <sz val="8"/>
        <color rgb="FF000000"/>
        <rFont val="Arial"/>
        <family val="2"/>
      </rPr>
      <t>(1.51‑1.85)</t>
    </r>
  </si>
  <si>
    <r>
      <t>1.80</t>
    </r>
    <r>
      <rPr>
        <sz val="8"/>
        <color rgb="FF000000"/>
        <rFont val="Arial"/>
        <family val="2"/>
      </rPr>
      <t>(1.61‑1.99)</t>
    </r>
  </si>
  <si>
    <r>
      <t>1.95</t>
    </r>
    <r>
      <rPr>
        <sz val="8"/>
        <color rgb="FF000000"/>
        <rFont val="Arial"/>
        <family val="2"/>
      </rPr>
      <t>(1.72‑2.15)</t>
    </r>
  </si>
  <si>
    <r>
      <t>2.08</t>
    </r>
    <r>
      <rPr>
        <sz val="8"/>
        <color rgb="FF000000"/>
        <rFont val="Arial"/>
        <family val="2"/>
      </rPr>
      <t>(1.82‑2.29)</t>
    </r>
  </si>
  <si>
    <r>
      <t>1.34</t>
    </r>
    <r>
      <rPr>
        <sz val="8"/>
        <color rgb="FF000000"/>
        <rFont val="Arial"/>
        <family val="2"/>
      </rPr>
      <t>(1.22‑1.47)</t>
    </r>
  </si>
  <si>
    <r>
      <t>1.59</t>
    </r>
    <r>
      <rPr>
        <sz val="8"/>
        <color rgb="FF000000"/>
        <rFont val="Arial"/>
        <family val="2"/>
      </rPr>
      <t>(1.45‑1.75)</t>
    </r>
  </si>
  <si>
    <r>
      <t>1.84</t>
    </r>
    <r>
      <rPr>
        <sz val="8"/>
        <color rgb="FF000000"/>
        <rFont val="Arial"/>
        <family val="2"/>
      </rPr>
      <t>(1.67‑2.03)</t>
    </r>
  </si>
  <si>
    <r>
      <t>2.12</t>
    </r>
    <r>
      <rPr>
        <sz val="8"/>
        <color rgb="FF000000"/>
        <rFont val="Arial"/>
        <family val="2"/>
      </rPr>
      <t>(1.91‑2.33)</t>
    </r>
  </si>
  <si>
    <r>
      <t>2.36</t>
    </r>
    <r>
      <rPr>
        <sz val="8"/>
        <color rgb="FF000000"/>
        <rFont val="Arial"/>
        <family val="2"/>
      </rPr>
      <t>(2.12‑2.60)</t>
    </r>
  </si>
  <si>
    <r>
      <t>2.59</t>
    </r>
    <r>
      <rPr>
        <sz val="8"/>
        <color rgb="FF000000"/>
        <rFont val="Arial"/>
        <family val="2"/>
      </rPr>
      <t>(2.32‑2.84)</t>
    </r>
  </si>
  <si>
    <r>
      <t>2.81</t>
    </r>
    <r>
      <rPr>
        <sz val="8"/>
        <color rgb="FF000000"/>
        <rFont val="Arial"/>
        <family val="2"/>
      </rPr>
      <t>(2.50‑3.09)</t>
    </r>
  </si>
  <si>
    <r>
      <t>3.11</t>
    </r>
    <r>
      <rPr>
        <sz val="8"/>
        <color rgb="FF000000"/>
        <rFont val="Arial"/>
        <family val="2"/>
      </rPr>
      <t>(2.74‑3.42)</t>
    </r>
  </si>
  <si>
    <r>
      <t>3.37</t>
    </r>
    <r>
      <rPr>
        <sz val="8"/>
        <color rgb="FF000000"/>
        <rFont val="Arial"/>
        <family val="2"/>
      </rPr>
      <t>(2.94‑3.72)</t>
    </r>
  </si>
  <si>
    <r>
      <t>1.40</t>
    </r>
    <r>
      <rPr>
        <sz val="8"/>
        <color rgb="FF000000"/>
        <rFont val="Arial"/>
        <family val="2"/>
      </rPr>
      <t>(1.28‑1.54)</t>
    </r>
  </si>
  <si>
    <r>
      <t>1.68</t>
    </r>
    <r>
      <rPr>
        <sz val="8"/>
        <color rgb="FF000000"/>
        <rFont val="Arial"/>
        <family val="2"/>
      </rPr>
      <t>(1.53‑1.85)</t>
    </r>
  </si>
  <si>
    <r>
      <t>2.04</t>
    </r>
    <r>
      <rPr>
        <sz val="8"/>
        <color rgb="FF000000"/>
        <rFont val="Arial"/>
        <family val="2"/>
      </rPr>
      <t>(1.85‑2.24)</t>
    </r>
  </si>
  <si>
    <r>
      <t>2.40</t>
    </r>
    <r>
      <rPr>
        <sz val="8"/>
        <color rgb="FF000000"/>
        <rFont val="Arial"/>
        <family val="2"/>
      </rPr>
      <t>(2.17‑2.64)</t>
    </r>
  </si>
  <si>
    <r>
      <t>2.82</t>
    </r>
    <r>
      <rPr>
        <sz val="8"/>
        <color rgb="FF000000"/>
        <rFont val="Arial"/>
        <family val="2"/>
      </rPr>
      <t>(2.55‑3.10)</t>
    </r>
  </si>
  <si>
    <r>
      <t>3.20</t>
    </r>
    <r>
      <rPr>
        <sz val="8"/>
        <color rgb="FF000000"/>
        <rFont val="Arial"/>
        <family val="2"/>
      </rPr>
      <t>(2.88‑3.52)</t>
    </r>
  </si>
  <si>
    <r>
      <t>3.56</t>
    </r>
    <r>
      <rPr>
        <sz val="8"/>
        <color rgb="FF000000"/>
        <rFont val="Arial"/>
        <family val="2"/>
      </rPr>
      <t>(3.19‑3.91)</t>
    </r>
  </si>
  <si>
    <r>
      <t>3.94</t>
    </r>
    <r>
      <rPr>
        <sz val="8"/>
        <color rgb="FF000000"/>
        <rFont val="Arial"/>
        <family val="2"/>
      </rPr>
      <t>(3.51‑4.33)</t>
    </r>
  </si>
  <si>
    <r>
      <t>4.46</t>
    </r>
    <r>
      <rPr>
        <sz val="8"/>
        <color rgb="FF000000"/>
        <rFont val="Arial"/>
        <family val="2"/>
      </rPr>
      <t>(3.93‑4.91)</t>
    </r>
  </si>
  <si>
    <r>
      <t>4.91</t>
    </r>
    <r>
      <rPr>
        <sz val="8"/>
        <color rgb="FF000000"/>
        <rFont val="Arial"/>
        <family val="2"/>
      </rPr>
      <t>(4.30‑5.42)</t>
    </r>
  </si>
  <si>
    <r>
      <t>1.66</t>
    </r>
    <r>
      <rPr>
        <sz val="8"/>
        <color rgb="FF000000"/>
        <rFont val="Arial"/>
        <family val="2"/>
      </rPr>
      <t>(1.51‑1.83)</t>
    </r>
  </si>
  <si>
    <r>
      <t>1.99</t>
    </r>
    <r>
      <rPr>
        <sz val="8"/>
        <color rgb="FF000000"/>
        <rFont val="Arial"/>
        <family val="2"/>
      </rPr>
      <t>(1.81‑2.20)</t>
    </r>
  </si>
  <si>
    <r>
      <t>2.47</t>
    </r>
    <r>
      <rPr>
        <sz val="8"/>
        <color rgb="FF000000"/>
        <rFont val="Arial"/>
        <family val="2"/>
      </rPr>
      <t>(2.24‑2.73)</t>
    </r>
  </si>
  <si>
    <r>
      <t>2.96</t>
    </r>
    <r>
      <rPr>
        <sz val="8"/>
        <color rgb="FF000000"/>
        <rFont val="Arial"/>
        <family val="2"/>
      </rPr>
      <t>(2.67‑3.25)</t>
    </r>
  </si>
  <si>
    <r>
      <t>3.55</t>
    </r>
    <r>
      <rPr>
        <sz val="8"/>
        <color rgb="FF000000"/>
        <rFont val="Arial"/>
        <family val="2"/>
      </rPr>
      <t>(3.19‑3.90)</t>
    </r>
  </si>
  <si>
    <r>
      <t>4.09</t>
    </r>
    <r>
      <rPr>
        <sz val="8"/>
        <color rgb="FF000000"/>
        <rFont val="Arial"/>
        <family val="2"/>
      </rPr>
      <t>(3.66‑4.50)</t>
    </r>
  </si>
  <si>
    <r>
      <t>4.64</t>
    </r>
    <r>
      <rPr>
        <sz val="8"/>
        <color rgb="FF000000"/>
        <rFont val="Arial"/>
        <family val="2"/>
      </rPr>
      <t>(4.12‑5.09)</t>
    </r>
  </si>
  <si>
    <r>
      <t>5.22</t>
    </r>
    <r>
      <rPr>
        <sz val="8"/>
        <color rgb="FF000000"/>
        <rFont val="Arial"/>
        <family val="2"/>
      </rPr>
      <t>(4.61‑5.73)</t>
    </r>
  </si>
  <si>
    <r>
      <t>6.01</t>
    </r>
    <r>
      <rPr>
        <sz val="8"/>
        <color rgb="FF000000"/>
        <rFont val="Arial"/>
        <family val="2"/>
      </rPr>
      <t>(5.25‑6.61)</t>
    </r>
  </si>
  <si>
    <r>
      <t>6.73</t>
    </r>
    <r>
      <rPr>
        <sz val="8"/>
        <color rgb="FF000000"/>
        <rFont val="Arial"/>
        <family val="2"/>
      </rPr>
      <t>(5.84‑7.40)</t>
    </r>
  </si>
  <si>
    <r>
      <t>1.79</t>
    </r>
    <r>
      <rPr>
        <sz val="8"/>
        <color rgb="FF000000"/>
        <rFont val="Arial"/>
        <family val="2"/>
      </rPr>
      <t>(1.62‑1.99)</t>
    </r>
  </si>
  <si>
    <r>
      <t>2.15</t>
    </r>
    <r>
      <rPr>
        <sz val="8"/>
        <color rgb="FF000000"/>
        <rFont val="Arial"/>
        <family val="2"/>
      </rPr>
      <t>(1.94‑2.39)</t>
    </r>
  </si>
  <si>
    <r>
      <t>2.67</t>
    </r>
    <r>
      <rPr>
        <sz val="8"/>
        <color rgb="FF000000"/>
        <rFont val="Arial"/>
        <family val="2"/>
      </rPr>
      <t>(2.40‑2.96)</t>
    </r>
  </si>
  <si>
    <r>
      <t>3.21</t>
    </r>
    <r>
      <rPr>
        <sz val="8"/>
        <color rgb="FF000000"/>
        <rFont val="Arial"/>
        <family val="2"/>
      </rPr>
      <t>(2.89‑3.56)</t>
    </r>
  </si>
  <si>
    <r>
      <t>3.90</t>
    </r>
    <r>
      <rPr>
        <sz val="8"/>
        <color rgb="FF000000"/>
        <rFont val="Arial"/>
        <family val="2"/>
      </rPr>
      <t>(3.48‑4.32)</t>
    </r>
  </si>
  <si>
    <r>
      <t>4.54</t>
    </r>
    <r>
      <rPr>
        <sz val="8"/>
        <color rgb="FF000000"/>
        <rFont val="Arial"/>
        <family val="2"/>
      </rPr>
      <t>(4.03‑5.01)</t>
    </r>
  </si>
  <si>
    <r>
      <t>5.20</t>
    </r>
    <r>
      <rPr>
        <sz val="8"/>
        <color rgb="FF000000"/>
        <rFont val="Arial"/>
        <family val="2"/>
      </rPr>
      <t>(4.59‑5.73)</t>
    </r>
  </si>
  <si>
    <r>
      <t>5.92</t>
    </r>
    <r>
      <rPr>
        <sz val="8"/>
        <color rgb="FF000000"/>
        <rFont val="Arial"/>
        <family val="2"/>
      </rPr>
      <t>(5.17‑6.51)</t>
    </r>
  </si>
  <si>
    <r>
      <t>6.92</t>
    </r>
    <r>
      <rPr>
        <sz val="8"/>
        <color rgb="FF000000"/>
        <rFont val="Arial"/>
        <family val="2"/>
      </rPr>
      <t>(5.98‑7.61)</t>
    </r>
  </si>
  <si>
    <r>
      <t>7.84</t>
    </r>
    <r>
      <rPr>
        <sz val="8"/>
        <color rgb="FF000000"/>
        <rFont val="Arial"/>
        <family val="2"/>
      </rPr>
      <t>(6.72‑8.64)</t>
    </r>
  </si>
  <si>
    <r>
      <t>2.17</t>
    </r>
    <r>
      <rPr>
        <sz val="8"/>
        <color rgb="FF000000"/>
        <rFont val="Arial"/>
        <family val="2"/>
      </rPr>
      <t>(1.95‑2.44)</t>
    </r>
  </si>
  <si>
    <r>
      <t>2.61</t>
    </r>
    <r>
      <rPr>
        <sz val="8"/>
        <color rgb="FF000000"/>
        <rFont val="Arial"/>
        <family val="2"/>
      </rPr>
      <t>(2.34‑2.93)</t>
    </r>
  </si>
  <si>
    <r>
      <t>3.24</t>
    </r>
    <r>
      <rPr>
        <sz val="8"/>
        <color rgb="FF000000"/>
        <rFont val="Arial"/>
        <family val="2"/>
      </rPr>
      <t>(2.90‑3.64)</t>
    </r>
  </si>
  <si>
    <r>
      <t>3.91</t>
    </r>
    <r>
      <rPr>
        <sz val="8"/>
        <color rgb="FF000000"/>
        <rFont val="Arial"/>
        <family val="2"/>
      </rPr>
      <t>(3.48‑4.37)</t>
    </r>
  </si>
  <si>
    <r>
      <t>4.77</t>
    </r>
    <r>
      <rPr>
        <sz val="8"/>
        <color rgb="FF000000"/>
        <rFont val="Arial"/>
        <family val="2"/>
      </rPr>
      <t>(4.22‑5.32)</t>
    </r>
  </si>
  <si>
    <r>
      <t>5.57</t>
    </r>
    <r>
      <rPr>
        <sz val="8"/>
        <color rgb="FF000000"/>
        <rFont val="Arial"/>
        <family val="2"/>
      </rPr>
      <t>(4.91‑6.19)</t>
    </r>
  </si>
  <si>
    <r>
      <t>6.40</t>
    </r>
    <r>
      <rPr>
        <sz val="8"/>
        <color rgb="FF000000"/>
        <rFont val="Arial"/>
        <family val="2"/>
      </rPr>
      <t>(5.59‑7.11)</t>
    </r>
  </si>
  <si>
    <r>
      <t>7.32</t>
    </r>
    <r>
      <rPr>
        <sz val="8"/>
        <color rgb="FF000000"/>
        <rFont val="Arial"/>
        <family val="2"/>
      </rPr>
      <t>(6.33‑8.11)</t>
    </r>
  </si>
  <si>
    <r>
      <t>8.61</t>
    </r>
    <r>
      <rPr>
        <sz val="8"/>
        <color rgb="FF000000"/>
        <rFont val="Arial"/>
        <family val="2"/>
      </rPr>
      <t>(7.36‑9.55)</t>
    </r>
  </si>
  <si>
    <r>
      <t>9.82</t>
    </r>
    <r>
      <rPr>
        <sz val="8"/>
        <color rgb="FF000000"/>
        <rFont val="Arial"/>
        <family val="2"/>
      </rPr>
      <t>(8.30‑10.9)</t>
    </r>
  </si>
  <si>
    <r>
      <t>2.57</t>
    </r>
    <r>
      <rPr>
        <sz val="8"/>
        <color rgb="FF000000"/>
        <rFont val="Arial"/>
        <family val="2"/>
      </rPr>
      <t>(2.30‑2.90)</t>
    </r>
  </si>
  <si>
    <r>
      <t>3.08</t>
    </r>
    <r>
      <rPr>
        <sz val="8"/>
        <color rgb="FF000000"/>
        <rFont val="Arial"/>
        <family val="2"/>
      </rPr>
      <t>(2.75‑3.48)</t>
    </r>
  </si>
  <si>
    <r>
      <t>3.85</t>
    </r>
    <r>
      <rPr>
        <sz val="8"/>
        <color rgb="FF000000"/>
        <rFont val="Arial"/>
        <family val="2"/>
      </rPr>
      <t>(3.43‑4.34)</t>
    </r>
  </si>
  <si>
    <r>
      <t>4.66</t>
    </r>
    <r>
      <rPr>
        <sz val="8"/>
        <color rgb="FF000000"/>
        <rFont val="Arial"/>
        <family val="2"/>
      </rPr>
      <t>(4.13‑5.25)</t>
    </r>
  </si>
  <si>
    <r>
      <t>5.74</t>
    </r>
    <r>
      <rPr>
        <sz val="8"/>
        <color rgb="FF000000"/>
        <rFont val="Arial"/>
        <family val="2"/>
      </rPr>
      <t>(5.05‑6.44)</t>
    </r>
  </si>
  <si>
    <r>
      <t>6.76</t>
    </r>
    <r>
      <rPr>
        <sz val="8"/>
        <color rgb="FF000000"/>
        <rFont val="Arial"/>
        <family val="2"/>
      </rPr>
      <t>(5.89‑7.56)</t>
    </r>
  </si>
  <si>
    <r>
      <t>7.83</t>
    </r>
    <r>
      <rPr>
        <sz val="8"/>
        <color rgb="FF000000"/>
        <rFont val="Arial"/>
        <family val="2"/>
      </rPr>
      <t>(6.77‑8.74)</t>
    </r>
  </si>
  <si>
    <r>
      <t>9.02</t>
    </r>
    <r>
      <rPr>
        <sz val="8"/>
        <color rgb="FF000000"/>
        <rFont val="Arial"/>
        <family val="2"/>
      </rPr>
      <t>(7.72‑10.1)</t>
    </r>
  </si>
  <si>
    <r>
      <t>10.7</t>
    </r>
    <r>
      <rPr>
        <sz val="8"/>
        <color rgb="FF000000"/>
        <rFont val="Arial"/>
        <family val="2"/>
      </rPr>
      <t>(9.06‑12.0)</t>
    </r>
  </si>
  <si>
    <r>
      <t>12.3</t>
    </r>
    <r>
      <rPr>
        <sz val="8"/>
        <color rgb="FF000000"/>
        <rFont val="Arial"/>
        <family val="2"/>
      </rPr>
      <t>(10.3‑13.7)</t>
    </r>
  </si>
  <si>
    <r>
      <t>2.93</t>
    </r>
    <r>
      <rPr>
        <sz val="8"/>
        <color rgb="FF000000"/>
        <rFont val="Arial"/>
        <family val="2"/>
      </rPr>
      <t>(2.73‑3.19)</t>
    </r>
  </si>
  <si>
    <r>
      <t>3.57</t>
    </r>
    <r>
      <rPr>
        <sz val="8"/>
        <color rgb="FF000000"/>
        <rFont val="Arial"/>
        <family val="2"/>
      </rPr>
      <t>(3.32‑3.88)</t>
    </r>
  </si>
  <si>
    <r>
      <t>4.62</t>
    </r>
    <r>
      <rPr>
        <sz val="8"/>
        <color rgb="FF000000"/>
        <rFont val="Arial"/>
        <family val="2"/>
      </rPr>
      <t>(4.28‑5.02)</t>
    </r>
  </si>
  <si>
    <r>
      <t>5.50</t>
    </r>
    <r>
      <rPr>
        <sz val="8"/>
        <color rgb="FF000000"/>
        <rFont val="Arial"/>
        <family val="2"/>
      </rPr>
      <t>(5.08‑5.97)</t>
    </r>
  </si>
  <si>
    <r>
      <t>6.82</t>
    </r>
    <r>
      <rPr>
        <sz val="8"/>
        <color rgb="FF000000"/>
        <rFont val="Arial"/>
        <family val="2"/>
      </rPr>
      <t>(6.25‑7.39)</t>
    </r>
  </si>
  <si>
    <r>
      <t>7.95</t>
    </r>
    <r>
      <rPr>
        <sz val="8"/>
        <color rgb="FF000000"/>
        <rFont val="Arial"/>
        <family val="2"/>
      </rPr>
      <t>(7.22‑8.61)</t>
    </r>
  </si>
  <si>
    <r>
      <t>9.20</t>
    </r>
    <r>
      <rPr>
        <sz val="8"/>
        <color rgb="FF000000"/>
        <rFont val="Arial"/>
        <family val="2"/>
      </rPr>
      <t>(8.27‑9.95)</t>
    </r>
  </si>
  <si>
    <r>
      <t>10.6</t>
    </r>
    <r>
      <rPr>
        <sz val="8"/>
        <color rgb="FF000000"/>
        <rFont val="Arial"/>
        <family val="2"/>
      </rPr>
      <t>(9.42‑11.4)</t>
    </r>
  </si>
  <si>
    <r>
      <t>12.6</t>
    </r>
    <r>
      <rPr>
        <sz val="8"/>
        <color rgb="FF000000"/>
        <rFont val="Arial"/>
        <family val="2"/>
      </rPr>
      <t>(11.1‑13.7)</t>
    </r>
  </si>
  <si>
    <r>
      <t>14.4</t>
    </r>
    <r>
      <rPr>
        <sz val="8"/>
        <color rgb="FF000000"/>
        <rFont val="Arial"/>
        <family val="2"/>
      </rPr>
      <t>(12.4‑15.7)</t>
    </r>
  </si>
  <si>
    <r>
      <t>4.10</t>
    </r>
    <r>
      <rPr>
        <sz val="8"/>
        <color rgb="FF000000"/>
        <rFont val="Arial"/>
        <family val="2"/>
      </rPr>
      <t>(3.77‑4.52)</t>
    </r>
  </si>
  <si>
    <r>
      <t>5.28</t>
    </r>
    <r>
      <rPr>
        <sz val="8"/>
        <color rgb="FF000000"/>
        <rFont val="Arial"/>
        <family val="2"/>
      </rPr>
      <t>(4.84‑5.81)</t>
    </r>
  </si>
  <si>
    <r>
      <t>6.29</t>
    </r>
    <r>
      <rPr>
        <sz val="8"/>
        <color rgb="FF000000"/>
        <rFont val="Arial"/>
        <family val="2"/>
      </rPr>
      <t>(5.75‑6.91)</t>
    </r>
  </si>
  <si>
    <r>
      <t>7.81</t>
    </r>
    <r>
      <rPr>
        <sz val="8"/>
        <color rgb="FF000000"/>
        <rFont val="Arial"/>
        <family val="2"/>
      </rPr>
      <t>(7.07‑8.57)</t>
    </r>
  </si>
  <si>
    <r>
      <t>9.13</t>
    </r>
    <r>
      <rPr>
        <sz val="8"/>
        <color rgb="FF000000"/>
        <rFont val="Arial"/>
        <family val="2"/>
      </rPr>
      <t>(8.19‑9.99)</t>
    </r>
  </si>
  <si>
    <r>
      <t>10.6</t>
    </r>
    <r>
      <rPr>
        <sz val="8"/>
        <color rgb="FF000000"/>
        <rFont val="Arial"/>
        <family val="2"/>
      </rPr>
      <t>(9.41‑11.6)</t>
    </r>
  </si>
  <si>
    <r>
      <t>12.2</t>
    </r>
    <r>
      <rPr>
        <sz val="8"/>
        <color rgb="FF000000"/>
        <rFont val="Arial"/>
        <family val="2"/>
      </rPr>
      <t>(10.7‑13.4)</t>
    </r>
  </si>
  <si>
    <r>
      <t>14.7</t>
    </r>
    <r>
      <rPr>
        <sz val="8"/>
        <color rgb="FF000000"/>
        <rFont val="Arial"/>
        <family val="2"/>
      </rPr>
      <t>(12.7‑16.2)</t>
    </r>
  </si>
  <si>
    <r>
      <t>16.9</t>
    </r>
    <r>
      <rPr>
        <sz val="8"/>
        <color rgb="FF000000"/>
        <rFont val="Arial"/>
        <family val="2"/>
      </rPr>
      <t>(14.3‑18.6)</t>
    </r>
  </si>
  <si>
    <r>
      <t>3.58</t>
    </r>
    <r>
      <rPr>
        <sz val="8"/>
        <color rgb="FF000000"/>
        <rFont val="Arial"/>
        <family val="2"/>
      </rPr>
      <t>(3.29‑3.92)</t>
    </r>
  </si>
  <si>
    <r>
      <t>4.34</t>
    </r>
    <r>
      <rPr>
        <sz val="8"/>
        <color rgb="FF000000"/>
        <rFont val="Arial"/>
        <family val="2"/>
      </rPr>
      <t>(3.99‑4.76)</t>
    </r>
  </si>
  <si>
    <r>
      <t>5.55</t>
    </r>
    <r>
      <rPr>
        <sz val="8"/>
        <color rgb="FF000000"/>
        <rFont val="Arial"/>
        <family val="2"/>
      </rPr>
      <t>(5.10‑6.08)</t>
    </r>
  </si>
  <si>
    <r>
      <t>6.58</t>
    </r>
    <r>
      <rPr>
        <sz val="8"/>
        <color rgb="FF000000"/>
        <rFont val="Arial"/>
        <family val="2"/>
      </rPr>
      <t>(6.02‑7.19)</t>
    </r>
  </si>
  <si>
    <r>
      <t>8.10</t>
    </r>
    <r>
      <rPr>
        <sz val="8"/>
        <color rgb="FF000000"/>
        <rFont val="Arial"/>
        <family val="2"/>
      </rPr>
      <t>(7.36‑8.85)</t>
    </r>
  </si>
  <si>
    <r>
      <t>9.41</t>
    </r>
    <r>
      <rPr>
        <sz val="8"/>
        <color rgb="FF000000"/>
        <rFont val="Arial"/>
        <family val="2"/>
      </rPr>
      <t>(8.47‑10.3)</t>
    </r>
  </si>
  <si>
    <r>
      <t>10.8</t>
    </r>
    <r>
      <rPr>
        <sz val="8"/>
        <color rgb="FF000000"/>
        <rFont val="Arial"/>
        <family val="2"/>
      </rPr>
      <t>(9.67‑11.8)</t>
    </r>
  </si>
  <si>
    <r>
      <t>14.8</t>
    </r>
    <r>
      <rPr>
        <sz val="8"/>
        <color rgb="FF000000"/>
        <rFont val="Arial"/>
        <family val="2"/>
      </rPr>
      <t>(12.8‑16.2)</t>
    </r>
  </si>
  <si>
    <r>
      <t>16.9</t>
    </r>
    <r>
      <rPr>
        <sz val="8"/>
        <color rgb="FF000000"/>
        <rFont val="Arial"/>
        <family val="2"/>
      </rPr>
      <t>(14.4‑18.6)</t>
    </r>
  </si>
  <si>
    <r>
      <t>3.77</t>
    </r>
    <r>
      <rPr>
        <sz val="8"/>
        <color rgb="FF000000"/>
        <rFont val="Arial"/>
        <family val="2"/>
      </rPr>
      <t>(3.48‑4.11)</t>
    </r>
  </si>
  <si>
    <r>
      <t>4.57</t>
    </r>
    <r>
      <rPr>
        <sz val="8"/>
        <color rgb="FF000000"/>
        <rFont val="Arial"/>
        <family val="2"/>
      </rPr>
      <t>(4.22‑4.99)</t>
    </r>
  </si>
  <si>
    <r>
      <t>5.82</t>
    </r>
    <r>
      <rPr>
        <sz val="8"/>
        <color rgb="FF000000"/>
        <rFont val="Arial"/>
        <family val="2"/>
      </rPr>
      <t>(5.36‑6.35)</t>
    </r>
  </si>
  <si>
    <r>
      <t>6.86</t>
    </r>
    <r>
      <rPr>
        <sz val="8"/>
        <color rgb="FF000000"/>
        <rFont val="Arial"/>
        <family val="2"/>
      </rPr>
      <t>(6.30‑7.47)</t>
    </r>
  </si>
  <si>
    <r>
      <t>8.39</t>
    </r>
    <r>
      <rPr>
        <sz val="8"/>
        <color rgb="FF000000"/>
        <rFont val="Arial"/>
        <family val="2"/>
      </rPr>
      <t>(7.65‑9.12)</t>
    </r>
  </si>
  <si>
    <r>
      <t>9.68</t>
    </r>
    <r>
      <rPr>
        <sz val="8"/>
        <color rgb="FF000000"/>
        <rFont val="Arial"/>
        <family val="2"/>
      </rPr>
      <t>(8.76‑10.5)</t>
    </r>
  </si>
  <si>
    <r>
      <t>11.1</t>
    </r>
    <r>
      <rPr>
        <sz val="8"/>
        <color rgb="FF000000"/>
        <rFont val="Arial"/>
        <family val="2"/>
      </rPr>
      <t>(9.93‑12.1)</t>
    </r>
  </si>
  <si>
    <r>
      <t>12.6</t>
    </r>
    <r>
      <rPr>
        <sz val="8"/>
        <color rgb="FF000000"/>
        <rFont val="Arial"/>
        <family val="2"/>
      </rPr>
      <t>(11.2‑13.7)</t>
    </r>
  </si>
  <si>
    <r>
      <t>14.8</t>
    </r>
    <r>
      <rPr>
        <sz val="8"/>
        <color rgb="FF000000"/>
        <rFont val="Arial"/>
        <family val="2"/>
      </rPr>
      <t>(13.0‑16.3)</t>
    </r>
  </si>
  <si>
    <r>
      <t>4.39</t>
    </r>
    <r>
      <rPr>
        <sz val="8"/>
        <color rgb="FF000000"/>
        <rFont val="Arial"/>
        <family val="2"/>
      </rPr>
      <t>(4.07‑4.76)</t>
    </r>
  </si>
  <si>
    <r>
      <t>5.30</t>
    </r>
    <r>
      <rPr>
        <sz val="8"/>
        <color rgb="FF000000"/>
        <rFont val="Arial"/>
        <family val="2"/>
      </rPr>
      <t>(4.91‑5.74)</t>
    </r>
  </si>
  <si>
    <r>
      <t>6.66</t>
    </r>
    <r>
      <rPr>
        <sz val="8"/>
        <color rgb="FF000000"/>
        <rFont val="Arial"/>
        <family val="2"/>
      </rPr>
      <t>(6.16‑7.21)</t>
    </r>
  </si>
  <si>
    <r>
      <t>7.79</t>
    </r>
    <r>
      <rPr>
        <sz val="8"/>
        <color rgb="FF000000"/>
        <rFont val="Arial"/>
        <family val="2"/>
      </rPr>
      <t>(7.18‑8.44)</t>
    </r>
  </si>
  <si>
    <r>
      <t>9.43</t>
    </r>
    <r>
      <rPr>
        <sz val="8"/>
        <color rgb="FF000000"/>
        <rFont val="Arial"/>
        <family val="2"/>
      </rPr>
      <t>(8.64‑10.2)</t>
    </r>
  </si>
  <si>
    <r>
      <t>10.8</t>
    </r>
    <r>
      <rPr>
        <sz val="8"/>
        <color rgb="FF000000"/>
        <rFont val="Arial"/>
        <family val="2"/>
      </rPr>
      <t>(9.82‑11.7)</t>
    </r>
  </si>
  <si>
    <r>
      <t>16.1</t>
    </r>
    <r>
      <rPr>
        <sz val="8"/>
        <color rgb="FF000000"/>
        <rFont val="Arial"/>
        <family val="2"/>
      </rPr>
      <t>(14.2‑17.6)</t>
    </r>
  </si>
  <si>
    <r>
      <t>18.0</t>
    </r>
    <r>
      <rPr>
        <sz val="8"/>
        <color rgb="FF000000"/>
        <rFont val="Arial"/>
        <family val="2"/>
      </rPr>
      <t>(15.7‑19.8)</t>
    </r>
  </si>
  <si>
    <r>
      <t>4.97</t>
    </r>
    <r>
      <rPr>
        <sz val="8"/>
        <color rgb="FF000000"/>
        <rFont val="Arial"/>
        <family val="2"/>
      </rPr>
      <t>(4.63‑5.37)</t>
    </r>
  </si>
  <si>
    <r>
      <t>5.97</t>
    </r>
    <r>
      <rPr>
        <sz val="8"/>
        <color rgb="FF000000"/>
        <rFont val="Arial"/>
        <family val="2"/>
      </rPr>
      <t>(5.55‑6.44)</t>
    </r>
  </si>
  <si>
    <r>
      <t>7.40</t>
    </r>
    <r>
      <rPr>
        <sz val="8"/>
        <color rgb="FF000000"/>
        <rFont val="Arial"/>
        <family val="2"/>
      </rPr>
      <t>(6.86‑7.97)</t>
    </r>
  </si>
  <si>
    <r>
      <t>8.58</t>
    </r>
    <r>
      <rPr>
        <sz val="8"/>
        <color rgb="FF000000"/>
        <rFont val="Arial"/>
        <family val="2"/>
      </rPr>
      <t>(7.94‑9.25)</t>
    </r>
  </si>
  <si>
    <r>
      <t>10.3</t>
    </r>
    <r>
      <rPr>
        <sz val="8"/>
        <color rgb="FF000000"/>
        <rFont val="Arial"/>
        <family val="2"/>
      </rPr>
      <t>(9.47‑11.1)</t>
    </r>
  </si>
  <si>
    <r>
      <t>11.7</t>
    </r>
    <r>
      <rPr>
        <sz val="8"/>
        <color rgb="FF000000"/>
        <rFont val="Arial"/>
        <family val="2"/>
      </rPr>
      <t>(10.7‑12.6)</t>
    </r>
  </si>
  <si>
    <r>
      <t>13.2</t>
    </r>
    <r>
      <rPr>
        <sz val="8"/>
        <color rgb="FF000000"/>
        <rFont val="Arial"/>
        <family val="2"/>
      </rPr>
      <t>(12.0‑14.2)</t>
    </r>
  </si>
  <si>
    <r>
      <t>14.8</t>
    </r>
    <r>
      <rPr>
        <sz val="8"/>
        <color rgb="FF000000"/>
        <rFont val="Arial"/>
        <family val="2"/>
      </rPr>
      <t>(13.3‑16.0)</t>
    </r>
  </si>
  <si>
    <r>
      <t>17.1</t>
    </r>
    <r>
      <rPr>
        <sz val="8"/>
        <color rgb="FF000000"/>
        <rFont val="Arial"/>
        <family val="2"/>
      </rPr>
      <t>(15.2‑18.6)</t>
    </r>
  </si>
  <si>
    <r>
      <t>19.0</t>
    </r>
    <r>
      <rPr>
        <sz val="8"/>
        <color rgb="FF000000"/>
        <rFont val="Arial"/>
        <family val="2"/>
      </rPr>
      <t>(16.7‑20.7)</t>
    </r>
  </si>
  <si>
    <r>
      <t>6.72</t>
    </r>
    <r>
      <rPr>
        <sz val="8"/>
        <color rgb="FF000000"/>
        <rFont val="Arial"/>
        <family val="2"/>
      </rPr>
      <t>(6.27‑7.20)</t>
    </r>
  </si>
  <si>
    <r>
      <t>8.00</t>
    </r>
    <r>
      <rPr>
        <sz val="8"/>
        <color rgb="FF000000"/>
        <rFont val="Arial"/>
        <family val="2"/>
      </rPr>
      <t>(7.47‑8.57)</t>
    </r>
  </si>
  <si>
    <r>
      <t>9.71</t>
    </r>
    <r>
      <rPr>
        <sz val="8"/>
        <color rgb="FF000000"/>
        <rFont val="Arial"/>
        <family val="2"/>
      </rPr>
      <t>(9.06‑10.4)</t>
    </r>
  </si>
  <si>
    <r>
      <t>11.1</t>
    </r>
    <r>
      <rPr>
        <sz val="8"/>
        <color rgb="FF000000"/>
        <rFont val="Arial"/>
        <family val="2"/>
      </rPr>
      <t>(10.3‑11.9)</t>
    </r>
  </si>
  <si>
    <r>
      <t>13.1</t>
    </r>
    <r>
      <rPr>
        <sz val="8"/>
        <color rgb="FF000000"/>
        <rFont val="Arial"/>
        <family val="2"/>
      </rPr>
      <t>(12.1‑14.0)</t>
    </r>
  </si>
  <si>
    <r>
      <t>14.7</t>
    </r>
    <r>
      <rPr>
        <sz val="8"/>
        <color rgb="FF000000"/>
        <rFont val="Arial"/>
        <family val="2"/>
      </rPr>
      <t>(13.6‑15.8)</t>
    </r>
  </si>
  <si>
    <r>
      <t>18.2</t>
    </r>
    <r>
      <rPr>
        <sz val="8"/>
        <color rgb="FF000000"/>
        <rFont val="Arial"/>
        <family val="2"/>
      </rPr>
      <t>(16.5‑19.6)</t>
    </r>
  </si>
  <si>
    <r>
      <t>20.7</t>
    </r>
    <r>
      <rPr>
        <sz val="8"/>
        <color rgb="FF000000"/>
        <rFont val="Arial"/>
        <family val="2"/>
      </rPr>
      <t>(18.6‑22.4)</t>
    </r>
  </si>
  <si>
    <r>
      <t>22.7</t>
    </r>
    <r>
      <rPr>
        <sz val="8"/>
        <color rgb="FF000000"/>
        <rFont val="Arial"/>
        <family val="2"/>
      </rPr>
      <t>(20.2‑24.7)</t>
    </r>
  </si>
  <si>
    <r>
      <t>8.30</t>
    </r>
    <r>
      <rPr>
        <sz val="8"/>
        <color rgb="FF000000"/>
        <rFont val="Arial"/>
        <family val="2"/>
      </rPr>
      <t>(7.79‑8.88)</t>
    </r>
  </si>
  <si>
    <r>
      <t>9.87</t>
    </r>
    <r>
      <rPr>
        <sz val="8"/>
        <color rgb="FF000000"/>
        <rFont val="Arial"/>
        <family val="2"/>
      </rPr>
      <t>(9.26‑10.6)</t>
    </r>
  </si>
  <si>
    <r>
      <t>11.8</t>
    </r>
    <r>
      <rPr>
        <sz val="8"/>
        <color rgb="FF000000"/>
        <rFont val="Arial"/>
        <family val="2"/>
      </rPr>
      <t>(11.1‑12.7)</t>
    </r>
  </si>
  <si>
    <r>
      <t>13.4</t>
    </r>
    <r>
      <rPr>
        <sz val="8"/>
        <color rgb="FF000000"/>
        <rFont val="Arial"/>
        <family val="2"/>
      </rPr>
      <t>(12.6‑14.4)</t>
    </r>
  </si>
  <si>
    <r>
      <t>15.6</t>
    </r>
    <r>
      <rPr>
        <sz val="8"/>
        <color rgb="FF000000"/>
        <rFont val="Arial"/>
        <family val="2"/>
      </rPr>
      <t>(14.6‑16.7)</t>
    </r>
  </si>
  <si>
    <r>
      <t>17.3</t>
    </r>
    <r>
      <rPr>
        <sz val="8"/>
        <color rgb="FF000000"/>
        <rFont val="Arial"/>
        <family val="2"/>
      </rPr>
      <t>(16.1‑18.5)</t>
    </r>
  </si>
  <si>
    <r>
      <t>23.4</t>
    </r>
    <r>
      <rPr>
        <sz val="8"/>
        <color rgb="FF000000"/>
        <rFont val="Arial"/>
        <family val="2"/>
      </rPr>
      <t>(21.3‑25.2)</t>
    </r>
  </si>
  <si>
    <r>
      <t>25.4</t>
    </r>
    <r>
      <rPr>
        <sz val="8"/>
        <color rgb="FF000000"/>
        <rFont val="Arial"/>
        <family val="2"/>
      </rPr>
      <t>(22.9‑27.4)</t>
    </r>
  </si>
  <si>
    <r>
      <t>10.3</t>
    </r>
    <r>
      <rPr>
        <sz val="8"/>
        <color rgb="FF000000"/>
        <rFont val="Arial"/>
        <family val="2"/>
      </rPr>
      <t>(9.63‑11.0)</t>
    </r>
  </si>
  <si>
    <r>
      <t>12.2</t>
    </r>
    <r>
      <rPr>
        <sz val="8"/>
        <color rgb="FF000000"/>
        <rFont val="Arial"/>
        <family val="2"/>
      </rPr>
      <t>(11.4‑13.0)</t>
    </r>
  </si>
  <si>
    <r>
      <t>14.5</t>
    </r>
    <r>
      <rPr>
        <sz val="8"/>
        <color rgb="FF000000"/>
        <rFont val="Arial"/>
        <family val="2"/>
      </rPr>
      <t>(13.5‑15.5)</t>
    </r>
  </si>
  <si>
    <r>
      <t>16.4</t>
    </r>
    <r>
      <rPr>
        <sz val="8"/>
        <color rgb="FF000000"/>
        <rFont val="Arial"/>
        <family val="2"/>
      </rPr>
      <t>(15.3‑17.5)</t>
    </r>
  </si>
  <si>
    <r>
      <t>19.0</t>
    </r>
    <r>
      <rPr>
        <sz val="8"/>
        <color rgb="FF000000"/>
        <rFont val="Arial"/>
        <family val="2"/>
      </rPr>
      <t>(17.7‑20.3)</t>
    </r>
  </si>
  <si>
    <r>
      <t>21.2</t>
    </r>
    <r>
      <rPr>
        <sz val="8"/>
        <color rgb="FF000000"/>
        <rFont val="Arial"/>
        <family val="2"/>
      </rPr>
      <t>(19.6‑22.6)</t>
    </r>
  </si>
  <si>
    <r>
      <t>23.3</t>
    </r>
    <r>
      <rPr>
        <sz val="8"/>
        <color rgb="FF000000"/>
        <rFont val="Arial"/>
        <family val="2"/>
      </rPr>
      <t>(21.5‑24.9)</t>
    </r>
  </si>
  <si>
    <r>
      <t>25.6</t>
    </r>
    <r>
      <rPr>
        <sz val="8"/>
        <color rgb="FF000000"/>
        <rFont val="Arial"/>
        <family val="2"/>
      </rPr>
      <t>(23.5‑27.4)</t>
    </r>
  </si>
  <si>
    <r>
      <t>28.8</t>
    </r>
    <r>
      <rPr>
        <sz val="8"/>
        <color rgb="FF000000"/>
        <rFont val="Arial"/>
        <family val="2"/>
      </rPr>
      <t>(26.1‑30.8)</t>
    </r>
  </si>
  <si>
    <r>
      <t>31.2</t>
    </r>
    <r>
      <rPr>
        <sz val="8"/>
        <color rgb="FF000000"/>
        <rFont val="Arial"/>
        <family val="2"/>
      </rPr>
      <t>(28.0‑33.6)</t>
    </r>
  </si>
  <si>
    <r>
      <t>12.2</t>
    </r>
    <r>
      <rPr>
        <sz val="8"/>
        <color rgb="FF000000"/>
        <rFont val="Arial"/>
        <family val="2"/>
      </rPr>
      <t>(11.5‑13.0)</t>
    </r>
  </si>
  <si>
    <r>
      <t>14.5</t>
    </r>
    <r>
      <rPr>
        <sz val="8"/>
        <color rgb="FF000000"/>
        <rFont val="Arial"/>
        <family val="2"/>
      </rPr>
      <t>(13.6‑15.3)</t>
    </r>
  </si>
  <si>
    <r>
      <t>17.0</t>
    </r>
    <r>
      <rPr>
        <sz val="8"/>
        <color rgb="FF000000"/>
        <rFont val="Arial"/>
        <family val="2"/>
      </rPr>
      <t>(16.0‑18.1)</t>
    </r>
  </si>
  <si>
    <r>
      <t>19.0</t>
    </r>
    <r>
      <rPr>
        <sz val="8"/>
        <color rgb="FF000000"/>
        <rFont val="Arial"/>
        <family val="2"/>
      </rPr>
      <t>(17.9‑20.2)</t>
    </r>
  </si>
  <si>
    <r>
      <t>21.8</t>
    </r>
    <r>
      <rPr>
        <sz val="8"/>
        <color rgb="FF000000"/>
        <rFont val="Arial"/>
        <family val="2"/>
      </rPr>
      <t>(20.4‑23.2)</t>
    </r>
  </si>
  <si>
    <r>
      <t>23.9</t>
    </r>
    <r>
      <rPr>
        <sz val="8"/>
        <color rgb="FF000000"/>
        <rFont val="Arial"/>
        <family val="2"/>
      </rPr>
      <t>(22.4‑25.5)</t>
    </r>
  </si>
  <si>
    <r>
      <t>26.1</t>
    </r>
    <r>
      <rPr>
        <sz val="8"/>
        <color rgb="FF000000"/>
        <rFont val="Arial"/>
        <family val="2"/>
      </rPr>
      <t>(24.3‑27.8)</t>
    </r>
  </si>
  <si>
    <r>
      <t>28.3</t>
    </r>
    <r>
      <rPr>
        <sz val="8"/>
        <color rgb="FF000000"/>
        <rFont val="Arial"/>
        <family val="2"/>
      </rPr>
      <t>(26.2‑30.2)</t>
    </r>
  </si>
  <si>
    <r>
      <t>31.2</t>
    </r>
    <r>
      <rPr>
        <sz val="8"/>
        <color rgb="FF000000"/>
        <rFont val="Arial"/>
        <family val="2"/>
      </rPr>
      <t>(28.6‑33.5)</t>
    </r>
  </si>
  <si>
    <r>
      <t>33.4</t>
    </r>
    <r>
      <rPr>
        <sz val="8"/>
        <color rgb="FF000000"/>
        <rFont val="Arial"/>
        <family val="2"/>
      </rPr>
      <t>(30.5‑36.0)</t>
    </r>
  </si>
  <si>
    <r>
      <t>Name: </t>
    </r>
    <r>
      <rPr>
        <sz val="9"/>
        <color rgb="FF000000"/>
        <rFont val="Arial"/>
        <family val="2"/>
      </rPr>
      <t>Norfolk, Virginia, USA*</t>
    </r>
  </si>
  <si>
    <r>
      <t>Station name:</t>
    </r>
    <r>
      <rPr>
        <sz val="9"/>
        <color rgb="FF000000"/>
        <rFont val="Arial"/>
        <family val="2"/>
      </rPr>
      <t> NORFOLK WSO AIRPORT</t>
    </r>
  </si>
  <si>
    <r>
      <t>Site ID:</t>
    </r>
    <r>
      <rPr>
        <sz val="9"/>
        <color rgb="FF000000"/>
        <rFont val="Arial"/>
        <family val="2"/>
      </rPr>
      <t> 44-6139</t>
    </r>
  </si>
  <si>
    <r>
      <t>Latitude:</t>
    </r>
    <r>
      <rPr>
        <sz val="9"/>
        <color rgb="FF000000"/>
        <rFont val="Arial"/>
        <family val="2"/>
      </rPr>
      <t> 36.9033°</t>
    </r>
  </si>
  <si>
    <r>
      <t>Longitude:</t>
    </r>
    <r>
      <rPr>
        <sz val="9"/>
        <color rgb="FF000000"/>
        <rFont val="Arial"/>
        <family val="2"/>
      </rPr>
      <t> -76.1922°</t>
    </r>
  </si>
  <si>
    <r>
      <t>Elevation:</t>
    </r>
    <r>
      <rPr>
        <sz val="9"/>
        <color rgb="FF000000"/>
        <rFont val="Arial"/>
        <family val="2"/>
      </rPr>
      <t> 30 ft</t>
    </r>
  </si>
  <si>
    <r>
      <t>0.403</t>
    </r>
    <r>
      <rPr>
        <sz val="8"/>
        <color rgb="FF000000"/>
        <rFont val="Arial"/>
        <family val="2"/>
      </rPr>
      <t>(0.365‑0.451)</t>
    </r>
  </si>
  <si>
    <r>
      <t>0.479</t>
    </r>
    <r>
      <rPr>
        <sz val="8"/>
        <color rgb="FF000000"/>
        <rFont val="Arial"/>
        <family val="2"/>
      </rPr>
      <t>(0.433‑0.534)</t>
    </r>
  </si>
  <si>
    <r>
      <t>0.555</t>
    </r>
    <r>
      <rPr>
        <sz val="8"/>
        <color rgb="FF000000"/>
        <rFont val="Arial"/>
        <family val="2"/>
      </rPr>
      <t>(0.502‑0.618)</t>
    </r>
  </si>
  <si>
    <r>
      <t>0.625</t>
    </r>
    <r>
      <rPr>
        <sz val="8"/>
        <color rgb="FF000000"/>
        <rFont val="Arial"/>
        <family val="2"/>
      </rPr>
      <t>(0.563‑0.696)</t>
    </r>
  </si>
  <si>
    <r>
      <t>0.705</t>
    </r>
    <r>
      <rPr>
        <sz val="8"/>
        <color rgb="FF000000"/>
        <rFont val="Arial"/>
        <family val="2"/>
      </rPr>
      <t>(0.633‑0.784)</t>
    </r>
  </si>
  <si>
    <r>
      <t>0.769</t>
    </r>
    <r>
      <rPr>
        <sz val="8"/>
        <color rgb="FF000000"/>
        <rFont val="Arial"/>
        <family val="2"/>
      </rPr>
      <t>(0.688‑0.856)</t>
    </r>
  </si>
  <si>
    <r>
      <t>0.831</t>
    </r>
    <r>
      <rPr>
        <sz val="8"/>
        <color rgb="FF000000"/>
        <rFont val="Arial"/>
        <family val="2"/>
      </rPr>
      <t>(0.740‑0.926)</t>
    </r>
  </si>
  <si>
    <r>
      <t>0.890</t>
    </r>
    <r>
      <rPr>
        <sz val="8"/>
        <color rgb="FF000000"/>
        <rFont val="Arial"/>
        <family val="2"/>
      </rPr>
      <t>(0.788‑0.992)</t>
    </r>
  </si>
  <si>
    <r>
      <t>0.967</t>
    </r>
    <r>
      <rPr>
        <sz val="8"/>
        <color rgb="FF000000"/>
        <rFont val="Arial"/>
        <family val="2"/>
      </rPr>
      <t>(0.849‑1.08)</t>
    </r>
  </si>
  <si>
    <r>
      <t>1.03</t>
    </r>
    <r>
      <rPr>
        <sz val="8"/>
        <color rgb="FF000000"/>
        <rFont val="Arial"/>
        <family val="2"/>
      </rPr>
      <t>(0.898‑1.15)</t>
    </r>
  </si>
  <si>
    <r>
      <t>0.644</t>
    </r>
    <r>
      <rPr>
        <sz val="8"/>
        <color rgb="FF000000"/>
        <rFont val="Arial"/>
        <family val="2"/>
      </rPr>
      <t>(0.583‑0.720)</t>
    </r>
  </si>
  <si>
    <r>
      <t>0.766</t>
    </r>
    <r>
      <rPr>
        <sz val="8"/>
        <color rgb="FF000000"/>
        <rFont val="Arial"/>
        <family val="2"/>
      </rPr>
      <t>(0.692‑0.853)</t>
    </r>
  </si>
  <si>
    <r>
      <t>0.889</t>
    </r>
    <r>
      <rPr>
        <sz val="8"/>
        <color rgb="FF000000"/>
        <rFont val="Arial"/>
        <family val="2"/>
      </rPr>
      <t>(0.804‑0.990)</t>
    </r>
  </si>
  <si>
    <r>
      <t>0.999</t>
    </r>
    <r>
      <rPr>
        <sz val="8"/>
        <color rgb="FF000000"/>
        <rFont val="Arial"/>
        <family val="2"/>
      </rPr>
      <t>(0.900‑1.11)</t>
    </r>
  </si>
  <si>
    <r>
      <t>1.12</t>
    </r>
    <r>
      <rPr>
        <sz val="8"/>
        <color rgb="FF000000"/>
        <rFont val="Arial"/>
        <family val="2"/>
      </rPr>
      <t>(1.01‑1.25)</t>
    </r>
  </si>
  <si>
    <r>
      <t>1.32</t>
    </r>
    <r>
      <rPr>
        <sz val="8"/>
        <color rgb="FF000000"/>
        <rFont val="Arial"/>
        <family val="2"/>
      </rPr>
      <t>(1.18‑1.47)</t>
    </r>
  </si>
  <si>
    <r>
      <t>1.41</t>
    </r>
    <r>
      <rPr>
        <sz val="8"/>
        <color rgb="FF000000"/>
        <rFont val="Arial"/>
        <family val="2"/>
      </rPr>
      <t>(1.25‑1.57)</t>
    </r>
  </si>
  <si>
    <r>
      <t>1.53</t>
    </r>
    <r>
      <rPr>
        <sz val="8"/>
        <color rgb="FF000000"/>
        <rFont val="Arial"/>
        <family val="2"/>
      </rPr>
      <t>(1.34‑1.71)</t>
    </r>
  </si>
  <si>
    <r>
      <t>1.63</t>
    </r>
    <r>
      <rPr>
        <sz val="8"/>
        <color rgb="FF000000"/>
        <rFont val="Arial"/>
        <family val="2"/>
      </rPr>
      <t>(1.41‑1.82)</t>
    </r>
  </si>
  <si>
    <r>
      <t>0.806</t>
    </r>
    <r>
      <rPr>
        <sz val="8"/>
        <color rgb="FF000000"/>
        <rFont val="Arial"/>
        <family val="2"/>
      </rPr>
      <t>(0.729‑0.900)</t>
    </r>
  </si>
  <si>
    <r>
      <t>0.962</t>
    </r>
    <r>
      <rPr>
        <sz val="8"/>
        <color rgb="FF000000"/>
        <rFont val="Arial"/>
        <family val="2"/>
      </rPr>
      <t>(0.870‑1.07)</t>
    </r>
  </si>
  <si>
    <r>
      <t>1.12</t>
    </r>
    <r>
      <rPr>
        <sz val="8"/>
        <color rgb="FF000000"/>
        <rFont val="Arial"/>
        <family val="2"/>
      </rPr>
      <t>(1.02‑1.25)</t>
    </r>
  </si>
  <si>
    <r>
      <t>1.26</t>
    </r>
    <r>
      <rPr>
        <sz val="8"/>
        <color rgb="FF000000"/>
        <rFont val="Arial"/>
        <family val="2"/>
      </rPr>
      <t>(1.14‑1.41)</t>
    </r>
  </si>
  <si>
    <r>
      <t>1.42</t>
    </r>
    <r>
      <rPr>
        <sz val="8"/>
        <color rgb="FF000000"/>
        <rFont val="Arial"/>
        <family val="2"/>
      </rPr>
      <t>(1.28‑1.58)</t>
    </r>
  </si>
  <si>
    <r>
      <t>1.55</t>
    </r>
    <r>
      <rPr>
        <sz val="8"/>
        <color rgb="FF000000"/>
        <rFont val="Arial"/>
        <family val="2"/>
      </rPr>
      <t>(1.39‑1.73)</t>
    </r>
  </si>
  <si>
    <r>
      <t>1.67</t>
    </r>
    <r>
      <rPr>
        <sz val="8"/>
        <color rgb="FF000000"/>
        <rFont val="Arial"/>
        <family val="2"/>
      </rPr>
      <t>(1.49‑1.86)</t>
    </r>
  </si>
  <si>
    <r>
      <t>1.78</t>
    </r>
    <r>
      <rPr>
        <sz val="8"/>
        <color rgb="FF000000"/>
        <rFont val="Arial"/>
        <family val="2"/>
      </rPr>
      <t>(1.58‑1.98)</t>
    </r>
  </si>
  <si>
    <r>
      <t>1.93</t>
    </r>
    <r>
      <rPr>
        <sz val="8"/>
        <color rgb="FF000000"/>
        <rFont val="Arial"/>
        <family val="2"/>
      </rPr>
      <t>(1.69‑2.15)</t>
    </r>
  </si>
  <si>
    <r>
      <t>2.04</t>
    </r>
    <r>
      <rPr>
        <sz val="8"/>
        <color rgb="FF000000"/>
        <rFont val="Arial"/>
        <family val="2"/>
      </rPr>
      <t>(1.78‑2.28)</t>
    </r>
  </si>
  <si>
    <r>
      <t>1.10</t>
    </r>
    <r>
      <rPr>
        <sz val="8"/>
        <color rgb="FF000000"/>
        <rFont val="Arial"/>
        <family val="2"/>
      </rPr>
      <t>(0.999‑1.23)</t>
    </r>
  </si>
  <si>
    <r>
      <t>1.33</t>
    </r>
    <r>
      <rPr>
        <sz val="8"/>
        <color rgb="FF000000"/>
        <rFont val="Arial"/>
        <family val="2"/>
      </rPr>
      <t>(1.20‑1.48)</t>
    </r>
  </si>
  <si>
    <r>
      <t>1.60</t>
    </r>
    <r>
      <rPr>
        <sz val="8"/>
        <color rgb="FF000000"/>
        <rFont val="Arial"/>
        <family val="2"/>
      </rPr>
      <t>(1.45‑1.78)</t>
    </r>
  </si>
  <si>
    <r>
      <t>1.83</t>
    </r>
    <r>
      <rPr>
        <sz val="8"/>
        <color rgb="FF000000"/>
        <rFont val="Arial"/>
        <family val="2"/>
      </rPr>
      <t>(1.65‑2.04)</t>
    </r>
  </si>
  <si>
    <r>
      <t>2.11</t>
    </r>
    <r>
      <rPr>
        <sz val="8"/>
        <color rgb="FF000000"/>
        <rFont val="Arial"/>
        <family val="2"/>
      </rPr>
      <t>(1.89‑2.35)</t>
    </r>
  </si>
  <si>
    <r>
      <t>2.34</t>
    </r>
    <r>
      <rPr>
        <sz val="8"/>
        <color rgb="FF000000"/>
        <rFont val="Arial"/>
        <family val="2"/>
      </rPr>
      <t>(2.09‑2.60)</t>
    </r>
  </si>
  <si>
    <r>
      <t>2.56</t>
    </r>
    <r>
      <rPr>
        <sz val="8"/>
        <color rgb="FF000000"/>
        <rFont val="Arial"/>
        <family val="2"/>
      </rPr>
      <t>(2.28‑2.85)</t>
    </r>
  </si>
  <si>
    <r>
      <t>2.77</t>
    </r>
    <r>
      <rPr>
        <sz val="8"/>
        <color rgb="FF000000"/>
        <rFont val="Arial"/>
        <family val="2"/>
      </rPr>
      <t>(2.45‑3.09)</t>
    </r>
  </si>
  <si>
    <r>
      <t>3.06</t>
    </r>
    <r>
      <rPr>
        <sz val="8"/>
        <color rgb="FF000000"/>
        <rFont val="Arial"/>
        <family val="2"/>
      </rPr>
      <t>(2.69‑3.42)</t>
    </r>
  </si>
  <si>
    <r>
      <t>3.30</t>
    </r>
    <r>
      <rPr>
        <sz val="8"/>
        <color rgb="FF000000"/>
        <rFont val="Arial"/>
        <family val="2"/>
      </rPr>
      <t>(2.87‑3.69)</t>
    </r>
  </si>
  <si>
    <r>
      <t>1.38</t>
    </r>
    <r>
      <rPr>
        <sz val="8"/>
        <color rgb="FF000000"/>
        <rFont val="Arial"/>
        <family val="2"/>
      </rPr>
      <t>(1.25‑1.54)</t>
    </r>
  </si>
  <si>
    <r>
      <t>1.67</t>
    </r>
    <r>
      <rPr>
        <sz val="8"/>
        <color rgb="FF000000"/>
        <rFont val="Arial"/>
        <family val="2"/>
      </rPr>
      <t>(1.51‑1.86)</t>
    </r>
  </si>
  <si>
    <r>
      <t>2.05</t>
    </r>
    <r>
      <rPr>
        <sz val="8"/>
        <color rgb="FF000000"/>
        <rFont val="Arial"/>
        <family val="2"/>
      </rPr>
      <t>(1.85‑2.28)</t>
    </r>
  </si>
  <si>
    <r>
      <t>2.38</t>
    </r>
    <r>
      <rPr>
        <sz val="8"/>
        <color rgb="FF000000"/>
        <rFont val="Arial"/>
        <family val="2"/>
      </rPr>
      <t>(2.15‑2.66)</t>
    </r>
  </si>
  <si>
    <r>
      <t>2.81</t>
    </r>
    <r>
      <rPr>
        <sz val="8"/>
        <color rgb="FF000000"/>
        <rFont val="Arial"/>
        <family val="2"/>
      </rPr>
      <t>(2.52‑3.13)</t>
    </r>
  </si>
  <si>
    <r>
      <t>3.16</t>
    </r>
    <r>
      <rPr>
        <sz val="8"/>
        <color rgb="FF000000"/>
        <rFont val="Arial"/>
        <family val="2"/>
      </rPr>
      <t>(2.83‑3.52)</t>
    </r>
  </si>
  <si>
    <r>
      <t>3.52</t>
    </r>
    <r>
      <rPr>
        <sz val="8"/>
        <color rgb="FF000000"/>
        <rFont val="Arial"/>
        <family val="2"/>
      </rPr>
      <t>(3.13‑3.92)</t>
    </r>
  </si>
  <si>
    <r>
      <t>3.89</t>
    </r>
    <r>
      <rPr>
        <sz val="8"/>
        <color rgb="FF000000"/>
        <rFont val="Arial"/>
        <family val="2"/>
      </rPr>
      <t>(3.44‑4.33)</t>
    </r>
  </si>
  <si>
    <r>
      <t>4.39</t>
    </r>
    <r>
      <rPr>
        <sz val="8"/>
        <color rgb="FF000000"/>
        <rFont val="Arial"/>
        <family val="2"/>
      </rPr>
      <t>(3.86‑4.90)</t>
    </r>
  </si>
  <si>
    <r>
      <t>4.82</t>
    </r>
    <r>
      <rPr>
        <sz val="8"/>
        <color rgb="FF000000"/>
        <rFont val="Arial"/>
        <family val="2"/>
      </rPr>
      <t>(4.20‑5.39)</t>
    </r>
  </si>
  <si>
    <r>
      <t>1.66</t>
    </r>
    <r>
      <rPr>
        <sz val="8"/>
        <color rgb="FF000000"/>
        <rFont val="Arial"/>
        <family val="2"/>
      </rPr>
      <t>(1.50‑1.84)</t>
    </r>
  </si>
  <si>
    <r>
      <t>2.01</t>
    </r>
    <r>
      <rPr>
        <sz val="8"/>
        <color rgb="FF000000"/>
        <rFont val="Arial"/>
        <family val="2"/>
      </rPr>
      <t>(1.82‑2.22)</t>
    </r>
  </si>
  <si>
    <r>
      <t>2.51</t>
    </r>
    <r>
      <rPr>
        <sz val="8"/>
        <color rgb="FF000000"/>
        <rFont val="Arial"/>
        <family val="2"/>
      </rPr>
      <t>(2.27‑2.78)</t>
    </r>
  </si>
  <si>
    <r>
      <t>2.97</t>
    </r>
    <r>
      <rPr>
        <sz val="8"/>
        <color rgb="FF000000"/>
        <rFont val="Arial"/>
        <family val="2"/>
      </rPr>
      <t>(2.68‑3.28)</t>
    </r>
  </si>
  <si>
    <r>
      <t>3.57</t>
    </r>
    <r>
      <rPr>
        <sz val="8"/>
        <color rgb="FF000000"/>
        <rFont val="Arial"/>
        <family val="2"/>
      </rPr>
      <t>(3.21‑3.94)</t>
    </r>
  </si>
  <si>
    <r>
      <t>4.09</t>
    </r>
    <r>
      <rPr>
        <sz val="8"/>
        <color rgb="FF000000"/>
        <rFont val="Arial"/>
        <family val="2"/>
      </rPr>
      <t>(3.65‑4.51)</t>
    </r>
  </si>
  <si>
    <r>
      <t>4.62</t>
    </r>
    <r>
      <rPr>
        <sz val="8"/>
        <color rgb="FF000000"/>
        <rFont val="Arial"/>
        <family val="2"/>
      </rPr>
      <t>(4.11‑5.10)</t>
    </r>
  </si>
  <si>
    <r>
      <t>5.19</t>
    </r>
    <r>
      <rPr>
        <sz val="8"/>
        <color rgb="FF000000"/>
        <rFont val="Arial"/>
        <family val="2"/>
      </rPr>
      <t>(4.58‑5.73)</t>
    </r>
  </si>
  <si>
    <r>
      <t>5.98</t>
    </r>
    <r>
      <rPr>
        <sz val="8"/>
        <color rgb="FF000000"/>
        <rFont val="Arial"/>
        <family val="2"/>
      </rPr>
      <t>(5.23‑6.61)</t>
    </r>
  </si>
  <si>
    <r>
      <t>6.67</t>
    </r>
    <r>
      <rPr>
        <sz val="8"/>
        <color rgb="FF000000"/>
        <rFont val="Arial"/>
        <family val="2"/>
      </rPr>
      <t>(5.79‑7.37)</t>
    </r>
  </si>
  <si>
    <r>
      <t>1.77</t>
    </r>
    <r>
      <rPr>
        <sz val="8"/>
        <color rgb="FF000000"/>
        <rFont val="Arial"/>
        <family val="2"/>
      </rPr>
      <t>(1.60‑1.98)</t>
    </r>
  </si>
  <si>
    <r>
      <t>2.14</t>
    </r>
    <r>
      <rPr>
        <sz val="8"/>
        <color rgb="FF000000"/>
        <rFont val="Arial"/>
        <family val="2"/>
      </rPr>
      <t>(1.94‑2.38)</t>
    </r>
  </si>
  <si>
    <r>
      <t>2.69</t>
    </r>
    <r>
      <rPr>
        <sz val="8"/>
        <color rgb="FF000000"/>
        <rFont val="Arial"/>
        <family val="2"/>
      </rPr>
      <t>(2.42‑2.99)</t>
    </r>
  </si>
  <si>
    <r>
      <t>3.20</t>
    </r>
    <r>
      <rPr>
        <sz val="8"/>
        <color rgb="FF000000"/>
        <rFont val="Arial"/>
        <family val="2"/>
      </rPr>
      <t>(2.89‑3.56)</t>
    </r>
  </si>
  <si>
    <r>
      <t>3.89</t>
    </r>
    <r>
      <rPr>
        <sz val="8"/>
        <color rgb="FF000000"/>
        <rFont val="Arial"/>
        <family val="2"/>
      </rPr>
      <t>(3.47‑4.31)</t>
    </r>
  </si>
  <si>
    <r>
      <t>4.49</t>
    </r>
    <r>
      <rPr>
        <sz val="8"/>
        <color rgb="FF000000"/>
        <rFont val="Arial"/>
        <family val="2"/>
      </rPr>
      <t>(3.99‑4.97)</t>
    </r>
  </si>
  <si>
    <r>
      <t>5.13</t>
    </r>
    <r>
      <rPr>
        <sz val="8"/>
        <color rgb="FF000000"/>
        <rFont val="Arial"/>
        <family val="2"/>
      </rPr>
      <t>(4.52‑5.66)</t>
    </r>
  </si>
  <si>
    <r>
      <t>5.81</t>
    </r>
    <r>
      <rPr>
        <sz val="8"/>
        <color rgb="FF000000"/>
        <rFont val="Arial"/>
        <family val="2"/>
      </rPr>
      <t>(5.10‑6.42)</t>
    </r>
  </si>
  <si>
    <r>
      <t>6.79</t>
    </r>
    <r>
      <rPr>
        <sz val="8"/>
        <color rgb="FF000000"/>
        <rFont val="Arial"/>
        <family val="2"/>
      </rPr>
      <t>(5.90‑7.52)</t>
    </r>
  </si>
  <si>
    <r>
      <t>7.65</t>
    </r>
    <r>
      <rPr>
        <sz val="8"/>
        <color rgb="FF000000"/>
        <rFont val="Arial"/>
        <family val="2"/>
      </rPr>
      <t>(6.58‑8.48)</t>
    </r>
  </si>
  <si>
    <r>
      <t>2.13</t>
    </r>
    <r>
      <rPr>
        <sz val="8"/>
        <color rgb="FF000000"/>
        <rFont val="Arial"/>
        <family val="2"/>
      </rPr>
      <t>(1.92‑2.40)</t>
    </r>
  </si>
  <si>
    <r>
      <t>2.58</t>
    </r>
    <r>
      <rPr>
        <sz val="8"/>
        <color rgb="FF000000"/>
        <rFont val="Arial"/>
        <family val="2"/>
      </rPr>
      <t>(2.33‑2.90)</t>
    </r>
  </si>
  <si>
    <r>
      <t>3.24</t>
    </r>
    <r>
      <rPr>
        <sz val="8"/>
        <color rgb="FF000000"/>
        <rFont val="Arial"/>
        <family val="2"/>
      </rPr>
      <t>(2.91‑3.64)</t>
    </r>
  </si>
  <si>
    <r>
      <t>3.87</t>
    </r>
    <r>
      <rPr>
        <sz val="8"/>
        <color rgb="FF000000"/>
        <rFont val="Arial"/>
        <family val="2"/>
      </rPr>
      <t>(3.46‑4.34)</t>
    </r>
  </si>
  <si>
    <r>
      <t>4.72</t>
    </r>
    <r>
      <rPr>
        <sz val="8"/>
        <color rgb="FF000000"/>
        <rFont val="Arial"/>
        <family val="2"/>
      </rPr>
      <t>(4.20‑5.29)</t>
    </r>
  </si>
  <si>
    <r>
      <t>5.49</t>
    </r>
    <r>
      <rPr>
        <sz val="8"/>
        <color rgb="FF000000"/>
        <rFont val="Arial"/>
        <family val="2"/>
      </rPr>
      <t>(4.85‑6.12)</t>
    </r>
  </si>
  <si>
    <r>
      <t>6.29</t>
    </r>
    <r>
      <rPr>
        <sz val="8"/>
        <color rgb="FF000000"/>
        <rFont val="Arial"/>
        <family val="2"/>
      </rPr>
      <t>(5.52‑7.01)</t>
    </r>
  </si>
  <si>
    <r>
      <t>7.17</t>
    </r>
    <r>
      <rPr>
        <sz val="8"/>
        <color rgb="FF000000"/>
        <rFont val="Arial"/>
        <family val="2"/>
      </rPr>
      <t>(6.24‑7.99)</t>
    </r>
  </si>
  <si>
    <r>
      <t>8.44</t>
    </r>
    <r>
      <rPr>
        <sz val="8"/>
        <color rgb="FF000000"/>
        <rFont val="Arial"/>
        <family val="2"/>
      </rPr>
      <t>(7.25‑9.42)</t>
    </r>
  </si>
  <si>
    <r>
      <t>9.57</t>
    </r>
    <r>
      <rPr>
        <sz val="8"/>
        <color rgb="FF000000"/>
        <rFont val="Arial"/>
        <family val="2"/>
      </rPr>
      <t>(8.11‑10.7)</t>
    </r>
  </si>
  <si>
    <r>
      <t>2.54</t>
    </r>
    <r>
      <rPr>
        <sz val="8"/>
        <color rgb="FF000000"/>
        <rFont val="Arial"/>
        <family val="2"/>
      </rPr>
      <t>(2.24‑2.98)</t>
    </r>
  </si>
  <si>
    <r>
      <t>3.06</t>
    </r>
    <r>
      <rPr>
        <sz val="8"/>
        <color rgb="FF000000"/>
        <rFont val="Arial"/>
        <family val="2"/>
      </rPr>
      <t>(2.70‑3.57)</t>
    </r>
  </si>
  <si>
    <r>
      <t>3.88</t>
    </r>
    <r>
      <rPr>
        <sz val="8"/>
        <color rgb="FF000000"/>
        <rFont val="Arial"/>
        <family val="2"/>
      </rPr>
      <t>(3.40‑4.52)</t>
    </r>
  </si>
  <si>
    <r>
      <t>4.66</t>
    </r>
    <r>
      <rPr>
        <sz val="8"/>
        <color rgb="FF000000"/>
        <rFont val="Arial"/>
        <family val="2"/>
      </rPr>
      <t>(4.06‑5.41)</t>
    </r>
  </si>
  <si>
    <r>
      <t>5.73</t>
    </r>
    <r>
      <rPr>
        <sz val="8"/>
        <color rgb="FF000000"/>
        <rFont val="Arial"/>
        <family val="2"/>
      </rPr>
      <t>(4.97‑6.65)</t>
    </r>
  </si>
  <si>
    <r>
      <t>6.71</t>
    </r>
    <r>
      <rPr>
        <sz val="8"/>
        <color rgb="FF000000"/>
        <rFont val="Arial"/>
        <family val="2"/>
      </rPr>
      <t>(5.77‑7.76)</t>
    </r>
  </si>
  <si>
    <r>
      <t>7.76</t>
    </r>
    <r>
      <rPr>
        <sz val="8"/>
        <color rgb="FF000000"/>
        <rFont val="Arial"/>
        <family val="2"/>
      </rPr>
      <t>(6.61‑8.96)</t>
    </r>
  </si>
  <si>
    <r>
      <t>8.93</t>
    </r>
    <r>
      <rPr>
        <sz val="8"/>
        <color rgb="FF000000"/>
        <rFont val="Arial"/>
        <family val="2"/>
      </rPr>
      <t>(7.53‑10.3)</t>
    </r>
  </si>
  <si>
    <r>
      <t>10.6</t>
    </r>
    <r>
      <rPr>
        <sz val="8"/>
        <color rgb="FF000000"/>
        <rFont val="Arial"/>
        <family val="2"/>
      </rPr>
      <t>(8.82‑12.3)</t>
    </r>
  </si>
  <si>
    <r>
      <t>12.2</t>
    </r>
    <r>
      <rPr>
        <sz val="8"/>
        <color rgb="FF000000"/>
        <rFont val="Arial"/>
        <family val="2"/>
      </rPr>
      <t>(9.95‑14.0)</t>
    </r>
  </si>
  <si>
    <r>
      <t>2.94</t>
    </r>
    <r>
      <rPr>
        <sz val="8"/>
        <color rgb="FF000000"/>
        <rFont val="Arial"/>
        <family val="2"/>
      </rPr>
      <t>(2.67‑3.29)</t>
    </r>
  </si>
  <si>
    <r>
      <t>3.57</t>
    </r>
    <r>
      <rPr>
        <sz val="8"/>
        <color rgb="FF000000"/>
        <rFont val="Arial"/>
        <family val="2"/>
      </rPr>
      <t>(3.24‑4.00)</t>
    </r>
  </si>
  <si>
    <r>
      <t>4.62</t>
    </r>
    <r>
      <rPr>
        <sz val="8"/>
        <color rgb="FF000000"/>
        <rFont val="Arial"/>
        <family val="2"/>
      </rPr>
      <t>(4.18‑5.18)</t>
    </r>
  </si>
  <si>
    <r>
      <t>5.51</t>
    </r>
    <r>
      <rPr>
        <sz val="8"/>
        <color rgb="FF000000"/>
        <rFont val="Arial"/>
        <family val="2"/>
      </rPr>
      <t>(4.97‑6.18)</t>
    </r>
  </si>
  <si>
    <r>
      <t>6.83</t>
    </r>
    <r>
      <rPr>
        <sz val="8"/>
        <color rgb="FF000000"/>
        <rFont val="Arial"/>
        <family val="2"/>
      </rPr>
      <t>(6.11‑7.67)</t>
    </r>
  </si>
  <si>
    <r>
      <t>7.97</t>
    </r>
    <r>
      <rPr>
        <sz val="8"/>
        <color rgb="FF000000"/>
        <rFont val="Arial"/>
        <family val="2"/>
      </rPr>
      <t>(7.09‑8.95)</t>
    </r>
  </si>
  <si>
    <r>
      <t>9.24</t>
    </r>
    <r>
      <rPr>
        <sz val="8"/>
        <color rgb="FF000000"/>
        <rFont val="Arial"/>
        <family val="2"/>
      </rPr>
      <t>(8.12‑10.4)</t>
    </r>
  </si>
  <si>
    <r>
      <t>10.6</t>
    </r>
    <r>
      <rPr>
        <sz val="8"/>
        <color rgb="FF000000"/>
        <rFont val="Arial"/>
        <family val="2"/>
      </rPr>
      <t>(9.26‑11.9)</t>
    </r>
  </si>
  <si>
    <r>
      <t>12.8</t>
    </r>
    <r>
      <rPr>
        <sz val="8"/>
        <color rgb="FF000000"/>
        <rFont val="Arial"/>
        <family val="2"/>
      </rPr>
      <t>(10.9‑14.3)</t>
    </r>
  </si>
  <si>
    <r>
      <t>14.6</t>
    </r>
    <r>
      <rPr>
        <sz val="8"/>
        <color rgb="FF000000"/>
        <rFont val="Arial"/>
        <family val="2"/>
      </rPr>
      <t>(12.3‑16.4)</t>
    </r>
  </si>
  <si>
    <r>
      <t>3.43</t>
    </r>
    <r>
      <rPr>
        <sz val="8"/>
        <color rgb="FF000000"/>
        <rFont val="Arial"/>
        <family val="2"/>
      </rPr>
      <t>(3.05‑3.90)</t>
    </r>
  </si>
  <si>
    <r>
      <t>4.16</t>
    </r>
    <r>
      <rPr>
        <sz val="8"/>
        <color rgb="FF000000"/>
        <rFont val="Arial"/>
        <family val="2"/>
      </rPr>
      <t>(3.71‑4.73)</t>
    </r>
  </si>
  <si>
    <r>
      <t>5.35</t>
    </r>
    <r>
      <rPr>
        <sz val="8"/>
        <color rgb="FF000000"/>
        <rFont val="Arial"/>
        <family val="2"/>
      </rPr>
      <t>(4.77‑6.09)</t>
    </r>
  </si>
  <si>
    <r>
      <t>6.37</t>
    </r>
    <r>
      <rPr>
        <sz val="8"/>
        <color rgb="FF000000"/>
        <rFont val="Arial"/>
        <family val="2"/>
      </rPr>
      <t>(5.66‑7.25)</t>
    </r>
  </si>
  <si>
    <r>
      <t>7.91</t>
    </r>
    <r>
      <rPr>
        <sz val="8"/>
        <color rgb="FF000000"/>
        <rFont val="Arial"/>
        <family val="2"/>
      </rPr>
      <t>(6.96‑8.99)</t>
    </r>
  </si>
  <si>
    <r>
      <t>9.24</t>
    </r>
    <r>
      <rPr>
        <sz val="8"/>
        <color rgb="FF000000"/>
        <rFont val="Arial"/>
        <family val="2"/>
      </rPr>
      <t>(8.07‑10.5)</t>
    </r>
  </si>
  <si>
    <r>
      <t>10.7</t>
    </r>
    <r>
      <rPr>
        <sz val="8"/>
        <color rgb="FF000000"/>
        <rFont val="Arial"/>
        <family val="2"/>
      </rPr>
      <t>(9.27‑12.2)</t>
    </r>
  </si>
  <si>
    <r>
      <t>12.4</t>
    </r>
    <r>
      <rPr>
        <sz val="8"/>
        <color rgb="FF000000"/>
        <rFont val="Arial"/>
        <family val="2"/>
      </rPr>
      <t>(10.6‑14.1)</t>
    </r>
  </si>
  <si>
    <r>
      <t>14.9</t>
    </r>
    <r>
      <rPr>
        <sz val="8"/>
        <color rgb="FF000000"/>
        <rFont val="Arial"/>
        <family val="2"/>
      </rPr>
      <t>(12.5‑17.0)</t>
    </r>
  </si>
  <si>
    <r>
      <t>17.0</t>
    </r>
    <r>
      <rPr>
        <sz val="8"/>
        <color rgb="FF000000"/>
        <rFont val="Arial"/>
        <family val="2"/>
      </rPr>
      <t>(14.1‑19.5)</t>
    </r>
  </si>
  <si>
    <r>
      <t>3.62</t>
    </r>
    <r>
      <rPr>
        <sz val="8"/>
        <color rgb="FF000000"/>
        <rFont val="Arial"/>
        <family val="2"/>
      </rPr>
      <t>(3.24‑4.12)</t>
    </r>
  </si>
  <si>
    <r>
      <t>4.39</t>
    </r>
    <r>
      <rPr>
        <sz val="8"/>
        <color rgb="FF000000"/>
        <rFont val="Arial"/>
        <family val="2"/>
      </rPr>
      <t>(3.93‑5.00)</t>
    </r>
  </si>
  <si>
    <r>
      <t>5.62</t>
    </r>
    <r>
      <rPr>
        <sz val="8"/>
        <color rgb="FF000000"/>
        <rFont val="Arial"/>
        <family val="2"/>
      </rPr>
      <t>(5.02‑6.40)</t>
    </r>
  </si>
  <si>
    <r>
      <t>6.66</t>
    </r>
    <r>
      <rPr>
        <sz val="8"/>
        <color rgb="FF000000"/>
        <rFont val="Arial"/>
        <family val="2"/>
      </rPr>
      <t>(5.93‑7.57)</t>
    </r>
  </si>
  <si>
    <r>
      <t>8.21</t>
    </r>
    <r>
      <rPr>
        <sz val="8"/>
        <color rgb="FF000000"/>
        <rFont val="Arial"/>
        <family val="2"/>
      </rPr>
      <t>(7.25‑9.31)</t>
    </r>
  </si>
  <si>
    <r>
      <t>9.54</t>
    </r>
    <r>
      <rPr>
        <sz val="8"/>
        <color rgb="FF000000"/>
        <rFont val="Arial"/>
        <family val="2"/>
      </rPr>
      <t>(8.36‑10.8)</t>
    </r>
  </si>
  <si>
    <r>
      <t>11.0</t>
    </r>
    <r>
      <rPr>
        <sz val="8"/>
        <color rgb="FF000000"/>
        <rFont val="Arial"/>
        <family val="2"/>
      </rPr>
      <t>(9.56‑12.5)</t>
    </r>
  </si>
  <si>
    <r>
      <t>12.7</t>
    </r>
    <r>
      <rPr>
        <sz val="8"/>
        <color rgb="FF000000"/>
        <rFont val="Arial"/>
        <family val="2"/>
      </rPr>
      <t>(10.9‑14.4)</t>
    </r>
  </si>
  <si>
    <r>
      <t>15.2</t>
    </r>
    <r>
      <rPr>
        <sz val="8"/>
        <color rgb="FF000000"/>
        <rFont val="Arial"/>
        <family val="2"/>
      </rPr>
      <t>(12.8‑17.3)</t>
    </r>
  </si>
  <si>
    <r>
      <t>17.3</t>
    </r>
    <r>
      <rPr>
        <sz val="8"/>
        <color rgb="FF000000"/>
        <rFont val="Arial"/>
        <family val="2"/>
      </rPr>
      <t>(14.5‑19.8)</t>
    </r>
  </si>
  <si>
    <r>
      <t>3.81</t>
    </r>
    <r>
      <rPr>
        <sz val="8"/>
        <color rgb="FF000000"/>
        <rFont val="Arial"/>
        <family val="2"/>
      </rPr>
      <t>(3.42‑4.33)</t>
    </r>
  </si>
  <si>
    <r>
      <t>4.62</t>
    </r>
    <r>
      <rPr>
        <sz val="8"/>
        <color rgb="FF000000"/>
        <rFont val="Arial"/>
        <family val="2"/>
      </rPr>
      <t>(4.14‑5.26)</t>
    </r>
  </si>
  <si>
    <r>
      <t>5.89</t>
    </r>
    <r>
      <rPr>
        <sz val="8"/>
        <color rgb="FF000000"/>
        <rFont val="Arial"/>
        <family val="2"/>
      </rPr>
      <t>(5.27‑6.70)</t>
    </r>
  </si>
  <si>
    <r>
      <t>6.96</t>
    </r>
    <r>
      <rPr>
        <sz val="8"/>
        <color rgb="FF000000"/>
        <rFont val="Arial"/>
        <family val="2"/>
      </rPr>
      <t>(6.20‑7.89)</t>
    </r>
  </si>
  <si>
    <r>
      <t>8.51</t>
    </r>
    <r>
      <rPr>
        <sz val="8"/>
        <color rgb="FF000000"/>
        <rFont val="Arial"/>
        <family val="2"/>
      </rPr>
      <t>(7.54‑9.64)</t>
    </r>
  </si>
  <si>
    <r>
      <t>9.83</t>
    </r>
    <r>
      <rPr>
        <sz val="8"/>
        <color rgb="FF000000"/>
        <rFont val="Arial"/>
        <family val="2"/>
      </rPr>
      <t>(8.66‑11.1)</t>
    </r>
  </si>
  <si>
    <r>
      <t>11.3</t>
    </r>
    <r>
      <rPr>
        <sz val="8"/>
        <color rgb="FF000000"/>
        <rFont val="Arial"/>
        <family val="2"/>
      </rPr>
      <t>(9.85‑12.7)</t>
    </r>
  </si>
  <si>
    <r>
      <t>12.9</t>
    </r>
    <r>
      <rPr>
        <sz val="8"/>
        <color rgb="FF000000"/>
        <rFont val="Arial"/>
        <family val="2"/>
      </rPr>
      <t>(11.2‑14.6)</t>
    </r>
  </si>
  <si>
    <r>
      <t>15.4</t>
    </r>
    <r>
      <rPr>
        <sz val="8"/>
        <color rgb="FF000000"/>
        <rFont val="Arial"/>
        <family val="2"/>
      </rPr>
      <t>(13.2‑17.5)</t>
    </r>
  </si>
  <si>
    <r>
      <t>17.6</t>
    </r>
    <r>
      <rPr>
        <sz val="8"/>
        <color rgb="FF000000"/>
        <rFont val="Arial"/>
        <family val="2"/>
      </rPr>
      <t>(14.8‑20.1)</t>
    </r>
  </si>
  <si>
    <r>
      <t>4.47</t>
    </r>
    <r>
      <rPr>
        <sz val="8"/>
        <color rgb="FF000000"/>
        <rFont val="Arial"/>
        <family val="2"/>
      </rPr>
      <t>(4.05‑5.00)</t>
    </r>
  </si>
  <si>
    <r>
      <t>5.38</t>
    </r>
    <r>
      <rPr>
        <sz val="8"/>
        <color rgb="FF000000"/>
        <rFont val="Arial"/>
        <family val="2"/>
      </rPr>
      <t>(4.87‑6.02)</t>
    </r>
  </si>
  <si>
    <r>
      <t>6.77</t>
    </r>
    <r>
      <rPr>
        <sz val="8"/>
        <color rgb="FF000000"/>
        <rFont val="Arial"/>
        <family val="2"/>
      </rPr>
      <t>(6.13‑7.56)</t>
    </r>
  </si>
  <si>
    <r>
      <t>7.93</t>
    </r>
    <r>
      <rPr>
        <sz val="8"/>
        <color rgb="FF000000"/>
        <rFont val="Arial"/>
        <family val="2"/>
      </rPr>
      <t>(7.14‑8.85)</t>
    </r>
  </si>
  <si>
    <r>
      <t>9.61</t>
    </r>
    <r>
      <rPr>
        <sz val="8"/>
        <color rgb="FF000000"/>
        <rFont val="Arial"/>
        <family val="2"/>
      </rPr>
      <t>(8.60‑10.7)</t>
    </r>
  </si>
  <si>
    <r>
      <t>11.0</t>
    </r>
    <r>
      <rPr>
        <sz val="8"/>
        <color rgb="FF000000"/>
        <rFont val="Arial"/>
        <family val="2"/>
      </rPr>
      <t>(9.80‑12.3)</t>
    </r>
  </si>
  <si>
    <r>
      <t>12.5</t>
    </r>
    <r>
      <rPr>
        <sz val="8"/>
        <color rgb="FF000000"/>
        <rFont val="Arial"/>
        <family val="2"/>
      </rPr>
      <t>(11.1‑14.0)</t>
    </r>
  </si>
  <si>
    <r>
      <t>14.2</t>
    </r>
    <r>
      <rPr>
        <sz val="8"/>
        <color rgb="FF000000"/>
        <rFont val="Arial"/>
        <family val="2"/>
      </rPr>
      <t>(12.4‑15.8)</t>
    </r>
  </si>
  <si>
    <r>
      <t>16.6</t>
    </r>
    <r>
      <rPr>
        <sz val="8"/>
        <color rgb="FF000000"/>
        <rFont val="Arial"/>
        <family val="2"/>
      </rPr>
      <t>(14.3‑18.6)</t>
    </r>
  </si>
  <si>
    <r>
      <t>18.6</t>
    </r>
    <r>
      <rPr>
        <sz val="8"/>
        <color rgb="FF000000"/>
        <rFont val="Arial"/>
        <family val="2"/>
      </rPr>
      <t>(15.8‑20.9)</t>
    </r>
  </si>
  <si>
    <r>
      <t>5.10</t>
    </r>
    <r>
      <rPr>
        <sz val="8"/>
        <color rgb="FF000000"/>
        <rFont val="Arial"/>
        <family val="2"/>
      </rPr>
      <t>(4.66‑5.65)</t>
    </r>
  </si>
  <si>
    <r>
      <t>6.12</t>
    </r>
    <r>
      <rPr>
        <sz val="8"/>
        <color rgb="FF000000"/>
        <rFont val="Arial"/>
        <family val="2"/>
      </rPr>
      <t>(5.60‑6.77)</t>
    </r>
  </si>
  <si>
    <r>
      <t>7.59</t>
    </r>
    <r>
      <rPr>
        <sz val="8"/>
        <color rgb="FF000000"/>
        <rFont val="Arial"/>
        <family val="2"/>
      </rPr>
      <t>(6.93‑8.40)</t>
    </r>
  </si>
  <si>
    <r>
      <t>8.81</t>
    </r>
    <r>
      <rPr>
        <sz val="8"/>
        <color rgb="FF000000"/>
        <rFont val="Arial"/>
        <family val="2"/>
      </rPr>
      <t>(8.01‑9.73)</t>
    </r>
  </si>
  <si>
    <r>
      <t>10.6</t>
    </r>
    <r>
      <rPr>
        <sz val="8"/>
        <color rgb="FF000000"/>
        <rFont val="Arial"/>
        <family val="2"/>
      </rPr>
      <t>(9.55‑11.7)</t>
    </r>
  </si>
  <si>
    <r>
      <t>12.0</t>
    </r>
    <r>
      <rPr>
        <sz val="8"/>
        <color rgb="FF000000"/>
        <rFont val="Arial"/>
        <family val="2"/>
      </rPr>
      <t>(10.8‑13.3)</t>
    </r>
  </si>
  <si>
    <r>
      <t>13.6</t>
    </r>
    <r>
      <rPr>
        <sz val="8"/>
        <color rgb="FF000000"/>
        <rFont val="Arial"/>
        <family val="2"/>
      </rPr>
      <t>(12.1‑15.0)</t>
    </r>
  </si>
  <si>
    <r>
      <t>15.2</t>
    </r>
    <r>
      <rPr>
        <sz val="8"/>
        <color rgb="FF000000"/>
        <rFont val="Arial"/>
        <family val="2"/>
      </rPr>
      <t>(13.5‑16.8)</t>
    </r>
  </si>
  <si>
    <r>
      <t>17.6</t>
    </r>
    <r>
      <rPr>
        <sz val="8"/>
        <color rgb="FF000000"/>
        <rFont val="Arial"/>
        <family val="2"/>
      </rPr>
      <t>(15.4‑19.5)</t>
    </r>
  </si>
  <si>
    <r>
      <t>19.6</t>
    </r>
    <r>
      <rPr>
        <sz val="8"/>
        <color rgb="FF000000"/>
        <rFont val="Arial"/>
        <family val="2"/>
      </rPr>
      <t>(16.9‑21.8)</t>
    </r>
  </si>
  <si>
    <r>
      <t>6.91</t>
    </r>
    <r>
      <rPr>
        <sz val="8"/>
        <color rgb="FF000000"/>
        <rFont val="Arial"/>
        <family val="2"/>
      </rPr>
      <t>(6.40‑7.51)</t>
    </r>
  </si>
  <si>
    <r>
      <t>8.23</t>
    </r>
    <r>
      <rPr>
        <sz val="8"/>
        <color rgb="FF000000"/>
        <rFont val="Arial"/>
        <family val="2"/>
      </rPr>
      <t>(7.63‑8.94)</t>
    </r>
  </si>
  <si>
    <r>
      <t>9.99</t>
    </r>
    <r>
      <rPr>
        <sz val="8"/>
        <color rgb="FF000000"/>
        <rFont val="Arial"/>
        <family val="2"/>
      </rPr>
      <t>(9.24‑10.9)</t>
    </r>
  </si>
  <si>
    <r>
      <t>11.4</t>
    </r>
    <r>
      <rPr>
        <sz val="8"/>
        <color rgb="FF000000"/>
        <rFont val="Arial"/>
        <family val="2"/>
      </rPr>
      <t>(10.5‑12.4)</t>
    </r>
  </si>
  <si>
    <r>
      <t>13.4</t>
    </r>
    <r>
      <rPr>
        <sz val="8"/>
        <color rgb="FF000000"/>
        <rFont val="Arial"/>
        <family val="2"/>
      </rPr>
      <t>(12.3‑14.6)</t>
    </r>
  </si>
  <si>
    <r>
      <t>15.1</t>
    </r>
    <r>
      <rPr>
        <sz val="8"/>
        <color rgb="FF000000"/>
        <rFont val="Arial"/>
        <family val="2"/>
      </rPr>
      <t>(13.8‑16.4)</t>
    </r>
  </si>
  <si>
    <r>
      <t>16.8</t>
    </r>
    <r>
      <rPr>
        <sz val="8"/>
        <color rgb="FF000000"/>
        <rFont val="Arial"/>
        <family val="2"/>
      </rPr>
      <t>(15.3‑18.3)</t>
    </r>
  </si>
  <si>
    <r>
      <t>18.6</t>
    </r>
    <r>
      <rPr>
        <sz val="8"/>
        <color rgb="FF000000"/>
        <rFont val="Arial"/>
        <family val="2"/>
      </rPr>
      <t>(16.8‑20.3)</t>
    </r>
  </si>
  <si>
    <r>
      <t>21.1</t>
    </r>
    <r>
      <rPr>
        <sz val="8"/>
        <color rgb="FF000000"/>
        <rFont val="Arial"/>
        <family val="2"/>
      </rPr>
      <t>(18.9‑23.1)</t>
    </r>
  </si>
  <si>
    <r>
      <t>23.1</t>
    </r>
    <r>
      <rPr>
        <sz val="8"/>
        <color rgb="FF000000"/>
        <rFont val="Arial"/>
        <family val="2"/>
      </rPr>
      <t>(20.5‑25.4)</t>
    </r>
  </si>
  <si>
    <r>
      <t>8.54</t>
    </r>
    <r>
      <rPr>
        <sz val="8"/>
        <color rgb="FF000000"/>
        <rFont val="Arial"/>
        <family val="2"/>
      </rPr>
      <t>(7.97‑9.21)</t>
    </r>
  </si>
  <si>
    <r>
      <t>10.1</t>
    </r>
    <r>
      <rPr>
        <sz val="8"/>
        <color rgb="FF000000"/>
        <rFont val="Arial"/>
        <family val="2"/>
      </rPr>
      <t>(9.47‑10.9)</t>
    </r>
  </si>
  <si>
    <r>
      <t>12.2</t>
    </r>
    <r>
      <rPr>
        <sz val="8"/>
        <color rgb="FF000000"/>
        <rFont val="Arial"/>
        <family val="2"/>
      </rPr>
      <t>(11.3‑13.1)</t>
    </r>
  </si>
  <si>
    <r>
      <t>13.8</t>
    </r>
    <r>
      <rPr>
        <sz val="8"/>
        <color rgb="FF000000"/>
        <rFont val="Arial"/>
        <family val="2"/>
      </rPr>
      <t>(12.8‑14.8)</t>
    </r>
  </si>
  <si>
    <r>
      <t>15.9</t>
    </r>
    <r>
      <rPr>
        <sz val="8"/>
        <color rgb="FF000000"/>
        <rFont val="Arial"/>
        <family val="2"/>
      </rPr>
      <t>(14.8‑17.1)</t>
    </r>
  </si>
  <si>
    <r>
      <t>17.7</t>
    </r>
    <r>
      <rPr>
        <sz val="8"/>
        <color rgb="FF000000"/>
        <rFont val="Arial"/>
        <family val="2"/>
      </rPr>
      <t>(16.3‑19.0)</t>
    </r>
  </si>
  <si>
    <r>
      <t>19.4</t>
    </r>
    <r>
      <rPr>
        <sz val="8"/>
        <color rgb="FF000000"/>
        <rFont val="Arial"/>
        <family val="2"/>
      </rPr>
      <t>(17.9‑20.9)</t>
    </r>
  </si>
  <si>
    <r>
      <t>21.3</t>
    </r>
    <r>
      <rPr>
        <sz val="8"/>
        <color rgb="FF000000"/>
        <rFont val="Arial"/>
        <family val="2"/>
      </rPr>
      <t>(19.5‑22.9)</t>
    </r>
  </si>
  <si>
    <r>
      <t>23.7</t>
    </r>
    <r>
      <rPr>
        <sz val="8"/>
        <color rgb="FF000000"/>
        <rFont val="Arial"/>
        <family val="2"/>
      </rPr>
      <t>(21.5‑25.6)</t>
    </r>
  </si>
  <si>
    <r>
      <t>25.6</t>
    </r>
    <r>
      <rPr>
        <sz val="8"/>
        <color rgb="FF000000"/>
        <rFont val="Arial"/>
        <family val="2"/>
      </rPr>
      <t>(23.1‑27.7)</t>
    </r>
  </si>
  <si>
    <r>
      <t>10.6</t>
    </r>
    <r>
      <rPr>
        <sz val="8"/>
        <color rgb="FF000000"/>
        <rFont val="Arial"/>
        <family val="2"/>
      </rPr>
      <t>(9.99‑11.3)</t>
    </r>
  </si>
  <si>
    <r>
      <t>12.6</t>
    </r>
    <r>
      <rPr>
        <sz val="8"/>
        <color rgb="FF000000"/>
        <rFont val="Arial"/>
        <family val="2"/>
      </rPr>
      <t>(11.8‑13.4)</t>
    </r>
  </si>
  <si>
    <r>
      <t>14.9</t>
    </r>
    <r>
      <rPr>
        <sz val="8"/>
        <color rgb="FF000000"/>
        <rFont val="Arial"/>
        <family val="2"/>
      </rPr>
      <t>(14.0‑16.0)</t>
    </r>
  </si>
  <si>
    <r>
      <t>16.8</t>
    </r>
    <r>
      <rPr>
        <sz val="8"/>
        <color rgb="FF000000"/>
        <rFont val="Arial"/>
        <family val="2"/>
      </rPr>
      <t>(15.7‑18.0)</t>
    </r>
  </si>
  <si>
    <r>
      <t>19.4</t>
    </r>
    <r>
      <rPr>
        <sz val="8"/>
        <color rgb="FF000000"/>
        <rFont val="Arial"/>
        <family val="2"/>
      </rPr>
      <t>(18.1‑20.7)</t>
    </r>
  </si>
  <si>
    <r>
      <t>21.5</t>
    </r>
    <r>
      <rPr>
        <sz val="8"/>
        <color rgb="FF000000"/>
        <rFont val="Arial"/>
        <family val="2"/>
      </rPr>
      <t>(19.9‑23.0)</t>
    </r>
  </si>
  <si>
    <r>
      <t>23.6</t>
    </r>
    <r>
      <rPr>
        <sz val="8"/>
        <color rgb="FF000000"/>
        <rFont val="Arial"/>
        <family val="2"/>
      </rPr>
      <t>(21.8‑25.2)</t>
    </r>
  </si>
  <si>
    <r>
      <t>25.8</t>
    </r>
    <r>
      <rPr>
        <sz val="8"/>
        <color rgb="FF000000"/>
        <rFont val="Arial"/>
        <family val="2"/>
      </rPr>
      <t>(23.7‑27.6)</t>
    </r>
  </si>
  <si>
    <r>
      <t>28.8</t>
    </r>
    <r>
      <rPr>
        <sz val="8"/>
        <color rgb="FF000000"/>
        <rFont val="Arial"/>
        <family val="2"/>
      </rPr>
      <t>(26.2‑31.0)</t>
    </r>
  </si>
  <si>
    <r>
      <t>31.1</t>
    </r>
    <r>
      <rPr>
        <sz val="8"/>
        <color rgb="FF000000"/>
        <rFont val="Arial"/>
        <family val="2"/>
      </rPr>
      <t>(28.1‑33.6)</t>
    </r>
  </si>
  <si>
    <r>
      <t>12.7</t>
    </r>
    <r>
      <rPr>
        <sz val="8"/>
        <color rgb="FF000000"/>
        <rFont val="Arial"/>
        <family val="2"/>
      </rPr>
      <t>(12.0‑13.5)</t>
    </r>
  </si>
  <si>
    <r>
      <t>15.0</t>
    </r>
    <r>
      <rPr>
        <sz val="8"/>
        <color rgb="FF000000"/>
        <rFont val="Arial"/>
        <family val="2"/>
      </rPr>
      <t>(14.1‑16.0)</t>
    </r>
  </si>
  <si>
    <r>
      <t>17.6</t>
    </r>
    <r>
      <rPr>
        <sz val="8"/>
        <color rgb="FF000000"/>
        <rFont val="Arial"/>
        <family val="2"/>
      </rPr>
      <t>(16.5‑18.7)</t>
    </r>
  </si>
  <si>
    <r>
      <t>19.6</t>
    </r>
    <r>
      <rPr>
        <sz val="8"/>
        <color rgb="FF000000"/>
        <rFont val="Arial"/>
        <family val="2"/>
      </rPr>
      <t>(18.4‑20.9)</t>
    </r>
  </si>
  <si>
    <r>
      <t>22.3</t>
    </r>
    <r>
      <rPr>
        <sz val="8"/>
        <color rgb="FF000000"/>
        <rFont val="Arial"/>
        <family val="2"/>
      </rPr>
      <t>(20.9‑23.8)</t>
    </r>
  </si>
  <si>
    <r>
      <t>24.4</t>
    </r>
    <r>
      <rPr>
        <sz val="8"/>
        <color rgb="FF000000"/>
        <rFont val="Arial"/>
        <family val="2"/>
      </rPr>
      <t>(22.8‑26.0)</t>
    </r>
  </si>
  <si>
    <r>
      <t>26.5</t>
    </r>
    <r>
      <rPr>
        <sz val="8"/>
        <color rgb="FF000000"/>
        <rFont val="Arial"/>
        <family val="2"/>
      </rPr>
      <t>(24.7‑28.3)</t>
    </r>
  </si>
  <si>
    <r>
      <t>28.6</t>
    </r>
    <r>
      <rPr>
        <sz val="8"/>
        <color rgb="FF000000"/>
        <rFont val="Arial"/>
        <family val="2"/>
      </rPr>
      <t>(26.5‑30.6)</t>
    </r>
  </si>
  <si>
    <r>
      <t>31.4</t>
    </r>
    <r>
      <rPr>
        <sz val="8"/>
        <color rgb="FF000000"/>
        <rFont val="Arial"/>
        <family val="2"/>
      </rPr>
      <t>(28.9‑33.7)</t>
    </r>
  </si>
  <si>
    <r>
      <t>33.6</t>
    </r>
    <r>
      <rPr>
        <sz val="8"/>
        <color rgb="FF000000"/>
        <rFont val="Arial"/>
        <family val="2"/>
      </rPr>
      <t>(30.7‑36.1)</t>
    </r>
  </si>
  <si>
    <r>
      <t>Name: </t>
    </r>
    <r>
      <rPr>
        <sz val="9"/>
        <color rgb="FF000000"/>
        <rFont val="Arial"/>
        <family val="2"/>
      </rPr>
      <t>Williamsburg, Virginia, USA*</t>
    </r>
  </si>
  <si>
    <r>
      <t>Station name:</t>
    </r>
    <r>
      <rPr>
        <sz val="9"/>
        <color rgb="FF000000"/>
        <rFont val="Arial"/>
        <family val="2"/>
      </rPr>
      <t> WILLIAMSBURG 2 N</t>
    </r>
  </si>
  <si>
    <r>
      <t>Site ID:</t>
    </r>
    <r>
      <rPr>
        <sz val="9"/>
        <color rgb="FF000000"/>
        <rFont val="Arial"/>
        <family val="2"/>
      </rPr>
      <t> 44-9151</t>
    </r>
  </si>
  <si>
    <r>
      <t>Latitude:</t>
    </r>
    <r>
      <rPr>
        <sz val="9"/>
        <color rgb="FF000000"/>
        <rFont val="Arial"/>
        <family val="2"/>
      </rPr>
      <t> 37.3017°</t>
    </r>
  </si>
  <si>
    <r>
      <t>Longitude:</t>
    </r>
    <r>
      <rPr>
        <sz val="9"/>
        <color rgb="FF000000"/>
        <rFont val="Arial"/>
        <family val="2"/>
      </rPr>
      <t> -76.7039°</t>
    </r>
  </si>
  <si>
    <r>
      <t>Elevation:</t>
    </r>
    <r>
      <rPr>
        <sz val="9"/>
        <color rgb="FF000000"/>
        <rFont val="Arial"/>
        <family val="2"/>
      </rPr>
      <t> 70 ft</t>
    </r>
  </si>
  <si>
    <r>
      <t>0.361</t>
    </r>
    <r>
      <rPr>
        <sz val="8"/>
        <color rgb="FF000000"/>
        <rFont val="Arial"/>
        <family val="2"/>
      </rPr>
      <t>(0.326‑0.399)</t>
    </r>
  </si>
  <si>
    <r>
      <t>0.431</t>
    </r>
    <r>
      <rPr>
        <sz val="8"/>
        <color rgb="FF000000"/>
        <rFont val="Arial"/>
        <family val="2"/>
      </rPr>
      <t>(0.389‑0.476)</t>
    </r>
  </si>
  <si>
    <r>
      <t>0.508</t>
    </r>
    <r>
      <rPr>
        <sz val="8"/>
        <color rgb="FF000000"/>
        <rFont val="Arial"/>
        <family val="2"/>
      </rPr>
      <t>(0.459‑0.562)</t>
    </r>
  </si>
  <si>
    <r>
      <t>0.570</t>
    </r>
    <r>
      <rPr>
        <sz val="8"/>
        <color rgb="FF000000"/>
        <rFont val="Arial"/>
        <family val="2"/>
      </rPr>
      <t>(0.512‑0.629)</t>
    </r>
  </si>
  <si>
    <r>
      <t>0.644</t>
    </r>
    <r>
      <rPr>
        <sz val="8"/>
        <color rgb="FF000000"/>
        <rFont val="Arial"/>
        <family val="2"/>
      </rPr>
      <t>(0.576‑0.710)</t>
    </r>
  </si>
  <si>
    <r>
      <t>0.700</t>
    </r>
    <r>
      <rPr>
        <sz val="8"/>
        <color rgb="FF000000"/>
        <rFont val="Arial"/>
        <family val="2"/>
      </rPr>
      <t>(0.623‑0.772)</t>
    </r>
  </si>
  <si>
    <r>
      <t>0.755</t>
    </r>
    <r>
      <rPr>
        <sz val="8"/>
        <color rgb="FF000000"/>
        <rFont val="Arial"/>
        <family val="2"/>
      </rPr>
      <t>(0.669‑0.832)</t>
    </r>
  </si>
  <si>
    <r>
      <t>0.807</t>
    </r>
    <r>
      <rPr>
        <sz val="8"/>
        <color rgb="FF000000"/>
        <rFont val="Arial"/>
        <family val="2"/>
      </rPr>
      <t>(0.710‑0.891)</t>
    </r>
  </si>
  <si>
    <r>
      <t>0.872</t>
    </r>
    <r>
      <rPr>
        <sz val="8"/>
        <color rgb="FF000000"/>
        <rFont val="Arial"/>
        <family val="2"/>
      </rPr>
      <t>(0.761‑0.967)</t>
    </r>
  </si>
  <si>
    <r>
      <t>0.925</t>
    </r>
    <r>
      <rPr>
        <sz val="8"/>
        <color rgb="FF000000"/>
        <rFont val="Arial"/>
        <family val="2"/>
      </rPr>
      <t>(0.800‑1.03)</t>
    </r>
  </si>
  <si>
    <r>
      <t>0.577</t>
    </r>
    <r>
      <rPr>
        <sz val="8"/>
        <color rgb="FF000000"/>
        <rFont val="Arial"/>
        <family val="2"/>
      </rPr>
      <t>(0.520‑0.638)</t>
    </r>
  </si>
  <si>
    <r>
      <t>0.689</t>
    </r>
    <r>
      <rPr>
        <sz val="8"/>
        <color rgb="FF000000"/>
        <rFont val="Arial"/>
        <family val="2"/>
      </rPr>
      <t>(0.622‑0.761)</t>
    </r>
  </si>
  <si>
    <r>
      <t>0.814</t>
    </r>
    <r>
      <rPr>
        <sz val="8"/>
        <color rgb="FF000000"/>
        <rFont val="Arial"/>
        <family val="2"/>
      </rPr>
      <t>(0.734‑0.899)</t>
    </r>
  </si>
  <si>
    <r>
      <t>0.912</t>
    </r>
    <r>
      <rPr>
        <sz val="8"/>
        <color rgb="FF000000"/>
        <rFont val="Arial"/>
        <family val="2"/>
      </rPr>
      <t>(0.820‑1.01)</t>
    </r>
  </si>
  <si>
    <r>
      <t>1.03</t>
    </r>
    <r>
      <rPr>
        <sz val="8"/>
        <color rgb="FF000000"/>
        <rFont val="Arial"/>
        <family val="2"/>
      </rPr>
      <t>(0.917‑1.13)</t>
    </r>
  </si>
  <si>
    <r>
      <t>1.12</t>
    </r>
    <r>
      <rPr>
        <sz val="8"/>
        <color rgb="FF000000"/>
        <rFont val="Arial"/>
        <family val="2"/>
      </rPr>
      <t>(0.993‑1.23)</t>
    </r>
  </si>
  <si>
    <r>
      <t>1.20</t>
    </r>
    <r>
      <rPr>
        <sz val="8"/>
        <color rgb="FF000000"/>
        <rFont val="Arial"/>
        <family val="2"/>
      </rPr>
      <t>(1.06‑1.32)</t>
    </r>
  </si>
  <si>
    <r>
      <t>1.28</t>
    </r>
    <r>
      <rPr>
        <sz val="8"/>
        <color rgb="FF000000"/>
        <rFont val="Arial"/>
        <family val="2"/>
      </rPr>
      <t>(1.13‑1.41)</t>
    </r>
  </si>
  <si>
    <r>
      <t>1.38</t>
    </r>
    <r>
      <rPr>
        <sz val="8"/>
        <color rgb="FF000000"/>
        <rFont val="Arial"/>
        <family val="2"/>
      </rPr>
      <t>(1.20‑1.53)</t>
    </r>
  </si>
  <si>
    <r>
      <t>1.46</t>
    </r>
    <r>
      <rPr>
        <sz val="8"/>
        <color rgb="FF000000"/>
        <rFont val="Arial"/>
        <family val="2"/>
      </rPr>
      <t>(1.26‑1.62)</t>
    </r>
  </si>
  <si>
    <r>
      <t>0.721</t>
    </r>
    <r>
      <rPr>
        <sz val="8"/>
        <color rgb="FF000000"/>
        <rFont val="Arial"/>
        <family val="2"/>
      </rPr>
      <t>(0.651‑0.797)</t>
    </r>
  </si>
  <si>
    <r>
      <t>0.867</t>
    </r>
    <r>
      <rPr>
        <sz val="8"/>
        <color rgb="FF000000"/>
        <rFont val="Arial"/>
        <family val="2"/>
      </rPr>
      <t>(0.782‑0.957)</t>
    </r>
  </si>
  <si>
    <r>
      <t>1.03</t>
    </r>
    <r>
      <rPr>
        <sz val="8"/>
        <color rgb="FF000000"/>
        <rFont val="Arial"/>
        <family val="2"/>
      </rPr>
      <t>(0.929‑1.14)</t>
    </r>
  </si>
  <si>
    <r>
      <t>1.41</t>
    </r>
    <r>
      <rPr>
        <sz val="8"/>
        <color rgb="FF000000"/>
        <rFont val="Arial"/>
        <family val="2"/>
      </rPr>
      <t>(1.26‑1.56)</t>
    </r>
  </si>
  <si>
    <r>
      <t>1.52</t>
    </r>
    <r>
      <rPr>
        <sz val="8"/>
        <color rgb="FF000000"/>
        <rFont val="Arial"/>
        <family val="2"/>
      </rPr>
      <t>(1.34‑1.67)</t>
    </r>
  </si>
  <si>
    <r>
      <t>1.61</t>
    </r>
    <r>
      <rPr>
        <sz val="8"/>
        <color rgb="FF000000"/>
        <rFont val="Arial"/>
        <family val="2"/>
      </rPr>
      <t>(1.42‑1.78)</t>
    </r>
  </si>
  <si>
    <r>
      <t>1.74</t>
    </r>
    <r>
      <rPr>
        <sz val="8"/>
        <color rgb="FF000000"/>
        <rFont val="Arial"/>
        <family val="2"/>
      </rPr>
      <t>(1.51‑1.93)</t>
    </r>
  </si>
  <si>
    <r>
      <t>1.83</t>
    </r>
    <r>
      <rPr>
        <sz val="8"/>
        <color rgb="FF000000"/>
        <rFont val="Arial"/>
        <family val="2"/>
      </rPr>
      <t>(1.58‑2.03)</t>
    </r>
  </si>
  <si>
    <r>
      <t>0.989</t>
    </r>
    <r>
      <rPr>
        <sz val="8"/>
        <color rgb="FF000000"/>
        <rFont val="Arial"/>
        <family val="2"/>
      </rPr>
      <t>(0.892‑1.09)</t>
    </r>
  </si>
  <si>
    <r>
      <t>1.20</t>
    </r>
    <r>
      <rPr>
        <sz val="8"/>
        <color rgb="FF000000"/>
        <rFont val="Arial"/>
        <family val="2"/>
      </rPr>
      <t>(1.08‑1.32)</t>
    </r>
  </si>
  <si>
    <r>
      <t>1.67</t>
    </r>
    <r>
      <rPr>
        <sz val="8"/>
        <color rgb="FF000000"/>
        <rFont val="Arial"/>
        <family val="2"/>
      </rPr>
      <t>(1.50‑1.85)</t>
    </r>
  </si>
  <si>
    <r>
      <t>1.93</t>
    </r>
    <r>
      <rPr>
        <sz val="8"/>
        <color rgb="FF000000"/>
        <rFont val="Arial"/>
        <family val="2"/>
      </rPr>
      <t>(1.72‑2.12)</t>
    </r>
  </si>
  <si>
    <r>
      <t>2.13</t>
    </r>
    <r>
      <rPr>
        <sz val="8"/>
        <color rgb="FF000000"/>
        <rFont val="Arial"/>
        <family val="2"/>
      </rPr>
      <t>(1.89‑2.34)</t>
    </r>
  </si>
  <si>
    <r>
      <t>2.32</t>
    </r>
    <r>
      <rPr>
        <sz val="8"/>
        <color rgb="FF000000"/>
        <rFont val="Arial"/>
        <family val="2"/>
      </rPr>
      <t>(2.06‑2.56)</t>
    </r>
  </si>
  <si>
    <r>
      <t>2.51</t>
    </r>
    <r>
      <rPr>
        <sz val="8"/>
        <color rgb="FF000000"/>
        <rFont val="Arial"/>
        <family val="2"/>
      </rPr>
      <t>(2.21‑2.77)</t>
    </r>
  </si>
  <si>
    <r>
      <t>2.76</t>
    </r>
    <r>
      <rPr>
        <sz val="8"/>
        <color rgb="FF000000"/>
        <rFont val="Arial"/>
        <family val="2"/>
      </rPr>
      <t>(2.41‑3.06)</t>
    </r>
  </si>
  <si>
    <r>
      <t>2.96</t>
    </r>
    <r>
      <rPr>
        <sz val="8"/>
        <color rgb="FF000000"/>
        <rFont val="Arial"/>
        <family val="2"/>
      </rPr>
      <t>(2.56‑3.29)</t>
    </r>
  </si>
  <si>
    <r>
      <t>1.50</t>
    </r>
    <r>
      <rPr>
        <sz val="8"/>
        <color rgb="FF000000"/>
        <rFont val="Arial"/>
        <family val="2"/>
      </rPr>
      <t>(1.36‑1.66)</t>
    </r>
  </si>
  <si>
    <r>
      <t>1.88</t>
    </r>
    <r>
      <rPr>
        <sz val="8"/>
        <color rgb="FF000000"/>
        <rFont val="Arial"/>
        <family val="2"/>
      </rPr>
      <t>(1.69‑2.07)</t>
    </r>
  </si>
  <si>
    <r>
      <t>2.18</t>
    </r>
    <r>
      <rPr>
        <sz val="8"/>
        <color rgb="FF000000"/>
        <rFont val="Arial"/>
        <family val="2"/>
      </rPr>
      <t>(1.96‑2.40)</t>
    </r>
  </si>
  <si>
    <r>
      <t>2.88</t>
    </r>
    <r>
      <rPr>
        <sz val="8"/>
        <color rgb="FF000000"/>
        <rFont val="Arial"/>
        <family val="2"/>
      </rPr>
      <t>(2.57‑3.18)</t>
    </r>
  </si>
  <si>
    <r>
      <t>3.20</t>
    </r>
    <r>
      <rPr>
        <sz val="8"/>
        <color rgb="FF000000"/>
        <rFont val="Arial"/>
        <family val="2"/>
      </rPr>
      <t>(2.83‑3.53)</t>
    </r>
  </si>
  <si>
    <r>
      <t>3.52</t>
    </r>
    <r>
      <rPr>
        <sz val="8"/>
        <color rgb="FF000000"/>
        <rFont val="Arial"/>
        <family val="2"/>
      </rPr>
      <t>(3.10‑3.89)</t>
    </r>
  </si>
  <si>
    <r>
      <t>3.97</t>
    </r>
    <r>
      <rPr>
        <sz val="8"/>
        <color rgb="FF000000"/>
        <rFont val="Arial"/>
        <family val="2"/>
      </rPr>
      <t>(3.46‑4.40)</t>
    </r>
  </si>
  <si>
    <r>
      <t>4.32</t>
    </r>
    <r>
      <rPr>
        <sz val="8"/>
        <color rgb="FF000000"/>
        <rFont val="Arial"/>
        <family val="2"/>
      </rPr>
      <t>(3.74‑4.81)</t>
    </r>
  </si>
  <si>
    <r>
      <t>1.75</t>
    </r>
    <r>
      <rPr>
        <sz val="8"/>
        <color rgb="FF000000"/>
        <rFont val="Arial"/>
        <family val="2"/>
      </rPr>
      <t>(1.57‑1.96)</t>
    </r>
  </si>
  <si>
    <r>
      <t>2.20</t>
    </r>
    <r>
      <rPr>
        <sz val="8"/>
        <color rgb="FF000000"/>
        <rFont val="Arial"/>
        <family val="2"/>
      </rPr>
      <t>(1.98‑2.46)</t>
    </r>
  </si>
  <si>
    <r>
      <t>2.58</t>
    </r>
    <r>
      <rPr>
        <sz val="8"/>
        <color rgb="FF000000"/>
        <rFont val="Arial"/>
        <family val="2"/>
      </rPr>
      <t>(2.31‑2.87)</t>
    </r>
  </si>
  <si>
    <r>
      <t>3.09</t>
    </r>
    <r>
      <rPr>
        <sz val="8"/>
        <color rgb="FF000000"/>
        <rFont val="Arial"/>
        <family val="2"/>
      </rPr>
      <t>(2.74‑3.43)</t>
    </r>
  </si>
  <si>
    <r>
      <t>3.51</t>
    </r>
    <r>
      <rPr>
        <sz val="8"/>
        <color rgb="FF000000"/>
        <rFont val="Arial"/>
        <family val="2"/>
      </rPr>
      <t>(3.10‑3.90)</t>
    </r>
  </si>
  <si>
    <r>
      <t>3.94</t>
    </r>
    <r>
      <rPr>
        <sz val="8"/>
        <color rgb="FF000000"/>
        <rFont val="Arial"/>
        <family val="2"/>
      </rPr>
      <t>(3.46‑4.38)</t>
    </r>
  </si>
  <si>
    <r>
      <t>4.39</t>
    </r>
    <r>
      <rPr>
        <sz val="8"/>
        <color rgb="FF000000"/>
        <rFont val="Arial"/>
        <family val="2"/>
      </rPr>
      <t>(3.83‑4.89)</t>
    </r>
  </si>
  <si>
    <r>
      <t>5.03</t>
    </r>
    <r>
      <rPr>
        <sz val="8"/>
        <color rgb="FF000000"/>
        <rFont val="Arial"/>
        <family val="2"/>
      </rPr>
      <t>(4.33‑5.61)</t>
    </r>
  </si>
  <si>
    <r>
      <t>5.55</t>
    </r>
    <r>
      <rPr>
        <sz val="8"/>
        <color rgb="FF000000"/>
        <rFont val="Arial"/>
        <family val="2"/>
      </rPr>
      <t>(4.74‑6.21)</t>
    </r>
  </si>
  <si>
    <r>
      <t>1.56</t>
    </r>
    <r>
      <rPr>
        <sz val="8"/>
        <color rgb="FF000000"/>
        <rFont val="Arial"/>
        <family val="2"/>
      </rPr>
      <t>(1.39‑1.76)</t>
    </r>
  </si>
  <si>
    <r>
      <t>1.89</t>
    </r>
    <r>
      <rPr>
        <sz val="8"/>
        <color rgb="FF000000"/>
        <rFont val="Arial"/>
        <family val="2"/>
      </rPr>
      <t>(1.69‑2.13)</t>
    </r>
  </si>
  <si>
    <r>
      <t>2.38</t>
    </r>
    <r>
      <rPr>
        <sz val="8"/>
        <color rgb="FF000000"/>
        <rFont val="Arial"/>
        <family val="2"/>
      </rPr>
      <t>(2.12‑2.68)</t>
    </r>
  </si>
  <si>
    <r>
      <t>2.79</t>
    </r>
    <r>
      <rPr>
        <sz val="8"/>
        <color rgb="FF000000"/>
        <rFont val="Arial"/>
        <family val="2"/>
      </rPr>
      <t>(2.47‑3.14)</t>
    </r>
  </si>
  <si>
    <r>
      <t>3.34</t>
    </r>
    <r>
      <rPr>
        <sz val="8"/>
        <color rgb="FF000000"/>
        <rFont val="Arial"/>
        <family val="2"/>
      </rPr>
      <t>(2.95‑3.75)</t>
    </r>
  </si>
  <si>
    <r>
      <t>3.81</t>
    </r>
    <r>
      <rPr>
        <sz val="8"/>
        <color rgb="FF000000"/>
        <rFont val="Arial"/>
        <family val="2"/>
      </rPr>
      <t>(3.33‑4.27)</t>
    </r>
  </si>
  <si>
    <r>
      <t>4.29</t>
    </r>
    <r>
      <rPr>
        <sz val="8"/>
        <color rgb="FF000000"/>
        <rFont val="Arial"/>
        <family val="2"/>
      </rPr>
      <t>(3.73‑4.81)</t>
    </r>
  </si>
  <si>
    <r>
      <t>4.80</t>
    </r>
    <r>
      <rPr>
        <sz val="8"/>
        <color rgb="FF000000"/>
        <rFont val="Arial"/>
        <family val="2"/>
      </rPr>
      <t>(4.14‑5.39)</t>
    </r>
  </si>
  <si>
    <r>
      <t>5.51</t>
    </r>
    <r>
      <rPr>
        <sz val="8"/>
        <color rgb="FF000000"/>
        <rFont val="Arial"/>
        <family val="2"/>
      </rPr>
      <t>(4.70‑6.20)</t>
    </r>
  </si>
  <si>
    <r>
      <t>6.10</t>
    </r>
    <r>
      <rPr>
        <sz val="8"/>
        <color rgb="FF000000"/>
        <rFont val="Arial"/>
        <family val="2"/>
      </rPr>
      <t>(5.15‑6.88)</t>
    </r>
  </si>
  <si>
    <r>
      <t>1.91</t>
    </r>
    <r>
      <rPr>
        <sz val="8"/>
        <color rgb="FF000000"/>
        <rFont val="Arial"/>
        <family val="2"/>
      </rPr>
      <t>(1.71‑2.17)</t>
    </r>
  </si>
  <si>
    <r>
      <t>2.30</t>
    </r>
    <r>
      <rPr>
        <sz val="8"/>
        <color rgb="FF000000"/>
        <rFont val="Arial"/>
        <family val="2"/>
      </rPr>
      <t>(2.05‑2.61)</t>
    </r>
  </si>
  <si>
    <r>
      <t>2.89</t>
    </r>
    <r>
      <rPr>
        <sz val="8"/>
        <color rgb="FF000000"/>
        <rFont val="Arial"/>
        <family val="2"/>
      </rPr>
      <t>(2.57‑3.27)</t>
    </r>
  </si>
  <si>
    <r>
      <t>3.40</t>
    </r>
    <r>
      <rPr>
        <sz val="8"/>
        <color rgb="FF000000"/>
        <rFont val="Arial"/>
        <family val="2"/>
      </rPr>
      <t>(3.01‑3.84)</t>
    </r>
  </si>
  <si>
    <r>
      <t>4.11</t>
    </r>
    <r>
      <rPr>
        <sz val="8"/>
        <color rgb="FF000000"/>
        <rFont val="Arial"/>
        <family val="2"/>
      </rPr>
      <t>(3.61‑4.64)</t>
    </r>
  </si>
  <si>
    <r>
      <t>4.72</t>
    </r>
    <r>
      <rPr>
        <sz val="8"/>
        <color rgb="FF000000"/>
        <rFont val="Arial"/>
        <family val="2"/>
      </rPr>
      <t>(4.11‑5.32)</t>
    </r>
  </si>
  <si>
    <r>
      <t>5.37</t>
    </r>
    <r>
      <rPr>
        <sz val="8"/>
        <color rgb="FF000000"/>
        <rFont val="Arial"/>
        <family val="2"/>
      </rPr>
      <t>(4.64‑6.05)</t>
    </r>
  </si>
  <si>
    <r>
      <t>6.06</t>
    </r>
    <r>
      <rPr>
        <sz val="8"/>
        <color rgb="FF000000"/>
        <rFont val="Arial"/>
        <family val="2"/>
      </rPr>
      <t>(5.19‑6.84)</t>
    </r>
  </si>
  <si>
    <r>
      <t>7.07</t>
    </r>
    <r>
      <rPr>
        <sz val="8"/>
        <color rgb="FF000000"/>
        <rFont val="Arial"/>
        <family val="2"/>
      </rPr>
      <t>(5.96‑8.00)</t>
    </r>
  </si>
  <si>
    <r>
      <t>7.92</t>
    </r>
    <r>
      <rPr>
        <sz val="8"/>
        <color rgb="FF000000"/>
        <rFont val="Arial"/>
        <family val="2"/>
      </rPr>
      <t>(6.59‑8.98)</t>
    </r>
  </si>
  <si>
    <r>
      <t>2.31</t>
    </r>
    <r>
      <rPr>
        <sz val="8"/>
        <color rgb="FF000000"/>
        <rFont val="Arial"/>
        <family val="2"/>
      </rPr>
      <t>(2.05‑2.62)</t>
    </r>
  </si>
  <si>
    <r>
      <t>2.77</t>
    </r>
    <r>
      <rPr>
        <sz val="8"/>
        <color rgb="FF000000"/>
        <rFont val="Arial"/>
        <family val="2"/>
      </rPr>
      <t>(2.47‑3.15)</t>
    </r>
  </si>
  <si>
    <r>
      <t>3.50</t>
    </r>
    <r>
      <rPr>
        <sz val="8"/>
        <color rgb="FF000000"/>
        <rFont val="Arial"/>
        <family val="2"/>
      </rPr>
      <t>(3.10‑3.97)</t>
    </r>
  </si>
  <si>
    <r>
      <t>4.14</t>
    </r>
    <r>
      <rPr>
        <sz val="8"/>
        <color rgb="FF000000"/>
        <rFont val="Arial"/>
        <family val="2"/>
      </rPr>
      <t>(3.65‑4.69)</t>
    </r>
  </si>
  <si>
    <r>
      <t>5.08</t>
    </r>
    <r>
      <rPr>
        <sz val="8"/>
        <color rgb="FF000000"/>
        <rFont val="Arial"/>
        <family val="2"/>
      </rPr>
      <t>(4.44‑5.73)</t>
    </r>
  </si>
  <si>
    <r>
      <t>5.90</t>
    </r>
    <r>
      <rPr>
        <sz val="8"/>
        <color rgb="FF000000"/>
        <rFont val="Arial"/>
        <family val="2"/>
      </rPr>
      <t>(5.11‑6.65)</t>
    </r>
  </si>
  <si>
    <r>
      <t>6.79</t>
    </r>
    <r>
      <rPr>
        <sz val="8"/>
        <color rgb="FF000000"/>
        <rFont val="Arial"/>
        <family val="2"/>
      </rPr>
      <t>(5.82‑7.66)</t>
    </r>
  </si>
  <si>
    <r>
      <t>7.78</t>
    </r>
    <r>
      <rPr>
        <sz val="8"/>
        <color rgb="FF000000"/>
        <rFont val="Arial"/>
        <family val="2"/>
      </rPr>
      <t>(6.58‑8.76)</t>
    </r>
  </si>
  <si>
    <r>
      <t>9.25</t>
    </r>
    <r>
      <rPr>
        <sz val="8"/>
        <color rgb="FF000000"/>
        <rFont val="Arial"/>
        <family val="2"/>
      </rPr>
      <t>(7.69‑10.4)</t>
    </r>
  </si>
  <si>
    <r>
      <t>10.5</t>
    </r>
    <r>
      <rPr>
        <sz val="8"/>
        <color rgb="FF000000"/>
        <rFont val="Arial"/>
        <family val="2"/>
      </rPr>
      <t>(8.62‑11.9)</t>
    </r>
  </si>
  <si>
    <r>
      <t>2.61</t>
    </r>
    <r>
      <rPr>
        <sz val="8"/>
        <color rgb="FF000000"/>
        <rFont val="Arial"/>
        <family val="2"/>
      </rPr>
      <t>(2.40‑2.90)</t>
    </r>
  </si>
  <si>
    <r>
      <t>3.16</t>
    </r>
    <r>
      <rPr>
        <sz val="8"/>
        <color rgb="FF000000"/>
        <rFont val="Arial"/>
        <family val="2"/>
      </rPr>
      <t>(2.91‑3.50)</t>
    </r>
  </si>
  <si>
    <r>
      <t>4.07</t>
    </r>
    <r>
      <rPr>
        <sz val="8"/>
        <color rgb="FF000000"/>
        <rFont val="Arial"/>
        <family val="2"/>
      </rPr>
      <t>(3.73‑4.51)</t>
    </r>
  </si>
  <si>
    <r>
      <t>4.87</t>
    </r>
    <r>
      <rPr>
        <sz val="8"/>
        <color rgb="FF000000"/>
        <rFont val="Arial"/>
        <family val="2"/>
      </rPr>
      <t>(4.44‑5.37)</t>
    </r>
  </si>
  <si>
    <r>
      <t>6.08</t>
    </r>
    <r>
      <rPr>
        <sz val="8"/>
        <color rgb="FF000000"/>
        <rFont val="Arial"/>
        <family val="2"/>
      </rPr>
      <t>(5.51‑6.69)</t>
    </r>
  </si>
  <si>
    <r>
      <t>7.16</t>
    </r>
    <r>
      <rPr>
        <sz val="8"/>
        <color rgb="FF000000"/>
        <rFont val="Arial"/>
        <family val="2"/>
      </rPr>
      <t>(6.43‑7.84)</t>
    </r>
  </si>
  <si>
    <r>
      <t>8.37</t>
    </r>
    <r>
      <rPr>
        <sz val="8"/>
        <color rgb="FF000000"/>
        <rFont val="Arial"/>
        <family val="2"/>
      </rPr>
      <t>(7.45‑9.14)</t>
    </r>
  </si>
  <si>
    <r>
      <t>9.75</t>
    </r>
    <r>
      <rPr>
        <sz val="8"/>
        <color rgb="FF000000"/>
        <rFont val="Arial"/>
        <family val="2"/>
      </rPr>
      <t>(8.59‑10.6)</t>
    </r>
  </si>
  <si>
    <r>
      <t>11.9</t>
    </r>
    <r>
      <rPr>
        <sz val="8"/>
        <color rgb="FF000000"/>
        <rFont val="Arial"/>
        <family val="2"/>
      </rPr>
      <t>(10.3‑12.9)</t>
    </r>
  </si>
  <si>
    <r>
      <t>13.7</t>
    </r>
    <r>
      <rPr>
        <sz val="8"/>
        <color rgb="FF000000"/>
        <rFont val="Arial"/>
        <family val="2"/>
      </rPr>
      <t>(11.7‑14.9)</t>
    </r>
  </si>
  <si>
    <r>
      <t>3.05</t>
    </r>
    <r>
      <rPr>
        <sz val="8"/>
        <color rgb="FF000000"/>
        <rFont val="Arial"/>
        <family val="2"/>
      </rPr>
      <t>(2.80‑3.35)</t>
    </r>
  </si>
  <si>
    <r>
      <t>3.69</t>
    </r>
    <r>
      <rPr>
        <sz val="8"/>
        <color rgb="FF000000"/>
        <rFont val="Arial"/>
        <family val="2"/>
      </rPr>
      <t>(3.39‑4.06)</t>
    </r>
  </si>
  <si>
    <r>
      <t>4.74</t>
    </r>
    <r>
      <rPr>
        <sz val="8"/>
        <color rgb="FF000000"/>
        <rFont val="Arial"/>
        <family val="2"/>
      </rPr>
      <t>(4.35‑5.20)</t>
    </r>
  </si>
  <si>
    <r>
      <t>5.64</t>
    </r>
    <r>
      <rPr>
        <sz val="8"/>
        <color rgb="FF000000"/>
        <rFont val="Arial"/>
        <family val="2"/>
      </rPr>
      <t>(5.16‑6.18)</t>
    </r>
  </si>
  <si>
    <r>
      <t>6.99</t>
    </r>
    <r>
      <rPr>
        <sz val="8"/>
        <color rgb="FF000000"/>
        <rFont val="Arial"/>
        <family val="2"/>
      </rPr>
      <t>(6.35‑7.63)</t>
    </r>
  </si>
  <si>
    <r>
      <t>8.17</t>
    </r>
    <r>
      <rPr>
        <sz val="8"/>
        <color rgb="FF000000"/>
        <rFont val="Arial"/>
        <family val="2"/>
      </rPr>
      <t>(7.37‑8.90)</t>
    </r>
  </si>
  <si>
    <r>
      <t>9.48</t>
    </r>
    <r>
      <rPr>
        <sz val="8"/>
        <color rgb="FF000000"/>
        <rFont val="Arial"/>
        <family val="2"/>
      </rPr>
      <t>(8.47‑10.3)</t>
    </r>
  </si>
  <si>
    <r>
      <t>10.9</t>
    </r>
    <r>
      <rPr>
        <sz val="8"/>
        <color rgb="FF000000"/>
        <rFont val="Arial"/>
        <family val="2"/>
      </rPr>
      <t>(9.69‑11.9)</t>
    </r>
  </si>
  <si>
    <r>
      <t>13.1</t>
    </r>
    <r>
      <rPr>
        <sz val="8"/>
        <color rgb="FF000000"/>
        <rFont val="Arial"/>
        <family val="2"/>
      </rPr>
      <t>(11.5‑14.3)</t>
    </r>
  </si>
  <si>
    <r>
      <t>15.0</t>
    </r>
    <r>
      <rPr>
        <sz val="8"/>
        <color rgb="FF000000"/>
        <rFont val="Arial"/>
        <family val="2"/>
      </rPr>
      <t>(12.9‑16.4)</t>
    </r>
  </si>
  <si>
    <r>
      <t>3.91</t>
    </r>
    <r>
      <rPr>
        <sz val="8"/>
        <color rgb="FF000000"/>
        <rFont val="Arial"/>
        <family val="2"/>
      </rPr>
      <t>(3.60‑4.29)</t>
    </r>
  </si>
  <si>
    <r>
      <t>5.01</t>
    </r>
    <r>
      <rPr>
        <sz val="8"/>
        <color rgb="FF000000"/>
        <rFont val="Arial"/>
        <family val="2"/>
      </rPr>
      <t>(4.60‑5.50)</t>
    </r>
  </si>
  <si>
    <r>
      <t>5.96</t>
    </r>
    <r>
      <rPr>
        <sz val="8"/>
        <color rgb="FF000000"/>
        <rFont val="Arial"/>
        <family val="2"/>
      </rPr>
      <t>(5.45‑6.52)</t>
    </r>
  </si>
  <si>
    <r>
      <t>7.37</t>
    </r>
    <r>
      <rPr>
        <sz val="8"/>
        <color rgb="FF000000"/>
        <rFont val="Arial"/>
        <family val="2"/>
      </rPr>
      <t>(6.70‑8.05)</t>
    </r>
  </si>
  <si>
    <r>
      <t>8.60</t>
    </r>
    <r>
      <rPr>
        <sz val="8"/>
        <color rgb="FF000000"/>
        <rFont val="Arial"/>
        <family val="2"/>
      </rPr>
      <t>(7.77‑9.38)</t>
    </r>
  </si>
  <si>
    <r>
      <t>9.97</t>
    </r>
    <r>
      <rPr>
        <sz val="8"/>
        <color rgb="FF000000"/>
        <rFont val="Arial"/>
        <family val="2"/>
      </rPr>
      <t>(8.92‑10.9)</t>
    </r>
  </si>
  <si>
    <r>
      <t>11.5</t>
    </r>
    <r>
      <rPr>
        <sz val="8"/>
        <color rgb="FF000000"/>
        <rFont val="Arial"/>
        <family val="2"/>
      </rPr>
      <t>(10.2‑12.5)</t>
    </r>
  </si>
  <si>
    <r>
      <t>13.8</t>
    </r>
    <r>
      <rPr>
        <sz val="8"/>
        <color rgb="FF000000"/>
        <rFont val="Arial"/>
        <family val="2"/>
      </rPr>
      <t>(12.1‑15.0)</t>
    </r>
  </si>
  <si>
    <r>
      <t>15.7</t>
    </r>
    <r>
      <rPr>
        <sz val="8"/>
        <color rgb="FF000000"/>
        <rFont val="Arial"/>
        <family val="2"/>
      </rPr>
      <t>(13.6‑17.1)</t>
    </r>
  </si>
  <si>
    <r>
      <t>4.13</t>
    </r>
    <r>
      <rPr>
        <sz val="8"/>
        <color rgb="FF000000"/>
        <rFont val="Arial"/>
        <family val="2"/>
      </rPr>
      <t>(3.81‑4.53)</t>
    </r>
  </si>
  <si>
    <r>
      <t>5.29</t>
    </r>
    <r>
      <rPr>
        <sz val="8"/>
        <color rgb="FF000000"/>
        <rFont val="Arial"/>
        <family val="2"/>
      </rPr>
      <t>(4.86‑5.79)</t>
    </r>
  </si>
  <si>
    <r>
      <t>6.28</t>
    </r>
    <r>
      <rPr>
        <sz val="8"/>
        <color rgb="FF000000"/>
        <rFont val="Arial"/>
        <family val="2"/>
      </rPr>
      <t>(5.75‑6.87)</t>
    </r>
  </si>
  <si>
    <r>
      <t>7.76</t>
    </r>
    <r>
      <rPr>
        <sz val="8"/>
        <color rgb="FF000000"/>
        <rFont val="Arial"/>
        <family val="2"/>
      </rPr>
      <t>(7.06‑8.47)</t>
    </r>
  </si>
  <si>
    <r>
      <t>9.04</t>
    </r>
    <r>
      <rPr>
        <sz val="8"/>
        <color rgb="FF000000"/>
        <rFont val="Arial"/>
        <family val="2"/>
      </rPr>
      <t>(8.17‑9.86)</t>
    </r>
  </si>
  <si>
    <r>
      <t>10.5</t>
    </r>
    <r>
      <rPr>
        <sz val="8"/>
        <color rgb="FF000000"/>
        <rFont val="Arial"/>
        <family val="2"/>
      </rPr>
      <t>(9.37‑11.4)</t>
    </r>
  </si>
  <si>
    <r>
      <t>12.0</t>
    </r>
    <r>
      <rPr>
        <sz val="8"/>
        <color rgb="FF000000"/>
        <rFont val="Arial"/>
        <family val="2"/>
      </rPr>
      <t>(10.7‑13.1)</t>
    </r>
  </si>
  <si>
    <r>
      <t>14.4</t>
    </r>
    <r>
      <rPr>
        <sz val="8"/>
        <color rgb="FF000000"/>
        <rFont val="Arial"/>
        <family val="2"/>
      </rPr>
      <t>(12.7‑15.7)</t>
    </r>
  </si>
  <si>
    <r>
      <t>16.5</t>
    </r>
    <r>
      <rPr>
        <sz val="8"/>
        <color rgb="FF000000"/>
        <rFont val="Arial"/>
        <family val="2"/>
      </rPr>
      <t>(14.2‑17.9)</t>
    </r>
  </si>
  <si>
    <r>
      <t>3.96</t>
    </r>
    <r>
      <rPr>
        <sz val="8"/>
        <color rgb="FF000000"/>
        <rFont val="Arial"/>
        <family val="2"/>
      </rPr>
      <t>(3.67‑4.31)</t>
    </r>
  </si>
  <si>
    <r>
      <t>4.78</t>
    </r>
    <r>
      <rPr>
        <sz val="8"/>
        <color rgb="FF000000"/>
        <rFont val="Arial"/>
        <family val="2"/>
      </rPr>
      <t>(4.42‑5.20)</t>
    </r>
  </si>
  <si>
    <r>
      <t>6.03</t>
    </r>
    <r>
      <rPr>
        <sz val="8"/>
        <color rgb="FF000000"/>
        <rFont val="Arial"/>
        <family val="2"/>
      </rPr>
      <t>(5.58‑6.56)</t>
    </r>
  </si>
  <si>
    <r>
      <t>7.11</t>
    </r>
    <r>
      <rPr>
        <sz val="8"/>
        <color rgb="FF000000"/>
        <rFont val="Arial"/>
        <family val="2"/>
      </rPr>
      <t>(6.55‑7.73)</t>
    </r>
  </si>
  <si>
    <r>
      <t>8.71</t>
    </r>
    <r>
      <rPr>
        <sz val="8"/>
        <color rgb="FF000000"/>
        <rFont val="Arial"/>
        <family val="2"/>
      </rPr>
      <t>(7.96‑9.45)</t>
    </r>
  </si>
  <si>
    <r>
      <t>10.1</t>
    </r>
    <r>
      <rPr>
        <sz val="8"/>
        <color rgb="FF000000"/>
        <rFont val="Arial"/>
        <family val="2"/>
      </rPr>
      <t>(9.16‑10.9)</t>
    </r>
  </si>
  <si>
    <r>
      <t>11.6</t>
    </r>
    <r>
      <rPr>
        <sz val="8"/>
        <color rgb="FF000000"/>
        <rFont val="Arial"/>
        <family val="2"/>
      </rPr>
      <t>(10.5‑12.6)</t>
    </r>
  </si>
  <si>
    <r>
      <t>13.3</t>
    </r>
    <r>
      <rPr>
        <sz val="8"/>
        <color rgb="FF000000"/>
        <rFont val="Arial"/>
        <family val="2"/>
      </rPr>
      <t>(11.9‑14.4)</t>
    </r>
  </si>
  <si>
    <r>
      <t>15.7</t>
    </r>
    <r>
      <rPr>
        <sz val="8"/>
        <color rgb="FF000000"/>
        <rFont val="Arial"/>
        <family val="2"/>
      </rPr>
      <t>(13.9‑17.1)</t>
    </r>
  </si>
  <si>
    <r>
      <t>17.9</t>
    </r>
    <r>
      <rPr>
        <sz val="8"/>
        <color rgb="FF000000"/>
        <rFont val="Arial"/>
        <family val="2"/>
      </rPr>
      <t>(15.6‑19.4)</t>
    </r>
  </si>
  <si>
    <r>
      <t>4.53</t>
    </r>
    <r>
      <rPr>
        <sz val="8"/>
        <color rgb="FF000000"/>
        <rFont val="Arial"/>
        <family val="2"/>
      </rPr>
      <t>(4.20‑4.89)</t>
    </r>
  </si>
  <si>
    <r>
      <t>5.43</t>
    </r>
    <r>
      <rPr>
        <sz val="8"/>
        <color rgb="FF000000"/>
        <rFont val="Arial"/>
        <family val="2"/>
      </rPr>
      <t>(5.05‑5.88)</t>
    </r>
  </si>
  <si>
    <r>
      <t>6.78</t>
    </r>
    <r>
      <rPr>
        <sz val="8"/>
        <color rgb="FF000000"/>
        <rFont val="Arial"/>
        <family val="2"/>
      </rPr>
      <t>(6.29‑7.33)</t>
    </r>
  </si>
  <si>
    <r>
      <t>7.90</t>
    </r>
    <r>
      <rPr>
        <sz val="8"/>
        <color rgb="FF000000"/>
        <rFont val="Arial"/>
        <family val="2"/>
      </rPr>
      <t>(7.31‑8.54)</t>
    </r>
  </si>
  <si>
    <r>
      <t>9.53</t>
    </r>
    <r>
      <rPr>
        <sz val="8"/>
        <color rgb="FF000000"/>
        <rFont val="Arial"/>
        <family val="2"/>
      </rPr>
      <t>(8.77‑10.3)</t>
    </r>
  </si>
  <si>
    <r>
      <t>10.9</t>
    </r>
    <r>
      <rPr>
        <sz val="8"/>
        <color rgb="FF000000"/>
        <rFont val="Arial"/>
        <family val="2"/>
      </rPr>
      <t>(9.97‑11.7)</t>
    </r>
  </si>
  <si>
    <r>
      <t>12.4</t>
    </r>
    <r>
      <rPr>
        <sz val="8"/>
        <color rgb="FF000000"/>
        <rFont val="Arial"/>
        <family val="2"/>
      </rPr>
      <t>(11.3‑13.3)</t>
    </r>
  </si>
  <si>
    <r>
      <t>13.9</t>
    </r>
    <r>
      <rPr>
        <sz val="8"/>
        <color rgb="FF000000"/>
        <rFont val="Arial"/>
        <family val="2"/>
      </rPr>
      <t>(12.6‑15.0)</t>
    </r>
  </si>
  <si>
    <r>
      <t>16.2</t>
    </r>
    <r>
      <rPr>
        <sz val="8"/>
        <color rgb="FF000000"/>
        <rFont val="Arial"/>
        <family val="2"/>
      </rPr>
      <t>(14.5‑17.5)</t>
    </r>
  </si>
  <si>
    <r>
      <t>6.08</t>
    </r>
    <r>
      <rPr>
        <sz val="8"/>
        <color rgb="FF000000"/>
        <rFont val="Arial"/>
        <family val="2"/>
      </rPr>
      <t>(5.69‑6.51)</t>
    </r>
  </si>
  <si>
    <r>
      <t>7.24</t>
    </r>
    <r>
      <rPr>
        <sz val="8"/>
        <color rgb="FF000000"/>
        <rFont val="Arial"/>
        <family val="2"/>
      </rPr>
      <t>(6.78‑7.76)</t>
    </r>
  </si>
  <si>
    <r>
      <t>8.75</t>
    </r>
    <r>
      <rPr>
        <sz val="8"/>
        <color rgb="FF000000"/>
        <rFont val="Arial"/>
        <family val="2"/>
      </rPr>
      <t>(8.18‑9.36)</t>
    </r>
  </si>
  <si>
    <r>
      <t>9.98</t>
    </r>
    <r>
      <rPr>
        <sz val="8"/>
        <color rgb="FF000000"/>
        <rFont val="Arial"/>
        <family val="2"/>
      </rPr>
      <t>(9.31‑10.7)</t>
    </r>
  </si>
  <si>
    <r>
      <t>14.5</t>
    </r>
    <r>
      <rPr>
        <sz val="8"/>
        <color rgb="FF000000"/>
        <rFont val="Arial"/>
        <family val="2"/>
      </rPr>
      <t>(13.4‑15.5)</t>
    </r>
  </si>
  <si>
    <r>
      <t>16.0</t>
    </r>
    <r>
      <rPr>
        <sz val="8"/>
        <color rgb="FF000000"/>
        <rFont val="Arial"/>
        <family val="2"/>
      </rPr>
      <t>(14.6‑17.1)</t>
    </r>
  </si>
  <si>
    <r>
      <t>18.0</t>
    </r>
    <r>
      <rPr>
        <sz val="8"/>
        <color rgb="FF000000"/>
        <rFont val="Arial"/>
        <family val="2"/>
      </rPr>
      <t>(16.4‑19.3)</t>
    </r>
  </si>
  <si>
    <r>
      <t>19.7</t>
    </r>
    <r>
      <rPr>
        <sz val="8"/>
        <color rgb="FF000000"/>
        <rFont val="Arial"/>
        <family val="2"/>
      </rPr>
      <t>(17.7‑21.1)</t>
    </r>
  </si>
  <si>
    <r>
      <t>7.46</t>
    </r>
    <r>
      <rPr>
        <sz val="8"/>
        <color rgb="FF000000"/>
        <rFont val="Arial"/>
        <family val="2"/>
      </rPr>
      <t>(7.01‑7.95)</t>
    </r>
  </si>
  <si>
    <r>
      <t>8.83</t>
    </r>
    <r>
      <rPr>
        <sz val="8"/>
        <color rgb="FF000000"/>
        <rFont val="Arial"/>
        <family val="2"/>
      </rPr>
      <t>(8.30‑9.42)</t>
    </r>
  </si>
  <si>
    <r>
      <t>11.8</t>
    </r>
    <r>
      <rPr>
        <sz val="8"/>
        <color rgb="FF000000"/>
        <rFont val="Arial"/>
        <family val="2"/>
      </rPr>
      <t>(11.1‑12.6)</t>
    </r>
  </si>
  <si>
    <r>
      <t>15.1</t>
    </r>
    <r>
      <rPr>
        <sz val="8"/>
        <color rgb="FF000000"/>
        <rFont val="Arial"/>
        <family val="2"/>
      </rPr>
      <t>(14.1‑16.1)</t>
    </r>
  </si>
  <si>
    <r>
      <t>16.6</t>
    </r>
    <r>
      <rPr>
        <sz val="8"/>
        <color rgb="FF000000"/>
        <rFont val="Arial"/>
        <family val="2"/>
      </rPr>
      <t>(15.5‑17.7)</t>
    </r>
  </si>
  <si>
    <r>
      <t>18.2</t>
    </r>
    <r>
      <rPr>
        <sz val="8"/>
        <color rgb="FF000000"/>
        <rFont val="Arial"/>
        <family val="2"/>
      </rPr>
      <t>(16.8‑19.3)</t>
    </r>
  </si>
  <si>
    <r>
      <t>21.8</t>
    </r>
    <r>
      <rPr>
        <sz val="8"/>
        <color rgb="FF000000"/>
        <rFont val="Arial"/>
        <family val="2"/>
      </rPr>
      <t>(19.9‑23.3)</t>
    </r>
  </si>
  <si>
    <r>
      <t>9.39</t>
    </r>
    <r>
      <rPr>
        <sz val="8"/>
        <color rgb="FF000000"/>
        <rFont val="Arial"/>
        <family val="2"/>
      </rPr>
      <t>(8.86‑9.96)</t>
    </r>
  </si>
  <si>
    <r>
      <t>13.0</t>
    </r>
    <r>
      <rPr>
        <sz val="8"/>
        <color rgb="FF000000"/>
        <rFont val="Arial"/>
        <family val="2"/>
      </rPr>
      <t>(12.2‑13.7)</t>
    </r>
  </si>
  <si>
    <r>
      <t>14.4</t>
    </r>
    <r>
      <rPr>
        <sz val="8"/>
        <color rgb="FF000000"/>
        <rFont val="Arial"/>
        <family val="2"/>
      </rPr>
      <t>(13.6‑15.3)</t>
    </r>
  </si>
  <si>
    <r>
      <t>16.3</t>
    </r>
    <r>
      <rPr>
        <sz val="8"/>
        <color rgb="FF000000"/>
        <rFont val="Arial"/>
        <family val="2"/>
      </rPr>
      <t>(15.3‑17.3)</t>
    </r>
  </si>
  <si>
    <r>
      <t>17.7</t>
    </r>
    <r>
      <rPr>
        <sz val="8"/>
        <color rgb="FF000000"/>
        <rFont val="Arial"/>
        <family val="2"/>
      </rPr>
      <t>(16.7‑18.8)</t>
    </r>
  </si>
  <si>
    <r>
      <t>19.2</t>
    </r>
    <r>
      <rPr>
        <sz val="8"/>
        <color rgb="FF000000"/>
        <rFont val="Arial"/>
        <family val="2"/>
      </rPr>
      <t>(17.9‑20.3)</t>
    </r>
  </si>
  <si>
    <r>
      <t>20.5</t>
    </r>
    <r>
      <rPr>
        <sz val="8"/>
        <color rgb="FF000000"/>
        <rFont val="Arial"/>
        <family val="2"/>
      </rPr>
      <t>(19.2‑21.8)</t>
    </r>
  </si>
  <si>
    <r>
      <t>22.3</t>
    </r>
    <r>
      <rPr>
        <sz val="8"/>
        <color rgb="FF000000"/>
        <rFont val="Arial"/>
        <family val="2"/>
      </rPr>
      <t>(20.8‑23.7)</t>
    </r>
  </si>
  <si>
    <r>
      <t>23.7</t>
    </r>
    <r>
      <rPr>
        <sz val="8"/>
        <color rgb="FF000000"/>
        <rFont val="Arial"/>
        <family val="2"/>
      </rPr>
      <t>(21.9‑25.2)</t>
    </r>
  </si>
  <si>
    <r>
      <t>15.1</t>
    </r>
    <r>
      <rPr>
        <sz val="8"/>
        <color rgb="FF000000"/>
        <rFont val="Arial"/>
        <family val="2"/>
      </rPr>
      <t>(14.3‑15.9)</t>
    </r>
  </si>
  <si>
    <r>
      <t>21.5</t>
    </r>
    <r>
      <rPr>
        <sz val="8"/>
        <color rgb="FF000000"/>
        <rFont val="Arial"/>
        <family val="2"/>
      </rPr>
      <t>(20.3‑22.7)</t>
    </r>
  </si>
  <si>
    <r>
      <t>22.9</t>
    </r>
    <r>
      <rPr>
        <sz val="8"/>
        <color rgb="FF000000"/>
        <rFont val="Arial"/>
        <family val="2"/>
      </rPr>
      <t>(21.5‑24.1)</t>
    </r>
  </si>
  <si>
    <r>
      <t>24.6</t>
    </r>
    <r>
      <rPr>
        <sz val="8"/>
        <color rgb="FF000000"/>
        <rFont val="Arial"/>
        <family val="2"/>
      </rPr>
      <t>(23.0‑25.9)</t>
    </r>
  </si>
  <si>
    <r>
      <t>25.8</t>
    </r>
    <r>
      <rPr>
        <sz val="8"/>
        <color rgb="FF000000"/>
        <rFont val="Arial"/>
        <family val="2"/>
      </rPr>
      <t>(24.1‑27.2)</t>
    </r>
  </si>
  <si>
    <r>
      <t>0.414</t>
    </r>
    <r>
      <rPr>
        <sz val="8"/>
        <color rgb="FF000000"/>
        <rFont val="Arial"/>
        <family val="2"/>
      </rPr>
      <t>(0.376‑0.458)</t>
    </r>
  </si>
  <si>
    <r>
      <t>0.488</t>
    </r>
    <r>
      <rPr>
        <sz val="8"/>
        <color rgb="FF000000"/>
        <rFont val="Arial"/>
        <family val="2"/>
      </rPr>
      <t>(0.443‑0.539)</t>
    </r>
  </si>
  <si>
    <r>
      <t>0.555</t>
    </r>
    <r>
      <rPr>
        <sz val="8"/>
        <color rgb="FF000000"/>
        <rFont val="Arial"/>
        <family val="2"/>
      </rPr>
      <t>(0.503‑0.613)</t>
    </r>
  </si>
  <si>
    <r>
      <t>0.634</t>
    </r>
    <r>
      <rPr>
        <sz val="8"/>
        <color rgb="FF000000"/>
        <rFont val="Arial"/>
        <family val="2"/>
      </rPr>
      <t>(0.572‑0.700)</t>
    </r>
  </si>
  <si>
    <r>
      <t>0.714</t>
    </r>
    <r>
      <rPr>
        <sz val="8"/>
        <color rgb="FF000000"/>
        <rFont val="Arial"/>
        <family val="2"/>
      </rPr>
      <t>(0.643‑0.788)</t>
    </r>
  </si>
  <si>
    <r>
      <t>0.785</t>
    </r>
    <r>
      <rPr>
        <sz val="8"/>
        <color rgb="FF000000"/>
        <rFont val="Arial"/>
        <family val="2"/>
      </rPr>
      <t>(0.705‑0.868)</t>
    </r>
  </si>
  <si>
    <r>
      <t>0.851</t>
    </r>
    <r>
      <rPr>
        <sz val="8"/>
        <color rgb="FF000000"/>
        <rFont val="Arial"/>
        <family val="2"/>
      </rPr>
      <t>(0.759‑0.940)</t>
    </r>
  </si>
  <si>
    <r>
      <t>0.913</t>
    </r>
    <r>
      <rPr>
        <sz val="8"/>
        <color rgb="FF000000"/>
        <rFont val="Arial"/>
        <family val="2"/>
      </rPr>
      <t>(0.811‑1.01)</t>
    </r>
  </si>
  <si>
    <r>
      <t>0.991</t>
    </r>
    <r>
      <rPr>
        <sz val="8"/>
        <color rgb="FF000000"/>
        <rFont val="Arial"/>
        <family val="2"/>
      </rPr>
      <t>(0.872‑1.10)</t>
    </r>
  </si>
  <si>
    <r>
      <t>1.06</t>
    </r>
    <r>
      <rPr>
        <sz val="8"/>
        <color rgb="FF000000"/>
        <rFont val="Arial"/>
        <family val="2"/>
      </rPr>
      <t>(0.928‑1.18)</t>
    </r>
  </si>
  <si>
    <r>
      <t>0.661</t>
    </r>
    <r>
      <rPr>
        <sz val="8"/>
        <color rgb="FF000000"/>
        <rFont val="Arial"/>
        <family val="2"/>
      </rPr>
      <t>(0.600‑0.731)</t>
    </r>
  </si>
  <si>
    <r>
      <t>0.780</t>
    </r>
    <r>
      <rPr>
        <sz val="8"/>
        <color rgb="FF000000"/>
        <rFont val="Arial"/>
        <family val="2"/>
      </rPr>
      <t>(0.708‑0.862)</t>
    </r>
  </si>
  <si>
    <r>
      <t>0.889</t>
    </r>
    <r>
      <rPr>
        <sz val="8"/>
        <color rgb="FF000000"/>
        <rFont val="Arial"/>
        <family val="2"/>
      </rPr>
      <t>(0.806‑0.981)</t>
    </r>
  </si>
  <si>
    <r>
      <t>1.01</t>
    </r>
    <r>
      <rPr>
        <sz val="8"/>
        <color rgb="FF000000"/>
        <rFont val="Arial"/>
        <family val="2"/>
      </rPr>
      <t>(0.916‑1.12)</t>
    </r>
  </si>
  <si>
    <r>
      <t>1.25</t>
    </r>
    <r>
      <rPr>
        <sz val="8"/>
        <color rgb="FF000000"/>
        <rFont val="Arial"/>
        <family val="2"/>
      </rPr>
      <t>(1.12‑1.38)</t>
    </r>
  </si>
  <si>
    <r>
      <t>1.35</t>
    </r>
    <r>
      <rPr>
        <sz val="8"/>
        <color rgb="FF000000"/>
        <rFont val="Arial"/>
        <family val="2"/>
      </rPr>
      <t>(1.21‑1.49)</t>
    </r>
  </si>
  <si>
    <r>
      <t>1.57</t>
    </r>
    <r>
      <rPr>
        <sz val="8"/>
        <color rgb="FF000000"/>
        <rFont val="Arial"/>
        <family val="2"/>
      </rPr>
      <t>(1.38‑1.74)</t>
    </r>
  </si>
  <si>
    <r>
      <t>1.68</t>
    </r>
    <r>
      <rPr>
        <sz val="8"/>
        <color rgb="FF000000"/>
        <rFont val="Arial"/>
        <family val="2"/>
      </rPr>
      <t>(1.46‑1.86)</t>
    </r>
  </si>
  <si>
    <r>
      <t>0.827</t>
    </r>
    <r>
      <rPr>
        <sz val="8"/>
        <color rgb="FF000000"/>
        <rFont val="Arial"/>
        <family val="2"/>
      </rPr>
      <t>(0.751‑0.914)</t>
    </r>
  </si>
  <si>
    <r>
      <t>0.980</t>
    </r>
    <r>
      <rPr>
        <sz val="8"/>
        <color rgb="FF000000"/>
        <rFont val="Arial"/>
        <family val="2"/>
      </rPr>
      <t>(0.890‑1.08)</t>
    </r>
  </si>
  <si>
    <r>
      <t>1.12</t>
    </r>
    <r>
      <rPr>
        <sz val="8"/>
        <color rgb="FF000000"/>
        <rFont val="Arial"/>
        <family val="2"/>
      </rPr>
      <t>(1.02‑1.24)</t>
    </r>
  </si>
  <si>
    <r>
      <t>1.28</t>
    </r>
    <r>
      <rPr>
        <sz val="8"/>
        <color rgb="FF000000"/>
        <rFont val="Arial"/>
        <family val="2"/>
      </rPr>
      <t>(1.16‑1.42)</t>
    </r>
  </si>
  <si>
    <r>
      <t>1.58</t>
    </r>
    <r>
      <rPr>
        <sz val="8"/>
        <color rgb="FF000000"/>
        <rFont val="Arial"/>
        <family val="2"/>
      </rPr>
      <t>(1.42‑1.75)</t>
    </r>
  </si>
  <si>
    <r>
      <t>1.71</t>
    </r>
    <r>
      <rPr>
        <sz val="8"/>
        <color rgb="FF000000"/>
        <rFont val="Arial"/>
        <family val="2"/>
      </rPr>
      <t>(1.53‑1.89)</t>
    </r>
  </si>
  <si>
    <r>
      <t>1.83</t>
    </r>
    <r>
      <rPr>
        <sz val="8"/>
        <color rgb="FF000000"/>
        <rFont val="Arial"/>
        <family val="2"/>
      </rPr>
      <t>(1.62‑2.02)</t>
    </r>
  </si>
  <si>
    <r>
      <t>1.97</t>
    </r>
    <r>
      <rPr>
        <sz val="8"/>
        <color rgb="FF000000"/>
        <rFont val="Arial"/>
        <family val="2"/>
      </rPr>
      <t>(1.74‑2.19)</t>
    </r>
  </si>
  <si>
    <r>
      <t>2.10</t>
    </r>
    <r>
      <rPr>
        <sz val="8"/>
        <color rgb="FF000000"/>
        <rFont val="Arial"/>
        <family val="2"/>
      </rPr>
      <t>(1.84‑2.34)</t>
    </r>
  </si>
  <si>
    <r>
      <t>1.13</t>
    </r>
    <r>
      <rPr>
        <sz val="8"/>
        <color rgb="FF000000"/>
        <rFont val="Arial"/>
        <family val="2"/>
      </rPr>
      <t>(1.03‑1.25)</t>
    </r>
  </si>
  <si>
    <r>
      <t>1.35</t>
    </r>
    <r>
      <rPr>
        <sz val="8"/>
        <color rgb="FF000000"/>
        <rFont val="Arial"/>
        <family val="2"/>
      </rPr>
      <t>(1.23‑1.50)</t>
    </r>
  </si>
  <si>
    <r>
      <t>1.60</t>
    </r>
    <r>
      <rPr>
        <sz val="8"/>
        <color rgb="FF000000"/>
        <rFont val="Arial"/>
        <family val="2"/>
      </rPr>
      <t>(1.45‑1.76)</t>
    </r>
  </si>
  <si>
    <r>
      <t>2.14</t>
    </r>
    <r>
      <rPr>
        <sz val="8"/>
        <color rgb="FF000000"/>
        <rFont val="Arial"/>
        <family val="2"/>
      </rPr>
      <t>(1.93‑2.36)</t>
    </r>
  </si>
  <si>
    <r>
      <t>2.38</t>
    </r>
    <r>
      <rPr>
        <sz val="8"/>
        <color rgb="FF000000"/>
        <rFont val="Arial"/>
        <family val="2"/>
      </rPr>
      <t>(2.14‑2.64)</t>
    </r>
  </si>
  <si>
    <r>
      <t>2.62</t>
    </r>
    <r>
      <rPr>
        <sz val="8"/>
        <color rgb="FF000000"/>
        <rFont val="Arial"/>
        <family val="2"/>
      </rPr>
      <t>(2.34‑2.89)</t>
    </r>
  </si>
  <si>
    <r>
      <t>2.84</t>
    </r>
    <r>
      <rPr>
        <sz val="8"/>
        <color rgb="FF000000"/>
        <rFont val="Arial"/>
        <family val="2"/>
      </rPr>
      <t>(2.53‑3.15)</t>
    </r>
  </si>
  <si>
    <r>
      <t>3.14</t>
    </r>
    <r>
      <rPr>
        <sz val="8"/>
        <color rgb="FF000000"/>
        <rFont val="Arial"/>
        <family val="2"/>
      </rPr>
      <t>(2.76‑3.48)</t>
    </r>
  </si>
  <si>
    <r>
      <t>3.41</t>
    </r>
    <r>
      <rPr>
        <sz val="8"/>
        <color rgb="FF000000"/>
        <rFont val="Arial"/>
        <family val="2"/>
      </rPr>
      <t>(2.97‑3.79)</t>
    </r>
  </si>
  <si>
    <r>
      <t>1.41</t>
    </r>
    <r>
      <rPr>
        <sz val="8"/>
        <color rgb="FF000000"/>
        <rFont val="Arial"/>
        <family val="2"/>
      </rPr>
      <t>(1.28‑1.56)</t>
    </r>
  </si>
  <si>
    <r>
      <t>1.70</t>
    </r>
    <r>
      <rPr>
        <sz val="8"/>
        <color rgb="FF000000"/>
        <rFont val="Arial"/>
        <family val="2"/>
      </rPr>
      <t>(1.54‑1.88)</t>
    </r>
  </si>
  <si>
    <r>
      <t>2.05</t>
    </r>
    <r>
      <rPr>
        <sz val="8"/>
        <color rgb="FF000000"/>
        <rFont val="Arial"/>
        <family val="2"/>
      </rPr>
      <t>(1.86‑2.26)</t>
    </r>
  </si>
  <si>
    <r>
      <t>2.42</t>
    </r>
    <r>
      <rPr>
        <sz val="8"/>
        <color rgb="FF000000"/>
        <rFont val="Arial"/>
        <family val="2"/>
      </rPr>
      <t>(2.19‑2.67)</t>
    </r>
  </si>
  <si>
    <r>
      <t>2.85</t>
    </r>
    <r>
      <rPr>
        <sz val="8"/>
        <color rgb="FF000000"/>
        <rFont val="Arial"/>
        <family val="2"/>
      </rPr>
      <t>(2.56‑3.14)</t>
    </r>
  </si>
  <si>
    <r>
      <t>3.23</t>
    </r>
    <r>
      <rPr>
        <sz val="8"/>
        <color rgb="FF000000"/>
        <rFont val="Arial"/>
        <family val="2"/>
      </rPr>
      <t>(2.90‑3.57)</t>
    </r>
  </si>
  <si>
    <r>
      <t>3.60</t>
    </r>
    <r>
      <rPr>
        <sz val="8"/>
        <color rgb="FF000000"/>
        <rFont val="Arial"/>
        <family val="2"/>
      </rPr>
      <t>(3.22‑3.98)</t>
    </r>
  </si>
  <si>
    <r>
      <t>4.50</t>
    </r>
    <r>
      <rPr>
        <sz val="8"/>
        <color rgb="FF000000"/>
        <rFont val="Arial"/>
        <family val="2"/>
      </rPr>
      <t>(3.96‑4.99)</t>
    </r>
  </si>
  <si>
    <r>
      <t>4.97</t>
    </r>
    <r>
      <rPr>
        <sz val="8"/>
        <color rgb="FF000000"/>
        <rFont val="Arial"/>
        <family val="2"/>
      </rPr>
      <t>(4.34‑5.53)</t>
    </r>
  </si>
  <si>
    <r>
      <t>1.68</t>
    </r>
    <r>
      <rPr>
        <sz val="8"/>
        <color rgb="FF000000"/>
        <rFont val="Arial"/>
        <family val="2"/>
      </rPr>
      <t>(1.52‑1.86)</t>
    </r>
  </si>
  <si>
    <r>
      <t>2.02</t>
    </r>
    <r>
      <rPr>
        <sz val="8"/>
        <color rgb="FF000000"/>
        <rFont val="Arial"/>
        <family val="2"/>
      </rPr>
      <t>(1.82‑2.23)</t>
    </r>
  </si>
  <si>
    <r>
      <t>2.48</t>
    </r>
    <r>
      <rPr>
        <sz val="8"/>
        <color rgb="FF000000"/>
        <rFont val="Arial"/>
        <family val="2"/>
      </rPr>
      <t>(2.24‑2.74)</t>
    </r>
  </si>
  <si>
    <r>
      <t>3.57</t>
    </r>
    <r>
      <rPr>
        <sz val="8"/>
        <color rgb="FF000000"/>
        <rFont val="Arial"/>
        <family val="2"/>
      </rPr>
      <t>(3.19‑3.93)</t>
    </r>
  </si>
  <si>
    <r>
      <t>4.11</t>
    </r>
    <r>
      <rPr>
        <sz val="8"/>
        <color rgb="FF000000"/>
        <rFont val="Arial"/>
        <family val="2"/>
      </rPr>
      <t>(3.66‑4.54)</t>
    </r>
  </si>
  <si>
    <r>
      <t>4.66</t>
    </r>
    <r>
      <rPr>
        <sz val="8"/>
        <color rgb="FF000000"/>
        <rFont val="Arial"/>
        <family val="2"/>
      </rPr>
      <t>(4.12‑5.14)</t>
    </r>
  </si>
  <si>
    <r>
      <t>5.24</t>
    </r>
    <r>
      <rPr>
        <sz val="8"/>
        <color rgb="FF000000"/>
        <rFont val="Arial"/>
        <family val="2"/>
      </rPr>
      <t>(4.61‑5.78)</t>
    </r>
  </si>
  <si>
    <r>
      <t>6.03</t>
    </r>
    <r>
      <rPr>
        <sz val="8"/>
        <color rgb="FF000000"/>
        <rFont val="Arial"/>
        <family val="2"/>
      </rPr>
      <t>(5.25‑6.66)</t>
    </r>
  </si>
  <si>
    <r>
      <t>6.76</t>
    </r>
    <r>
      <rPr>
        <sz val="8"/>
        <color rgb="FF000000"/>
        <rFont val="Arial"/>
        <family val="2"/>
      </rPr>
      <t>(5.84‑7.48)</t>
    </r>
  </si>
  <si>
    <r>
      <t>1.81</t>
    </r>
    <r>
      <rPr>
        <sz val="8"/>
        <color rgb="FF000000"/>
        <rFont val="Arial"/>
        <family val="2"/>
      </rPr>
      <t>(1.63‑2.02)</t>
    </r>
  </si>
  <si>
    <r>
      <t>2.17</t>
    </r>
    <r>
      <rPr>
        <sz val="8"/>
        <color rgb="FF000000"/>
        <rFont val="Arial"/>
        <family val="2"/>
      </rPr>
      <t>(1.95‑2.42)</t>
    </r>
  </si>
  <si>
    <r>
      <t>2.67</t>
    </r>
    <r>
      <rPr>
        <sz val="8"/>
        <color rgb="FF000000"/>
        <rFont val="Arial"/>
        <family val="2"/>
      </rPr>
      <t>(2.40‑2.98)</t>
    </r>
  </si>
  <si>
    <r>
      <t>3.22</t>
    </r>
    <r>
      <rPr>
        <sz val="8"/>
        <color rgb="FF000000"/>
        <rFont val="Arial"/>
        <family val="2"/>
      </rPr>
      <t>(2.89‑3.59)</t>
    </r>
  </si>
  <si>
    <r>
      <t>3.90</t>
    </r>
    <r>
      <rPr>
        <sz val="8"/>
        <color rgb="FF000000"/>
        <rFont val="Arial"/>
        <family val="2"/>
      </rPr>
      <t>(3.47‑4.34)</t>
    </r>
  </si>
  <si>
    <r>
      <t>4.55</t>
    </r>
    <r>
      <rPr>
        <sz val="8"/>
        <color rgb="FF000000"/>
        <rFont val="Arial"/>
        <family val="2"/>
      </rPr>
      <t>(4.02‑5.05)</t>
    </r>
  </si>
  <si>
    <r>
      <t>5.20</t>
    </r>
    <r>
      <rPr>
        <sz val="8"/>
        <color rgb="FF000000"/>
        <rFont val="Arial"/>
        <family val="2"/>
      </rPr>
      <t>(4.57‑5.76)</t>
    </r>
  </si>
  <si>
    <r>
      <t>5.91</t>
    </r>
    <r>
      <rPr>
        <sz val="8"/>
        <color rgb="FF000000"/>
        <rFont val="Arial"/>
        <family val="2"/>
      </rPr>
      <t>(5.15‑6.54)</t>
    </r>
  </si>
  <si>
    <r>
      <t>6.89</t>
    </r>
    <r>
      <rPr>
        <sz val="8"/>
        <color rgb="FF000000"/>
        <rFont val="Arial"/>
        <family val="2"/>
      </rPr>
      <t>(5.94‑7.63)</t>
    </r>
  </si>
  <si>
    <r>
      <t>7.81</t>
    </r>
    <r>
      <rPr>
        <sz val="8"/>
        <color rgb="FF000000"/>
        <rFont val="Arial"/>
        <family val="2"/>
      </rPr>
      <t>(6.67‑8.67)</t>
    </r>
  </si>
  <si>
    <r>
      <t>2.18</t>
    </r>
    <r>
      <rPr>
        <sz val="8"/>
        <color rgb="FF000000"/>
        <rFont val="Arial"/>
        <family val="2"/>
      </rPr>
      <t>(1.96‑2.46)</t>
    </r>
  </si>
  <si>
    <r>
      <t>3.22</t>
    </r>
    <r>
      <rPr>
        <sz val="8"/>
        <color rgb="FF000000"/>
        <rFont val="Arial"/>
        <family val="2"/>
      </rPr>
      <t>(2.88‑3.61)</t>
    </r>
  </si>
  <si>
    <r>
      <t>3.89</t>
    </r>
    <r>
      <rPr>
        <sz val="8"/>
        <color rgb="FF000000"/>
        <rFont val="Arial"/>
        <family val="2"/>
      </rPr>
      <t>(3.46‑4.36)</t>
    </r>
  </si>
  <si>
    <r>
      <t>4.74</t>
    </r>
    <r>
      <rPr>
        <sz val="8"/>
        <color rgb="FF000000"/>
        <rFont val="Arial"/>
        <family val="2"/>
      </rPr>
      <t>(4.19‑5.29)</t>
    </r>
  </si>
  <si>
    <r>
      <t>5.54</t>
    </r>
    <r>
      <rPr>
        <sz val="8"/>
        <color rgb="FF000000"/>
        <rFont val="Arial"/>
        <family val="2"/>
      </rPr>
      <t>(4.88‑6.18)</t>
    </r>
  </si>
  <si>
    <r>
      <t>6.37</t>
    </r>
    <r>
      <rPr>
        <sz val="8"/>
        <color rgb="FF000000"/>
        <rFont val="Arial"/>
        <family val="2"/>
      </rPr>
      <t>(5.56‑7.09)</t>
    </r>
  </si>
  <si>
    <r>
      <t>7.27</t>
    </r>
    <r>
      <rPr>
        <sz val="8"/>
        <color rgb="FF000000"/>
        <rFont val="Arial"/>
        <family val="2"/>
      </rPr>
      <t>(6.30‑8.10)</t>
    </r>
  </si>
  <si>
    <r>
      <t>8.54</t>
    </r>
    <r>
      <rPr>
        <sz val="8"/>
        <color rgb="FF000000"/>
        <rFont val="Arial"/>
        <family val="2"/>
      </rPr>
      <t>(7.30‑9.52)</t>
    </r>
  </si>
  <si>
    <r>
      <t>9.76</t>
    </r>
    <r>
      <rPr>
        <sz val="8"/>
        <color rgb="FF000000"/>
        <rFont val="Arial"/>
        <family val="2"/>
      </rPr>
      <t>(8.24‑10.9)</t>
    </r>
  </si>
  <si>
    <r>
      <t>2.58</t>
    </r>
    <r>
      <rPr>
        <sz val="8"/>
        <color rgb="FF000000"/>
        <rFont val="Arial"/>
        <family val="2"/>
      </rPr>
      <t>(2.30‑2.94)</t>
    </r>
  </si>
  <si>
    <r>
      <t>3.08</t>
    </r>
    <r>
      <rPr>
        <sz val="8"/>
        <color rgb="FF000000"/>
        <rFont val="Arial"/>
        <family val="2"/>
      </rPr>
      <t>(2.74‑3.50)</t>
    </r>
  </si>
  <si>
    <r>
      <t>3.81</t>
    </r>
    <r>
      <rPr>
        <sz val="8"/>
        <color rgb="FF000000"/>
        <rFont val="Arial"/>
        <family val="2"/>
      </rPr>
      <t>(3.38‑4.33)</t>
    </r>
  </si>
  <si>
    <r>
      <t>4.64</t>
    </r>
    <r>
      <rPr>
        <sz val="8"/>
        <color rgb="FF000000"/>
        <rFont val="Arial"/>
        <family val="2"/>
      </rPr>
      <t>(4.10‑5.26)</t>
    </r>
  </si>
  <si>
    <r>
      <t>5.70</t>
    </r>
    <r>
      <rPr>
        <sz val="8"/>
        <color rgb="FF000000"/>
        <rFont val="Arial"/>
        <family val="2"/>
      </rPr>
      <t>(5.00‑6.44)</t>
    </r>
  </si>
  <si>
    <r>
      <t>6.73</t>
    </r>
    <r>
      <rPr>
        <sz val="8"/>
        <color rgb="FF000000"/>
        <rFont val="Arial"/>
        <family val="2"/>
      </rPr>
      <t>(5.85‑7.59)</t>
    </r>
  </si>
  <si>
    <r>
      <t>7.80</t>
    </r>
    <r>
      <rPr>
        <sz val="8"/>
        <color rgb="FF000000"/>
        <rFont val="Arial"/>
        <family val="2"/>
      </rPr>
      <t>(6.72‑8.78)</t>
    </r>
  </si>
  <si>
    <r>
      <t>8.99</t>
    </r>
    <r>
      <rPr>
        <sz val="8"/>
        <color rgb="FF000000"/>
        <rFont val="Arial"/>
        <family val="2"/>
      </rPr>
      <t>(7.67‑10.1)</t>
    </r>
  </si>
  <si>
    <r>
      <t>10.7</t>
    </r>
    <r>
      <rPr>
        <sz val="8"/>
        <color rgb="FF000000"/>
        <rFont val="Arial"/>
        <family val="2"/>
      </rPr>
      <t>(8.98‑12.0)</t>
    </r>
  </si>
  <si>
    <r>
      <t>12.3</t>
    </r>
    <r>
      <rPr>
        <sz val="8"/>
        <color rgb="FF000000"/>
        <rFont val="Arial"/>
        <family val="2"/>
      </rPr>
      <t>(10.2‑13.9)</t>
    </r>
  </si>
  <si>
    <r>
      <t>2.93</t>
    </r>
    <r>
      <rPr>
        <sz val="8"/>
        <color rgb="FF000000"/>
        <rFont val="Arial"/>
        <family val="2"/>
      </rPr>
      <t>(2.71‑3.20)</t>
    </r>
  </si>
  <si>
    <r>
      <t>3.57</t>
    </r>
    <r>
      <rPr>
        <sz val="8"/>
        <color rgb="FF000000"/>
        <rFont val="Arial"/>
        <family val="2"/>
      </rPr>
      <t>(3.30‑3.90)</t>
    </r>
  </si>
  <si>
    <r>
      <t>4.62</t>
    </r>
    <r>
      <rPr>
        <sz val="8"/>
        <color rgb="FF000000"/>
        <rFont val="Arial"/>
        <family val="2"/>
      </rPr>
      <t>(4.27‑5.05)</t>
    </r>
  </si>
  <si>
    <r>
      <t>5.53</t>
    </r>
    <r>
      <rPr>
        <sz val="8"/>
        <color rgb="FF000000"/>
        <rFont val="Arial"/>
        <family val="2"/>
      </rPr>
      <t>(5.09‑6.03)</t>
    </r>
  </si>
  <si>
    <r>
      <t>6.88</t>
    </r>
    <r>
      <rPr>
        <sz val="8"/>
        <color rgb="FF000000"/>
        <rFont val="Arial"/>
        <family val="2"/>
      </rPr>
      <t>(6.28‑7.49)</t>
    </r>
  </si>
  <si>
    <r>
      <t>8.06</t>
    </r>
    <r>
      <rPr>
        <sz val="8"/>
        <color rgb="FF000000"/>
        <rFont val="Arial"/>
        <family val="2"/>
      </rPr>
      <t>(7.31‑8.76)</t>
    </r>
  </si>
  <si>
    <r>
      <t>9.37</t>
    </r>
    <r>
      <rPr>
        <sz val="8"/>
        <color rgb="FF000000"/>
        <rFont val="Arial"/>
        <family val="2"/>
      </rPr>
      <t>(8.41‑10.2)</t>
    </r>
  </si>
  <si>
    <r>
      <t>13.0</t>
    </r>
    <r>
      <rPr>
        <sz val="8"/>
        <color rgb="FF000000"/>
        <rFont val="Arial"/>
        <family val="2"/>
      </rPr>
      <t>(11.4‑14.1)</t>
    </r>
  </si>
  <si>
    <r>
      <t>15.0</t>
    </r>
    <r>
      <rPr>
        <sz val="8"/>
        <color rgb="FF000000"/>
        <rFont val="Arial"/>
        <family val="2"/>
      </rPr>
      <t>(12.9‑16.2)</t>
    </r>
  </si>
  <si>
    <r>
      <t>3.40</t>
    </r>
    <r>
      <rPr>
        <sz val="8"/>
        <color rgb="FF000000"/>
        <rFont val="Arial"/>
        <family val="2"/>
      </rPr>
      <t>(3.14‑3.73)</t>
    </r>
  </si>
  <si>
    <r>
      <t>5.33</t>
    </r>
    <r>
      <rPr>
        <sz val="8"/>
        <color rgb="FF000000"/>
        <rFont val="Arial"/>
        <family val="2"/>
      </rPr>
      <t>(4.92‑5.84)</t>
    </r>
  </si>
  <si>
    <r>
      <t>6.37</t>
    </r>
    <r>
      <rPr>
        <sz val="8"/>
        <color rgb="FF000000"/>
        <rFont val="Arial"/>
        <family val="2"/>
      </rPr>
      <t>(5.85‑6.96)</t>
    </r>
  </si>
  <si>
    <r>
      <t>7.93</t>
    </r>
    <r>
      <rPr>
        <sz val="8"/>
        <color rgb="FF000000"/>
        <rFont val="Arial"/>
        <family val="2"/>
      </rPr>
      <t>(7.24‑8.66)</t>
    </r>
  </si>
  <si>
    <r>
      <t>9.30</t>
    </r>
    <r>
      <rPr>
        <sz val="8"/>
        <color rgb="FF000000"/>
        <rFont val="Arial"/>
        <family val="2"/>
      </rPr>
      <t>(8.43‑10.1)</t>
    </r>
  </si>
  <si>
    <r>
      <t>10.8</t>
    </r>
    <r>
      <rPr>
        <sz val="8"/>
        <color rgb="FF000000"/>
        <rFont val="Arial"/>
        <family val="2"/>
      </rPr>
      <t>(9.71‑11.8)</t>
    </r>
  </si>
  <si>
    <r>
      <t>12.5</t>
    </r>
    <r>
      <rPr>
        <sz val="8"/>
        <color rgb="FF000000"/>
        <rFont val="Arial"/>
        <family val="2"/>
      </rPr>
      <t>(11.1‑13.7)</t>
    </r>
  </si>
  <si>
    <r>
      <t>15.1</t>
    </r>
    <r>
      <rPr>
        <sz val="8"/>
        <color rgb="FF000000"/>
        <rFont val="Arial"/>
        <family val="2"/>
      </rPr>
      <t>(13.2‑16.5)</t>
    </r>
  </si>
  <si>
    <r>
      <t>17.3</t>
    </r>
    <r>
      <rPr>
        <sz val="8"/>
        <color rgb="FF000000"/>
        <rFont val="Arial"/>
        <family val="2"/>
      </rPr>
      <t>(14.9‑19.0)</t>
    </r>
  </si>
  <si>
    <r>
      <t>3.60</t>
    </r>
    <r>
      <rPr>
        <sz val="8"/>
        <color rgb="FF000000"/>
        <rFont val="Arial"/>
        <family val="2"/>
      </rPr>
      <t>(3.32‑3.93)</t>
    </r>
  </si>
  <si>
    <r>
      <t>4.36</t>
    </r>
    <r>
      <rPr>
        <sz val="8"/>
        <color rgb="FF000000"/>
        <rFont val="Arial"/>
        <family val="2"/>
      </rPr>
      <t>(4.03‑4.77)</t>
    </r>
  </si>
  <si>
    <r>
      <t>5.61</t>
    </r>
    <r>
      <rPr>
        <sz val="8"/>
        <color rgb="FF000000"/>
        <rFont val="Arial"/>
        <family val="2"/>
      </rPr>
      <t>(5.18‑6.13)</t>
    </r>
  </si>
  <si>
    <r>
      <t>6.67</t>
    </r>
    <r>
      <rPr>
        <sz val="8"/>
        <color rgb="FF000000"/>
        <rFont val="Arial"/>
        <family val="2"/>
      </rPr>
      <t>(6.14‑7.27)</t>
    </r>
  </si>
  <si>
    <r>
      <t>8.25</t>
    </r>
    <r>
      <rPr>
        <sz val="8"/>
        <color rgb="FF000000"/>
        <rFont val="Arial"/>
        <family val="2"/>
      </rPr>
      <t>(7.54‑8.99)</t>
    </r>
  </si>
  <si>
    <r>
      <t>9.61</t>
    </r>
    <r>
      <rPr>
        <sz val="8"/>
        <color rgb="FF000000"/>
        <rFont val="Arial"/>
        <family val="2"/>
      </rPr>
      <t>(8.73‑10.5)</t>
    </r>
  </si>
  <si>
    <r>
      <t>11.1</t>
    </r>
    <r>
      <rPr>
        <sz val="8"/>
        <color rgb="FF000000"/>
        <rFont val="Arial"/>
        <family val="2"/>
      </rPr>
      <t>(10.0‑12.1)</t>
    </r>
  </si>
  <si>
    <r>
      <t>12.8</t>
    </r>
    <r>
      <rPr>
        <sz val="8"/>
        <color rgb="FF000000"/>
        <rFont val="Arial"/>
        <family val="2"/>
      </rPr>
      <t>(11.4‑13.9)</t>
    </r>
  </si>
  <si>
    <r>
      <t>15.3</t>
    </r>
    <r>
      <rPr>
        <sz val="8"/>
        <color rgb="FF000000"/>
        <rFont val="Arial"/>
        <family val="2"/>
      </rPr>
      <t>(13.4‑16.7)</t>
    </r>
  </si>
  <si>
    <r>
      <t>17.5</t>
    </r>
    <r>
      <rPr>
        <sz val="8"/>
        <color rgb="FF000000"/>
        <rFont val="Arial"/>
        <family val="2"/>
      </rPr>
      <t>(15.2‑19.2)</t>
    </r>
  </si>
  <si>
    <r>
      <t>3.79</t>
    </r>
    <r>
      <rPr>
        <sz val="8"/>
        <color rgb="FF000000"/>
        <rFont val="Arial"/>
        <family val="2"/>
      </rPr>
      <t>(3.51‑4.14)</t>
    </r>
  </si>
  <si>
    <r>
      <t>4.60</t>
    </r>
    <r>
      <rPr>
        <sz val="8"/>
        <color rgb="FF000000"/>
        <rFont val="Arial"/>
        <family val="2"/>
      </rPr>
      <t>(4.26‑5.02)</t>
    </r>
  </si>
  <si>
    <r>
      <t>5.89</t>
    </r>
    <r>
      <rPr>
        <sz val="8"/>
        <color rgb="FF000000"/>
        <rFont val="Arial"/>
        <family val="2"/>
      </rPr>
      <t>(5.44‑6.42)</t>
    </r>
  </si>
  <si>
    <r>
      <t>6.97</t>
    </r>
    <r>
      <rPr>
        <sz val="8"/>
        <color rgb="FF000000"/>
        <rFont val="Arial"/>
        <family val="2"/>
      </rPr>
      <t>(6.42‑7.59)</t>
    </r>
  </si>
  <si>
    <r>
      <t>8.57</t>
    </r>
    <r>
      <rPr>
        <sz val="8"/>
        <color rgb="FF000000"/>
        <rFont val="Arial"/>
        <family val="2"/>
      </rPr>
      <t>(7.84‑9.31)</t>
    </r>
  </si>
  <si>
    <r>
      <t>9.93</t>
    </r>
    <r>
      <rPr>
        <sz val="8"/>
        <color rgb="FF000000"/>
        <rFont val="Arial"/>
        <family val="2"/>
      </rPr>
      <t>(9.02‑10.8)</t>
    </r>
  </si>
  <si>
    <r>
      <t>11.4</t>
    </r>
    <r>
      <rPr>
        <sz val="8"/>
        <color rgb="FF000000"/>
        <rFont val="Arial"/>
        <family val="2"/>
      </rPr>
      <t>(10.3‑12.4)</t>
    </r>
  </si>
  <si>
    <r>
      <t>15.5</t>
    </r>
    <r>
      <rPr>
        <sz val="8"/>
        <color rgb="FF000000"/>
        <rFont val="Arial"/>
        <family val="2"/>
      </rPr>
      <t>(13.7‑16.9)</t>
    </r>
  </si>
  <si>
    <r>
      <t>17.7</t>
    </r>
    <r>
      <rPr>
        <sz val="8"/>
        <color rgb="FF000000"/>
        <rFont val="Arial"/>
        <family val="2"/>
      </rPr>
      <t>(15.4‑19.4)</t>
    </r>
  </si>
  <si>
    <r>
      <t>4.44</t>
    </r>
    <r>
      <rPr>
        <sz val="8"/>
        <color rgb="FF000000"/>
        <rFont val="Arial"/>
        <family val="2"/>
      </rPr>
      <t>(4.13‑4.80)</t>
    </r>
  </si>
  <si>
    <r>
      <t>5.35</t>
    </r>
    <r>
      <rPr>
        <sz val="8"/>
        <color rgb="FF000000"/>
        <rFont val="Arial"/>
        <family val="2"/>
      </rPr>
      <t>(4.98‑5.79)</t>
    </r>
  </si>
  <si>
    <r>
      <t>6.75</t>
    </r>
    <r>
      <rPr>
        <sz val="8"/>
        <color rgb="FF000000"/>
        <rFont val="Arial"/>
        <family val="2"/>
      </rPr>
      <t>(6.27‑7.29)</t>
    </r>
  </si>
  <si>
    <r>
      <t>7.92</t>
    </r>
    <r>
      <rPr>
        <sz val="8"/>
        <color rgb="FF000000"/>
        <rFont val="Arial"/>
        <family val="2"/>
      </rPr>
      <t>(7.33‑8.55)</t>
    </r>
  </si>
  <si>
    <r>
      <t>9.64</t>
    </r>
    <r>
      <rPr>
        <sz val="8"/>
        <color rgb="FF000000"/>
        <rFont val="Arial"/>
        <family val="2"/>
      </rPr>
      <t>(8.87‑10.4)</t>
    </r>
  </si>
  <si>
    <r>
      <t>11.1</t>
    </r>
    <r>
      <rPr>
        <sz val="8"/>
        <color rgb="FF000000"/>
        <rFont val="Arial"/>
        <family val="2"/>
      </rPr>
      <t>(10.1‑11.9)</t>
    </r>
  </si>
  <si>
    <r>
      <t>12.7</t>
    </r>
    <r>
      <rPr>
        <sz val="8"/>
        <color rgb="FF000000"/>
        <rFont val="Arial"/>
        <family val="2"/>
      </rPr>
      <t>(11.5‑13.6)</t>
    </r>
  </si>
  <si>
    <r>
      <t>14.4</t>
    </r>
    <r>
      <rPr>
        <sz val="8"/>
        <color rgb="FF000000"/>
        <rFont val="Arial"/>
        <family val="2"/>
      </rPr>
      <t>(12.9‑15.5)</t>
    </r>
  </si>
  <si>
    <r>
      <t>16.9</t>
    </r>
    <r>
      <rPr>
        <sz val="8"/>
        <color rgb="FF000000"/>
        <rFont val="Arial"/>
        <family val="2"/>
      </rPr>
      <t>(14.9‑18.2)</t>
    </r>
  </si>
  <si>
    <r>
      <t>19.0</t>
    </r>
    <r>
      <rPr>
        <sz val="8"/>
        <color rgb="FF000000"/>
        <rFont val="Arial"/>
        <family val="2"/>
      </rPr>
      <t>(16.6‑20.6)</t>
    </r>
  </si>
  <si>
    <r>
      <t>5.06</t>
    </r>
    <r>
      <rPr>
        <sz val="8"/>
        <color rgb="FF000000"/>
        <rFont val="Arial"/>
        <family val="2"/>
      </rPr>
      <t>(4.72‑5.43)</t>
    </r>
  </si>
  <si>
    <r>
      <t>6.07</t>
    </r>
    <r>
      <rPr>
        <sz val="8"/>
        <color rgb="FF000000"/>
        <rFont val="Arial"/>
        <family val="2"/>
      </rPr>
      <t>(5.67‑6.52)</t>
    </r>
  </si>
  <si>
    <r>
      <t>7.54</t>
    </r>
    <r>
      <rPr>
        <sz val="8"/>
        <color rgb="FF000000"/>
        <rFont val="Arial"/>
        <family val="2"/>
      </rPr>
      <t>(7.02‑8.10)</t>
    </r>
  </si>
  <si>
    <r>
      <t>8.76</t>
    </r>
    <r>
      <rPr>
        <sz val="8"/>
        <color rgb="FF000000"/>
        <rFont val="Arial"/>
        <family val="2"/>
      </rPr>
      <t>(8.13‑9.40)</t>
    </r>
  </si>
  <si>
    <r>
      <t>10.5</t>
    </r>
    <r>
      <rPr>
        <sz val="8"/>
        <color rgb="FF000000"/>
        <rFont val="Arial"/>
        <family val="2"/>
      </rPr>
      <t>(9.72‑11.3)</t>
    </r>
  </si>
  <si>
    <r>
      <t>12.0</t>
    </r>
    <r>
      <rPr>
        <sz val="8"/>
        <color rgb="FF000000"/>
        <rFont val="Arial"/>
        <family val="2"/>
      </rPr>
      <t>(11.0‑12.8)</t>
    </r>
  </si>
  <si>
    <r>
      <t>13.5</t>
    </r>
    <r>
      <rPr>
        <sz val="8"/>
        <color rgb="FF000000"/>
        <rFont val="Arial"/>
        <family val="2"/>
      </rPr>
      <t>(12.4‑14.5)</t>
    </r>
  </si>
  <si>
    <r>
      <t>15.2</t>
    </r>
    <r>
      <rPr>
        <sz val="8"/>
        <color rgb="FF000000"/>
        <rFont val="Arial"/>
        <family val="2"/>
      </rPr>
      <t>(13.8‑16.3)</t>
    </r>
  </si>
  <si>
    <r>
      <t>17.6</t>
    </r>
    <r>
      <rPr>
        <sz val="8"/>
        <color rgb="FF000000"/>
        <rFont val="Arial"/>
        <family val="2"/>
      </rPr>
      <t>(15.8‑19.0)</t>
    </r>
  </si>
  <si>
    <r>
      <t>19.7</t>
    </r>
    <r>
      <rPr>
        <sz val="8"/>
        <color rgb="FF000000"/>
        <rFont val="Arial"/>
        <family val="2"/>
      </rPr>
      <t>(17.5‑21.3)</t>
    </r>
  </si>
  <si>
    <r>
      <t>6.87</t>
    </r>
    <r>
      <rPr>
        <sz val="8"/>
        <color rgb="FF000000"/>
        <rFont val="Arial"/>
        <family val="2"/>
      </rPr>
      <t>(6.43‑7.36)</t>
    </r>
  </si>
  <si>
    <r>
      <t>8.18</t>
    </r>
    <r>
      <rPr>
        <sz val="8"/>
        <color rgb="FF000000"/>
        <rFont val="Arial"/>
        <family val="2"/>
      </rPr>
      <t>(7.66‑8.76)</t>
    </r>
  </si>
  <si>
    <r>
      <t>9.92</t>
    </r>
    <r>
      <rPr>
        <sz val="8"/>
        <color rgb="FF000000"/>
        <rFont val="Arial"/>
        <family val="2"/>
      </rPr>
      <t>(9.28‑10.6)</t>
    </r>
  </si>
  <si>
    <r>
      <t>11.3</t>
    </r>
    <r>
      <rPr>
        <sz val="8"/>
        <color rgb="FF000000"/>
        <rFont val="Arial"/>
        <family val="2"/>
      </rPr>
      <t>(10.6‑12.1)</t>
    </r>
  </si>
  <si>
    <r>
      <t>13.3</t>
    </r>
    <r>
      <rPr>
        <sz val="8"/>
        <color rgb="FF000000"/>
        <rFont val="Arial"/>
        <family val="2"/>
      </rPr>
      <t>(12.4‑14.3)</t>
    </r>
  </si>
  <si>
    <r>
      <t>15.0</t>
    </r>
    <r>
      <rPr>
        <sz val="8"/>
        <color rgb="FF000000"/>
        <rFont val="Arial"/>
        <family val="2"/>
      </rPr>
      <t>(13.8‑16.0)</t>
    </r>
  </si>
  <si>
    <r>
      <t>16.7</t>
    </r>
    <r>
      <rPr>
        <sz val="8"/>
        <color rgb="FF000000"/>
        <rFont val="Arial"/>
        <family val="2"/>
      </rPr>
      <t>(15.3‑17.8)</t>
    </r>
  </si>
  <si>
    <r>
      <t>18.4</t>
    </r>
    <r>
      <rPr>
        <sz val="8"/>
        <color rgb="FF000000"/>
        <rFont val="Arial"/>
        <family val="2"/>
      </rPr>
      <t>(16.8‑19.8)</t>
    </r>
  </si>
  <si>
    <r>
      <t>20.9</t>
    </r>
    <r>
      <rPr>
        <sz val="8"/>
        <color rgb="FF000000"/>
        <rFont val="Arial"/>
        <family val="2"/>
      </rPr>
      <t>(18.9‑22.5)</t>
    </r>
  </si>
  <si>
    <r>
      <t>22.9</t>
    </r>
    <r>
      <rPr>
        <sz val="8"/>
        <color rgb="FF000000"/>
        <rFont val="Arial"/>
        <family val="2"/>
      </rPr>
      <t>(20.5‑24.7)</t>
    </r>
  </si>
  <si>
    <r>
      <t>8.50</t>
    </r>
    <r>
      <rPr>
        <sz val="8"/>
        <color rgb="FF000000"/>
        <rFont val="Arial"/>
        <family val="2"/>
      </rPr>
      <t>(8.01‑9.06)</t>
    </r>
  </si>
  <si>
    <r>
      <t>10.1</t>
    </r>
    <r>
      <rPr>
        <sz val="8"/>
        <color rgb="FF000000"/>
        <rFont val="Arial"/>
        <family val="2"/>
      </rPr>
      <t>(9.52‑10.8)</t>
    </r>
  </si>
  <si>
    <r>
      <t>12.1</t>
    </r>
    <r>
      <rPr>
        <sz val="8"/>
        <color rgb="FF000000"/>
        <rFont val="Arial"/>
        <family val="2"/>
      </rPr>
      <t>(11.4‑12.9)</t>
    </r>
  </si>
  <si>
    <r>
      <t>13.7</t>
    </r>
    <r>
      <rPr>
        <sz val="8"/>
        <color rgb="FF000000"/>
        <rFont val="Arial"/>
        <family val="2"/>
      </rPr>
      <t>(12.9‑14.6)</t>
    </r>
  </si>
  <si>
    <r>
      <t>15.8</t>
    </r>
    <r>
      <rPr>
        <sz val="8"/>
        <color rgb="FF000000"/>
        <rFont val="Arial"/>
        <family val="2"/>
      </rPr>
      <t>(14.9‑16.9)</t>
    </r>
  </si>
  <si>
    <r>
      <t>17.6</t>
    </r>
    <r>
      <rPr>
        <sz val="8"/>
        <color rgb="FF000000"/>
        <rFont val="Arial"/>
        <family val="2"/>
      </rPr>
      <t>(16.4‑18.7)</t>
    </r>
  </si>
  <si>
    <r>
      <t>19.3</t>
    </r>
    <r>
      <rPr>
        <sz val="8"/>
        <color rgb="FF000000"/>
        <rFont val="Arial"/>
        <family val="2"/>
      </rPr>
      <t>(18.0‑20.6)</t>
    </r>
  </si>
  <si>
    <r>
      <t>21.1</t>
    </r>
    <r>
      <rPr>
        <sz val="8"/>
        <color rgb="FF000000"/>
        <rFont val="Arial"/>
        <family val="2"/>
      </rPr>
      <t>(19.6‑22.6)</t>
    </r>
  </si>
  <si>
    <r>
      <t>23.6</t>
    </r>
    <r>
      <rPr>
        <sz val="8"/>
        <color rgb="FF000000"/>
        <rFont val="Arial"/>
        <family val="2"/>
      </rPr>
      <t>(21.7‑25.3)</t>
    </r>
  </si>
  <si>
    <r>
      <t>25.5</t>
    </r>
    <r>
      <rPr>
        <sz val="8"/>
        <color rgb="FF000000"/>
        <rFont val="Arial"/>
        <family val="2"/>
      </rPr>
      <t>(23.3‑27.4)</t>
    </r>
  </si>
  <si>
    <r>
      <t>10.6</t>
    </r>
    <r>
      <rPr>
        <sz val="8"/>
        <color rgb="FF000000"/>
        <rFont val="Arial"/>
        <family val="2"/>
      </rPr>
      <t>(10.0‑11.3)</t>
    </r>
  </si>
  <si>
    <r>
      <t>12.5</t>
    </r>
    <r>
      <rPr>
        <sz val="8"/>
        <color rgb="FF000000"/>
        <rFont val="Arial"/>
        <family val="2"/>
      </rPr>
      <t>(11.8‑13.3)</t>
    </r>
  </si>
  <si>
    <r>
      <t>14.8</t>
    </r>
    <r>
      <rPr>
        <sz val="8"/>
        <color rgb="FF000000"/>
        <rFont val="Arial"/>
        <family val="2"/>
      </rPr>
      <t>(14.0‑15.8)</t>
    </r>
  </si>
  <si>
    <r>
      <t>16.7</t>
    </r>
    <r>
      <rPr>
        <sz val="8"/>
        <color rgb="FF000000"/>
        <rFont val="Arial"/>
        <family val="2"/>
      </rPr>
      <t>(15.7‑17.7)</t>
    </r>
  </si>
  <si>
    <r>
      <t>19.1</t>
    </r>
    <r>
      <rPr>
        <sz val="8"/>
        <color rgb="FF000000"/>
        <rFont val="Arial"/>
        <family val="2"/>
      </rPr>
      <t>(18.0‑20.3)</t>
    </r>
  </si>
  <si>
    <r>
      <t>21.1</t>
    </r>
    <r>
      <rPr>
        <sz val="8"/>
        <color rgb="FF000000"/>
        <rFont val="Arial"/>
        <family val="2"/>
      </rPr>
      <t>(19.7‑22.4)</t>
    </r>
  </si>
  <si>
    <r>
      <t>23.1</t>
    </r>
    <r>
      <rPr>
        <sz val="8"/>
        <color rgb="FF000000"/>
        <rFont val="Arial"/>
        <family val="2"/>
      </rPr>
      <t>(21.5‑24.5)</t>
    </r>
  </si>
  <si>
    <r>
      <t>25.1</t>
    </r>
    <r>
      <rPr>
        <sz val="8"/>
        <color rgb="FF000000"/>
        <rFont val="Arial"/>
        <family val="2"/>
      </rPr>
      <t>(23.2‑26.7)</t>
    </r>
  </si>
  <si>
    <r>
      <t>27.8</t>
    </r>
    <r>
      <rPr>
        <sz val="8"/>
        <color rgb="FF000000"/>
        <rFont val="Arial"/>
        <family val="2"/>
      </rPr>
      <t>(25.6‑29.7)</t>
    </r>
  </si>
  <si>
    <r>
      <t>30.0</t>
    </r>
    <r>
      <rPr>
        <sz val="8"/>
        <color rgb="FF000000"/>
        <rFont val="Arial"/>
        <family val="2"/>
      </rPr>
      <t>(27.3‑32.1)</t>
    </r>
  </si>
  <si>
    <r>
      <t>12.7</t>
    </r>
    <r>
      <rPr>
        <sz val="8"/>
        <color rgb="FF000000"/>
        <rFont val="Arial"/>
        <family val="2"/>
      </rPr>
      <t>(12.0‑13.4)</t>
    </r>
  </si>
  <si>
    <r>
      <t>17.4</t>
    </r>
    <r>
      <rPr>
        <sz val="8"/>
        <color rgb="FF000000"/>
        <rFont val="Arial"/>
        <family val="2"/>
      </rPr>
      <t>(16.5‑18.5)</t>
    </r>
  </si>
  <si>
    <r>
      <t>24.0</t>
    </r>
    <r>
      <rPr>
        <sz val="8"/>
        <color rgb="FF000000"/>
        <rFont val="Arial"/>
        <family val="2"/>
      </rPr>
      <t>(22.5‑25.4)</t>
    </r>
  </si>
  <si>
    <r>
      <t>25.9</t>
    </r>
    <r>
      <rPr>
        <sz val="8"/>
        <color rgb="FF000000"/>
        <rFont val="Arial"/>
        <family val="2"/>
      </rPr>
      <t>(24.3‑27.5)</t>
    </r>
  </si>
  <si>
    <r>
      <t>27.8</t>
    </r>
    <r>
      <rPr>
        <sz val="8"/>
        <color rgb="FF000000"/>
        <rFont val="Arial"/>
        <family val="2"/>
      </rPr>
      <t>(26.0‑29.6)</t>
    </r>
  </si>
  <si>
    <r>
      <t>30.4</t>
    </r>
    <r>
      <rPr>
        <sz val="8"/>
        <color rgb="FF000000"/>
        <rFont val="Arial"/>
        <family val="2"/>
      </rPr>
      <t>(28.1‑32.4)</t>
    </r>
  </si>
  <si>
    <r>
      <t>32.3</t>
    </r>
    <r>
      <rPr>
        <sz val="8"/>
        <color rgb="FF000000"/>
        <rFont val="Arial"/>
        <family val="2"/>
      </rPr>
      <t>(29.7‑34.5)</t>
    </r>
  </si>
  <si>
    <r>
      <t>Name: </t>
    </r>
    <r>
      <rPr>
        <sz val="9"/>
        <color rgb="FF000000"/>
        <rFont val="Arial"/>
        <family val="2"/>
      </rPr>
      <t>Hampton, Virginia, USA*</t>
    </r>
  </si>
  <si>
    <r>
      <t>Station name:</t>
    </r>
    <r>
      <rPr>
        <sz val="9"/>
        <color rgb="FF000000"/>
        <rFont val="Arial"/>
        <family val="2"/>
      </rPr>
      <t> LANGLEY AIR FORCE BASE</t>
    </r>
  </si>
  <si>
    <r>
      <t>Site ID:</t>
    </r>
    <r>
      <rPr>
        <sz val="9"/>
        <color rgb="FF000000"/>
        <rFont val="Arial"/>
        <family val="2"/>
      </rPr>
      <t> 44-4720</t>
    </r>
  </si>
  <si>
    <r>
      <t>Latitude:</t>
    </r>
    <r>
      <rPr>
        <sz val="9"/>
        <color rgb="FF000000"/>
        <rFont val="Arial"/>
        <family val="2"/>
      </rPr>
      <t> 37.0833°</t>
    </r>
  </si>
  <si>
    <r>
      <t>Longitude:</t>
    </r>
    <r>
      <rPr>
        <sz val="9"/>
        <color rgb="FF000000"/>
        <rFont val="Arial"/>
        <family val="2"/>
      </rPr>
      <t> -76.3500°</t>
    </r>
  </si>
  <si>
    <r>
      <t>0.338</t>
    </r>
    <r>
      <rPr>
        <sz val="8"/>
        <color rgb="FF000000"/>
        <rFont val="Arial"/>
        <family val="2"/>
      </rPr>
      <t>(0.304‑0.375)</t>
    </r>
  </si>
  <si>
    <r>
      <t>0.404</t>
    </r>
    <r>
      <rPr>
        <sz val="8"/>
        <color rgb="FF000000"/>
        <rFont val="Arial"/>
        <family val="2"/>
      </rPr>
      <t>(0.364‑0.448)</t>
    </r>
  </si>
  <si>
    <r>
      <t>0.482</t>
    </r>
    <r>
      <rPr>
        <sz val="8"/>
        <color rgb="FF000000"/>
        <rFont val="Arial"/>
        <family val="2"/>
      </rPr>
      <t>(0.433‑0.535)</t>
    </r>
  </si>
  <si>
    <r>
      <t>0.539</t>
    </r>
    <r>
      <rPr>
        <sz val="8"/>
        <color rgb="FF000000"/>
        <rFont val="Arial"/>
        <family val="2"/>
      </rPr>
      <t>(0.484‑0.597)</t>
    </r>
  </si>
  <si>
    <r>
      <t>0.612</t>
    </r>
    <r>
      <rPr>
        <sz val="8"/>
        <color rgb="FF000000"/>
        <rFont val="Arial"/>
        <family val="2"/>
      </rPr>
      <t>(0.545‑0.677)</t>
    </r>
  </si>
  <si>
    <r>
      <t>0.670</t>
    </r>
    <r>
      <rPr>
        <sz val="8"/>
        <color rgb="FF000000"/>
        <rFont val="Arial"/>
        <family val="2"/>
      </rPr>
      <t>(0.594‑0.740)</t>
    </r>
  </si>
  <si>
    <r>
      <t>0.725</t>
    </r>
    <r>
      <rPr>
        <sz val="8"/>
        <color rgb="FF000000"/>
        <rFont val="Arial"/>
        <family val="2"/>
      </rPr>
      <t>(0.639‑0.801)</t>
    </r>
  </si>
  <si>
    <r>
      <t>0.778</t>
    </r>
    <r>
      <rPr>
        <sz val="8"/>
        <color rgb="FF000000"/>
        <rFont val="Arial"/>
        <family val="2"/>
      </rPr>
      <t>(0.682‑0.860)</t>
    </r>
  </si>
  <si>
    <r>
      <t>0.848</t>
    </r>
    <r>
      <rPr>
        <sz val="8"/>
        <color rgb="FF000000"/>
        <rFont val="Arial"/>
        <family val="2"/>
      </rPr>
      <t>(0.736‑0.940)</t>
    </r>
  </si>
  <si>
    <r>
      <t>0.902</t>
    </r>
    <r>
      <rPr>
        <sz val="8"/>
        <color rgb="FF000000"/>
        <rFont val="Arial"/>
        <family val="2"/>
      </rPr>
      <t>(0.777‑1.00)</t>
    </r>
  </si>
  <si>
    <r>
      <t>0.540</t>
    </r>
    <r>
      <rPr>
        <sz val="8"/>
        <color rgb="FF000000"/>
        <rFont val="Arial"/>
        <family val="2"/>
      </rPr>
      <t>(0.486‑0.599)</t>
    </r>
  </si>
  <si>
    <r>
      <t>0.647</t>
    </r>
    <r>
      <rPr>
        <sz val="8"/>
        <color rgb="FF000000"/>
        <rFont val="Arial"/>
        <family val="2"/>
      </rPr>
      <t>(0.582‑0.716)</t>
    </r>
  </si>
  <si>
    <r>
      <t>0.773</t>
    </r>
    <r>
      <rPr>
        <sz val="8"/>
        <color rgb="FF000000"/>
        <rFont val="Arial"/>
        <family val="2"/>
      </rPr>
      <t>(0.696‑0.858)</t>
    </r>
  </si>
  <si>
    <r>
      <t>0.865</t>
    </r>
    <r>
      <rPr>
        <sz val="8"/>
        <color rgb="FF000000"/>
        <rFont val="Arial"/>
        <family val="2"/>
      </rPr>
      <t>(0.775‑0.957)</t>
    </r>
  </si>
  <si>
    <r>
      <t>0.978</t>
    </r>
    <r>
      <rPr>
        <sz val="8"/>
        <color rgb="FF000000"/>
        <rFont val="Arial"/>
        <family val="2"/>
      </rPr>
      <t>(0.871‑1.08)</t>
    </r>
  </si>
  <si>
    <r>
      <t>1.07</t>
    </r>
    <r>
      <rPr>
        <sz val="8"/>
        <color rgb="FF000000"/>
        <rFont val="Arial"/>
        <family val="2"/>
      </rPr>
      <t>(0.945‑1.18)</t>
    </r>
  </si>
  <si>
    <r>
      <t>1.15</t>
    </r>
    <r>
      <rPr>
        <sz val="8"/>
        <color rgb="FF000000"/>
        <rFont val="Arial"/>
        <family val="2"/>
      </rPr>
      <t>(1.01‑1.27)</t>
    </r>
  </si>
  <si>
    <r>
      <t>1.23</t>
    </r>
    <r>
      <rPr>
        <sz val="8"/>
        <color rgb="FF000000"/>
        <rFont val="Arial"/>
        <family val="2"/>
      </rPr>
      <t>(1.08‑1.36)</t>
    </r>
  </si>
  <si>
    <r>
      <t>1.34</t>
    </r>
    <r>
      <rPr>
        <sz val="8"/>
        <color rgb="FF000000"/>
        <rFont val="Arial"/>
        <family val="2"/>
      </rPr>
      <t>(1.16‑1.49)</t>
    </r>
  </si>
  <si>
    <r>
      <t>1.42</t>
    </r>
    <r>
      <rPr>
        <sz val="8"/>
        <color rgb="FF000000"/>
        <rFont val="Arial"/>
        <family val="2"/>
      </rPr>
      <t>(1.22‑1.58)</t>
    </r>
  </si>
  <si>
    <r>
      <t>0.675</t>
    </r>
    <r>
      <rPr>
        <sz val="8"/>
        <color rgb="FF000000"/>
        <rFont val="Arial"/>
        <family val="2"/>
      </rPr>
      <t>(0.608‑0.749)</t>
    </r>
  </si>
  <si>
    <r>
      <t>0.813</t>
    </r>
    <r>
      <rPr>
        <sz val="8"/>
        <color rgb="FF000000"/>
        <rFont val="Arial"/>
        <family val="2"/>
      </rPr>
      <t>(0.732‑0.901)</t>
    </r>
  </si>
  <si>
    <r>
      <t>0.976</t>
    </r>
    <r>
      <rPr>
        <sz val="8"/>
        <color rgb="FF000000"/>
        <rFont val="Arial"/>
        <family val="2"/>
      </rPr>
      <t>(0.878‑1.08)</t>
    </r>
  </si>
  <si>
    <r>
      <t>1.09</t>
    </r>
    <r>
      <rPr>
        <sz val="8"/>
        <color rgb="FF000000"/>
        <rFont val="Arial"/>
        <family val="2"/>
      </rPr>
      <t>(0.978‑1.21)</t>
    </r>
  </si>
  <si>
    <r>
      <t>1.24</t>
    </r>
    <r>
      <rPr>
        <sz val="8"/>
        <color rgb="FF000000"/>
        <rFont val="Arial"/>
        <family val="2"/>
      </rPr>
      <t>(1.10‑1.37)</t>
    </r>
  </si>
  <si>
    <r>
      <t>1.35</t>
    </r>
    <r>
      <rPr>
        <sz val="8"/>
        <color rgb="FF000000"/>
        <rFont val="Arial"/>
        <family val="2"/>
      </rPr>
      <t>(1.20‑1.49)</t>
    </r>
  </si>
  <si>
    <r>
      <t>1.45</t>
    </r>
    <r>
      <rPr>
        <sz val="8"/>
        <color rgb="FF000000"/>
        <rFont val="Arial"/>
        <family val="2"/>
      </rPr>
      <t>(1.28‑1.61)</t>
    </r>
  </si>
  <si>
    <r>
      <t>1.55</t>
    </r>
    <r>
      <rPr>
        <sz val="8"/>
        <color rgb="FF000000"/>
        <rFont val="Arial"/>
        <family val="2"/>
      </rPr>
      <t>(1.36‑1.72)</t>
    </r>
  </si>
  <si>
    <r>
      <t>1.68</t>
    </r>
    <r>
      <rPr>
        <sz val="8"/>
        <color rgb="FF000000"/>
        <rFont val="Arial"/>
        <family val="2"/>
      </rPr>
      <t>(1.46‑1.87)</t>
    </r>
  </si>
  <si>
    <r>
      <t>1.78</t>
    </r>
    <r>
      <rPr>
        <sz val="8"/>
        <color rgb="FF000000"/>
        <rFont val="Arial"/>
        <family val="2"/>
      </rPr>
      <t>(1.53‑1.98)</t>
    </r>
  </si>
  <si>
    <r>
      <t>0.926</t>
    </r>
    <r>
      <rPr>
        <sz val="8"/>
        <color rgb="FF000000"/>
        <rFont val="Arial"/>
        <family val="2"/>
      </rPr>
      <t>(0.833‑1.03)</t>
    </r>
  </si>
  <si>
    <r>
      <t>1.39</t>
    </r>
    <r>
      <rPr>
        <sz val="8"/>
        <color rgb="FF000000"/>
        <rFont val="Arial"/>
        <family val="2"/>
      </rPr>
      <t>(1.25‑1.54)</t>
    </r>
  </si>
  <si>
    <r>
      <t>1.83</t>
    </r>
    <r>
      <rPr>
        <sz val="8"/>
        <color rgb="FF000000"/>
        <rFont val="Arial"/>
        <family val="2"/>
      </rPr>
      <t>(1.63‑2.03)</t>
    </r>
  </si>
  <si>
    <r>
      <t>2.03</t>
    </r>
    <r>
      <rPr>
        <sz val="8"/>
        <color rgb="FF000000"/>
        <rFont val="Arial"/>
        <family val="2"/>
      </rPr>
      <t>(1.80‑2.24)</t>
    </r>
  </si>
  <si>
    <r>
      <t>2.22</t>
    </r>
    <r>
      <rPr>
        <sz val="8"/>
        <color rgb="FF000000"/>
        <rFont val="Arial"/>
        <family val="2"/>
      </rPr>
      <t>(1.96‑2.45)</t>
    </r>
  </si>
  <si>
    <r>
      <t>2.41</t>
    </r>
    <r>
      <rPr>
        <sz val="8"/>
        <color rgb="FF000000"/>
        <rFont val="Arial"/>
        <family val="2"/>
      </rPr>
      <t>(2.11‑2.67)</t>
    </r>
  </si>
  <si>
    <r>
      <t>2.67</t>
    </r>
    <r>
      <rPr>
        <sz val="8"/>
        <color rgb="FF000000"/>
        <rFont val="Arial"/>
        <family val="2"/>
      </rPr>
      <t>(2.32‑2.97)</t>
    </r>
  </si>
  <si>
    <r>
      <t>2.87</t>
    </r>
    <r>
      <rPr>
        <sz val="8"/>
        <color rgb="FF000000"/>
        <rFont val="Arial"/>
        <family val="2"/>
      </rPr>
      <t>(2.48‑3.20)</t>
    </r>
  </si>
  <si>
    <r>
      <t>1.15</t>
    </r>
    <r>
      <rPr>
        <sz val="8"/>
        <color rgb="FF000000"/>
        <rFont val="Arial"/>
        <family val="2"/>
      </rPr>
      <t>(1.04‑1.28)</t>
    </r>
  </si>
  <si>
    <r>
      <t>1.78</t>
    </r>
    <r>
      <rPr>
        <sz val="8"/>
        <color rgb="FF000000"/>
        <rFont val="Arial"/>
        <family val="2"/>
      </rPr>
      <t>(1.60‑1.97)</t>
    </r>
  </si>
  <si>
    <r>
      <t>2.06</t>
    </r>
    <r>
      <rPr>
        <sz val="8"/>
        <color rgb="FF000000"/>
        <rFont val="Arial"/>
        <family val="2"/>
      </rPr>
      <t>(1.85‑2.28)</t>
    </r>
  </si>
  <si>
    <r>
      <t>2.44</t>
    </r>
    <r>
      <rPr>
        <sz val="8"/>
        <color rgb="FF000000"/>
        <rFont val="Arial"/>
        <family val="2"/>
      </rPr>
      <t>(2.17‑2.70)</t>
    </r>
  </si>
  <si>
    <r>
      <t>2.75</t>
    </r>
    <r>
      <rPr>
        <sz val="8"/>
        <color rgb="FF000000"/>
        <rFont val="Arial"/>
        <family val="2"/>
      </rPr>
      <t>(2.44‑3.03)</t>
    </r>
  </si>
  <si>
    <r>
      <t>3.06</t>
    </r>
    <r>
      <rPr>
        <sz val="8"/>
        <color rgb="FF000000"/>
        <rFont val="Arial"/>
        <family val="2"/>
      </rPr>
      <t>(2.70‑3.38)</t>
    </r>
  </si>
  <si>
    <r>
      <t>3.38</t>
    </r>
    <r>
      <rPr>
        <sz val="8"/>
        <color rgb="FF000000"/>
        <rFont val="Arial"/>
        <family val="2"/>
      </rPr>
      <t>(2.97‑3.74)</t>
    </r>
  </si>
  <si>
    <r>
      <t>3.84</t>
    </r>
    <r>
      <rPr>
        <sz val="8"/>
        <color rgb="FF000000"/>
        <rFont val="Arial"/>
        <family val="2"/>
      </rPr>
      <t>(3.33‑4.26)</t>
    </r>
  </si>
  <si>
    <r>
      <t>4.19</t>
    </r>
    <r>
      <rPr>
        <sz val="8"/>
        <color rgb="FF000000"/>
        <rFont val="Arial"/>
        <family val="2"/>
      </rPr>
      <t>(3.62‑4.67)</t>
    </r>
  </si>
  <si>
    <r>
      <t>1.35</t>
    </r>
    <r>
      <rPr>
        <sz val="8"/>
        <color rgb="FF000000"/>
        <rFont val="Arial"/>
        <family val="2"/>
      </rPr>
      <t>(1.22‑1.51)</t>
    </r>
  </si>
  <si>
    <r>
      <t>1.64</t>
    </r>
    <r>
      <rPr>
        <sz val="8"/>
        <color rgb="FF000000"/>
        <rFont val="Arial"/>
        <family val="2"/>
      </rPr>
      <t>(1.48‑1.83)</t>
    </r>
  </si>
  <si>
    <r>
      <t>2.09</t>
    </r>
    <r>
      <rPr>
        <sz val="8"/>
        <color rgb="FF000000"/>
        <rFont val="Arial"/>
        <family val="2"/>
      </rPr>
      <t>(1.88‑2.33)</t>
    </r>
  </si>
  <si>
    <r>
      <t>2.45</t>
    </r>
    <r>
      <rPr>
        <sz val="8"/>
        <color rgb="FF000000"/>
        <rFont val="Arial"/>
        <family val="2"/>
      </rPr>
      <t>(2.19‑2.71)</t>
    </r>
  </si>
  <si>
    <r>
      <t>2.95</t>
    </r>
    <r>
      <rPr>
        <sz val="8"/>
        <color rgb="FF000000"/>
        <rFont val="Arial"/>
        <family val="2"/>
      </rPr>
      <t>(2.62‑3.27)</t>
    </r>
  </si>
  <si>
    <r>
      <t>3.36</t>
    </r>
    <r>
      <rPr>
        <sz val="8"/>
        <color rgb="FF000000"/>
        <rFont val="Arial"/>
        <family val="2"/>
      </rPr>
      <t>(2.97‑3.72)</t>
    </r>
  </si>
  <si>
    <r>
      <t>3.79</t>
    </r>
    <r>
      <rPr>
        <sz val="8"/>
        <color rgb="FF000000"/>
        <rFont val="Arial"/>
        <family val="2"/>
      </rPr>
      <t>(3.33‑4.19)</t>
    </r>
  </si>
  <si>
    <r>
      <t>4.25</t>
    </r>
    <r>
      <rPr>
        <sz val="8"/>
        <color rgb="FF000000"/>
        <rFont val="Arial"/>
        <family val="2"/>
      </rPr>
      <t>(3.71‑4.70)</t>
    </r>
  </si>
  <si>
    <r>
      <t>4.90</t>
    </r>
    <r>
      <rPr>
        <sz val="8"/>
        <color rgb="FF000000"/>
        <rFont val="Arial"/>
        <family val="2"/>
      </rPr>
      <t>(4.22‑5.44)</t>
    </r>
  </si>
  <si>
    <r>
      <t>5.44</t>
    </r>
    <r>
      <rPr>
        <sz val="8"/>
        <color rgb="FF000000"/>
        <rFont val="Arial"/>
        <family val="2"/>
      </rPr>
      <t>(4.64‑6.05)</t>
    </r>
  </si>
  <si>
    <r>
      <t>1.46</t>
    </r>
    <r>
      <rPr>
        <sz val="8"/>
        <color rgb="FF000000"/>
        <rFont val="Arial"/>
        <family val="2"/>
      </rPr>
      <t>(1.31‑1.64)</t>
    </r>
  </si>
  <si>
    <r>
      <t>1.77</t>
    </r>
    <r>
      <rPr>
        <sz val="8"/>
        <color rgb="FF000000"/>
        <rFont val="Arial"/>
        <family val="2"/>
      </rPr>
      <t>(1.59‑1.98)</t>
    </r>
  </si>
  <si>
    <r>
      <t>2.24</t>
    </r>
    <r>
      <rPr>
        <sz val="8"/>
        <color rgb="FF000000"/>
        <rFont val="Arial"/>
        <family val="2"/>
      </rPr>
      <t>(2.01‑2.51)</t>
    </r>
  </si>
  <si>
    <r>
      <t>2.63</t>
    </r>
    <r>
      <rPr>
        <sz val="8"/>
        <color rgb="FF000000"/>
        <rFont val="Arial"/>
        <family val="2"/>
      </rPr>
      <t>(2.34‑2.94)</t>
    </r>
  </si>
  <si>
    <r>
      <t>3.17</t>
    </r>
    <r>
      <rPr>
        <sz val="8"/>
        <color rgb="FF000000"/>
        <rFont val="Arial"/>
        <family val="2"/>
      </rPr>
      <t>(2.81‑3.54)</t>
    </r>
  </si>
  <si>
    <r>
      <t>3.62</t>
    </r>
    <r>
      <rPr>
        <sz val="8"/>
        <color rgb="FF000000"/>
        <rFont val="Arial"/>
        <family val="2"/>
      </rPr>
      <t>(3.19‑4.04)</t>
    </r>
  </si>
  <si>
    <r>
      <t>4.10</t>
    </r>
    <r>
      <rPr>
        <sz val="8"/>
        <color rgb="FF000000"/>
        <rFont val="Arial"/>
        <family val="2"/>
      </rPr>
      <t>(3.58‑4.57)</t>
    </r>
  </si>
  <si>
    <r>
      <t>4.61</t>
    </r>
    <r>
      <rPr>
        <sz val="8"/>
        <color rgb="FF000000"/>
        <rFont val="Arial"/>
        <family val="2"/>
      </rPr>
      <t>(3.99‑5.14)</t>
    </r>
  </si>
  <si>
    <r>
      <t>5.35</t>
    </r>
    <r>
      <rPr>
        <sz val="8"/>
        <color rgb="FF000000"/>
        <rFont val="Arial"/>
        <family val="2"/>
      </rPr>
      <t>(4.57‑5.98)</t>
    </r>
  </si>
  <si>
    <r>
      <t>5.95</t>
    </r>
    <r>
      <rPr>
        <sz val="8"/>
        <color rgb="FF000000"/>
        <rFont val="Arial"/>
        <family val="2"/>
      </rPr>
      <t>(5.03‑6.67)</t>
    </r>
  </si>
  <si>
    <r>
      <t>1.80</t>
    </r>
    <r>
      <rPr>
        <sz val="8"/>
        <color rgb="FF000000"/>
        <rFont val="Arial"/>
        <family val="2"/>
      </rPr>
      <t>(1.62‑2.03)</t>
    </r>
  </si>
  <si>
    <r>
      <t>2.17</t>
    </r>
    <r>
      <rPr>
        <sz val="8"/>
        <color rgb="FF000000"/>
        <rFont val="Arial"/>
        <family val="2"/>
      </rPr>
      <t>(1.95‑2.45)</t>
    </r>
  </si>
  <si>
    <r>
      <t>2.75</t>
    </r>
    <r>
      <rPr>
        <sz val="8"/>
        <color rgb="FF000000"/>
        <rFont val="Arial"/>
        <family val="2"/>
      </rPr>
      <t>(2.46‑3.09)</t>
    </r>
  </si>
  <si>
    <r>
      <t>3.22</t>
    </r>
    <r>
      <rPr>
        <sz val="8"/>
        <color rgb="FF000000"/>
        <rFont val="Arial"/>
        <family val="2"/>
      </rPr>
      <t>(2.87‑3.61)</t>
    </r>
  </si>
  <si>
    <r>
      <t>3.91</t>
    </r>
    <r>
      <rPr>
        <sz val="8"/>
        <color rgb="FF000000"/>
        <rFont val="Arial"/>
        <family val="2"/>
      </rPr>
      <t>(3.45‑4.38)</t>
    </r>
  </si>
  <si>
    <r>
      <t>4.50</t>
    </r>
    <r>
      <rPr>
        <sz val="8"/>
        <color rgb="FF000000"/>
        <rFont val="Arial"/>
        <family val="2"/>
      </rPr>
      <t>(3.94‑5.03)</t>
    </r>
  </si>
  <si>
    <r>
      <t>5.13</t>
    </r>
    <r>
      <rPr>
        <sz val="8"/>
        <color rgb="FF000000"/>
        <rFont val="Arial"/>
        <family val="2"/>
      </rPr>
      <t>(4.46‑5.73)</t>
    </r>
  </si>
  <si>
    <r>
      <t>5.81</t>
    </r>
    <r>
      <rPr>
        <sz val="8"/>
        <color rgb="FF000000"/>
        <rFont val="Arial"/>
        <family val="2"/>
      </rPr>
      <t>(5.00‑6.50)</t>
    </r>
  </si>
  <si>
    <r>
      <t>6.82</t>
    </r>
    <r>
      <rPr>
        <sz val="8"/>
        <color rgb="FF000000"/>
        <rFont val="Arial"/>
        <family val="2"/>
      </rPr>
      <t>(5.79‑7.65)</t>
    </r>
  </si>
  <si>
    <r>
      <t>7.66</t>
    </r>
    <r>
      <rPr>
        <sz val="8"/>
        <color rgb="FF000000"/>
        <rFont val="Arial"/>
        <family val="2"/>
      </rPr>
      <t>(6.42‑8.61)</t>
    </r>
  </si>
  <si>
    <r>
      <t>2.19</t>
    </r>
    <r>
      <rPr>
        <sz val="8"/>
        <color rgb="FF000000"/>
        <rFont val="Arial"/>
        <family val="2"/>
      </rPr>
      <t>(1.96‑2.47)</t>
    </r>
  </si>
  <si>
    <r>
      <t>2.63</t>
    </r>
    <r>
      <rPr>
        <sz val="8"/>
        <color rgb="FF000000"/>
        <rFont val="Arial"/>
        <family val="2"/>
      </rPr>
      <t>(2.35‑2.97)</t>
    </r>
  </si>
  <si>
    <r>
      <t>3.33</t>
    </r>
    <r>
      <rPr>
        <sz val="8"/>
        <color rgb="FF000000"/>
        <rFont val="Arial"/>
        <family val="2"/>
      </rPr>
      <t>(2.98‑3.75)</t>
    </r>
  </si>
  <si>
    <r>
      <t>3.93</t>
    </r>
    <r>
      <rPr>
        <sz val="8"/>
        <color rgb="FF000000"/>
        <rFont val="Arial"/>
        <family val="2"/>
      </rPr>
      <t>(3.49‑4.42)</t>
    </r>
  </si>
  <si>
    <r>
      <t>4.83</t>
    </r>
    <r>
      <rPr>
        <sz val="8"/>
        <color rgb="FF000000"/>
        <rFont val="Arial"/>
        <family val="2"/>
      </rPr>
      <t>(4.25‑5.41)</t>
    </r>
  </si>
  <si>
    <r>
      <t>5.61</t>
    </r>
    <r>
      <rPr>
        <sz val="8"/>
        <color rgb="FF000000"/>
        <rFont val="Arial"/>
        <family val="2"/>
      </rPr>
      <t>(4.89‑6.28)</t>
    </r>
  </si>
  <si>
    <r>
      <t>6.48</t>
    </r>
    <r>
      <rPr>
        <sz val="8"/>
        <color rgb="FF000000"/>
        <rFont val="Arial"/>
        <family val="2"/>
      </rPr>
      <t>(5.59‑7.25)</t>
    </r>
  </si>
  <si>
    <r>
      <t>7.44</t>
    </r>
    <r>
      <rPr>
        <sz val="8"/>
        <color rgb="FF000000"/>
        <rFont val="Arial"/>
        <family val="2"/>
      </rPr>
      <t>(6.34‑8.32)</t>
    </r>
  </si>
  <si>
    <r>
      <t>8.89</t>
    </r>
    <r>
      <rPr>
        <sz val="8"/>
        <color rgb="FF000000"/>
        <rFont val="Arial"/>
        <family val="2"/>
      </rPr>
      <t>(7.44‑9.98)</t>
    </r>
  </si>
  <si>
    <r>
      <t>10.1</t>
    </r>
    <r>
      <rPr>
        <sz val="8"/>
        <color rgb="FF000000"/>
        <rFont val="Arial"/>
        <family val="2"/>
      </rPr>
      <t>(8.36‑11.4)</t>
    </r>
  </si>
  <si>
    <r>
      <t>2.48</t>
    </r>
    <r>
      <rPr>
        <sz val="8"/>
        <color rgb="FF000000"/>
        <rFont val="Arial"/>
        <family val="2"/>
      </rPr>
      <t>(2.19‑2.85)</t>
    </r>
  </si>
  <si>
    <r>
      <t>3.00</t>
    </r>
    <r>
      <rPr>
        <sz val="8"/>
        <color rgb="FF000000"/>
        <rFont val="Arial"/>
        <family val="2"/>
      </rPr>
      <t>(2.65‑3.45)</t>
    </r>
  </si>
  <si>
    <r>
      <t>3.85</t>
    </r>
    <r>
      <rPr>
        <sz val="8"/>
        <color rgb="FF000000"/>
        <rFont val="Arial"/>
        <family val="2"/>
      </rPr>
      <t>(3.40‑4.43)</t>
    </r>
  </si>
  <si>
    <r>
      <t>4.60</t>
    </r>
    <r>
      <rPr>
        <sz val="8"/>
        <color rgb="FF000000"/>
        <rFont val="Arial"/>
        <family val="2"/>
      </rPr>
      <t>(4.06‑5.26)</t>
    </r>
  </si>
  <si>
    <r>
      <t>5.75</t>
    </r>
    <r>
      <rPr>
        <sz val="8"/>
        <color rgb="FF000000"/>
        <rFont val="Arial"/>
        <family val="2"/>
      </rPr>
      <t>(5.03‑6.55)</t>
    </r>
  </si>
  <si>
    <r>
      <t>6.76</t>
    </r>
    <r>
      <rPr>
        <sz val="8"/>
        <color rgb="FF000000"/>
        <rFont val="Arial"/>
        <family val="2"/>
      </rPr>
      <t>(5.89‑7.68)</t>
    </r>
  </si>
  <si>
    <r>
      <t>7.91</t>
    </r>
    <r>
      <rPr>
        <sz val="8"/>
        <color rgb="FF000000"/>
        <rFont val="Arial"/>
        <family val="2"/>
      </rPr>
      <t>(6.83‑8.95)</t>
    </r>
  </si>
  <si>
    <r>
      <t>9.21</t>
    </r>
    <r>
      <rPr>
        <sz val="8"/>
        <color rgb="FF000000"/>
        <rFont val="Arial"/>
        <family val="2"/>
      </rPr>
      <t>(7.88‑10.4)</t>
    </r>
  </si>
  <si>
    <r>
      <t>11.2</t>
    </r>
    <r>
      <rPr>
        <sz val="8"/>
        <color rgb="FF000000"/>
        <rFont val="Arial"/>
        <family val="2"/>
      </rPr>
      <t>(9.42‑12.6)</t>
    </r>
  </si>
  <si>
    <r>
      <t>13.0</t>
    </r>
    <r>
      <rPr>
        <sz val="8"/>
        <color rgb="FF000000"/>
        <rFont val="Arial"/>
        <family val="2"/>
      </rPr>
      <t>(10.7‑14.5)</t>
    </r>
  </si>
  <si>
    <r>
      <t>2.89</t>
    </r>
    <r>
      <rPr>
        <sz val="8"/>
        <color rgb="FF000000"/>
        <rFont val="Arial"/>
        <family val="2"/>
      </rPr>
      <t>(2.58‑3.28)</t>
    </r>
  </si>
  <si>
    <r>
      <t>3.49</t>
    </r>
    <r>
      <rPr>
        <sz val="8"/>
        <color rgb="FF000000"/>
        <rFont val="Arial"/>
        <family val="2"/>
      </rPr>
      <t>(3.11‑3.97)</t>
    </r>
  </si>
  <si>
    <r>
      <t>4.47</t>
    </r>
    <r>
      <rPr>
        <sz val="8"/>
        <color rgb="FF000000"/>
        <rFont val="Arial"/>
        <family val="2"/>
      </rPr>
      <t>(3.99‑5.08)</t>
    </r>
  </si>
  <si>
    <r>
      <t>5.31</t>
    </r>
    <r>
      <rPr>
        <sz val="8"/>
        <color rgb="FF000000"/>
        <rFont val="Arial"/>
        <family val="2"/>
      </rPr>
      <t>(4.72‑6.02)</t>
    </r>
  </si>
  <si>
    <r>
      <t>6.57</t>
    </r>
    <r>
      <rPr>
        <sz val="8"/>
        <color rgb="FF000000"/>
        <rFont val="Arial"/>
        <family val="2"/>
      </rPr>
      <t>(5.81‑7.43)</t>
    </r>
  </si>
  <si>
    <r>
      <t>7.68</t>
    </r>
    <r>
      <rPr>
        <sz val="8"/>
        <color rgb="FF000000"/>
        <rFont val="Arial"/>
        <family val="2"/>
      </rPr>
      <t>(6.73‑8.66)</t>
    </r>
  </si>
  <si>
    <r>
      <t>8.90</t>
    </r>
    <r>
      <rPr>
        <sz val="8"/>
        <color rgb="FF000000"/>
        <rFont val="Arial"/>
        <family val="2"/>
      </rPr>
      <t>(7.73‑10.0)</t>
    </r>
  </si>
  <si>
    <r>
      <t>10.3</t>
    </r>
    <r>
      <rPr>
        <sz val="8"/>
        <color rgb="FF000000"/>
        <rFont val="Arial"/>
        <family val="2"/>
      </rPr>
      <t>(8.85‑11.5)</t>
    </r>
  </si>
  <si>
    <r>
      <t>12.3</t>
    </r>
    <r>
      <rPr>
        <sz val="8"/>
        <color rgb="FF000000"/>
        <rFont val="Arial"/>
        <family val="2"/>
      </rPr>
      <t>(10.4‑13.8)</t>
    </r>
  </si>
  <si>
    <r>
      <t>14.1</t>
    </r>
    <r>
      <rPr>
        <sz val="8"/>
        <color rgb="FF000000"/>
        <rFont val="Arial"/>
        <family val="2"/>
      </rPr>
      <t>(11.8‑15.8)</t>
    </r>
  </si>
  <si>
    <r>
      <t>3.06</t>
    </r>
    <r>
      <rPr>
        <sz val="8"/>
        <color rgb="FF000000"/>
        <rFont val="Arial"/>
        <family val="2"/>
      </rPr>
      <t>(2.74‑3.45)</t>
    </r>
  </si>
  <si>
    <r>
      <t>3.70</t>
    </r>
    <r>
      <rPr>
        <sz val="8"/>
        <color rgb="FF000000"/>
        <rFont val="Arial"/>
        <family val="2"/>
      </rPr>
      <t>(3.31‑4.17)</t>
    </r>
  </si>
  <si>
    <r>
      <t>4.73</t>
    </r>
    <r>
      <rPr>
        <sz val="8"/>
        <color rgb="FF000000"/>
        <rFont val="Arial"/>
        <family val="2"/>
      </rPr>
      <t>(4.23‑5.33)</t>
    </r>
  </si>
  <si>
    <r>
      <t>5.62</t>
    </r>
    <r>
      <rPr>
        <sz val="8"/>
        <color rgb="FF000000"/>
        <rFont val="Arial"/>
        <family val="2"/>
      </rPr>
      <t>(5.01‑6.31)</t>
    </r>
  </si>
  <si>
    <r>
      <t>6.95</t>
    </r>
    <r>
      <rPr>
        <sz val="8"/>
        <color rgb="FF000000"/>
        <rFont val="Arial"/>
        <family val="2"/>
      </rPr>
      <t>(6.15‑7.78)</t>
    </r>
  </si>
  <si>
    <r>
      <t>8.10</t>
    </r>
    <r>
      <rPr>
        <sz val="8"/>
        <color rgb="FF000000"/>
        <rFont val="Arial"/>
        <family val="2"/>
      </rPr>
      <t>(7.14‑9.05)</t>
    </r>
  </si>
  <si>
    <r>
      <t>9.39</t>
    </r>
    <r>
      <rPr>
        <sz val="8"/>
        <color rgb="FF000000"/>
        <rFont val="Arial"/>
        <family val="2"/>
      </rPr>
      <t>(8.20‑10.5)</t>
    </r>
  </si>
  <si>
    <r>
      <t>10.8</t>
    </r>
    <r>
      <rPr>
        <sz val="8"/>
        <color rgb="FF000000"/>
        <rFont val="Arial"/>
        <family val="2"/>
      </rPr>
      <t>(9.37‑12.0)</t>
    </r>
  </si>
  <si>
    <r>
      <t>13.0</t>
    </r>
    <r>
      <rPr>
        <sz val="8"/>
        <color rgb="FF000000"/>
        <rFont val="Arial"/>
        <family val="2"/>
      </rPr>
      <t>(11.1‑14.4)</t>
    </r>
  </si>
  <si>
    <r>
      <t>14.8</t>
    </r>
    <r>
      <rPr>
        <sz val="8"/>
        <color rgb="FF000000"/>
        <rFont val="Arial"/>
        <family val="2"/>
      </rPr>
      <t>(12.5‑16.5)</t>
    </r>
  </si>
  <si>
    <r>
      <t>3.23</t>
    </r>
    <r>
      <rPr>
        <sz val="8"/>
        <color rgb="FF000000"/>
        <rFont val="Arial"/>
        <family val="2"/>
      </rPr>
      <t>(2.90‑3.62)</t>
    </r>
  </si>
  <si>
    <r>
      <t>3.91</t>
    </r>
    <r>
      <rPr>
        <sz val="8"/>
        <color rgb="FF000000"/>
        <rFont val="Arial"/>
        <family val="2"/>
      </rPr>
      <t>(3.50‑4.37)</t>
    </r>
  </si>
  <si>
    <r>
      <t>4.99</t>
    </r>
    <r>
      <rPr>
        <sz val="8"/>
        <color rgb="FF000000"/>
        <rFont val="Arial"/>
        <family val="2"/>
      </rPr>
      <t>(4.47‑5.57)</t>
    </r>
  </si>
  <si>
    <r>
      <t>5.92</t>
    </r>
    <r>
      <rPr>
        <sz val="8"/>
        <color rgb="FF000000"/>
        <rFont val="Arial"/>
        <family val="2"/>
      </rPr>
      <t>(5.29‑6.60)</t>
    </r>
  </si>
  <si>
    <r>
      <t>7.32</t>
    </r>
    <r>
      <rPr>
        <sz val="8"/>
        <color rgb="FF000000"/>
        <rFont val="Arial"/>
        <family val="2"/>
      </rPr>
      <t>(6.50‑8.12)</t>
    </r>
  </si>
  <si>
    <r>
      <t>8.53</t>
    </r>
    <r>
      <rPr>
        <sz val="8"/>
        <color rgb="FF000000"/>
        <rFont val="Arial"/>
        <family val="2"/>
      </rPr>
      <t>(7.54‑9.45)</t>
    </r>
  </si>
  <si>
    <r>
      <t>9.88</t>
    </r>
    <r>
      <rPr>
        <sz val="8"/>
        <color rgb="FF000000"/>
        <rFont val="Arial"/>
        <family val="2"/>
      </rPr>
      <t>(8.66‑10.9)</t>
    </r>
  </si>
  <si>
    <r>
      <t>11.4</t>
    </r>
    <r>
      <rPr>
        <sz val="8"/>
        <color rgb="FF000000"/>
        <rFont val="Arial"/>
        <family val="2"/>
      </rPr>
      <t>(9.89‑12.5)</t>
    </r>
  </si>
  <si>
    <r>
      <t>13.6</t>
    </r>
    <r>
      <rPr>
        <sz val="8"/>
        <color rgb="FF000000"/>
        <rFont val="Arial"/>
        <family val="2"/>
      </rPr>
      <t>(11.7‑15.0)</t>
    </r>
  </si>
  <si>
    <r>
      <t>15.5</t>
    </r>
    <r>
      <rPr>
        <sz val="8"/>
        <color rgb="FF000000"/>
        <rFont val="Arial"/>
        <family val="2"/>
      </rPr>
      <t>(13.2‑17.1)</t>
    </r>
  </si>
  <si>
    <r>
      <t>3.73</t>
    </r>
    <r>
      <rPr>
        <sz val="8"/>
        <color rgb="FF000000"/>
        <rFont val="Arial"/>
        <family val="2"/>
      </rPr>
      <t>(3.36‑4.17)</t>
    </r>
  </si>
  <si>
    <r>
      <t>4.49</t>
    </r>
    <r>
      <rPr>
        <sz val="8"/>
        <color rgb="FF000000"/>
        <rFont val="Arial"/>
        <family val="2"/>
      </rPr>
      <t>(4.04‑5.02)</t>
    </r>
  </si>
  <si>
    <r>
      <t>5.68</t>
    </r>
    <r>
      <rPr>
        <sz val="8"/>
        <color rgb="FF000000"/>
        <rFont val="Arial"/>
        <family val="2"/>
      </rPr>
      <t>(5.10‑6.33)</t>
    </r>
  </si>
  <si>
    <r>
      <t>6.69</t>
    </r>
    <r>
      <rPr>
        <sz val="8"/>
        <color rgb="FF000000"/>
        <rFont val="Arial"/>
        <family val="2"/>
      </rPr>
      <t>(6.00‑7.44)</t>
    </r>
  </si>
  <si>
    <r>
      <t>8.20</t>
    </r>
    <r>
      <rPr>
        <sz val="8"/>
        <color rgb="FF000000"/>
        <rFont val="Arial"/>
        <family val="2"/>
      </rPr>
      <t>(7.31‑9.10)</t>
    </r>
  </si>
  <si>
    <r>
      <t>9.50</t>
    </r>
    <r>
      <rPr>
        <sz val="8"/>
        <color rgb="FF000000"/>
        <rFont val="Arial"/>
        <family val="2"/>
      </rPr>
      <t>(8.43‑10.5)</t>
    </r>
  </si>
  <si>
    <r>
      <t>10.9</t>
    </r>
    <r>
      <rPr>
        <sz val="8"/>
        <color rgb="FF000000"/>
        <rFont val="Arial"/>
        <family val="2"/>
      </rPr>
      <t>(9.62‑12.1)</t>
    </r>
  </si>
  <si>
    <r>
      <t>12.5</t>
    </r>
    <r>
      <rPr>
        <sz val="8"/>
        <color rgb="FF000000"/>
        <rFont val="Arial"/>
        <family val="2"/>
      </rPr>
      <t>(10.9‑13.8)</t>
    </r>
  </si>
  <si>
    <r>
      <t>14.9</t>
    </r>
    <r>
      <rPr>
        <sz val="8"/>
        <color rgb="FF000000"/>
        <rFont val="Arial"/>
        <family val="2"/>
      </rPr>
      <t>(12.8‑16.4)</t>
    </r>
  </si>
  <si>
    <r>
      <t>4.26</t>
    </r>
    <r>
      <rPr>
        <sz val="8"/>
        <color rgb="FF000000"/>
        <rFont val="Arial"/>
        <family val="2"/>
      </rPr>
      <t>(3.86‑4.72)</t>
    </r>
  </si>
  <si>
    <r>
      <t>5.11</t>
    </r>
    <r>
      <rPr>
        <sz val="8"/>
        <color rgb="FF000000"/>
        <rFont val="Arial"/>
        <family val="2"/>
      </rPr>
      <t>(4.63‑5.66)</t>
    </r>
  </si>
  <si>
    <r>
      <t>6.39</t>
    </r>
    <r>
      <rPr>
        <sz val="8"/>
        <color rgb="FF000000"/>
        <rFont val="Arial"/>
        <family val="2"/>
      </rPr>
      <t>(5.78‑7.06)</t>
    </r>
  </si>
  <si>
    <r>
      <t>7.45</t>
    </r>
    <r>
      <rPr>
        <sz val="8"/>
        <color rgb="FF000000"/>
        <rFont val="Arial"/>
        <family val="2"/>
      </rPr>
      <t>(6.72‑8.22)</t>
    </r>
  </si>
  <si>
    <r>
      <t>8.99</t>
    </r>
    <r>
      <rPr>
        <sz val="8"/>
        <color rgb="FF000000"/>
        <rFont val="Arial"/>
        <family val="2"/>
      </rPr>
      <t>(8.07‑9.90)</t>
    </r>
  </si>
  <si>
    <r>
      <t>10.3</t>
    </r>
    <r>
      <rPr>
        <sz val="8"/>
        <color rgb="FF000000"/>
        <rFont val="Arial"/>
        <family val="2"/>
      </rPr>
      <t>(9.20‑11.3)</t>
    </r>
  </si>
  <si>
    <r>
      <t>11.7</t>
    </r>
    <r>
      <rPr>
        <sz val="8"/>
        <color rgb="FF000000"/>
        <rFont val="Arial"/>
        <family val="2"/>
      </rPr>
      <t>(10.4‑12.8)</t>
    </r>
  </si>
  <si>
    <r>
      <t>13.2</t>
    </r>
    <r>
      <rPr>
        <sz val="8"/>
        <color rgb="FF000000"/>
        <rFont val="Arial"/>
        <family val="2"/>
      </rPr>
      <t>(11.6‑14.5)</t>
    </r>
  </si>
  <si>
    <r>
      <t>15.4</t>
    </r>
    <r>
      <rPr>
        <sz val="8"/>
        <color rgb="FF000000"/>
        <rFont val="Arial"/>
        <family val="2"/>
      </rPr>
      <t>(13.4‑16.9)</t>
    </r>
  </si>
  <si>
    <r>
      <t>17.2</t>
    </r>
    <r>
      <rPr>
        <sz val="8"/>
        <color rgb="FF000000"/>
        <rFont val="Arial"/>
        <family val="2"/>
      </rPr>
      <t>(14.8‑18.9)</t>
    </r>
  </si>
  <si>
    <r>
      <t>5.77</t>
    </r>
    <r>
      <rPr>
        <sz val="8"/>
        <color rgb="FF000000"/>
        <rFont val="Arial"/>
        <family val="2"/>
      </rPr>
      <t>(5.27‑6.33)</t>
    </r>
  </si>
  <si>
    <r>
      <t>6.86</t>
    </r>
    <r>
      <rPr>
        <sz val="8"/>
        <color rgb="FF000000"/>
        <rFont val="Arial"/>
        <family val="2"/>
      </rPr>
      <t>(6.27‑7.53)</t>
    </r>
  </si>
  <si>
    <r>
      <t>8.29</t>
    </r>
    <r>
      <rPr>
        <sz val="8"/>
        <color rgb="FF000000"/>
        <rFont val="Arial"/>
        <family val="2"/>
      </rPr>
      <t>(7.58‑9.09)</t>
    </r>
  </si>
  <si>
    <r>
      <t>9.45</t>
    </r>
    <r>
      <rPr>
        <sz val="8"/>
        <color rgb="FF000000"/>
        <rFont val="Arial"/>
        <family val="2"/>
      </rPr>
      <t>(8.63‑10.4)</t>
    </r>
  </si>
  <si>
    <r>
      <t>11.1</t>
    </r>
    <r>
      <rPr>
        <sz val="8"/>
        <color rgb="FF000000"/>
        <rFont val="Arial"/>
        <family val="2"/>
      </rPr>
      <t>(10.1‑12.1)</t>
    </r>
  </si>
  <si>
    <r>
      <t>12.4</t>
    </r>
    <r>
      <rPr>
        <sz val="8"/>
        <color rgb="FF000000"/>
        <rFont val="Arial"/>
        <family val="2"/>
      </rPr>
      <t>(11.2‑13.6)</t>
    </r>
  </si>
  <si>
    <r>
      <t>13.7</t>
    </r>
    <r>
      <rPr>
        <sz val="8"/>
        <color rgb="FF000000"/>
        <rFont val="Arial"/>
        <family val="2"/>
      </rPr>
      <t>(12.4‑15.0)</t>
    </r>
  </si>
  <si>
    <r>
      <t>15.1</t>
    </r>
    <r>
      <rPr>
        <sz val="8"/>
        <color rgb="FF000000"/>
        <rFont val="Arial"/>
        <family val="2"/>
      </rPr>
      <t>(13.6‑16.6)</t>
    </r>
  </si>
  <si>
    <r>
      <t>17.1</t>
    </r>
    <r>
      <rPr>
        <sz val="8"/>
        <color rgb="FF000000"/>
        <rFont val="Arial"/>
        <family val="2"/>
      </rPr>
      <t>(15.2‑18.7)</t>
    </r>
  </si>
  <si>
    <r>
      <t>18.6</t>
    </r>
    <r>
      <rPr>
        <sz val="8"/>
        <color rgb="FF000000"/>
        <rFont val="Arial"/>
        <family val="2"/>
      </rPr>
      <t>(16.5‑20.4)</t>
    </r>
  </si>
  <si>
    <r>
      <t>7.07</t>
    </r>
    <r>
      <rPr>
        <sz val="8"/>
        <color rgb="FF000000"/>
        <rFont val="Arial"/>
        <family val="2"/>
      </rPr>
      <t>(6.55‑7.66)</t>
    </r>
  </si>
  <si>
    <r>
      <t>8.37</t>
    </r>
    <r>
      <rPr>
        <sz val="8"/>
        <color rgb="FF000000"/>
        <rFont val="Arial"/>
        <family val="2"/>
      </rPr>
      <t>(7.75‑9.06)</t>
    </r>
  </si>
  <si>
    <r>
      <t>9.94</t>
    </r>
    <r>
      <rPr>
        <sz val="8"/>
        <color rgb="FF000000"/>
        <rFont val="Arial"/>
        <family val="2"/>
      </rPr>
      <t>(9.20‑10.8)</t>
    </r>
  </si>
  <si>
    <r>
      <t>11.2</t>
    </r>
    <r>
      <rPr>
        <sz val="8"/>
        <color rgb="FF000000"/>
        <rFont val="Arial"/>
        <family val="2"/>
      </rPr>
      <t>(10.4‑12.1)</t>
    </r>
  </si>
  <si>
    <r>
      <t>13.0</t>
    </r>
    <r>
      <rPr>
        <sz val="8"/>
        <color rgb="FF000000"/>
        <rFont val="Arial"/>
        <family val="2"/>
      </rPr>
      <t>(11.9‑14.0)</t>
    </r>
  </si>
  <si>
    <r>
      <t>14.4</t>
    </r>
    <r>
      <rPr>
        <sz val="8"/>
        <color rgb="FF000000"/>
        <rFont val="Arial"/>
        <family val="2"/>
      </rPr>
      <t>(13.2‑15.5)</t>
    </r>
  </si>
  <si>
    <r>
      <t>15.8</t>
    </r>
    <r>
      <rPr>
        <sz val="8"/>
        <color rgb="FF000000"/>
        <rFont val="Arial"/>
        <family val="2"/>
      </rPr>
      <t>(14.4‑17.1)</t>
    </r>
  </si>
  <si>
    <r>
      <t>17.2</t>
    </r>
    <r>
      <rPr>
        <sz val="8"/>
        <color rgb="FF000000"/>
        <rFont val="Arial"/>
        <family val="2"/>
      </rPr>
      <t>(15.7‑18.7)</t>
    </r>
  </si>
  <si>
    <r>
      <t>19.2</t>
    </r>
    <r>
      <rPr>
        <sz val="8"/>
        <color rgb="FF000000"/>
        <rFont val="Arial"/>
        <family val="2"/>
      </rPr>
      <t>(17.4‑20.8)</t>
    </r>
  </si>
  <si>
    <r>
      <t>20.8</t>
    </r>
    <r>
      <rPr>
        <sz val="8"/>
        <color rgb="FF000000"/>
        <rFont val="Arial"/>
        <family val="2"/>
      </rPr>
      <t>(18.7‑22.5)</t>
    </r>
  </si>
  <si>
    <r>
      <t>8.88</t>
    </r>
    <r>
      <rPr>
        <sz val="8"/>
        <color rgb="FF000000"/>
        <rFont val="Arial"/>
        <family val="2"/>
      </rPr>
      <t>(8.31‑9.49)</t>
    </r>
  </si>
  <si>
    <r>
      <t>10.5</t>
    </r>
    <r>
      <rPr>
        <sz val="8"/>
        <color rgb="FF000000"/>
        <rFont val="Arial"/>
        <family val="2"/>
      </rPr>
      <t>(9.79‑11.2)</t>
    </r>
  </si>
  <si>
    <r>
      <t>12.2</t>
    </r>
    <r>
      <rPr>
        <sz val="8"/>
        <color rgb="FF000000"/>
        <rFont val="Arial"/>
        <family val="2"/>
      </rPr>
      <t>(11.4‑13.1)</t>
    </r>
  </si>
  <si>
    <r>
      <t>15.4</t>
    </r>
    <r>
      <rPr>
        <sz val="8"/>
        <color rgb="FF000000"/>
        <rFont val="Arial"/>
        <family val="2"/>
      </rPr>
      <t>(14.3‑16.4)</t>
    </r>
  </si>
  <si>
    <r>
      <t>16.7</t>
    </r>
    <r>
      <rPr>
        <sz val="8"/>
        <color rgb="FF000000"/>
        <rFont val="Arial"/>
        <family val="2"/>
      </rPr>
      <t>(15.6‑17.9)</t>
    </r>
  </si>
  <si>
    <r>
      <t>19.4</t>
    </r>
    <r>
      <rPr>
        <sz val="8"/>
        <color rgb="FF000000"/>
        <rFont val="Arial"/>
        <family val="2"/>
      </rPr>
      <t>(18.0‑20.7)</t>
    </r>
  </si>
  <si>
    <r>
      <t>21.0</t>
    </r>
    <r>
      <rPr>
        <sz val="8"/>
        <color rgb="FF000000"/>
        <rFont val="Arial"/>
        <family val="2"/>
      </rPr>
      <t>(19.5‑22.5)</t>
    </r>
  </si>
  <si>
    <r>
      <t>22.3</t>
    </r>
    <r>
      <rPr>
        <sz val="8"/>
        <color rgb="FF000000"/>
        <rFont val="Arial"/>
        <family val="2"/>
      </rPr>
      <t>(20.5‑23.9)</t>
    </r>
  </si>
  <si>
    <r>
      <t>10.6</t>
    </r>
    <r>
      <rPr>
        <sz val="8"/>
        <color rgb="FF000000"/>
        <rFont val="Arial"/>
        <family val="2"/>
      </rPr>
      <t>(9.89‑11.3)</t>
    </r>
  </si>
  <si>
    <r>
      <t>14.3</t>
    </r>
    <r>
      <rPr>
        <sz val="8"/>
        <color rgb="FF000000"/>
        <rFont val="Arial"/>
        <family val="2"/>
      </rPr>
      <t>(13.4‑15.3)</t>
    </r>
  </si>
  <si>
    <r>
      <t>15.8</t>
    </r>
    <r>
      <rPr>
        <sz val="8"/>
        <color rgb="FF000000"/>
        <rFont val="Arial"/>
        <family val="2"/>
      </rPr>
      <t>(14.8‑16.8)</t>
    </r>
  </si>
  <si>
    <r>
      <t>17.7</t>
    </r>
    <r>
      <rPr>
        <sz val="8"/>
        <color rgb="FF000000"/>
        <rFont val="Arial"/>
        <family val="2"/>
      </rPr>
      <t>(16.5‑18.9)</t>
    </r>
  </si>
  <si>
    <r>
      <t>19.1</t>
    </r>
    <r>
      <rPr>
        <sz val="8"/>
        <color rgb="FF000000"/>
        <rFont val="Arial"/>
        <family val="2"/>
      </rPr>
      <t>(17.8‑20.3)</t>
    </r>
  </si>
  <si>
    <r>
      <t>20.4</t>
    </r>
    <r>
      <rPr>
        <sz val="8"/>
        <color rgb="FF000000"/>
        <rFont val="Arial"/>
        <family val="2"/>
      </rPr>
      <t>(19.0‑21.8)</t>
    </r>
  </si>
  <si>
    <r>
      <t>21.7</t>
    </r>
    <r>
      <rPr>
        <sz val="8"/>
        <color rgb="FF000000"/>
        <rFont val="Arial"/>
        <family val="2"/>
      </rPr>
      <t>(20.1‑23.2)</t>
    </r>
  </si>
  <si>
    <r>
      <t>24.4</t>
    </r>
    <r>
      <rPr>
        <sz val="8"/>
        <color rgb="FF000000"/>
        <rFont val="Arial"/>
        <family val="2"/>
      </rPr>
      <t>(22.5‑26.2)</t>
    </r>
  </si>
  <si>
    <r>
      <t>Name: </t>
    </r>
    <r>
      <rPr>
        <sz val="9"/>
        <color rgb="FF000000"/>
        <rFont val="Arial"/>
        <family val="2"/>
      </rPr>
      <t>Manassas, Virginia, USA*</t>
    </r>
  </si>
  <si>
    <r>
      <t>Station name:</t>
    </r>
    <r>
      <rPr>
        <sz val="9"/>
        <color rgb="FF000000"/>
        <rFont val="Arial"/>
        <family val="2"/>
      </rPr>
      <t> MANASSAS</t>
    </r>
  </si>
  <si>
    <r>
      <t>Site ID:</t>
    </r>
    <r>
      <rPr>
        <sz val="9"/>
        <color rgb="FF000000"/>
        <rFont val="Arial"/>
        <family val="2"/>
      </rPr>
      <t> 44-5213</t>
    </r>
  </si>
  <si>
    <r>
      <t>Latitude:</t>
    </r>
    <r>
      <rPr>
        <sz val="9"/>
        <color rgb="FF000000"/>
        <rFont val="Arial"/>
        <family val="2"/>
      </rPr>
      <t> 38.7833°</t>
    </r>
  </si>
  <si>
    <r>
      <t>Longitude:</t>
    </r>
    <r>
      <rPr>
        <sz val="9"/>
        <color rgb="FF000000"/>
        <rFont val="Arial"/>
        <family val="2"/>
      </rPr>
      <t> -77.5000°</t>
    </r>
  </si>
  <si>
    <r>
      <t>Elevation:</t>
    </r>
    <r>
      <rPr>
        <sz val="9"/>
        <color rgb="FF000000"/>
        <rFont val="Arial"/>
        <family val="2"/>
      </rPr>
      <t> 331 ft</t>
    </r>
  </si>
  <si>
    <r>
      <t>0.355</t>
    </r>
    <r>
      <rPr>
        <sz val="8"/>
        <color rgb="FF000000"/>
        <rFont val="Arial"/>
        <family val="2"/>
      </rPr>
      <t>(0.321‑0.391)</t>
    </r>
  </si>
  <si>
    <r>
      <t>0.426</t>
    </r>
    <r>
      <rPr>
        <sz val="8"/>
        <color rgb="FF000000"/>
        <rFont val="Arial"/>
        <family val="2"/>
      </rPr>
      <t>(0.385‑0.469)</t>
    </r>
  </si>
  <si>
    <r>
      <t>0.506</t>
    </r>
    <r>
      <rPr>
        <sz val="8"/>
        <color rgb="FF000000"/>
        <rFont val="Arial"/>
        <family val="2"/>
      </rPr>
      <t>(0.457‑0.559)</t>
    </r>
  </si>
  <si>
    <r>
      <t>0.565</t>
    </r>
    <r>
      <rPr>
        <sz val="8"/>
        <color rgb="FF000000"/>
        <rFont val="Arial"/>
        <family val="2"/>
      </rPr>
      <t>(0.510‑0.624)</t>
    </r>
  </si>
  <si>
    <r>
      <t>0.641</t>
    </r>
    <r>
      <rPr>
        <sz val="8"/>
        <color rgb="FF000000"/>
        <rFont val="Arial"/>
        <family val="2"/>
      </rPr>
      <t>(0.574‑0.707)</t>
    </r>
  </si>
  <si>
    <r>
      <t>0.698</t>
    </r>
    <r>
      <rPr>
        <sz val="8"/>
        <color rgb="FF000000"/>
        <rFont val="Arial"/>
        <family val="2"/>
      </rPr>
      <t>(0.622‑0.770)</t>
    </r>
  </si>
  <si>
    <r>
      <t>0.754</t>
    </r>
    <r>
      <rPr>
        <sz val="8"/>
        <color rgb="FF000000"/>
        <rFont val="Arial"/>
        <family val="2"/>
      </rPr>
      <t>(0.668‑0.834)</t>
    </r>
  </si>
  <si>
    <r>
      <t>0.810</t>
    </r>
    <r>
      <rPr>
        <sz val="8"/>
        <color rgb="FF000000"/>
        <rFont val="Arial"/>
        <family val="2"/>
      </rPr>
      <t>(0.712‑0.898)</t>
    </r>
  </si>
  <si>
    <r>
      <t>0.881</t>
    </r>
    <r>
      <rPr>
        <sz val="8"/>
        <color rgb="FF000000"/>
        <rFont val="Arial"/>
        <family val="2"/>
      </rPr>
      <t>(0.766‑0.982)</t>
    </r>
  </si>
  <si>
    <r>
      <t>0.938</t>
    </r>
    <r>
      <rPr>
        <sz val="8"/>
        <color rgb="FF000000"/>
        <rFont val="Arial"/>
        <family val="2"/>
      </rPr>
      <t>(0.809‑1.05)</t>
    </r>
  </si>
  <si>
    <r>
      <t>0.567</t>
    </r>
    <r>
      <rPr>
        <sz val="8"/>
        <color rgb="FF000000"/>
        <rFont val="Arial"/>
        <family val="2"/>
      </rPr>
      <t>(0.512‑0.625)</t>
    </r>
  </si>
  <si>
    <r>
      <t>0.681</t>
    </r>
    <r>
      <rPr>
        <sz val="8"/>
        <color rgb="FF000000"/>
        <rFont val="Arial"/>
        <family val="2"/>
      </rPr>
      <t>(0.616‑0.750)</t>
    </r>
  </si>
  <si>
    <r>
      <t>0.810</t>
    </r>
    <r>
      <rPr>
        <sz val="8"/>
        <color rgb="FF000000"/>
        <rFont val="Arial"/>
        <family val="2"/>
      </rPr>
      <t>(0.732‑0.894)</t>
    </r>
  </si>
  <si>
    <r>
      <t>0.904</t>
    </r>
    <r>
      <rPr>
        <sz val="8"/>
        <color rgb="FF000000"/>
        <rFont val="Arial"/>
        <family val="2"/>
      </rPr>
      <t>(0.815‑0.997)</t>
    </r>
  </si>
  <si>
    <r>
      <t>1.28</t>
    </r>
    <r>
      <rPr>
        <sz val="8"/>
        <color rgb="FF000000"/>
        <rFont val="Arial"/>
        <family val="2"/>
      </rPr>
      <t>(1.13‑1.42)</t>
    </r>
  </si>
  <si>
    <r>
      <t>1.39</t>
    </r>
    <r>
      <rPr>
        <sz val="8"/>
        <color rgb="FF000000"/>
        <rFont val="Arial"/>
        <family val="2"/>
      </rPr>
      <t>(1.21‑1.55)</t>
    </r>
  </si>
  <si>
    <r>
      <t>1.48</t>
    </r>
    <r>
      <rPr>
        <sz val="8"/>
        <color rgb="FF000000"/>
        <rFont val="Arial"/>
        <family val="2"/>
      </rPr>
      <t>(1.27‑1.65)</t>
    </r>
  </si>
  <si>
    <r>
      <t>0.708</t>
    </r>
    <r>
      <rPr>
        <sz val="8"/>
        <color rgb="FF000000"/>
        <rFont val="Arial"/>
        <family val="2"/>
      </rPr>
      <t>(0.641‑0.781)</t>
    </r>
  </si>
  <si>
    <r>
      <t>0.856</t>
    </r>
    <r>
      <rPr>
        <sz val="8"/>
        <color rgb="FF000000"/>
        <rFont val="Arial"/>
        <family val="2"/>
      </rPr>
      <t>(0.775‑0.943)</t>
    </r>
  </si>
  <si>
    <r>
      <t>1.02</t>
    </r>
    <r>
      <rPr>
        <sz val="8"/>
        <color rgb="FF000000"/>
        <rFont val="Arial"/>
        <family val="2"/>
      </rPr>
      <t>(0.926‑1.13)</t>
    </r>
  </si>
  <si>
    <r>
      <t>1.41</t>
    </r>
    <r>
      <rPr>
        <sz val="8"/>
        <color rgb="FF000000"/>
        <rFont val="Arial"/>
        <family val="2"/>
      </rPr>
      <t>(1.25‑1.55)</t>
    </r>
  </si>
  <si>
    <r>
      <t>1.52</t>
    </r>
    <r>
      <rPr>
        <sz val="8"/>
        <color rgb="FF000000"/>
        <rFont val="Arial"/>
        <family val="2"/>
      </rPr>
      <t>(1.34‑1.68)</t>
    </r>
  </si>
  <si>
    <r>
      <t>1.62</t>
    </r>
    <r>
      <rPr>
        <sz val="8"/>
        <color rgb="FF000000"/>
        <rFont val="Arial"/>
        <family val="2"/>
      </rPr>
      <t>(1.42‑1.80)</t>
    </r>
  </si>
  <si>
    <r>
      <t>1.85</t>
    </r>
    <r>
      <rPr>
        <sz val="8"/>
        <color rgb="FF000000"/>
        <rFont val="Arial"/>
        <family val="2"/>
      </rPr>
      <t>(1.60‑2.08)</t>
    </r>
  </si>
  <si>
    <r>
      <t>0.971</t>
    </r>
    <r>
      <rPr>
        <sz val="8"/>
        <color rgb="FF000000"/>
        <rFont val="Arial"/>
        <family val="2"/>
      </rPr>
      <t>(0.878‑1.07)</t>
    </r>
  </si>
  <si>
    <r>
      <t>2.12</t>
    </r>
    <r>
      <rPr>
        <sz val="8"/>
        <color rgb="FF000000"/>
        <rFont val="Arial"/>
        <family val="2"/>
      </rPr>
      <t>(1.89‑2.34)</t>
    </r>
  </si>
  <si>
    <r>
      <t>2.32</t>
    </r>
    <r>
      <rPr>
        <sz val="8"/>
        <color rgb="FF000000"/>
        <rFont val="Arial"/>
        <family val="2"/>
      </rPr>
      <t>(2.06‑2.57)</t>
    </r>
  </si>
  <si>
    <r>
      <t>2.52</t>
    </r>
    <r>
      <rPr>
        <sz val="8"/>
        <color rgb="FF000000"/>
        <rFont val="Arial"/>
        <family val="2"/>
      </rPr>
      <t>(2.22‑2.80)</t>
    </r>
  </si>
  <si>
    <r>
      <t>2.79</t>
    </r>
    <r>
      <rPr>
        <sz val="8"/>
        <color rgb="FF000000"/>
        <rFont val="Arial"/>
        <family val="2"/>
      </rPr>
      <t>(2.43‑3.11)</t>
    </r>
  </si>
  <si>
    <r>
      <t>3.00</t>
    </r>
    <r>
      <rPr>
        <sz val="8"/>
        <color rgb="FF000000"/>
        <rFont val="Arial"/>
        <family val="2"/>
      </rPr>
      <t>(2.59‑3.36)</t>
    </r>
  </si>
  <si>
    <r>
      <t>1.87</t>
    </r>
    <r>
      <rPr>
        <sz val="8"/>
        <color rgb="FF000000"/>
        <rFont val="Arial"/>
        <family val="2"/>
      </rPr>
      <t>(1.69‑2.06)</t>
    </r>
  </si>
  <si>
    <r>
      <t>2.56</t>
    </r>
    <r>
      <rPr>
        <sz val="8"/>
        <color rgb="FF000000"/>
        <rFont val="Arial"/>
        <family val="2"/>
      </rPr>
      <t>(2.29‑2.82)</t>
    </r>
  </si>
  <si>
    <r>
      <t>2.87</t>
    </r>
    <r>
      <rPr>
        <sz val="8"/>
        <color rgb="FF000000"/>
        <rFont val="Arial"/>
        <family val="2"/>
      </rPr>
      <t>(2.56‑3.17)</t>
    </r>
  </si>
  <si>
    <r>
      <t>3.54</t>
    </r>
    <r>
      <rPr>
        <sz val="8"/>
        <color rgb="FF000000"/>
        <rFont val="Arial"/>
        <family val="2"/>
      </rPr>
      <t>(3.11‑3.92)</t>
    </r>
  </si>
  <si>
    <r>
      <t>4.00</t>
    </r>
    <r>
      <rPr>
        <sz val="8"/>
        <color rgb="FF000000"/>
        <rFont val="Arial"/>
        <family val="2"/>
      </rPr>
      <t>(3.48‑4.46)</t>
    </r>
  </si>
  <si>
    <r>
      <t>4.38</t>
    </r>
    <r>
      <rPr>
        <sz val="8"/>
        <color rgb="FF000000"/>
        <rFont val="Arial"/>
        <family val="2"/>
      </rPr>
      <t>(3.78‑4.91)</t>
    </r>
  </si>
  <si>
    <r>
      <t>1.42</t>
    </r>
    <r>
      <rPr>
        <sz val="8"/>
        <color rgb="FF000000"/>
        <rFont val="Arial"/>
        <family val="2"/>
      </rPr>
      <t>(1.29‑1.57)</t>
    </r>
  </si>
  <si>
    <r>
      <t>1.74</t>
    </r>
    <r>
      <rPr>
        <sz val="8"/>
        <color rgb="FF000000"/>
        <rFont val="Arial"/>
        <family val="2"/>
      </rPr>
      <t>(1.57‑1.92)</t>
    </r>
  </si>
  <si>
    <r>
      <t>3.08</t>
    </r>
    <r>
      <rPr>
        <sz val="8"/>
        <color rgb="FF000000"/>
        <rFont val="Arial"/>
        <family val="2"/>
      </rPr>
      <t>(2.76‑3.39)</t>
    </r>
  </si>
  <si>
    <r>
      <t>3.50</t>
    </r>
    <r>
      <rPr>
        <sz val="8"/>
        <color rgb="FF000000"/>
        <rFont val="Arial"/>
        <family val="2"/>
      </rPr>
      <t>(3.12‑3.86)</t>
    </r>
  </si>
  <si>
    <r>
      <t>3.95</t>
    </r>
    <r>
      <rPr>
        <sz val="8"/>
        <color rgb="FF000000"/>
        <rFont val="Arial"/>
        <family val="2"/>
      </rPr>
      <t>(3.49‑4.36)</t>
    </r>
  </si>
  <si>
    <r>
      <t>4.42</t>
    </r>
    <r>
      <rPr>
        <sz val="8"/>
        <color rgb="FF000000"/>
        <rFont val="Arial"/>
        <family val="2"/>
      </rPr>
      <t>(3.88‑4.89)</t>
    </r>
  </si>
  <si>
    <r>
      <t>5.10</t>
    </r>
    <r>
      <rPr>
        <sz val="8"/>
        <color rgb="FF000000"/>
        <rFont val="Arial"/>
        <family val="2"/>
      </rPr>
      <t>(4.42‑5.68)</t>
    </r>
  </si>
  <si>
    <r>
      <t>5.67</t>
    </r>
    <r>
      <rPr>
        <sz val="8"/>
        <color rgb="FF000000"/>
        <rFont val="Arial"/>
        <family val="2"/>
      </rPr>
      <t>(4.85‑6.33)</t>
    </r>
  </si>
  <si>
    <r>
      <t>1.52</t>
    </r>
    <r>
      <rPr>
        <sz val="8"/>
        <color rgb="FF000000"/>
        <rFont val="Arial"/>
        <family val="2"/>
      </rPr>
      <t>(1.38‑1.69)</t>
    </r>
  </si>
  <si>
    <r>
      <t>1.85</t>
    </r>
    <r>
      <rPr>
        <sz val="8"/>
        <color rgb="FF000000"/>
        <rFont val="Arial"/>
        <family val="2"/>
      </rPr>
      <t>(1.68‑2.06)</t>
    </r>
  </si>
  <si>
    <r>
      <t>2.35</t>
    </r>
    <r>
      <rPr>
        <sz val="8"/>
        <color rgb="FF000000"/>
        <rFont val="Arial"/>
        <family val="2"/>
      </rPr>
      <t>(2.12‑2.61)</t>
    </r>
  </si>
  <si>
    <r>
      <t>2.75</t>
    </r>
    <r>
      <rPr>
        <sz val="8"/>
        <color rgb="FF000000"/>
        <rFont val="Arial"/>
        <family val="2"/>
      </rPr>
      <t>(2.47‑3.04)</t>
    </r>
  </si>
  <si>
    <r>
      <t>3.32</t>
    </r>
    <r>
      <rPr>
        <sz val="8"/>
        <color rgb="FF000000"/>
        <rFont val="Arial"/>
        <family val="2"/>
      </rPr>
      <t>(2.96‑3.67)</t>
    </r>
  </si>
  <si>
    <r>
      <t>3.79</t>
    </r>
    <r>
      <rPr>
        <sz val="8"/>
        <color rgb="FF000000"/>
        <rFont val="Arial"/>
        <family val="2"/>
      </rPr>
      <t>(3.36‑4.19)</t>
    </r>
  </si>
  <si>
    <r>
      <t>4.29</t>
    </r>
    <r>
      <rPr>
        <sz val="8"/>
        <color rgb="FF000000"/>
        <rFont val="Arial"/>
        <family val="2"/>
      </rPr>
      <t>(3.77‑4.75)</t>
    </r>
  </si>
  <si>
    <r>
      <t>4.83</t>
    </r>
    <r>
      <rPr>
        <sz val="8"/>
        <color rgb="FF000000"/>
        <rFont val="Arial"/>
        <family val="2"/>
      </rPr>
      <t>(4.20‑5.36)</t>
    </r>
  </si>
  <si>
    <r>
      <t>5.61</t>
    </r>
    <r>
      <rPr>
        <sz val="8"/>
        <color rgb="FF000000"/>
        <rFont val="Arial"/>
        <family val="2"/>
      </rPr>
      <t>(4.82‑6.25)</t>
    </r>
  </si>
  <si>
    <r>
      <t>6.26</t>
    </r>
    <r>
      <rPr>
        <sz val="8"/>
        <color rgb="FF000000"/>
        <rFont val="Arial"/>
        <family val="2"/>
      </rPr>
      <t>(5.31‑7.01)</t>
    </r>
  </si>
  <si>
    <r>
      <t>1.87</t>
    </r>
    <r>
      <rPr>
        <sz val="8"/>
        <color rgb="FF000000"/>
        <rFont val="Arial"/>
        <family val="2"/>
      </rPr>
      <t>(1.70‑2.08)</t>
    </r>
  </si>
  <si>
    <r>
      <t>2.27</t>
    </r>
    <r>
      <rPr>
        <sz val="8"/>
        <color rgb="FF000000"/>
        <rFont val="Arial"/>
        <family val="2"/>
      </rPr>
      <t>(2.06‑2.52)</t>
    </r>
  </si>
  <si>
    <r>
      <t>2.87</t>
    </r>
    <r>
      <rPr>
        <sz val="8"/>
        <color rgb="FF000000"/>
        <rFont val="Arial"/>
        <family val="2"/>
      </rPr>
      <t>(2.59‑3.18)</t>
    </r>
  </si>
  <si>
    <r>
      <t>3.36</t>
    </r>
    <r>
      <rPr>
        <sz val="8"/>
        <color rgb="FF000000"/>
        <rFont val="Arial"/>
        <family val="2"/>
      </rPr>
      <t>(3.01‑3.72)</t>
    </r>
  </si>
  <si>
    <r>
      <t>4.08</t>
    </r>
    <r>
      <rPr>
        <sz val="8"/>
        <color rgb="FF000000"/>
        <rFont val="Arial"/>
        <family val="2"/>
      </rPr>
      <t>(3.63‑4.53)</t>
    </r>
  </si>
  <si>
    <r>
      <t>4.70</t>
    </r>
    <r>
      <rPr>
        <sz val="8"/>
        <color rgb="FF000000"/>
        <rFont val="Arial"/>
        <family val="2"/>
      </rPr>
      <t>(4.15‑5.21)</t>
    </r>
  </si>
  <si>
    <r>
      <t>5.37</t>
    </r>
    <r>
      <rPr>
        <sz val="8"/>
        <color rgb="FF000000"/>
        <rFont val="Arial"/>
        <family val="2"/>
      </rPr>
      <t>(4.70‑5.96)</t>
    </r>
  </si>
  <si>
    <r>
      <t>6.10</t>
    </r>
    <r>
      <rPr>
        <sz val="8"/>
        <color rgb="FF000000"/>
        <rFont val="Arial"/>
        <family val="2"/>
      </rPr>
      <t>(5.28‑6.79)</t>
    </r>
  </si>
  <si>
    <r>
      <t>7.18</t>
    </r>
    <r>
      <rPr>
        <sz val="8"/>
        <color rgb="FF000000"/>
        <rFont val="Arial"/>
        <family val="2"/>
      </rPr>
      <t>(6.12‑8.05)</t>
    </r>
  </si>
  <si>
    <r>
      <t>8.09</t>
    </r>
    <r>
      <rPr>
        <sz val="8"/>
        <color rgb="FF000000"/>
        <rFont val="Arial"/>
        <family val="2"/>
      </rPr>
      <t>(6.80‑9.11)</t>
    </r>
  </si>
  <si>
    <r>
      <t>2.28</t>
    </r>
    <r>
      <rPr>
        <sz val="8"/>
        <color rgb="FF000000"/>
        <rFont val="Arial"/>
        <family val="2"/>
      </rPr>
      <t>(2.05‑2.55)</t>
    </r>
  </si>
  <si>
    <r>
      <t>2.75</t>
    </r>
    <r>
      <rPr>
        <sz val="8"/>
        <color rgb="FF000000"/>
        <rFont val="Arial"/>
        <family val="2"/>
      </rPr>
      <t>(2.47‑3.08)</t>
    </r>
  </si>
  <si>
    <r>
      <t>3.49</t>
    </r>
    <r>
      <rPr>
        <sz val="8"/>
        <color rgb="FF000000"/>
        <rFont val="Arial"/>
        <family val="2"/>
      </rPr>
      <t>(3.13‑3.91)</t>
    </r>
  </si>
  <si>
    <r>
      <t>4.12</t>
    </r>
    <r>
      <rPr>
        <sz val="8"/>
        <color rgb="FF000000"/>
        <rFont val="Arial"/>
        <family val="2"/>
      </rPr>
      <t>(3.68‑4.61)</t>
    </r>
  </si>
  <si>
    <r>
      <t>5.08</t>
    </r>
    <r>
      <rPr>
        <sz val="8"/>
        <color rgb="FF000000"/>
        <rFont val="Arial"/>
        <family val="2"/>
      </rPr>
      <t>(4.49‑5.67)</t>
    </r>
  </si>
  <si>
    <r>
      <t>5.92</t>
    </r>
    <r>
      <rPr>
        <sz val="8"/>
        <color rgb="FF000000"/>
        <rFont val="Arial"/>
        <family val="2"/>
      </rPr>
      <t>(5.17‑6.61)</t>
    </r>
  </si>
  <si>
    <r>
      <t>6.85</t>
    </r>
    <r>
      <rPr>
        <sz val="8"/>
        <color rgb="FF000000"/>
        <rFont val="Arial"/>
        <family val="2"/>
      </rPr>
      <t>(5.92‑7.67)</t>
    </r>
  </si>
  <si>
    <r>
      <t>7.89</t>
    </r>
    <r>
      <rPr>
        <sz val="8"/>
        <color rgb="FF000000"/>
        <rFont val="Arial"/>
        <family val="2"/>
      </rPr>
      <t>(6.73‑8.86)</t>
    </r>
  </si>
  <si>
    <r>
      <t>9.49</t>
    </r>
    <r>
      <rPr>
        <sz val="8"/>
        <color rgb="FF000000"/>
        <rFont val="Arial"/>
        <family val="2"/>
      </rPr>
      <t>(7.92‑10.7)</t>
    </r>
  </si>
  <si>
    <r>
      <t>10.9</t>
    </r>
    <r>
      <rPr>
        <sz val="8"/>
        <color rgb="FF000000"/>
        <rFont val="Arial"/>
        <family val="2"/>
      </rPr>
      <t>(8.93‑12.3)</t>
    </r>
  </si>
  <si>
    <r>
      <t>2.62</t>
    </r>
    <r>
      <rPr>
        <sz val="8"/>
        <color rgb="FF000000"/>
        <rFont val="Arial"/>
        <family val="2"/>
      </rPr>
      <t>(2.38‑2.93)</t>
    </r>
  </si>
  <si>
    <r>
      <t>3.17</t>
    </r>
    <r>
      <rPr>
        <sz val="8"/>
        <color rgb="FF000000"/>
        <rFont val="Arial"/>
        <family val="2"/>
      </rPr>
      <t>(2.88‑3.54)</t>
    </r>
  </si>
  <si>
    <r>
      <t>4.07</t>
    </r>
    <r>
      <rPr>
        <sz val="8"/>
        <color rgb="FF000000"/>
        <rFont val="Arial"/>
        <family val="2"/>
      </rPr>
      <t>(3.69‑4.54)</t>
    </r>
  </si>
  <si>
    <r>
      <t>4.87</t>
    </r>
    <r>
      <rPr>
        <sz val="8"/>
        <color rgb="FF000000"/>
        <rFont val="Arial"/>
        <family val="2"/>
      </rPr>
      <t>(4.40‑5.41)</t>
    </r>
  </si>
  <si>
    <r>
      <t>6.09</t>
    </r>
    <r>
      <rPr>
        <sz val="8"/>
        <color rgb="FF000000"/>
        <rFont val="Arial"/>
        <family val="2"/>
      </rPr>
      <t>(5.47‑6.73)</t>
    </r>
  </si>
  <si>
    <r>
      <t>7.18</t>
    </r>
    <r>
      <rPr>
        <sz val="8"/>
        <color rgb="FF000000"/>
        <rFont val="Arial"/>
        <family val="2"/>
      </rPr>
      <t>(6.39‑7.90)</t>
    </r>
  </si>
  <si>
    <r>
      <t>8.41</t>
    </r>
    <r>
      <rPr>
        <sz val="8"/>
        <color rgb="FF000000"/>
        <rFont val="Arial"/>
        <family val="2"/>
      </rPr>
      <t>(7.42‑9.23)</t>
    </r>
  </si>
  <si>
    <r>
      <t>9.82</t>
    </r>
    <r>
      <rPr>
        <sz val="8"/>
        <color rgb="FF000000"/>
        <rFont val="Arial"/>
        <family val="2"/>
      </rPr>
      <t>(8.56‑10.7)</t>
    </r>
  </si>
  <si>
    <r>
      <t>12.0</t>
    </r>
    <r>
      <rPr>
        <sz val="8"/>
        <color rgb="FF000000"/>
        <rFont val="Arial"/>
        <family val="2"/>
      </rPr>
      <t>(10.3‑13.1)</t>
    </r>
  </si>
  <si>
    <r>
      <t>13.9</t>
    </r>
    <r>
      <rPr>
        <sz val="8"/>
        <color rgb="FF000000"/>
        <rFont val="Arial"/>
        <family val="2"/>
      </rPr>
      <t>(11.7‑15.1)</t>
    </r>
  </si>
  <si>
    <r>
      <t>3.03</t>
    </r>
    <r>
      <rPr>
        <sz val="8"/>
        <color rgb="FF000000"/>
        <rFont val="Arial"/>
        <family val="2"/>
      </rPr>
      <t>(2.75‑3.38)</t>
    </r>
  </si>
  <si>
    <r>
      <t>3.67</t>
    </r>
    <r>
      <rPr>
        <sz val="8"/>
        <color rgb="FF000000"/>
        <rFont val="Arial"/>
        <family val="2"/>
      </rPr>
      <t>(3.34‑4.09)</t>
    </r>
  </si>
  <si>
    <r>
      <t>4.70</t>
    </r>
    <r>
      <rPr>
        <sz val="8"/>
        <color rgb="FF000000"/>
        <rFont val="Arial"/>
        <family val="2"/>
      </rPr>
      <t>(4.27‑5.23)</t>
    </r>
  </si>
  <si>
    <r>
      <t>5.59</t>
    </r>
    <r>
      <rPr>
        <sz val="8"/>
        <color rgb="FF000000"/>
        <rFont val="Arial"/>
        <family val="2"/>
      </rPr>
      <t>(5.06‑6.21)</t>
    </r>
  </si>
  <si>
    <r>
      <t>6.93</t>
    </r>
    <r>
      <rPr>
        <sz val="8"/>
        <color rgb="FF000000"/>
        <rFont val="Arial"/>
        <family val="2"/>
      </rPr>
      <t>(6.22‑7.66)</t>
    </r>
  </si>
  <si>
    <r>
      <t>8.09</t>
    </r>
    <r>
      <rPr>
        <sz val="8"/>
        <color rgb="FF000000"/>
        <rFont val="Arial"/>
        <family val="2"/>
      </rPr>
      <t>(7.22‑8.93)</t>
    </r>
  </si>
  <si>
    <r>
      <t>9.39</t>
    </r>
    <r>
      <rPr>
        <sz val="8"/>
        <color rgb="FF000000"/>
        <rFont val="Arial"/>
        <family val="2"/>
      </rPr>
      <t>(8.31‑10.3)</t>
    </r>
  </si>
  <si>
    <r>
      <t>10.8</t>
    </r>
    <r>
      <rPr>
        <sz val="8"/>
        <color rgb="FF000000"/>
        <rFont val="Arial"/>
        <family val="2"/>
      </rPr>
      <t>(9.50‑11.9)</t>
    </r>
  </si>
  <si>
    <r>
      <t>13.0</t>
    </r>
    <r>
      <rPr>
        <sz val="8"/>
        <color rgb="FF000000"/>
        <rFont val="Arial"/>
        <family val="2"/>
      </rPr>
      <t>(11.3‑14.3)</t>
    </r>
  </si>
  <si>
    <r>
      <t>14.9</t>
    </r>
    <r>
      <rPr>
        <sz val="8"/>
        <color rgb="FF000000"/>
        <rFont val="Arial"/>
        <family val="2"/>
      </rPr>
      <t>(12.7‑16.4)</t>
    </r>
  </si>
  <si>
    <r>
      <t>3.21</t>
    </r>
    <r>
      <rPr>
        <sz val="8"/>
        <color rgb="FF000000"/>
        <rFont val="Arial"/>
        <family val="2"/>
      </rPr>
      <t>(2.92‑3.56)</t>
    </r>
  </si>
  <si>
    <r>
      <t>3.88</t>
    </r>
    <r>
      <rPr>
        <sz val="8"/>
        <color rgb="FF000000"/>
        <rFont val="Arial"/>
        <family val="2"/>
      </rPr>
      <t>(3.53‑4.32)</t>
    </r>
  </si>
  <si>
    <r>
      <t>4.97</t>
    </r>
    <r>
      <rPr>
        <sz val="8"/>
        <color rgb="FF000000"/>
        <rFont val="Arial"/>
        <family val="2"/>
      </rPr>
      <t>(4.51‑5.51)</t>
    </r>
  </si>
  <si>
    <r>
      <t>5.90</t>
    </r>
    <r>
      <rPr>
        <sz val="8"/>
        <color rgb="FF000000"/>
        <rFont val="Arial"/>
        <family val="2"/>
      </rPr>
      <t>(5.34‑6.54)</t>
    </r>
  </si>
  <si>
    <r>
      <t>7.30</t>
    </r>
    <r>
      <rPr>
        <sz val="8"/>
        <color rgb="FF000000"/>
        <rFont val="Arial"/>
        <family val="2"/>
      </rPr>
      <t>(6.57‑8.06)</t>
    </r>
  </si>
  <si>
    <r>
      <t>8.52</t>
    </r>
    <r>
      <rPr>
        <sz val="8"/>
        <color rgb="FF000000"/>
        <rFont val="Arial"/>
        <family val="2"/>
      </rPr>
      <t>(7.62‑9.39)</t>
    </r>
  </si>
  <si>
    <r>
      <t>9.88</t>
    </r>
    <r>
      <rPr>
        <sz val="8"/>
        <color rgb="FF000000"/>
        <rFont val="Arial"/>
        <family val="2"/>
      </rPr>
      <t>(8.76‑10.9)</t>
    </r>
  </si>
  <si>
    <r>
      <t>11.4</t>
    </r>
    <r>
      <rPr>
        <sz val="8"/>
        <color rgb="FF000000"/>
        <rFont val="Arial"/>
        <family val="2"/>
      </rPr>
      <t>(10.0‑12.5)</t>
    </r>
  </si>
  <si>
    <r>
      <t>13.7</t>
    </r>
    <r>
      <rPr>
        <sz val="8"/>
        <color rgb="FF000000"/>
        <rFont val="Arial"/>
        <family val="2"/>
      </rPr>
      <t>(11.8‑15.1)</t>
    </r>
  </si>
  <si>
    <r>
      <t>15.7</t>
    </r>
    <r>
      <rPr>
        <sz val="8"/>
        <color rgb="FF000000"/>
        <rFont val="Arial"/>
        <family val="2"/>
      </rPr>
      <t>(13.4‑17.2)</t>
    </r>
  </si>
  <si>
    <r>
      <t>3.38</t>
    </r>
    <r>
      <rPr>
        <sz val="8"/>
        <color rgb="FF000000"/>
        <rFont val="Arial"/>
        <family val="2"/>
      </rPr>
      <t>(3.08‑3.75)</t>
    </r>
  </si>
  <si>
    <r>
      <t>4.09</t>
    </r>
    <r>
      <rPr>
        <sz val="8"/>
        <color rgb="FF000000"/>
        <rFont val="Arial"/>
        <family val="2"/>
      </rPr>
      <t>(3.73‑4.54)</t>
    </r>
  </si>
  <si>
    <r>
      <t>5.23</t>
    </r>
    <r>
      <rPr>
        <sz val="8"/>
        <color rgb="FF000000"/>
        <rFont val="Arial"/>
        <family val="2"/>
      </rPr>
      <t>(4.75‑5.80)</t>
    </r>
  </si>
  <si>
    <r>
      <t>6.20</t>
    </r>
    <r>
      <rPr>
        <sz val="8"/>
        <color rgb="FF000000"/>
        <rFont val="Arial"/>
        <family val="2"/>
      </rPr>
      <t>(5.63‑6.87)</t>
    </r>
  </si>
  <si>
    <r>
      <t>7.67</t>
    </r>
    <r>
      <rPr>
        <sz val="8"/>
        <color rgb="FF000000"/>
        <rFont val="Arial"/>
        <family val="2"/>
      </rPr>
      <t>(6.92‑8.47)</t>
    </r>
  </si>
  <si>
    <r>
      <t>8.95</t>
    </r>
    <r>
      <rPr>
        <sz val="8"/>
        <color rgb="FF000000"/>
        <rFont val="Arial"/>
        <family val="2"/>
      </rPr>
      <t>(8.02‑9.86)</t>
    </r>
  </si>
  <si>
    <r>
      <t>10.4</t>
    </r>
    <r>
      <rPr>
        <sz val="8"/>
        <color rgb="FF000000"/>
        <rFont val="Arial"/>
        <family val="2"/>
      </rPr>
      <t>(9.21‑11.4)</t>
    </r>
  </si>
  <si>
    <r>
      <t>12.0</t>
    </r>
    <r>
      <rPr>
        <sz val="8"/>
        <color rgb="FF000000"/>
        <rFont val="Arial"/>
        <family val="2"/>
      </rPr>
      <t>(10.5‑13.1)</t>
    </r>
  </si>
  <si>
    <r>
      <t>14.4</t>
    </r>
    <r>
      <rPr>
        <sz val="8"/>
        <color rgb="FF000000"/>
        <rFont val="Arial"/>
        <family val="2"/>
      </rPr>
      <t>(12.4‑15.8)</t>
    </r>
  </si>
  <si>
    <r>
      <t>16.4</t>
    </r>
    <r>
      <rPr>
        <sz val="8"/>
        <color rgb="FF000000"/>
        <rFont val="Arial"/>
        <family val="2"/>
      </rPr>
      <t>(14.1‑18.1)</t>
    </r>
  </si>
  <si>
    <r>
      <t>3.92</t>
    </r>
    <r>
      <rPr>
        <sz val="8"/>
        <color rgb="FF000000"/>
        <rFont val="Arial"/>
        <family val="2"/>
      </rPr>
      <t>(3.59‑4.33)</t>
    </r>
  </si>
  <si>
    <r>
      <t>4.72</t>
    </r>
    <r>
      <rPr>
        <sz val="8"/>
        <color rgb="FF000000"/>
        <rFont val="Arial"/>
        <family val="2"/>
      </rPr>
      <t>(4.33‑5.21)</t>
    </r>
  </si>
  <si>
    <r>
      <t>5.97</t>
    </r>
    <r>
      <rPr>
        <sz val="8"/>
        <color rgb="FF000000"/>
        <rFont val="Arial"/>
        <family val="2"/>
      </rPr>
      <t>(5.46‑6.58)</t>
    </r>
  </si>
  <si>
    <r>
      <t>7.04</t>
    </r>
    <r>
      <rPr>
        <sz val="8"/>
        <color rgb="FF000000"/>
        <rFont val="Arial"/>
        <family val="2"/>
      </rPr>
      <t>(6.42‑7.75)</t>
    </r>
  </si>
  <si>
    <r>
      <t>8.64</t>
    </r>
    <r>
      <rPr>
        <sz val="8"/>
        <color rgb="FF000000"/>
        <rFont val="Arial"/>
        <family val="2"/>
      </rPr>
      <t>(7.83‑9.48)</t>
    </r>
  </si>
  <si>
    <r>
      <t>10.0</t>
    </r>
    <r>
      <rPr>
        <sz val="8"/>
        <color rgb="FF000000"/>
        <rFont val="Arial"/>
        <family val="2"/>
      </rPr>
      <t>(9.02‑11.0)</t>
    </r>
  </si>
  <si>
    <r>
      <t>11.5</t>
    </r>
    <r>
      <rPr>
        <sz val="8"/>
        <color rgb="FF000000"/>
        <rFont val="Arial"/>
        <family val="2"/>
      </rPr>
      <t>(10.3‑12.6)</t>
    </r>
  </si>
  <si>
    <r>
      <t>13.2</t>
    </r>
    <r>
      <rPr>
        <sz val="8"/>
        <color rgb="FF000000"/>
        <rFont val="Arial"/>
        <family val="2"/>
      </rPr>
      <t>(11.7‑14.5)</t>
    </r>
  </si>
  <si>
    <r>
      <t>17.9</t>
    </r>
    <r>
      <rPr>
        <sz val="8"/>
        <color rgb="FF000000"/>
        <rFont val="Arial"/>
        <family val="2"/>
      </rPr>
      <t>(15.5‑19.7)</t>
    </r>
  </si>
  <si>
    <r>
      <t>4.49</t>
    </r>
    <r>
      <rPr>
        <sz val="8"/>
        <color rgb="FF000000"/>
        <rFont val="Arial"/>
        <family val="2"/>
      </rPr>
      <t>(4.12‑4.93)</t>
    </r>
  </si>
  <si>
    <r>
      <t>5.39</t>
    </r>
    <r>
      <rPr>
        <sz val="8"/>
        <color rgb="FF000000"/>
        <rFont val="Arial"/>
        <family val="2"/>
      </rPr>
      <t>(4.95‑5.92)</t>
    </r>
  </si>
  <si>
    <r>
      <t>6.73</t>
    </r>
    <r>
      <rPr>
        <sz val="8"/>
        <color rgb="FF000000"/>
        <rFont val="Arial"/>
        <family val="2"/>
      </rPr>
      <t>(6.17‑7.38)</t>
    </r>
  </si>
  <si>
    <r>
      <t>7.85</t>
    </r>
    <r>
      <rPr>
        <sz val="8"/>
        <color rgb="FF000000"/>
        <rFont val="Arial"/>
        <family val="2"/>
      </rPr>
      <t>(7.18‑8.60)</t>
    </r>
  </si>
  <si>
    <r>
      <t>9.49</t>
    </r>
    <r>
      <rPr>
        <sz val="8"/>
        <color rgb="FF000000"/>
        <rFont val="Arial"/>
        <family val="2"/>
      </rPr>
      <t>(8.64‑10.4)</t>
    </r>
  </si>
  <si>
    <r>
      <t>10.9</t>
    </r>
    <r>
      <rPr>
        <sz val="8"/>
        <color rgb="FF000000"/>
        <rFont val="Arial"/>
        <family val="2"/>
      </rPr>
      <t>(9.84‑11.9)</t>
    </r>
  </si>
  <si>
    <r>
      <t>12.3</t>
    </r>
    <r>
      <rPr>
        <sz val="8"/>
        <color rgb="FF000000"/>
        <rFont val="Arial"/>
        <family val="2"/>
      </rPr>
      <t>(11.1‑13.5)</t>
    </r>
  </si>
  <si>
    <r>
      <t>14.0</t>
    </r>
    <r>
      <rPr>
        <sz val="8"/>
        <color rgb="FF000000"/>
        <rFont val="Arial"/>
        <family val="2"/>
      </rPr>
      <t>(12.5‑15.2)</t>
    </r>
  </si>
  <si>
    <r>
      <t>18.3</t>
    </r>
    <r>
      <rPr>
        <sz val="8"/>
        <color rgb="FF000000"/>
        <rFont val="Arial"/>
        <family val="2"/>
      </rPr>
      <t>(16.0‑20.0)</t>
    </r>
  </si>
  <si>
    <r>
      <t>6.06</t>
    </r>
    <r>
      <rPr>
        <sz val="8"/>
        <color rgb="FF000000"/>
        <rFont val="Arial"/>
        <family val="2"/>
      </rPr>
      <t>(5.63‑6.58)</t>
    </r>
  </si>
  <si>
    <r>
      <t>7.21</t>
    </r>
    <r>
      <rPr>
        <sz val="8"/>
        <color rgb="FF000000"/>
        <rFont val="Arial"/>
        <family val="2"/>
      </rPr>
      <t>(6.69‑7.82)</t>
    </r>
  </si>
  <si>
    <r>
      <t>8.72</t>
    </r>
    <r>
      <rPr>
        <sz val="8"/>
        <color rgb="FF000000"/>
        <rFont val="Arial"/>
        <family val="2"/>
      </rPr>
      <t>(8.08‑9.45)</t>
    </r>
  </si>
  <si>
    <r>
      <t>9.94</t>
    </r>
    <r>
      <rPr>
        <sz val="8"/>
        <color rgb="FF000000"/>
        <rFont val="Arial"/>
        <family val="2"/>
      </rPr>
      <t>(9.19‑10.8)</t>
    </r>
  </si>
  <si>
    <r>
      <t>11.6</t>
    </r>
    <r>
      <rPr>
        <sz val="8"/>
        <color rgb="FF000000"/>
        <rFont val="Arial"/>
        <family val="2"/>
      </rPr>
      <t>(10.7‑12.6)</t>
    </r>
  </si>
  <si>
    <r>
      <t>13.0</t>
    </r>
    <r>
      <rPr>
        <sz val="8"/>
        <color rgb="FF000000"/>
        <rFont val="Arial"/>
        <family val="2"/>
      </rPr>
      <t>(11.9‑14.1)</t>
    </r>
  </si>
  <si>
    <r>
      <t>14.4</t>
    </r>
    <r>
      <rPr>
        <sz val="8"/>
        <color rgb="FF000000"/>
        <rFont val="Arial"/>
        <family val="2"/>
      </rPr>
      <t>(13.2‑15.6)</t>
    </r>
  </si>
  <si>
    <r>
      <t>15.9</t>
    </r>
    <r>
      <rPr>
        <sz val="8"/>
        <color rgb="FF000000"/>
        <rFont val="Arial"/>
        <family val="2"/>
      </rPr>
      <t>(14.5‑17.2)</t>
    </r>
  </si>
  <si>
    <r>
      <t>18.0</t>
    </r>
    <r>
      <rPr>
        <sz val="8"/>
        <color rgb="FF000000"/>
        <rFont val="Arial"/>
        <family val="2"/>
      </rPr>
      <t>(16.2‑19.5)</t>
    </r>
  </si>
  <si>
    <r>
      <t>19.6</t>
    </r>
    <r>
      <rPr>
        <sz val="8"/>
        <color rgb="FF000000"/>
        <rFont val="Arial"/>
        <family val="2"/>
      </rPr>
      <t>(17.6‑21.3)</t>
    </r>
  </si>
  <si>
    <r>
      <t>7.46</t>
    </r>
    <r>
      <rPr>
        <sz val="8"/>
        <color rgb="FF000000"/>
        <rFont val="Arial"/>
        <family val="2"/>
      </rPr>
      <t>(6.96‑8.04)</t>
    </r>
  </si>
  <si>
    <r>
      <t>8.83</t>
    </r>
    <r>
      <rPr>
        <sz val="8"/>
        <color rgb="FF000000"/>
        <rFont val="Arial"/>
        <family val="2"/>
      </rPr>
      <t>(8.24‑9.50)</t>
    </r>
  </si>
  <si>
    <r>
      <t>10.5</t>
    </r>
    <r>
      <rPr>
        <sz val="8"/>
        <color rgb="FF000000"/>
        <rFont val="Arial"/>
        <family val="2"/>
      </rPr>
      <t>(9.79‑11.3)</t>
    </r>
  </si>
  <si>
    <r>
      <t>11.8</t>
    </r>
    <r>
      <rPr>
        <sz val="8"/>
        <color rgb="FF000000"/>
        <rFont val="Arial"/>
        <family val="2"/>
      </rPr>
      <t>(11.0‑12.7)</t>
    </r>
  </si>
  <si>
    <r>
      <t>13.7</t>
    </r>
    <r>
      <rPr>
        <sz val="8"/>
        <color rgb="FF000000"/>
        <rFont val="Arial"/>
        <family val="2"/>
      </rPr>
      <t>(12.7‑14.7)</t>
    </r>
  </si>
  <si>
    <r>
      <t>15.2</t>
    </r>
    <r>
      <rPr>
        <sz val="8"/>
        <color rgb="FF000000"/>
        <rFont val="Arial"/>
        <family val="2"/>
      </rPr>
      <t>(14.0‑16.3)</t>
    </r>
  </si>
  <si>
    <r>
      <t>16.7</t>
    </r>
    <r>
      <rPr>
        <sz val="8"/>
        <color rgb="FF000000"/>
        <rFont val="Arial"/>
        <family val="2"/>
      </rPr>
      <t>(15.4‑17.9)</t>
    </r>
  </si>
  <si>
    <r>
      <t>18.3</t>
    </r>
    <r>
      <rPr>
        <sz val="8"/>
        <color rgb="FF000000"/>
        <rFont val="Arial"/>
        <family val="2"/>
      </rPr>
      <t>(16.8‑19.6)</t>
    </r>
  </si>
  <si>
    <r>
      <t>20.4</t>
    </r>
    <r>
      <rPr>
        <sz val="8"/>
        <color rgb="FF000000"/>
        <rFont val="Arial"/>
        <family val="2"/>
      </rPr>
      <t>(18.6‑21.9)</t>
    </r>
  </si>
  <si>
    <r>
      <t>22.0</t>
    </r>
    <r>
      <rPr>
        <sz val="8"/>
        <color rgb="FF000000"/>
        <rFont val="Arial"/>
        <family val="2"/>
      </rPr>
      <t>(20.0‑23.7)</t>
    </r>
  </si>
  <si>
    <r>
      <t>9.39</t>
    </r>
    <r>
      <rPr>
        <sz val="8"/>
        <color rgb="FF000000"/>
        <rFont val="Arial"/>
        <family val="2"/>
      </rPr>
      <t>(8.82‑9.98)</t>
    </r>
  </si>
  <si>
    <r>
      <t>11.1</t>
    </r>
    <r>
      <rPr>
        <sz val="8"/>
        <color rgb="FF000000"/>
        <rFont val="Arial"/>
        <family val="2"/>
      </rPr>
      <t>(10.4‑11.8)</t>
    </r>
  </si>
  <si>
    <r>
      <t>12.9</t>
    </r>
    <r>
      <rPr>
        <sz val="8"/>
        <color rgb="FF000000"/>
        <rFont val="Arial"/>
        <family val="2"/>
      </rPr>
      <t>(12.1‑13.7)</t>
    </r>
  </si>
  <si>
    <r>
      <t>14.4</t>
    </r>
    <r>
      <rPr>
        <sz val="8"/>
        <color rgb="FF000000"/>
        <rFont val="Arial"/>
        <family val="2"/>
      </rPr>
      <t>(13.5‑15.3)</t>
    </r>
  </si>
  <si>
    <r>
      <t>16.3</t>
    </r>
    <r>
      <rPr>
        <sz val="8"/>
        <color rgb="FF000000"/>
        <rFont val="Arial"/>
        <family val="2"/>
      </rPr>
      <t>(15.2‑17.3)</t>
    </r>
  </si>
  <si>
    <r>
      <t>17.7</t>
    </r>
    <r>
      <rPr>
        <sz val="8"/>
        <color rgb="FF000000"/>
        <rFont val="Arial"/>
        <family val="2"/>
      </rPr>
      <t>(16.6‑18.8)</t>
    </r>
  </si>
  <si>
    <r>
      <t>19.1</t>
    </r>
    <r>
      <rPr>
        <sz val="8"/>
        <color rgb="FF000000"/>
        <rFont val="Arial"/>
        <family val="2"/>
      </rPr>
      <t>(17.9‑20.4)</t>
    </r>
  </si>
  <si>
    <r>
      <t>20.5</t>
    </r>
    <r>
      <rPr>
        <sz val="8"/>
        <color rgb="FF000000"/>
        <rFont val="Arial"/>
        <family val="2"/>
      </rPr>
      <t>(19.1‑21.9)</t>
    </r>
  </si>
  <si>
    <r>
      <t>22.4</t>
    </r>
    <r>
      <rPr>
        <sz val="8"/>
        <color rgb="FF000000"/>
        <rFont val="Arial"/>
        <family val="2"/>
      </rPr>
      <t>(20.7‑23.8)</t>
    </r>
  </si>
  <si>
    <r>
      <t>23.7</t>
    </r>
    <r>
      <rPr>
        <sz val="8"/>
        <color rgb="FF000000"/>
        <rFont val="Arial"/>
        <family val="2"/>
      </rPr>
      <t>(21.9‑25.3)</t>
    </r>
  </si>
  <si>
    <r>
      <t>11.2</t>
    </r>
    <r>
      <rPr>
        <sz val="8"/>
        <color rgb="FF000000"/>
        <rFont val="Arial"/>
        <family val="2"/>
      </rPr>
      <t>(10.5‑11.8)</t>
    </r>
  </si>
  <si>
    <r>
      <t>13.1</t>
    </r>
    <r>
      <rPr>
        <sz val="8"/>
        <color rgb="FF000000"/>
        <rFont val="Arial"/>
        <family val="2"/>
      </rPr>
      <t>(12.4‑13.9)</t>
    </r>
  </si>
  <si>
    <r>
      <t>15.2</t>
    </r>
    <r>
      <rPr>
        <sz val="8"/>
        <color rgb="FF000000"/>
        <rFont val="Arial"/>
        <family val="2"/>
      </rPr>
      <t>(14.3‑16.1)</t>
    </r>
  </si>
  <si>
    <r>
      <t>18.7</t>
    </r>
    <r>
      <rPr>
        <sz val="8"/>
        <color rgb="FF000000"/>
        <rFont val="Arial"/>
        <family val="2"/>
      </rPr>
      <t>(17.6‑19.8)</t>
    </r>
  </si>
  <si>
    <r>
      <t>20.2</t>
    </r>
    <r>
      <rPr>
        <sz val="8"/>
        <color rgb="FF000000"/>
        <rFont val="Arial"/>
        <family val="2"/>
      </rPr>
      <t>(18.9‑21.4)</t>
    </r>
  </si>
  <si>
    <r>
      <t>21.6</t>
    </r>
    <r>
      <rPr>
        <sz val="8"/>
        <color rgb="FF000000"/>
        <rFont val="Arial"/>
        <family val="2"/>
      </rPr>
      <t>(20.2‑22.9)</t>
    </r>
  </si>
  <si>
    <r>
      <t>23.0</t>
    </r>
    <r>
      <rPr>
        <sz val="8"/>
        <color rgb="FF000000"/>
        <rFont val="Arial"/>
        <family val="2"/>
      </rPr>
      <t>(21.4‑24.4)</t>
    </r>
  </si>
  <si>
    <r>
      <t>24.7</t>
    </r>
    <r>
      <rPr>
        <sz val="8"/>
        <color rgb="FF000000"/>
        <rFont val="Arial"/>
        <family val="2"/>
      </rPr>
      <t>(23.0‑26.3)</t>
    </r>
  </si>
  <si>
    <r>
      <t>26.0</t>
    </r>
    <r>
      <rPr>
        <sz val="8"/>
        <color rgb="FF000000"/>
        <rFont val="Arial"/>
        <family val="2"/>
      </rPr>
      <t>(24.0‑27.6)</t>
    </r>
  </si>
  <si>
    <r>
      <t>Name: </t>
    </r>
    <r>
      <rPr>
        <sz val="9"/>
        <color rgb="FF000000"/>
        <rFont val="Arial"/>
        <family val="2"/>
      </rPr>
      <t>Vienna, Virginia, USA*</t>
    </r>
  </si>
  <si>
    <r>
      <t>Station name:</t>
    </r>
    <r>
      <rPr>
        <sz val="9"/>
        <color rgb="FF000000"/>
        <rFont val="Arial"/>
        <family val="2"/>
      </rPr>
      <t> VIENNA TYSONS CORNER</t>
    </r>
  </si>
  <si>
    <r>
      <t>Site ID:</t>
    </r>
    <r>
      <rPr>
        <sz val="9"/>
        <color rgb="FF000000"/>
        <rFont val="Arial"/>
        <family val="2"/>
      </rPr>
      <t> 44-8737</t>
    </r>
  </si>
  <si>
    <r>
      <t>Latitude:</t>
    </r>
    <r>
      <rPr>
        <sz val="9"/>
        <color rgb="FF000000"/>
        <rFont val="Arial"/>
        <family val="2"/>
      </rPr>
      <t> 38.9000°</t>
    </r>
  </si>
  <si>
    <r>
      <t>Longitude:</t>
    </r>
    <r>
      <rPr>
        <sz val="9"/>
        <color rgb="FF000000"/>
        <rFont val="Arial"/>
        <family val="2"/>
      </rPr>
      <t> -77.2664°</t>
    </r>
  </si>
  <si>
    <r>
      <t>Elevation:</t>
    </r>
    <r>
      <rPr>
        <sz val="9"/>
        <color rgb="FF000000"/>
        <rFont val="Arial"/>
        <family val="2"/>
      </rPr>
      <t> 418 ft</t>
    </r>
  </si>
  <si>
    <t>Too close to Big CITY</t>
  </si>
  <si>
    <t>No projection used.</t>
  </si>
  <si>
    <t>1925-2018 mon data available</t>
  </si>
  <si>
    <r>
      <t>0.460</t>
    </r>
    <r>
      <rPr>
        <sz val="8"/>
        <color rgb="FF000000"/>
        <rFont val="Arial"/>
        <family val="2"/>
      </rPr>
      <t>(0.419‑0.507)</t>
    </r>
  </si>
  <si>
    <r>
      <t>0.542</t>
    </r>
    <r>
      <rPr>
        <sz val="8"/>
        <color rgb="FF000000"/>
        <rFont val="Arial"/>
        <family val="2"/>
      </rPr>
      <t>(0.493‑0.597)</t>
    </r>
  </si>
  <si>
    <r>
      <t>0.613</t>
    </r>
    <r>
      <rPr>
        <sz val="8"/>
        <color rgb="FF000000"/>
        <rFont val="Arial"/>
        <family val="2"/>
      </rPr>
      <t>(0.557‑0.676)</t>
    </r>
  </si>
  <si>
    <r>
      <t>0.699</t>
    </r>
    <r>
      <rPr>
        <sz val="8"/>
        <color rgb="FF000000"/>
        <rFont val="Arial"/>
        <family val="2"/>
      </rPr>
      <t>(0.633‑0.771)</t>
    </r>
  </si>
  <si>
    <r>
      <t>0.787</t>
    </r>
    <r>
      <rPr>
        <sz val="8"/>
        <color rgb="FF000000"/>
        <rFont val="Arial"/>
        <family val="2"/>
      </rPr>
      <t>(0.710‑0.866)</t>
    </r>
  </si>
  <si>
    <r>
      <t>0.865</t>
    </r>
    <r>
      <rPr>
        <sz val="8"/>
        <color rgb="FF000000"/>
        <rFont val="Arial"/>
        <family val="2"/>
      </rPr>
      <t>(0.777‑0.953)</t>
    </r>
  </si>
  <si>
    <r>
      <t>0.937</t>
    </r>
    <r>
      <rPr>
        <sz val="8"/>
        <color rgb="FF000000"/>
        <rFont val="Arial"/>
        <family val="2"/>
      </rPr>
      <t>(0.838‑1.03)</t>
    </r>
  </si>
  <si>
    <r>
      <t>1.01</t>
    </r>
    <r>
      <rPr>
        <sz val="8"/>
        <color rgb="FF000000"/>
        <rFont val="Arial"/>
        <family val="2"/>
      </rPr>
      <t>(0.896‑1.11)</t>
    </r>
  </si>
  <si>
    <r>
      <t>1.10</t>
    </r>
    <r>
      <rPr>
        <sz val="8"/>
        <color rgb="FF000000"/>
        <rFont val="Arial"/>
        <family val="2"/>
      </rPr>
      <t>(0.965‑1.21)</t>
    </r>
  </si>
  <si>
    <r>
      <t>1.18</t>
    </r>
    <r>
      <rPr>
        <sz val="8"/>
        <color rgb="FF000000"/>
        <rFont val="Arial"/>
        <family val="2"/>
      </rPr>
      <t>(1.03‑1.31)</t>
    </r>
  </si>
  <si>
    <r>
      <t>0.735</t>
    </r>
    <r>
      <rPr>
        <sz val="8"/>
        <color rgb="FF000000"/>
        <rFont val="Arial"/>
        <family val="2"/>
      </rPr>
      <t>(0.669‑0.811)</t>
    </r>
  </si>
  <si>
    <r>
      <t>0.866</t>
    </r>
    <r>
      <rPr>
        <sz val="8"/>
        <color rgb="FF000000"/>
        <rFont val="Arial"/>
        <family val="2"/>
      </rPr>
      <t>(0.788‑0.955)</t>
    </r>
  </si>
  <si>
    <r>
      <t>0.982</t>
    </r>
    <r>
      <rPr>
        <sz val="8"/>
        <color rgb="FF000000"/>
        <rFont val="Arial"/>
        <family val="2"/>
      </rPr>
      <t>(0.893‑1.08)</t>
    </r>
  </si>
  <si>
    <r>
      <t>1.12</t>
    </r>
    <r>
      <rPr>
        <sz val="8"/>
        <color rgb="FF000000"/>
        <rFont val="Arial"/>
        <family val="2"/>
      </rPr>
      <t>(1.01‑1.23)</t>
    </r>
  </si>
  <si>
    <r>
      <t>1.38</t>
    </r>
    <r>
      <rPr>
        <sz val="8"/>
        <color rgb="FF000000"/>
        <rFont val="Arial"/>
        <family val="2"/>
      </rPr>
      <t>(1.24‑1.52)</t>
    </r>
  </si>
  <si>
    <r>
      <t>1.49</t>
    </r>
    <r>
      <rPr>
        <sz val="8"/>
        <color rgb="FF000000"/>
        <rFont val="Arial"/>
        <family val="2"/>
      </rPr>
      <t>(1.33‑1.64)</t>
    </r>
  </si>
  <si>
    <r>
      <t>1.60</t>
    </r>
    <r>
      <rPr>
        <sz val="8"/>
        <color rgb="FF000000"/>
        <rFont val="Arial"/>
        <family val="2"/>
      </rPr>
      <t>(1.42‑1.76)</t>
    </r>
  </si>
  <si>
    <r>
      <t>1.73</t>
    </r>
    <r>
      <rPr>
        <sz val="8"/>
        <color rgb="FF000000"/>
        <rFont val="Arial"/>
        <family val="2"/>
      </rPr>
      <t>(1.53‑1.92)</t>
    </r>
  </si>
  <si>
    <r>
      <t>1.86</t>
    </r>
    <r>
      <rPr>
        <sz val="8"/>
        <color rgb="FF000000"/>
        <rFont val="Arial"/>
        <family val="2"/>
      </rPr>
      <t>(1.62‑2.06)</t>
    </r>
  </si>
  <si>
    <r>
      <t>0.919</t>
    </r>
    <r>
      <rPr>
        <sz val="8"/>
        <color rgb="FF000000"/>
        <rFont val="Arial"/>
        <family val="2"/>
      </rPr>
      <t>(0.837‑1.01)</t>
    </r>
  </si>
  <si>
    <r>
      <t>1.09</t>
    </r>
    <r>
      <rPr>
        <sz val="8"/>
        <color rgb="FF000000"/>
        <rFont val="Arial"/>
        <family val="2"/>
      </rPr>
      <t>(0.991‑1.20)</t>
    </r>
  </si>
  <si>
    <r>
      <t>1.59</t>
    </r>
    <r>
      <rPr>
        <sz val="8"/>
        <color rgb="FF000000"/>
        <rFont val="Arial"/>
        <family val="2"/>
      </rPr>
      <t>(1.43‑1.75)</t>
    </r>
  </si>
  <si>
    <r>
      <t>1.88</t>
    </r>
    <r>
      <rPr>
        <sz val="8"/>
        <color rgb="FF000000"/>
        <rFont val="Arial"/>
        <family val="2"/>
      </rPr>
      <t>(1.68‑2.07)</t>
    </r>
  </si>
  <si>
    <r>
      <t>2.02</t>
    </r>
    <r>
      <rPr>
        <sz val="8"/>
        <color rgb="FF000000"/>
        <rFont val="Arial"/>
        <family val="2"/>
      </rPr>
      <t>(1.79‑2.23)</t>
    </r>
  </si>
  <si>
    <r>
      <t>2.18</t>
    </r>
    <r>
      <rPr>
        <sz val="8"/>
        <color rgb="FF000000"/>
        <rFont val="Arial"/>
        <family val="2"/>
      </rPr>
      <t>(1.92‑2.41)</t>
    </r>
  </si>
  <si>
    <r>
      <t>2.34</t>
    </r>
    <r>
      <rPr>
        <sz val="8"/>
        <color rgb="FF000000"/>
        <rFont val="Arial"/>
        <family val="2"/>
      </rPr>
      <t>(2.04‑2.59)</t>
    </r>
  </si>
  <si>
    <r>
      <t>1.26</t>
    </r>
    <r>
      <rPr>
        <sz val="8"/>
        <color rgb="FF000000"/>
        <rFont val="Arial"/>
        <family val="2"/>
      </rPr>
      <t>(1.15‑1.39)</t>
    </r>
  </si>
  <si>
    <r>
      <t>1.50</t>
    </r>
    <r>
      <rPr>
        <sz val="8"/>
        <color rgb="FF000000"/>
        <rFont val="Arial"/>
        <family val="2"/>
      </rPr>
      <t>(1.37‑1.66)</t>
    </r>
  </si>
  <si>
    <r>
      <t>1.76</t>
    </r>
    <r>
      <rPr>
        <sz val="8"/>
        <color rgb="FF000000"/>
        <rFont val="Arial"/>
        <family val="2"/>
      </rPr>
      <t>(1.60‑1.95)</t>
    </r>
  </si>
  <si>
    <r>
      <t>2.35</t>
    </r>
    <r>
      <rPr>
        <sz val="8"/>
        <color rgb="FF000000"/>
        <rFont val="Arial"/>
        <family val="2"/>
      </rPr>
      <t>(2.12‑2.59)</t>
    </r>
  </si>
  <si>
    <r>
      <t>2.63</t>
    </r>
    <r>
      <rPr>
        <sz val="8"/>
        <color rgb="FF000000"/>
        <rFont val="Arial"/>
        <family val="2"/>
      </rPr>
      <t>(2.36‑2.89)</t>
    </r>
  </si>
  <si>
    <r>
      <t>2.88</t>
    </r>
    <r>
      <rPr>
        <sz val="8"/>
        <color rgb="FF000000"/>
        <rFont val="Arial"/>
        <family val="2"/>
      </rPr>
      <t>(2.58‑3.18)</t>
    </r>
  </si>
  <si>
    <r>
      <t>3.14</t>
    </r>
    <r>
      <rPr>
        <sz val="8"/>
        <color rgb="FF000000"/>
        <rFont val="Arial"/>
        <family val="2"/>
      </rPr>
      <t>(2.79‑3.46)</t>
    </r>
  </si>
  <si>
    <r>
      <t>3.47</t>
    </r>
    <r>
      <rPr>
        <sz val="8"/>
        <color rgb="FF000000"/>
        <rFont val="Arial"/>
        <family val="2"/>
      </rPr>
      <t>(3.06‑3.84)</t>
    </r>
  </si>
  <si>
    <r>
      <t>3.78</t>
    </r>
    <r>
      <rPr>
        <sz val="8"/>
        <color rgb="FF000000"/>
        <rFont val="Arial"/>
        <family val="2"/>
      </rPr>
      <t>(3.30‑4.19)</t>
    </r>
  </si>
  <si>
    <r>
      <t>1.57</t>
    </r>
    <r>
      <rPr>
        <sz val="8"/>
        <color rgb="FF000000"/>
        <rFont val="Arial"/>
        <family val="2"/>
      </rPr>
      <t>(1.43‑1.73)</t>
    </r>
  </si>
  <si>
    <r>
      <t>1.89</t>
    </r>
    <r>
      <rPr>
        <sz val="8"/>
        <color rgb="FF000000"/>
        <rFont val="Arial"/>
        <family val="2"/>
      </rPr>
      <t>(1.72‑2.08)</t>
    </r>
  </si>
  <si>
    <r>
      <t>2.26</t>
    </r>
    <r>
      <rPr>
        <sz val="8"/>
        <color rgb="FF000000"/>
        <rFont val="Arial"/>
        <family val="2"/>
      </rPr>
      <t>(2.06‑2.50)</t>
    </r>
  </si>
  <si>
    <r>
      <t>2.67</t>
    </r>
    <r>
      <rPr>
        <sz val="8"/>
        <color rgb="FF000000"/>
        <rFont val="Arial"/>
        <family val="2"/>
      </rPr>
      <t>(2.42‑2.94)</t>
    </r>
  </si>
  <si>
    <r>
      <t>3.14</t>
    </r>
    <r>
      <rPr>
        <sz val="8"/>
        <color rgb="FF000000"/>
        <rFont val="Arial"/>
        <family val="2"/>
      </rPr>
      <t>(2.83‑3.45)</t>
    </r>
  </si>
  <si>
    <r>
      <t>3.56</t>
    </r>
    <r>
      <rPr>
        <sz val="8"/>
        <color rgb="FF000000"/>
        <rFont val="Arial"/>
        <family val="2"/>
      </rPr>
      <t>(3.20‑3.92)</t>
    </r>
  </si>
  <si>
    <r>
      <t>3.97</t>
    </r>
    <r>
      <rPr>
        <sz val="8"/>
        <color rgb="FF000000"/>
        <rFont val="Arial"/>
        <family val="2"/>
      </rPr>
      <t>(3.55‑4.38)</t>
    </r>
  </si>
  <si>
    <r>
      <t>4.40</t>
    </r>
    <r>
      <rPr>
        <sz val="8"/>
        <color rgb="FF000000"/>
        <rFont val="Arial"/>
        <family val="2"/>
      </rPr>
      <t>(3.91‑4.86)</t>
    </r>
  </si>
  <si>
    <r>
      <t>4.98</t>
    </r>
    <r>
      <rPr>
        <sz val="8"/>
        <color rgb="FF000000"/>
        <rFont val="Arial"/>
        <family val="2"/>
      </rPr>
      <t>(4.39‑5.51)</t>
    </r>
  </si>
  <si>
    <r>
      <t>5.52</t>
    </r>
    <r>
      <rPr>
        <sz val="8"/>
        <color rgb="FF000000"/>
        <rFont val="Arial"/>
        <family val="2"/>
      </rPr>
      <t>(4.82‑6.12)</t>
    </r>
  </si>
  <si>
    <r>
      <t>1.82</t>
    </r>
    <r>
      <rPr>
        <sz val="8"/>
        <color rgb="FF000000"/>
        <rFont val="Arial"/>
        <family val="2"/>
      </rPr>
      <t>(1.65‑2.03)</t>
    </r>
  </si>
  <si>
    <r>
      <t>2.19</t>
    </r>
    <r>
      <rPr>
        <sz val="8"/>
        <color rgb="FF000000"/>
        <rFont val="Arial"/>
        <family val="2"/>
      </rPr>
      <t>(1.98‑2.43)</t>
    </r>
  </si>
  <si>
    <r>
      <t>2.68</t>
    </r>
    <r>
      <rPr>
        <sz val="8"/>
        <color rgb="FF000000"/>
        <rFont val="Arial"/>
        <family val="2"/>
      </rPr>
      <t>(2.42‑2.97)</t>
    </r>
  </si>
  <si>
    <r>
      <t>3.85</t>
    </r>
    <r>
      <rPr>
        <sz val="8"/>
        <color rgb="FF000000"/>
        <rFont val="Arial"/>
        <family val="2"/>
      </rPr>
      <t>(3.45‑4.25)</t>
    </r>
  </si>
  <si>
    <r>
      <t>4.44</t>
    </r>
    <r>
      <rPr>
        <sz val="8"/>
        <color rgb="FF000000"/>
        <rFont val="Arial"/>
        <family val="2"/>
      </rPr>
      <t>(3.96‑4.91)</t>
    </r>
  </si>
  <si>
    <r>
      <t>5.04</t>
    </r>
    <r>
      <rPr>
        <sz val="8"/>
        <color rgb="FF000000"/>
        <rFont val="Arial"/>
        <family val="2"/>
      </rPr>
      <t>(4.46‑5.56)</t>
    </r>
  </si>
  <si>
    <r>
      <t>5.67</t>
    </r>
    <r>
      <rPr>
        <sz val="8"/>
        <color rgb="FF000000"/>
        <rFont val="Arial"/>
        <family val="2"/>
      </rPr>
      <t>(4.99‑6.27)</t>
    </r>
  </si>
  <si>
    <r>
      <t>6.54</t>
    </r>
    <r>
      <rPr>
        <sz val="8"/>
        <color rgb="FF000000"/>
        <rFont val="Arial"/>
        <family val="2"/>
      </rPr>
      <t>(5.71‑7.24)</t>
    </r>
  </si>
  <si>
    <r>
      <t>7.37</t>
    </r>
    <r>
      <rPr>
        <sz val="8"/>
        <color rgb="FF000000"/>
        <rFont val="Arial"/>
        <family val="2"/>
      </rPr>
      <t>(6.37‑8.16)</t>
    </r>
  </si>
  <si>
    <r>
      <t>1.96</t>
    </r>
    <r>
      <rPr>
        <sz val="8"/>
        <color rgb="FF000000"/>
        <rFont val="Arial"/>
        <family val="2"/>
      </rPr>
      <t>(1.77‑2.20)</t>
    </r>
  </si>
  <si>
    <r>
      <t>2.36</t>
    </r>
    <r>
      <rPr>
        <sz val="8"/>
        <color rgb="FF000000"/>
        <rFont val="Arial"/>
        <family val="2"/>
      </rPr>
      <t>(2.12‑2.64)</t>
    </r>
  </si>
  <si>
    <r>
      <t>2.89</t>
    </r>
    <r>
      <rPr>
        <sz val="8"/>
        <color rgb="FF000000"/>
        <rFont val="Arial"/>
        <family val="2"/>
      </rPr>
      <t>(2.60‑3.23)</t>
    </r>
  </si>
  <si>
    <r>
      <t>3.49</t>
    </r>
    <r>
      <rPr>
        <sz val="8"/>
        <color rgb="FF000000"/>
        <rFont val="Arial"/>
        <family val="2"/>
      </rPr>
      <t>(3.13‑3.90)</t>
    </r>
  </si>
  <si>
    <r>
      <t>4.23</t>
    </r>
    <r>
      <rPr>
        <sz val="8"/>
        <color rgb="FF000000"/>
        <rFont val="Arial"/>
        <family val="2"/>
      </rPr>
      <t>(3.77‑4.71)</t>
    </r>
  </si>
  <si>
    <r>
      <t>4.94</t>
    </r>
    <r>
      <rPr>
        <sz val="8"/>
        <color rgb="FF000000"/>
        <rFont val="Arial"/>
        <family val="2"/>
      </rPr>
      <t>(4.37‑5.48)</t>
    </r>
  </si>
  <si>
    <r>
      <t>5.65</t>
    </r>
    <r>
      <rPr>
        <sz val="8"/>
        <color rgb="FF000000"/>
        <rFont val="Arial"/>
        <family val="2"/>
      </rPr>
      <t>(4.97‑6.27)</t>
    </r>
  </si>
  <si>
    <r>
      <t>6.44</t>
    </r>
    <r>
      <rPr>
        <sz val="8"/>
        <color rgb="FF000000"/>
        <rFont val="Arial"/>
        <family val="2"/>
      </rPr>
      <t>(5.61‑7.14)</t>
    </r>
  </si>
  <si>
    <r>
      <t>7.54</t>
    </r>
    <r>
      <rPr>
        <sz val="8"/>
        <color rgb="FF000000"/>
        <rFont val="Arial"/>
        <family val="2"/>
      </rPr>
      <t>(6.50‑8.37)</t>
    </r>
  </si>
  <si>
    <r>
      <t>8.59</t>
    </r>
    <r>
      <rPr>
        <sz val="8"/>
        <color rgb="FF000000"/>
        <rFont val="Arial"/>
        <family val="2"/>
      </rPr>
      <t>(7.34‑9.54)</t>
    </r>
  </si>
  <si>
    <r>
      <t>2.82</t>
    </r>
    <r>
      <rPr>
        <sz val="8"/>
        <color rgb="FF000000"/>
        <rFont val="Arial"/>
        <family val="2"/>
      </rPr>
      <t>(2.54‑3.16)</t>
    </r>
  </si>
  <si>
    <r>
      <t>3.47</t>
    </r>
    <r>
      <rPr>
        <sz val="8"/>
        <color rgb="FF000000"/>
        <rFont val="Arial"/>
        <family val="2"/>
      </rPr>
      <t>(3.11‑3.89)</t>
    </r>
  </si>
  <si>
    <r>
      <t>4.20</t>
    </r>
    <r>
      <rPr>
        <sz val="8"/>
        <color rgb="FF000000"/>
        <rFont val="Arial"/>
        <family val="2"/>
      </rPr>
      <t>(3.75‑4.69)</t>
    </r>
  </si>
  <si>
    <r>
      <t>5.11</t>
    </r>
    <r>
      <rPr>
        <sz val="8"/>
        <color rgb="FF000000"/>
        <rFont val="Arial"/>
        <family val="2"/>
      </rPr>
      <t>(4.54‑5.70)</t>
    </r>
  </si>
  <si>
    <r>
      <t>5.98</t>
    </r>
    <r>
      <rPr>
        <sz val="8"/>
        <color rgb="FF000000"/>
        <rFont val="Arial"/>
        <family val="2"/>
      </rPr>
      <t>(5.28‑6.65)</t>
    </r>
  </si>
  <si>
    <r>
      <t>6.88</t>
    </r>
    <r>
      <rPr>
        <sz val="8"/>
        <color rgb="FF000000"/>
        <rFont val="Arial"/>
        <family val="2"/>
      </rPr>
      <t>(6.02‑7.64)</t>
    </r>
  </si>
  <si>
    <r>
      <t>7.86</t>
    </r>
    <r>
      <rPr>
        <sz val="8"/>
        <color rgb="FF000000"/>
        <rFont val="Arial"/>
        <family val="2"/>
      </rPr>
      <t>(6.83‑8.72)</t>
    </r>
  </si>
  <si>
    <r>
      <t>9.26</t>
    </r>
    <r>
      <rPr>
        <sz val="8"/>
        <color rgb="FF000000"/>
        <rFont val="Arial"/>
        <family val="2"/>
      </rPr>
      <t>(7.93‑10.3)</t>
    </r>
  </si>
  <si>
    <r>
      <t>10.6</t>
    </r>
    <r>
      <rPr>
        <sz val="8"/>
        <color rgb="FF000000"/>
        <rFont val="Arial"/>
        <family val="2"/>
      </rPr>
      <t>(8.98‑11.8)</t>
    </r>
  </si>
  <si>
    <r>
      <t>2.77</t>
    </r>
    <r>
      <rPr>
        <sz val="8"/>
        <color rgb="FF000000"/>
        <rFont val="Arial"/>
        <family val="2"/>
      </rPr>
      <t>(2.48‑3.12)</t>
    </r>
  </si>
  <si>
    <r>
      <t>3.32</t>
    </r>
    <r>
      <rPr>
        <sz val="8"/>
        <color rgb="FF000000"/>
        <rFont val="Arial"/>
        <family val="2"/>
      </rPr>
      <t>(2.96‑3.73)</t>
    </r>
  </si>
  <si>
    <r>
      <t>4.10</t>
    </r>
    <r>
      <rPr>
        <sz val="8"/>
        <color rgb="FF000000"/>
        <rFont val="Arial"/>
        <family val="2"/>
      </rPr>
      <t>(3.65‑4.61)</t>
    </r>
  </si>
  <si>
    <r>
      <t>4.98</t>
    </r>
    <r>
      <rPr>
        <sz val="8"/>
        <color rgb="FF000000"/>
        <rFont val="Arial"/>
        <family val="2"/>
      </rPr>
      <t>(4.42‑5.60)</t>
    </r>
  </si>
  <si>
    <r>
      <t>6.11</t>
    </r>
    <r>
      <rPr>
        <sz val="8"/>
        <color rgb="FF000000"/>
        <rFont val="Arial"/>
        <family val="2"/>
      </rPr>
      <t>(5.38‑6.84)</t>
    </r>
  </si>
  <si>
    <r>
      <t>7.20</t>
    </r>
    <r>
      <rPr>
        <sz val="8"/>
        <color rgb="FF000000"/>
        <rFont val="Arial"/>
        <family val="2"/>
      </rPr>
      <t>(6.30‑8.06)</t>
    </r>
  </si>
  <si>
    <r>
      <t>8.34</t>
    </r>
    <r>
      <rPr>
        <sz val="8"/>
        <color rgb="FF000000"/>
        <rFont val="Arial"/>
        <family val="2"/>
      </rPr>
      <t>(7.23‑9.31)</t>
    </r>
  </si>
  <si>
    <r>
      <t>9.61</t>
    </r>
    <r>
      <rPr>
        <sz val="8"/>
        <color rgb="FF000000"/>
        <rFont val="Arial"/>
        <family val="2"/>
      </rPr>
      <t>(8.24‑10.7)</t>
    </r>
  </si>
  <si>
    <r>
      <t>11.4</t>
    </r>
    <r>
      <rPr>
        <sz val="8"/>
        <color rgb="FF000000"/>
        <rFont val="Arial"/>
        <family val="2"/>
      </rPr>
      <t>(9.65‑12.7)</t>
    </r>
  </si>
  <si>
    <r>
      <t>13.2</t>
    </r>
    <r>
      <rPr>
        <sz val="8"/>
        <color rgb="FF000000"/>
        <rFont val="Arial"/>
        <family val="2"/>
      </rPr>
      <t>(11.0‑14.7)</t>
    </r>
  </si>
  <si>
    <r>
      <t>3.07</t>
    </r>
    <r>
      <rPr>
        <sz val="8"/>
        <color rgb="FF000000"/>
        <rFont val="Arial"/>
        <family val="2"/>
      </rPr>
      <t>(2.83‑3.35)</t>
    </r>
  </si>
  <si>
    <r>
      <t>3.74</t>
    </r>
    <r>
      <rPr>
        <sz val="8"/>
        <color rgb="FF000000"/>
        <rFont val="Arial"/>
        <family val="2"/>
      </rPr>
      <t>(3.45‑4.08)</t>
    </r>
  </si>
  <si>
    <r>
      <t>4.82</t>
    </r>
    <r>
      <rPr>
        <sz val="8"/>
        <color rgb="FF000000"/>
        <rFont val="Arial"/>
        <family val="2"/>
      </rPr>
      <t>(4.43‑5.27)</t>
    </r>
  </si>
  <si>
    <r>
      <t>5.74</t>
    </r>
    <r>
      <rPr>
        <sz val="8"/>
        <color rgb="FF000000"/>
        <rFont val="Arial"/>
        <family val="2"/>
      </rPr>
      <t>(5.26‑6.25)</t>
    </r>
  </si>
  <si>
    <r>
      <t>7.09</t>
    </r>
    <r>
      <rPr>
        <sz val="8"/>
        <color rgb="FF000000"/>
        <rFont val="Arial"/>
        <family val="2"/>
      </rPr>
      <t>(6.46‑7.71)</t>
    </r>
  </si>
  <si>
    <r>
      <t>8.26</t>
    </r>
    <r>
      <rPr>
        <sz val="8"/>
        <color rgb="FF000000"/>
        <rFont val="Arial"/>
        <family val="2"/>
      </rPr>
      <t>(7.46‑8.97)</t>
    </r>
  </si>
  <si>
    <r>
      <t>9.54</t>
    </r>
    <r>
      <rPr>
        <sz val="8"/>
        <color rgb="FF000000"/>
        <rFont val="Arial"/>
        <family val="2"/>
      </rPr>
      <t>(8.52‑10.4)</t>
    </r>
  </si>
  <si>
    <r>
      <t>11.0</t>
    </r>
    <r>
      <rPr>
        <sz val="8"/>
        <color rgb="FF000000"/>
        <rFont val="Arial"/>
        <family val="2"/>
      </rPr>
      <t>(9.69‑11.9)</t>
    </r>
  </si>
  <si>
    <r>
      <t>13.1</t>
    </r>
    <r>
      <rPr>
        <sz val="8"/>
        <color rgb="FF000000"/>
        <rFont val="Arial"/>
        <family val="2"/>
      </rPr>
      <t>(11.3‑14.2)</t>
    </r>
  </si>
  <si>
    <r>
      <t>14.9</t>
    </r>
    <r>
      <rPr>
        <sz val="8"/>
        <color rgb="FF000000"/>
        <rFont val="Arial"/>
        <family val="2"/>
      </rPr>
      <t>(12.7‑16.3)</t>
    </r>
  </si>
  <si>
    <r>
      <t>3.60</t>
    </r>
    <r>
      <rPr>
        <sz val="8"/>
        <color rgb="FF000000"/>
        <rFont val="Arial"/>
        <family val="2"/>
      </rPr>
      <t>(3.34‑3.91)</t>
    </r>
  </si>
  <si>
    <r>
      <t>4.35</t>
    </r>
    <r>
      <rPr>
        <sz val="8"/>
        <color rgb="FF000000"/>
        <rFont val="Arial"/>
        <family val="2"/>
      </rPr>
      <t>(4.04‑4.73)</t>
    </r>
  </si>
  <si>
    <r>
      <t>5.59</t>
    </r>
    <r>
      <rPr>
        <sz val="8"/>
        <color rgb="FF000000"/>
        <rFont val="Arial"/>
        <family val="2"/>
      </rPr>
      <t>(5.18‑6.07)</t>
    </r>
  </si>
  <si>
    <r>
      <t>6.65</t>
    </r>
    <r>
      <rPr>
        <sz val="8"/>
        <color rgb="FF000000"/>
        <rFont val="Arial"/>
        <family val="2"/>
      </rPr>
      <t>(6.13‑7.21)</t>
    </r>
  </si>
  <si>
    <r>
      <t>8.25</t>
    </r>
    <r>
      <rPr>
        <sz val="8"/>
        <color rgb="FF000000"/>
        <rFont val="Arial"/>
        <family val="2"/>
      </rPr>
      <t>(7.54‑8.91)</t>
    </r>
  </si>
  <si>
    <r>
      <t>9.63</t>
    </r>
    <r>
      <rPr>
        <sz val="8"/>
        <color rgb="FF000000"/>
        <rFont val="Arial"/>
        <family val="2"/>
      </rPr>
      <t>(8.72‑10.4)</t>
    </r>
  </si>
  <si>
    <r>
      <t>11.2</t>
    </r>
    <r>
      <rPr>
        <sz val="8"/>
        <color rgb="FF000000"/>
        <rFont val="Arial"/>
        <family val="2"/>
      </rPr>
      <t>(10.0‑12.1)</t>
    </r>
  </si>
  <si>
    <r>
      <t>12.9</t>
    </r>
    <r>
      <rPr>
        <sz val="8"/>
        <color rgb="FF000000"/>
        <rFont val="Arial"/>
        <family val="2"/>
      </rPr>
      <t>(11.4‑14.0)</t>
    </r>
  </si>
  <si>
    <r>
      <t>15.5</t>
    </r>
    <r>
      <rPr>
        <sz val="8"/>
        <color rgb="FF000000"/>
        <rFont val="Arial"/>
        <family val="2"/>
      </rPr>
      <t>(13.4‑16.9)</t>
    </r>
  </si>
  <si>
    <r>
      <t>17.7</t>
    </r>
    <r>
      <rPr>
        <sz val="8"/>
        <color rgb="FF000000"/>
        <rFont val="Arial"/>
        <family val="2"/>
      </rPr>
      <t>(15.1‑19.4)</t>
    </r>
  </si>
  <si>
    <r>
      <t>3.84</t>
    </r>
    <r>
      <rPr>
        <sz val="8"/>
        <color rgb="FF000000"/>
        <rFont val="Arial"/>
        <family val="2"/>
      </rPr>
      <t>(3.58‑4.15)</t>
    </r>
  </si>
  <si>
    <r>
      <t>4.65</t>
    </r>
    <r>
      <rPr>
        <sz val="8"/>
        <color rgb="FF000000"/>
        <rFont val="Arial"/>
        <family val="2"/>
      </rPr>
      <t>(4.33‑5.03)</t>
    </r>
  </si>
  <si>
    <r>
      <t>5.94</t>
    </r>
    <r>
      <rPr>
        <sz val="8"/>
        <color rgb="FF000000"/>
        <rFont val="Arial"/>
        <family val="2"/>
      </rPr>
      <t>(5.52‑6.42)</t>
    </r>
  </si>
  <si>
    <r>
      <t>7.04</t>
    </r>
    <r>
      <rPr>
        <sz val="8"/>
        <color rgb="FF000000"/>
        <rFont val="Arial"/>
        <family val="2"/>
      </rPr>
      <t>(6.51‑7.58)</t>
    </r>
  </si>
  <si>
    <r>
      <t>8.65</t>
    </r>
    <r>
      <rPr>
        <sz val="8"/>
        <color rgb="FF000000"/>
        <rFont val="Arial"/>
        <family val="2"/>
      </rPr>
      <t>(7.95‑9.31)</t>
    </r>
  </si>
  <si>
    <r>
      <t>15.7</t>
    </r>
    <r>
      <rPr>
        <sz val="8"/>
        <color rgb="FF000000"/>
        <rFont val="Arial"/>
        <family val="2"/>
      </rPr>
      <t>(13.7‑17.1)</t>
    </r>
  </si>
  <si>
    <r>
      <t>18.0</t>
    </r>
    <r>
      <rPr>
        <sz val="8"/>
        <color rgb="FF000000"/>
        <rFont val="Arial"/>
        <family val="2"/>
      </rPr>
      <t>(15.5‑19.7)</t>
    </r>
  </si>
  <si>
    <r>
      <t>4.09</t>
    </r>
    <r>
      <rPr>
        <sz val="8"/>
        <color rgb="FF000000"/>
        <rFont val="Arial"/>
        <family val="2"/>
      </rPr>
      <t>(3.82‑4.40)</t>
    </r>
  </si>
  <si>
    <r>
      <t>4.95</t>
    </r>
    <r>
      <rPr>
        <sz val="8"/>
        <color rgb="FF000000"/>
        <rFont val="Arial"/>
        <family val="2"/>
      </rPr>
      <t>(4.62‑5.33)</t>
    </r>
  </si>
  <si>
    <r>
      <t>6.30</t>
    </r>
    <r>
      <rPr>
        <sz val="8"/>
        <color rgb="FF000000"/>
        <rFont val="Arial"/>
        <family val="2"/>
      </rPr>
      <t>(5.87‑6.77)</t>
    </r>
  </si>
  <si>
    <r>
      <t>7.42</t>
    </r>
    <r>
      <rPr>
        <sz val="8"/>
        <color rgb="FF000000"/>
        <rFont val="Arial"/>
        <family val="2"/>
      </rPr>
      <t>(6.89‑7.96)</t>
    </r>
  </si>
  <si>
    <r>
      <t>9.05</t>
    </r>
    <r>
      <rPr>
        <sz val="8"/>
        <color rgb="FF000000"/>
        <rFont val="Arial"/>
        <family val="2"/>
      </rPr>
      <t>(8.35‑9.72)</t>
    </r>
  </si>
  <si>
    <r>
      <t>10.4</t>
    </r>
    <r>
      <rPr>
        <sz val="8"/>
        <color rgb="FF000000"/>
        <rFont val="Arial"/>
        <family val="2"/>
      </rPr>
      <t>(9.54‑11.2)</t>
    </r>
  </si>
  <si>
    <r>
      <t>13.5</t>
    </r>
    <r>
      <rPr>
        <sz val="8"/>
        <color rgb="FF000000"/>
        <rFont val="Arial"/>
        <family val="2"/>
      </rPr>
      <t>(12.1‑14.6)</t>
    </r>
  </si>
  <si>
    <r>
      <t>15.9</t>
    </r>
    <r>
      <rPr>
        <sz val="8"/>
        <color rgb="FF000000"/>
        <rFont val="Arial"/>
        <family val="2"/>
      </rPr>
      <t>(14.0‑17.3)</t>
    </r>
  </si>
  <si>
    <r>
      <t>18.2</t>
    </r>
    <r>
      <rPr>
        <sz val="8"/>
        <color rgb="FF000000"/>
        <rFont val="Arial"/>
        <family val="2"/>
      </rPr>
      <t>(15.8‑19.9)</t>
    </r>
  </si>
  <si>
    <r>
      <t>4.82</t>
    </r>
    <r>
      <rPr>
        <sz val="8"/>
        <color rgb="FF000000"/>
        <rFont val="Arial"/>
        <family val="2"/>
      </rPr>
      <t>(4.52‑5.16)</t>
    </r>
  </si>
  <si>
    <r>
      <t>5.81</t>
    </r>
    <r>
      <rPr>
        <sz val="8"/>
        <color rgb="FF000000"/>
        <rFont val="Arial"/>
        <family val="2"/>
      </rPr>
      <t>(5.45‑6.23)</t>
    </r>
  </si>
  <si>
    <r>
      <t>7.31</t>
    </r>
    <r>
      <rPr>
        <sz val="8"/>
        <color rgb="FF000000"/>
        <rFont val="Arial"/>
        <family val="2"/>
      </rPr>
      <t>(6.84‑7.82)</t>
    </r>
  </si>
  <si>
    <r>
      <t>8.55</t>
    </r>
    <r>
      <rPr>
        <sz val="8"/>
        <color rgb="FF000000"/>
        <rFont val="Arial"/>
        <family val="2"/>
      </rPr>
      <t>(7.97‑9.12)</t>
    </r>
  </si>
  <si>
    <r>
      <t>10.3</t>
    </r>
    <r>
      <rPr>
        <sz val="8"/>
        <color rgb="FF000000"/>
        <rFont val="Arial"/>
        <family val="2"/>
      </rPr>
      <t>(9.57‑11.0)</t>
    </r>
  </si>
  <si>
    <r>
      <t>11.8</t>
    </r>
    <r>
      <rPr>
        <sz val="8"/>
        <color rgb="FF000000"/>
        <rFont val="Arial"/>
        <family val="2"/>
      </rPr>
      <t>(10.9‑12.6)</t>
    </r>
  </si>
  <si>
    <r>
      <t>13.4</t>
    </r>
    <r>
      <rPr>
        <sz val="8"/>
        <color rgb="FF000000"/>
        <rFont val="Arial"/>
        <family val="2"/>
      </rPr>
      <t>(12.2‑14.3)</t>
    </r>
  </si>
  <si>
    <r>
      <t>15.1</t>
    </r>
    <r>
      <rPr>
        <sz val="8"/>
        <color rgb="FF000000"/>
        <rFont val="Arial"/>
        <family val="2"/>
      </rPr>
      <t>(13.7‑16.2)</t>
    </r>
  </si>
  <si>
    <r>
      <t>17.6</t>
    </r>
    <r>
      <rPr>
        <sz val="8"/>
        <color rgb="FF000000"/>
        <rFont val="Arial"/>
        <family val="2"/>
      </rPr>
      <t>(15.6‑19.0)</t>
    </r>
  </si>
  <si>
    <r>
      <t>19.7</t>
    </r>
    <r>
      <rPr>
        <sz val="8"/>
        <color rgb="FF000000"/>
        <rFont val="Arial"/>
        <family val="2"/>
      </rPr>
      <t>(17.2‑21.4)</t>
    </r>
  </si>
  <si>
    <r>
      <t>5.48</t>
    </r>
    <r>
      <rPr>
        <sz val="8"/>
        <color rgb="FF000000"/>
        <rFont val="Arial"/>
        <family val="2"/>
      </rPr>
      <t>(5.16‑5.84)</t>
    </r>
  </si>
  <si>
    <r>
      <t>6.57</t>
    </r>
    <r>
      <rPr>
        <sz val="8"/>
        <color rgb="FF000000"/>
        <rFont val="Arial"/>
        <family val="2"/>
      </rPr>
      <t>(6.19‑7.00)</t>
    </r>
  </si>
  <si>
    <r>
      <t>8.14</t>
    </r>
    <r>
      <rPr>
        <sz val="8"/>
        <color rgb="FF000000"/>
        <rFont val="Arial"/>
        <family val="2"/>
      </rPr>
      <t>(7.65‑8.66)</t>
    </r>
  </si>
  <si>
    <r>
      <t>9.44</t>
    </r>
    <r>
      <rPr>
        <sz val="8"/>
        <color rgb="FF000000"/>
        <rFont val="Arial"/>
        <family val="2"/>
      </rPr>
      <t>(8.85‑10.0)</t>
    </r>
  </si>
  <si>
    <r>
      <t>11.3</t>
    </r>
    <r>
      <rPr>
        <sz val="8"/>
        <color rgb="FF000000"/>
        <rFont val="Arial"/>
        <family val="2"/>
      </rPr>
      <t>(10.5‑12.0)</t>
    </r>
  </si>
  <si>
    <r>
      <t>12.9</t>
    </r>
    <r>
      <rPr>
        <sz val="8"/>
        <color rgb="FF000000"/>
        <rFont val="Arial"/>
        <family val="2"/>
      </rPr>
      <t>(11.9‑13.7)</t>
    </r>
  </si>
  <si>
    <r>
      <t>14.5</t>
    </r>
    <r>
      <rPr>
        <sz val="8"/>
        <color rgb="FF000000"/>
        <rFont val="Arial"/>
        <family val="2"/>
      </rPr>
      <t>(13.3‑15.5)</t>
    </r>
  </si>
  <si>
    <r>
      <t>16.3</t>
    </r>
    <r>
      <rPr>
        <sz val="8"/>
        <color rgb="FF000000"/>
        <rFont val="Arial"/>
        <family val="2"/>
      </rPr>
      <t>(14.8‑17.4)</t>
    </r>
  </si>
  <si>
    <r>
      <t>18.8</t>
    </r>
    <r>
      <rPr>
        <sz val="8"/>
        <color rgb="FF000000"/>
        <rFont val="Arial"/>
        <family val="2"/>
      </rPr>
      <t>(16.9‑20.3)</t>
    </r>
  </si>
  <si>
    <r>
      <t>20.9</t>
    </r>
    <r>
      <rPr>
        <sz val="8"/>
        <color rgb="FF000000"/>
        <rFont val="Arial"/>
        <family val="2"/>
      </rPr>
      <t>(18.5‑22.7)</t>
    </r>
  </si>
  <si>
    <r>
      <t>7.47</t>
    </r>
    <r>
      <rPr>
        <sz val="8"/>
        <color rgb="FF000000"/>
        <rFont val="Arial"/>
        <family val="2"/>
      </rPr>
      <t>(7.04‑7.95)</t>
    </r>
  </si>
  <si>
    <r>
      <t>8.90</t>
    </r>
    <r>
      <rPr>
        <sz val="8"/>
        <color rgb="FF000000"/>
        <rFont val="Arial"/>
        <family val="2"/>
      </rPr>
      <t>(8.40‑9.48)</t>
    </r>
  </si>
  <si>
    <r>
      <t>10.8</t>
    </r>
    <r>
      <rPr>
        <sz val="8"/>
        <color rgb="FF000000"/>
        <rFont val="Arial"/>
        <family val="2"/>
      </rPr>
      <t>(10.2‑11.5)</t>
    </r>
  </si>
  <si>
    <r>
      <t>12.4</t>
    </r>
    <r>
      <rPr>
        <sz val="8"/>
        <color rgb="FF000000"/>
        <rFont val="Arial"/>
        <family val="2"/>
      </rPr>
      <t>(11.7‑13.2)</t>
    </r>
  </si>
  <si>
    <r>
      <t>14.6</t>
    </r>
    <r>
      <rPr>
        <sz val="8"/>
        <color rgb="FF000000"/>
        <rFont val="Arial"/>
        <family val="2"/>
      </rPr>
      <t>(13.7‑15.6)</t>
    </r>
  </si>
  <si>
    <r>
      <t>18.4</t>
    </r>
    <r>
      <rPr>
        <sz val="8"/>
        <color rgb="FF000000"/>
        <rFont val="Arial"/>
        <family val="2"/>
      </rPr>
      <t>(16.9‑19.6)</t>
    </r>
  </si>
  <si>
    <r>
      <t>20.4</t>
    </r>
    <r>
      <rPr>
        <sz val="8"/>
        <color rgb="FF000000"/>
        <rFont val="Arial"/>
        <family val="2"/>
      </rPr>
      <t>(18.6‑21.8)</t>
    </r>
  </si>
  <si>
    <r>
      <t>23.3</t>
    </r>
    <r>
      <rPr>
        <sz val="8"/>
        <color rgb="FF000000"/>
        <rFont val="Arial"/>
        <family val="2"/>
      </rPr>
      <t>(20.9‑25.0)</t>
    </r>
  </si>
  <si>
    <r>
      <t>25.6</t>
    </r>
    <r>
      <rPr>
        <sz val="8"/>
        <color rgb="FF000000"/>
        <rFont val="Arial"/>
        <family val="2"/>
      </rPr>
      <t>(22.7‑27.7)</t>
    </r>
  </si>
  <si>
    <r>
      <t>9.20</t>
    </r>
    <r>
      <rPr>
        <sz val="8"/>
        <color rgb="FF000000"/>
        <rFont val="Arial"/>
        <family val="2"/>
      </rPr>
      <t>(8.70‑9.75)</t>
    </r>
  </si>
  <si>
    <r>
      <t>10.9</t>
    </r>
    <r>
      <rPr>
        <sz val="8"/>
        <color rgb="FF000000"/>
        <rFont val="Arial"/>
        <family val="2"/>
      </rPr>
      <t>(10.3‑11.6)</t>
    </r>
  </si>
  <si>
    <r>
      <t>13.2</t>
    </r>
    <r>
      <rPr>
        <sz val="8"/>
        <color rgb="FF000000"/>
        <rFont val="Arial"/>
        <family val="2"/>
      </rPr>
      <t>(12.4‑13.9)</t>
    </r>
  </si>
  <si>
    <r>
      <t>17.4</t>
    </r>
    <r>
      <rPr>
        <sz val="8"/>
        <color rgb="FF000000"/>
        <rFont val="Arial"/>
        <family val="2"/>
      </rPr>
      <t>(16.3‑18.4)</t>
    </r>
  </si>
  <si>
    <r>
      <t>21.3</t>
    </r>
    <r>
      <rPr>
        <sz val="8"/>
        <color rgb="FF000000"/>
        <rFont val="Arial"/>
        <family val="2"/>
      </rPr>
      <t>(19.8‑22.7)</t>
    </r>
  </si>
  <si>
    <r>
      <t>23.4</t>
    </r>
    <r>
      <rPr>
        <sz val="8"/>
        <color rgb="FF000000"/>
        <rFont val="Arial"/>
        <family val="2"/>
      </rPr>
      <t>(21.6‑24.9)</t>
    </r>
  </si>
  <si>
    <r>
      <t>26.2</t>
    </r>
    <r>
      <rPr>
        <sz val="8"/>
        <color rgb="FF000000"/>
        <rFont val="Arial"/>
        <family val="2"/>
      </rPr>
      <t>(23.9‑28.1)</t>
    </r>
  </si>
  <si>
    <r>
      <t>28.4</t>
    </r>
    <r>
      <rPr>
        <sz val="8"/>
        <color rgb="FF000000"/>
        <rFont val="Arial"/>
        <family val="2"/>
      </rPr>
      <t>(25.7‑30.7)</t>
    </r>
  </si>
  <si>
    <r>
      <t>13.6</t>
    </r>
    <r>
      <rPr>
        <sz val="8"/>
        <color rgb="FF000000"/>
        <rFont val="Arial"/>
        <family val="2"/>
      </rPr>
      <t>(12.9‑14.5)</t>
    </r>
  </si>
  <si>
    <r>
      <t>16.3</t>
    </r>
    <r>
      <rPr>
        <sz val="8"/>
        <color rgb="FF000000"/>
        <rFont val="Arial"/>
        <family val="2"/>
      </rPr>
      <t>(15.4‑17.3)</t>
    </r>
  </si>
  <si>
    <r>
      <t>18.5</t>
    </r>
    <r>
      <rPr>
        <sz val="8"/>
        <color rgb="FF000000"/>
        <rFont val="Arial"/>
        <family val="2"/>
      </rPr>
      <t>(17.4‑19.6)</t>
    </r>
  </si>
  <si>
    <r>
      <t>21.5</t>
    </r>
    <r>
      <rPr>
        <sz val="8"/>
        <color rgb="FF000000"/>
        <rFont val="Arial"/>
        <family val="2"/>
      </rPr>
      <t>(20.2‑22.9)</t>
    </r>
  </si>
  <si>
    <r>
      <t>24.0</t>
    </r>
    <r>
      <rPr>
        <sz val="8"/>
        <color rgb="FF000000"/>
        <rFont val="Arial"/>
        <family val="2"/>
      </rPr>
      <t>(22.5‑25.6)</t>
    </r>
  </si>
  <si>
    <r>
      <t>26.6</t>
    </r>
    <r>
      <rPr>
        <sz val="8"/>
        <color rgb="FF000000"/>
        <rFont val="Arial"/>
        <family val="2"/>
      </rPr>
      <t>(24.7‑28.4)</t>
    </r>
  </si>
  <si>
    <r>
      <t>29.3</t>
    </r>
    <r>
      <rPr>
        <sz val="8"/>
        <color rgb="FF000000"/>
        <rFont val="Arial"/>
        <family val="2"/>
      </rPr>
      <t>(27.0‑31.3)</t>
    </r>
  </si>
  <si>
    <r>
      <t>33.1</t>
    </r>
    <r>
      <rPr>
        <sz val="8"/>
        <color rgb="FF000000"/>
        <rFont val="Arial"/>
        <family val="2"/>
      </rPr>
      <t>(30.2‑35.5)</t>
    </r>
  </si>
  <si>
    <r>
      <t>36.1</t>
    </r>
    <r>
      <rPr>
        <sz val="8"/>
        <color rgb="FF000000"/>
        <rFont val="Arial"/>
        <family val="2"/>
      </rPr>
      <t>(32.6‑39.0)</t>
    </r>
  </si>
  <si>
    <r>
      <t>13.8</t>
    </r>
    <r>
      <rPr>
        <sz val="8"/>
        <color rgb="FF000000"/>
        <rFont val="Arial"/>
        <family val="2"/>
      </rPr>
      <t>(13.1‑14.6)</t>
    </r>
  </si>
  <si>
    <r>
      <t>16.3</t>
    </r>
    <r>
      <rPr>
        <sz val="8"/>
        <color rgb="FF000000"/>
        <rFont val="Arial"/>
        <family val="2"/>
      </rPr>
      <t>(15.5‑17.3)</t>
    </r>
  </si>
  <si>
    <r>
      <t>19.3</t>
    </r>
    <r>
      <rPr>
        <sz val="8"/>
        <color rgb="FF000000"/>
        <rFont val="Arial"/>
        <family val="2"/>
      </rPr>
      <t>(18.3‑20.4)</t>
    </r>
  </si>
  <si>
    <r>
      <t>21.6</t>
    </r>
    <r>
      <rPr>
        <sz val="8"/>
        <color rgb="FF000000"/>
        <rFont val="Arial"/>
        <family val="2"/>
      </rPr>
      <t>(20.5‑22.9)</t>
    </r>
  </si>
  <si>
    <r>
      <t>24.9</t>
    </r>
    <r>
      <rPr>
        <sz val="8"/>
        <color rgb="FF000000"/>
        <rFont val="Arial"/>
        <family val="2"/>
      </rPr>
      <t>(23.4‑26.3)</t>
    </r>
  </si>
  <si>
    <r>
      <t>27.4</t>
    </r>
    <r>
      <rPr>
        <sz val="8"/>
        <color rgb="FF000000"/>
        <rFont val="Arial"/>
        <family val="2"/>
      </rPr>
      <t>(25.7‑29.0)</t>
    </r>
  </si>
  <si>
    <r>
      <t>30.0</t>
    </r>
    <r>
      <rPr>
        <sz val="8"/>
        <color rgb="FF000000"/>
        <rFont val="Arial"/>
        <family val="2"/>
      </rPr>
      <t>(28.0‑31.8)</t>
    </r>
  </si>
  <si>
    <r>
      <t>32.6</t>
    </r>
    <r>
      <rPr>
        <sz val="8"/>
        <color rgb="FF000000"/>
        <rFont val="Arial"/>
        <family val="2"/>
      </rPr>
      <t>(30.3‑34.6)</t>
    </r>
  </si>
  <si>
    <r>
      <t>36.2</t>
    </r>
    <r>
      <rPr>
        <sz val="8"/>
        <color rgb="FF000000"/>
        <rFont val="Arial"/>
        <family val="2"/>
      </rPr>
      <t>(33.2‑38.6)</t>
    </r>
  </si>
  <si>
    <r>
      <t>38.9</t>
    </r>
    <r>
      <rPr>
        <sz val="8"/>
        <color rgb="FF000000"/>
        <rFont val="Arial"/>
        <family val="2"/>
      </rPr>
      <t>(35.5‑41.8)</t>
    </r>
  </si>
  <si>
    <r>
      <t>Name: </t>
    </r>
    <r>
      <rPr>
        <sz val="9"/>
        <color rgb="FF000000"/>
        <rFont val="Arial"/>
        <family val="2"/>
      </rPr>
      <t>Chesapeake, Virginia, USA*</t>
    </r>
  </si>
  <si>
    <r>
      <t>Station name:</t>
    </r>
    <r>
      <rPr>
        <sz val="9"/>
        <color rgb="FF000000"/>
        <rFont val="Arial"/>
        <family val="2"/>
      </rPr>
      <t> WALLACETON LK DRUMMOND</t>
    </r>
  </si>
  <si>
    <r>
      <t>Site ID:</t>
    </r>
    <r>
      <rPr>
        <sz val="9"/>
        <color rgb="FF000000"/>
        <rFont val="Arial"/>
        <family val="2"/>
      </rPr>
      <t> 44-8837</t>
    </r>
  </si>
  <si>
    <r>
      <t>Latitude:</t>
    </r>
    <r>
      <rPr>
        <sz val="9"/>
        <color rgb="FF000000"/>
        <rFont val="Arial"/>
        <family val="2"/>
      </rPr>
      <t> 36.5942°</t>
    </r>
  </si>
  <si>
    <r>
      <t>Longitude:</t>
    </r>
    <r>
      <rPr>
        <sz val="9"/>
        <color rgb="FF000000"/>
        <rFont val="Arial"/>
        <family val="2"/>
      </rPr>
      <t> -76.4386°</t>
    </r>
  </si>
  <si>
    <t>1926-2018</t>
  </si>
  <si>
    <r>
      <t>0.347</t>
    </r>
    <r>
      <rPr>
        <sz val="8"/>
        <color rgb="FF000000"/>
        <rFont val="Arial"/>
        <family val="2"/>
      </rPr>
      <t>(0.312‑0.385)</t>
    </r>
  </si>
  <si>
    <r>
      <t>0.416</t>
    </r>
    <r>
      <rPr>
        <sz val="8"/>
        <color rgb="FF000000"/>
        <rFont val="Arial"/>
        <family val="2"/>
      </rPr>
      <t>(0.375‑0.462)</t>
    </r>
  </si>
  <si>
    <r>
      <t>0.497</t>
    </r>
    <r>
      <rPr>
        <sz val="8"/>
        <color rgb="FF000000"/>
        <rFont val="Arial"/>
        <family val="2"/>
      </rPr>
      <t>(0.447‑0.552)</t>
    </r>
  </si>
  <si>
    <r>
      <t>0.557</t>
    </r>
    <r>
      <rPr>
        <sz val="8"/>
        <color rgb="FF000000"/>
        <rFont val="Arial"/>
        <family val="2"/>
      </rPr>
      <t>(0.499‑0.617)</t>
    </r>
  </si>
  <si>
    <r>
      <t>0.633</t>
    </r>
    <r>
      <rPr>
        <sz val="8"/>
        <color rgb="FF000000"/>
        <rFont val="Arial"/>
        <family val="2"/>
      </rPr>
      <t>(0.563‑0.700)</t>
    </r>
  </si>
  <si>
    <r>
      <t>0.691</t>
    </r>
    <r>
      <rPr>
        <sz val="8"/>
        <color rgb="FF000000"/>
        <rFont val="Arial"/>
        <family val="2"/>
      </rPr>
      <t>(0.612‑0.763)</t>
    </r>
  </si>
  <si>
    <r>
      <t>0.750</t>
    </r>
    <r>
      <rPr>
        <sz val="8"/>
        <color rgb="FF000000"/>
        <rFont val="Arial"/>
        <family val="2"/>
      </rPr>
      <t>(0.661‑0.827)</t>
    </r>
  </si>
  <si>
    <r>
      <t>0.808</t>
    </r>
    <r>
      <rPr>
        <sz val="8"/>
        <color rgb="FF000000"/>
        <rFont val="Arial"/>
        <family val="2"/>
      </rPr>
      <t>(0.706‑0.892)</t>
    </r>
  </si>
  <si>
    <r>
      <t>0.885</t>
    </r>
    <r>
      <rPr>
        <sz val="8"/>
        <color rgb="FF000000"/>
        <rFont val="Arial"/>
        <family val="2"/>
      </rPr>
      <t>(0.766‑0.980)</t>
    </r>
  </si>
  <si>
    <r>
      <t>0.947</t>
    </r>
    <r>
      <rPr>
        <sz val="8"/>
        <color rgb="FF000000"/>
        <rFont val="Arial"/>
        <family val="2"/>
      </rPr>
      <t>(0.813‑1.05)</t>
    </r>
  </si>
  <si>
    <r>
      <t>0.555</t>
    </r>
    <r>
      <rPr>
        <sz val="8"/>
        <color rgb="FF000000"/>
        <rFont val="Arial"/>
        <family val="2"/>
      </rPr>
      <t>(0.500‑0.617)</t>
    </r>
  </si>
  <si>
    <r>
      <t>0.667</t>
    </r>
    <r>
      <rPr>
        <sz val="8"/>
        <color rgb="FF000000"/>
        <rFont val="Arial"/>
        <family val="2"/>
      </rPr>
      <t>(0.601‑0.740)</t>
    </r>
  </si>
  <si>
    <r>
      <t>0.796</t>
    </r>
    <r>
      <rPr>
        <sz val="8"/>
        <color rgb="FF000000"/>
        <rFont val="Arial"/>
        <family val="2"/>
      </rPr>
      <t>(0.715‑0.883)</t>
    </r>
  </si>
  <si>
    <r>
      <t>0.890</t>
    </r>
    <r>
      <rPr>
        <sz val="8"/>
        <color rgb="FF000000"/>
        <rFont val="Arial"/>
        <family val="2"/>
      </rPr>
      <t>(0.796‑0.986)</t>
    </r>
  </si>
  <si>
    <r>
      <t>1.10</t>
    </r>
    <r>
      <rPr>
        <sz val="8"/>
        <color rgb="FF000000"/>
        <rFont val="Arial"/>
        <family val="2"/>
      </rPr>
      <t>(0.973‑1.21)</t>
    </r>
  </si>
  <si>
    <r>
      <t>1.19</t>
    </r>
    <r>
      <rPr>
        <sz val="8"/>
        <color rgb="FF000000"/>
        <rFont val="Arial"/>
        <family val="2"/>
      </rPr>
      <t>(1.05‑1.31)</t>
    </r>
  </si>
  <si>
    <r>
      <t>1.28</t>
    </r>
    <r>
      <rPr>
        <sz val="8"/>
        <color rgb="FF000000"/>
        <rFont val="Arial"/>
        <family val="2"/>
      </rPr>
      <t>(1.12‑1.41)</t>
    </r>
  </si>
  <si>
    <r>
      <t>1.40</t>
    </r>
    <r>
      <rPr>
        <sz val="8"/>
        <color rgb="FF000000"/>
        <rFont val="Arial"/>
        <family val="2"/>
      </rPr>
      <t>(1.21‑1.55)</t>
    </r>
  </si>
  <si>
    <r>
      <t>1.49</t>
    </r>
    <r>
      <rPr>
        <sz val="8"/>
        <color rgb="FF000000"/>
        <rFont val="Arial"/>
        <family val="2"/>
      </rPr>
      <t>(1.28‑1.65)</t>
    </r>
  </si>
  <si>
    <r>
      <t>0.694</t>
    </r>
    <r>
      <rPr>
        <sz val="8"/>
        <color rgb="FF000000"/>
        <rFont val="Arial"/>
        <family val="2"/>
      </rPr>
      <t>(0.625‑0.771)</t>
    </r>
  </si>
  <si>
    <r>
      <t>0.837</t>
    </r>
    <r>
      <rPr>
        <sz val="8"/>
        <color rgb="FF000000"/>
        <rFont val="Arial"/>
        <family val="2"/>
      </rPr>
      <t>(0.754‑0.928)</t>
    </r>
  </si>
  <si>
    <r>
      <t>1.00</t>
    </r>
    <r>
      <rPr>
        <sz val="8"/>
        <color rgb="FF000000"/>
        <rFont val="Arial"/>
        <family val="2"/>
      </rPr>
      <t>(0.902‑1.11)</t>
    </r>
  </si>
  <si>
    <r>
      <t>1.28</t>
    </r>
    <r>
      <rPr>
        <sz val="8"/>
        <color rgb="FF000000"/>
        <rFont val="Arial"/>
        <family val="2"/>
      </rPr>
      <t>(1.14‑1.41)</t>
    </r>
  </si>
  <si>
    <r>
      <t>1.39</t>
    </r>
    <r>
      <rPr>
        <sz val="8"/>
        <color rgb="FF000000"/>
        <rFont val="Arial"/>
        <family val="2"/>
      </rPr>
      <t>(1.23‑1.54)</t>
    </r>
  </si>
  <si>
    <r>
      <t>1.50</t>
    </r>
    <r>
      <rPr>
        <sz val="8"/>
        <color rgb="FF000000"/>
        <rFont val="Arial"/>
        <family val="2"/>
      </rPr>
      <t>(1.32‑1.66)</t>
    </r>
  </si>
  <si>
    <r>
      <t>1.61</t>
    </r>
    <r>
      <rPr>
        <sz val="8"/>
        <color rgb="FF000000"/>
        <rFont val="Arial"/>
        <family val="2"/>
      </rPr>
      <t>(1.41‑1.78)</t>
    </r>
  </si>
  <si>
    <r>
      <t>1.76</t>
    </r>
    <r>
      <rPr>
        <sz val="8"/>
        <color rgb="FF000000"/>
        <rFont val="Arial"/>
        <family val="2"/>
      </rPr>
      <t>(1.52‑1.95)</t>
    </r>
  </si>
  <si>
    <r>
      <t>1.87</t>
    </r>
    <r>
      <rPr>
        <sz val="8"/>
        <color rgb="FF000000"/>
        <rFont val="Arial"/>
        <family val="2"/>
      </rPr>
      <t>(1.60‑2.07)</t>
    </r>
  </si>
  <si>
    <r>
      <t>0.950</t>
    </r>
    <r>
      <rPr>
        <sz val="8"/>
        <color rgb="FF000000"/>
        <rFont val="Arial"/>
        <family val="2"/>
      </rPr>
      <t>(0.855‑1.06)</t>
    </r>
  </si>
  <si>
    <r>
      <t>1.16</t>
    </r>
    <r>
      <rPr>
        <sz val="8"/>
        <color rgb="FF000000"/>
        <rFont val="Arial"/>
        <family val="2"/>
      </rPr>
      <t>(1.04‑1.28)</t>
    </r>
  </si>
  <si>
    <r>
      <t>1.43</t>
    </r>
    <r>
      <rPr>
        <sz val="8"/>
        <color rgb="FF000000"/>
        <rFont val="Arial"/>
        <family val="2"/>
      </rPr>
      <t>(1.28‑1.58)</t>
    </r>
  </si>
  <si>
    <r>
      <t>1.63</t>
    </r>
    <r>
      <rPr>
        <sz val="8"/>
        <color rgb="FF000000"/>
        <rFont val="Arial"/>
        <family val="2"/>
      </rPr>
      <t>(1.46‑1.80)</t>
    </r>
  </si>
  <si>
    <r>
      <t>1.89</t>
    </r>
    <r>
      <rPr>
        <sz val="8"/>
        <color rgb="FF000000"/>
        <rFont val="Arial"/>
        <family val="2"/>
      </rPr>
      <t>(1.68‑2.09)</t>
    </r>
  </si>
  <si>
    <r>
      <t>2.09</t>
    </r>
    <r>
      <rPr>
        <sz val="8"/>
        <color rgb="FF000000"/>
        <rFont val="Arial"/>
        <family val="2"/>
      </rPr>
      <t>(1.85‑2.31)</t>
    </r>
  </si>
  <si>
    <r>
      <t>2.30</t>
    </r>
    <r>
      <rPr>
        <sz val="8"/>
        <color rgb="FF000000"/>
        <rFont val="Arial"/>
        <family val="2"/>
      </rPr>
      <t>(2.02‑2.53)</t>
    </r>
  </si>
  <si>
    <r>
      <t>2.50</t>
    </r>
    <r>
      <rPr>
        <sz val="8"/>
        <color rgb="FF000000"/>
        <rFont val="Arial"/>
        <family val="2"/>
      </rPr>
      <t>(2.19‑2.76)</t>
    </r>
  </si>
  <si>
    <r>
      <t>2.79</t>
    </r>
    <r>
      <rPr>
        <sz val="8"/>
        <color rgb="FF000000"/>
        <rFont val="Arial"/>
        <family val="2"/>
      </rPr>
      <t>(2.42‑3.09)</t>
    </r>
  </si>
  <si>
    <r>
      <t>3.02</t>
    </r>
    <r>
      <rPr>
        <sz val="8"/>
        <color rgb="FF000000"/>
        <rFont val="Arial"/>
        <family val="2"/>
      </rPr>
      <t>(2.59‑3.35)</t>
    </r>
  </si>
  <si>
    <r>
      <t>1.18</t>
    </r>
    <r>
      <rPr>
        <sz val="8"/>
        <color rgb="FF000000"/>
        <rFont val="Arial"/>
        <family val="2"/>
      </rPr>
      <t>(1.07‑1.32)</t>
    </r>
  </si>
  <si>
    <r>
      <t>1.45</t>
    </r>
    <r>
      <rPr>
        <sz val="8"/>
        <color rgb="FF000000"/>
        <rFont val="Arial"/>
        <family val="2"/>
      </rPr>
      <t>(1.31‑1.61)</t>
    </r>
  </si>
  <si>
    <r>
      <t>1.83</t>
    </r>
    <r>
      <rPr>
        <sz val="8"/>
        <color rgb="FF000000"/>
        <rFont val="Arial"/>
        <family val="2"/>
      </rPr>
      <t>(1.64‑2.03)</t>
    </r>
  </si>
  <si>
    <r>
      <t>2.12</t>
    </r>
    <r>
      <rPr>
        <sz val="8"/>
        <color rgb="FF000000"/>
        <rFont val="Arial"/>
        <family val="2"/>
      </rPr>
      <t>(1.90‑2.35)</t>
    </r>
  </si>
  <si>
    <r>
      <t>2.51</t>
    </r>
    <r>
      <rPr>
        <sz val="8"/>
        <color rgb="FF000000"/>
        <rFont val="Arial"/>
        <family val="2"/>
      </rPr>
      <t>(2.24‑2.78)</t>
    </r>
  </si>
  <si>
    <r>
      <t>2.83</t>
    </r>
    <r>
      <rPr>
        <sz val="8"/>
        <color rgb="FF000000"/>
        <rFont val="Arial"/>
        <family val="2"/>
      </rPr>
      <t>(2.51‑3.13)</t>
    </r>
  </si>
  <si>
    <r>
      <t>3.16</t>
    </r>
    <r>
      <rPr>
        <sz val="8"/>
        <color rgb="FF000000"/>
        <rFont val="Arial"/>
        <family val="2"/>
      </rPr>
      <t>(2.79‑3.49)</t>
    </r>
  </si>
  <si>
    <r>
      <t>3.51</t>
    </r>
    <r>
      <rPr>
        <sz val="8"/>
        <color rgb="FF000000"/>
        <rFont val="Arial"/>
        <family val="2"/>
      </rPr>
      <t>(3.07‑3.88)</t>
    </r>
  </si>
  <si>
    <r>
      <t>4.01</t>
    </r>
    <r>
      <rPr>
        <sz val="8"/>
        <color rgb="FF000000"/>
        <rFont val="Arial"/>
        <family val="2"/>
      </rPr>
      <t>(3.47‑4.43)</t>
    </r>
  </si>
  <si>
    <r>
      <t>4.40</t>
    </r>
    <r>
      <rPr>
        <sz val="8"/>
        <color rgb="FF000000"/>
        <rFont val="Arial"/>
        <family val="2"/>
      </rPr>
      <t>(3.78‑4.88)</t>
    </r>
  </si>
  <si>
    <r>
      <t>1.39</t>
    </r>
    <r>
      <rPr>
        <sz val="8"/>
        <color rgb="FF000000"/>
        <rFont val="Arial"/>
        <family val="2"/>
      </rPr>
      <t>(1.25‑1.55)</t>
    </r>
  </si>
  <si>
    <r>
      <t>1.70</t>
    </r>
    <r>
      <rPr>
        <sz val="8"/>
        <color rgb="FF000000"/>
        <rFont val="Arial"/>
        <family val="2"/>
      </rPr>
      <t>(1.52‑1.89)</t>
    </r>
  </si>
  <si>
    <r>
      <t>2.16</t>
    </r>
    <r>
      <rPr>
        <sz val="8"/>
        <color rgb="FF000000"/>
        <rFont val="Arial"/>
        <family val="2"/>
      </rPr>
      <t>(1.93‑2.40)</t>
    </r>
  </si>
  <si>
    <r>
      <t>2.52</t>
    </r>
    <r>
      <rPr>
        <sz val="8"/>
        <color rgb="FF000000"/>
        <rFont val="Arial"/>
        <family val="2"/>
      </rPr>
      <t>(2.25‑2.80)</t>
    </r>
  </si>
  <si>
    <r>
      <t>3.04</t>
    </r>
    <r>
      <rPr>
        <sz val="8"/>
        <color rgb="FF000000"/>
        <rFont val="Arial"/>
        <family val="2"/>
      </rPr>
      <t>(2.70‑3.37)</t>
    </r>
  </si>
  <si>
    <r>
      <t>3.46</t>
    </r>
    <r>
      <rPr>
        <sz val="8"/>
        <color rgb="FF000000"/>
        <rFont val="Arial"/>
        <family val="2"/>
      </rPr>
      <t>(3.06‑3.84)</t>
    </r>
  </si>
  <si>
    <r>
      <t>3.92</t>
    </r>
    <r>
      <rPr>
        <sz val="8"/>
        <color rgb="FF000000"/>
        <rFont val="Arial"/>
        <family val="2"/>
      </rPr>
      <t>(3.44‑4.34)</t>
    </r>
  </si>
  <si>
    <r>
      <t>4.41</t>
    </r>
    <r>
      <rPr>
        <sz val="8"/>
        <color rgb="FF000000"/>
        <rFont val="Arial"/>
        <family val="2"/>
      </rPr>
      <t>(3.84‑4.88)</t>
    </r>
  </si>
  <si>
    <r>
      <t>5.11</t>
    </r>
    <r>
      <rPr>
        <sz val="8"/>
        <color rgb="FF000000"/>
        <rFont val="Arial"/>
        <family val="2"/>
      </rPr>
      <t>(4.40‑5.67)</t>
    </r>
  </si>
  <si>
    <r>
      <t>5.70</t>
    </r>
    <r>
      <rPr>
        <sz val="8"/>
        <color rgb="FF000000"/>
        <rFont val="Arial"/>
        <family val="2"/>
      </rPr>
      <t>(4.85‑6.33)</t>
    </r>
  </si>
  <si>
    <r>
      <t>1.50</t>
    </r>
    <r>
      <rPr>
        <sz val="8"/>
        <color rgb="FF000000"/>
        <rFont val="Arial"/>
        <family val="2"/>
      </rPr>
      <t>(1.34‑1.69)</t>
    </r>
  </si>
  <si>
    <r>
      <t>1.83</t>
    </r>
    <r>
      <rPr>
        <sz val="8"/>
        <color rgb="FF000000"/>
        <rFont val="Arial"/>
        <family val="2"/>
      </rPr>
      <t>(1.64‑2.06)</t>
    </r>
  </si>
  <si>
    <r>
      <t>2.32</t>
    </r>
    <r>
      <rPr>
        <sz val="8"/>
        <color rgb="FF000000"/>
        <rFont val="Arial"/>
        <family val="2"/>
      </rPr>
      <t>(2.07‑2.61)</t>
    </r>
  </si>
  <si>
    <r>
      <t>2.71</t>
    </r>
    <r>
      <rPr>
        <sz val="8"/>
        <color rgb="FF000000"/>
        <rFont val="Arial"/>
        <family val="2"/>
      </rPr>
      <t>(2.41‑3.05)</t>
    </r>
  </si>
  <si>
    <r>
      <t>3.27</t>
    </r>
    <r>
      <rPr>
        <sz val="8"/>
        <color rgb="FF000000"/>
        <rFont val="Arial"/>
        <family val="2"/>
      </rPr>
      <t>(2.89‑3.66)</t>
    </r>
  </si>
  <si>
    <r>
      <t>3.74</t>
    </r>
    <r>
      <rPr>
        <sz val="8"/>
        <color rgb="FF000000"/>
        <rFont val="Arial"/>
        <family val="2"/>
      </rPr>
      <t>(3.28‑4.18)</t>
    </r>
  </si>
  <si>
    <r>
      <t>4.24</t>
    </r>
    <r>
      <rPr>
        <sz val="8"/>
        <color rgb="FF000000"/>
        <rFont val="Arial"/>
        <family val="2"/>
      </rPr>
      <t>(3.69‑4.74)</t>
    </r>
  </si>
  <si>
    <r>
      <t>4.78</t>
    </r>
    <r>
      <rPr>
        <sz val="8"/>
        <color rgb="FF000000"/>
        <rFont val="Arial"/>
        <family val="2"/>
      </rPr>
      <t>(4.12‑5.34)</t>
    </r>
  </si>
  <si>
    <r>
      <t>5.56</t>
    </r>
    <r>
      <rPr>
        <sz val="8"/>
        <color rgb="FF000000"/>
        <rFont val="Arial"/>
        <family val="2"/>
      </rPr>
      <t>(4.74‑6.23)</t>
    </r>
  </si>
  <si>
    <r>
      <t>6.22</t>
    </r>
    <r>
      <rPr>
        <sz val="8"/>
        <color rgb="FF000000"/>
        <rFont val="Arial"/>
        <family val="2"/>
      </rPr>
      <t>(5.24‑6.98)</t>
    </r>
  </si>
  <si>
    <r>
      <t>1.86</t>
    </r>
    <r>
      <rPr>
        <sz val="8"/>
        <color rgb="FF000000"/>
        <rFont val="Arial"/>
        <family val="2"/>
      </rPr>
      <t>(1.67‑2.11)</t>
    </r>
  </si>
  <si>
    <r>
      <t>2.26</t>
    </r>
    <r>
      <rPr>
        <sz val="8"/>
        <color rgb="FF000000"/>
        <rFont val="Arial"/>
        <family val="2"/>
      </rPr>
      <t>(2.02‑2.55)</t>
    </r>
  </si>
  <si>
    <r>
      <t>2.84</t>
    </r>
    <r>
      <rPr>
        <sz val="8"/>
        <color rgb="FF000000"/>
        <rFont val="Arial"/>
        <family val="2"/>
      </rPr>
      <t>(2.53‑3.21)</t>
    </r>
  </si>
  <si>
    <r>
      <t>3.32</t>
    </r>
    <r>
      <rPr>
        <sz val="8"/>
        <color rgb="FF000000"/>
        <rFont val="Arial"/>
        <family val="2"/>
      </rPr>
      <t>(2.95‑3.75)</t>
    </r>
  </si>
  <si>
    <r>
      <t>4.03</t>
    </r>
    <r>
      <rPr>
        <sz val="8"/>
        <color rgb="FF000000"/>
        <rFont val="Arial"/>
        <family val="2"/>
      </rPr>
      <t>(3.55‑4.54)</t>
    </r>
  </si>
  <si>
    <r>
      <t>4.63</t>
    </r>
    <r>
      <rPr>
        <sz val="8"/>
        <color rgb="FF000000"/>
        <rFont val="Arial"/>
        <family val="2"/>
      </rPr>
      <t>(4.05‑5.20)</t>
    </r>
  </si>
  <si>
    <r>
      <t>5.28</t>
    </r>
    <r>
      <rPr>
        <sz val="8"/>
        <color rgb="FF000000"/>
        <rFont val="Arial"/>
        <family val="2"/>
      </rPr>
      <t>(4.57‑5.92)</t>
    </r>
  </si>
  <si>
    <r>
      <t>5.98</t>
    </r>
    <r>
      <rPr>
        <sz val="8"/>
        <color rgb="FF000000"/>
        <rFont val="Arial"/>
        <family val="2"/>
      </rPr>
      <t>(5.14‑6.72)</t>
    </r>
  </si>
  <si>
    <r>
      <t>7.03</t>
    </r>
    <r>
      <rPr>
        <sz val="8"/>
        <color rgb="FF000000"/>
        <rFont val="Arial"/>
        <family val="2"/>
      </rPr>
      <t>(5.96‑7.91)</t>
    </r>
  </si>
  <si>
    <r>
      <t>7.92</t>
    </r>
    <r>
      <rPr>
        <sz val="8"/>
        <color rgb="FF000000"/>
        <rFont val="Arial"/>
        <family val="2"/>
      </rPr>
      <t>(6.62‑8.91)</t>
    </r>
  </si>
  <si>
    <r>
      <t>2.27</t>
    </r>
    <r>
      <rPr>
        <sz val="8"/>
        <color rgb="FF000000"/>
        <rFont val="Arial"/>
        <family val="2"/>
      </rPr>
      <t>(2.03‑2.57)</t>
    </r>
  </si>
  <si>
    <r>
      <t>2.74</t>
    </r>
    <r>
      <rPr>
        <sz val="8"/>
        <color rgb="FF000000"/>
        <rFont val="Arial"/>
        <family val="2"/>
      </rPr>
      <t>(2.45‑3.10)</t>
    </r>
  </si>
  <si>
    <r>
      <t>3.46</t>
    </r>
    <r>
      <rPr>
        <sz val="8"/>
        <color rgb="FF000000"/>
        <rFont val="Arial"/>
        <family val="2"/>
      </rPr>
      <t>(3.09‑3.91)</t>
    </r>
  </si>
  <si>
    <r>
      <t>4.07</t>
    </r>
    <r>
      <rPr>
        <sz val="8"/>
        <color rgb="FF000000"/>
        <rFont val="Arial"/>
        <family val="2"/>
      </rPr>
      <t>(3.61‑4.58)</t>
    </r>
  </si>
  <si>
    <r>
      <t>4.99</t>
    </r>
    <r>
      <rPr>
        <sz val="8"/>
        <color rgb="FF000000"/>
        <rFont val="Arial"/>
        <family val="2"/>
      </rPr>
      <t>(4.39‑5.60)</t>
    </r>
  </si>
  <si>
    <r>
      <t>5.78</t>
    </r>
    <r>
      <rPr>
        <sz val="8"/>
        <color rgb="FF000000"/>
        <rFont val="Arial"/>
        <family val="2"/>
      </rPr>
      <t>(5.04‑6.47)</t>
    </r>
  </si>
  <si>
    <r>
      <t>6.66</t>
    </r>
    <r>
      <rPr>
        <sz val="8"/>
        <color rgb="FF000000"/>
        <rFont val="Arial"/>
        <family val="2"/>
      </rPr>
      <t>(5.75‑7.45)</t>
    </r>
  </si>
  <si>
    <r>
      <t>7.64</t>
    </r>
    <r>
      <rPr>
        <sz val="8"/>
        <color rgb="FF000000"/>
        <rFont val="Arial"/>
        <family val="2"/>
      </rPr>
      <t>(6.51‑8.54)</t>
    </r>
  </si>
  <si>
    <r>
      <t>9.12</t>
    </r>
    <r>
      <rPr>
        <sz val="8"/>
        <color rgb="FF000000"/>
        <rFont val="Arial"/>
        <family val="2"/>
      </rPr>
      <t>(7.64‑10.2)</t>
    </r>
  </si>
  <si>
    <r>
      <t>10.4</t>
    </r>
    <r>
      <rPr>
        <sz val="8"/>
        <color rgb="FF000000"/>
        <rFont val="Arial"/>
        <family val="2"/>
      </rPr>
      <t>(8.59‑11.7)</t>
    </r>
  </si>
  <si>
    <r>
      <t>2.59</t>
    </r>
    <r>
      <rPr>
        <sz val="8"/>
        <color rgb="FF000000"/>
        <rFont val="Arial"/>
        <family val="2"/>
      </rPr>
      <t>(2.34‑2.93)</t>
    </r>
  </si>
  <si>
    <r>
      <t>3.14</t>
    </r>
    <r>
      <rPr>
        <sz val="8"/>
        <color rgb="FF000000"/>
        <rFont val="Arial"/>
        <family val="2"/>
      </rPr>
      <t>(2.82‑3.55)</t>
    </r>
  </si>
  <si>
    <r>
      <t>4.02</t>
    </r>
    <r>
      <rPr>
        <sz val="8"/>
        <color rgb="FF000000"/>
        <rFont val="Arial"/>
        <family val="2"/>
      </rPr>
      <t>(3.62‑4.54)</t>
    </r>
  </si>
  <si>
    <r>
      <t>4.79</t>
    </r>
    <r>
      <rPr>
        <sz val="8"/>
        <color rgb="FF000000"/>
        <rFont val="Arial"/>
        <family val="2"/>
      </rPr>
      <t>(4.30‑5.40)</t>
    </r>
  </si>
  <si>
    <r>
      <t>5.97</t>
    </r>
    <r>
      <rPr>
        <sz val="8"/>
        <color rgb="FF000000"/>
        <rFont val="Arial"/>
        <family val="2"/>
      </rPr>
      <t>(5.32‑6.70)</t>
    </r>
  </si>
  <si>
    <r>
      <t>7.01</t>
    </r>
    <r>
      <rPr>
        <sz val="8"/>
        <color rgb="FF000000"/>
        <rFont val="Arial"/>
        <family val="2"/>
      </rPr>
      <t>(6.20‑7.84)</t>
    </r>
  </si>
  <si>
    <r>
      <t>8.18</t>
    </r>
    <r>
      <rPr>
        <sz val="8"/>
        <color rgb="FF000000"/>
        <rFont val="Arial"/>
        <family val="2"/>
      </rPr>
      <t>(7.17‑9.11)</t>
    </r>
  </si>
  <si>
    <r>
      <t>9.51</t>
    </r>
    <r>
      <rPr>
        <sz val="8"/>
        <color rgb="FF000000"/>
        <rFont val="Arial"/>
        <family val="2"/>
      </rPr>
      <t>(8.24‑10.5)</t>
    </r>
  </si>
  <si>
    <r>
      <t>11.6</t>
    </r>
    <r>
      <rPr>
        <sz val="8"/>
        <color rgb="FF000000"/>
        <rFont val="Arial"/>
        <family val="2"/>
      </rPr>
      <t>(9.85‑12.8)</t>
    </r>
  </si>
  <si>
    <r>
      <t>13.3</t>
    </r>
    <r>
      <rPr>
        <sz val="8"/>
        <color rgb="FF000000"/>
        <rFont val="Arial"/>
        <family val="2"/>
      </rPr>
      <t>(11.2‑14.7)</t>
    </r>
  </si>
  <si>
    <r>
      <t>3.03</t>
    </r>
    <r>
      <rPr>
        <sz val="8"/>
        <color rgb="FF000000"/>
        <rFont val="Arial"/>
        <family val="2"/>
      </rPr>
      <t>(2.75‑3.37)</t>
    </r>
  </si>
  <si>
    <r>
      <t>3.67</t>
    </r>
    <r>
      <rPr>
        <sz val="8"/>
        <color rgb="FF000000"/>
        <rFont val="Arial"/>
        <family val="2"/>
      </rPr>
      <t>(3.33‑4.08)</t>
    </r>
  </si>
  <si>
    <r>
      <t>4.69</t>
    </r>
    <r>
      <rPr>
        <sz val="8"/>
        <color rgb="FF000000"/>
        <rFont val="Arial"/>
        <family val="2"/>
      </rPr>
      <t>(4.24‑5.20)</t>
    </r>
  </si>
  <si>
    <r>
      <t>5.56</t>
    </r>
    <r>
      <rPr>
        <sz val="8"/>
        <color rgb="FF000000"/>
        <rFont val="Arial"/>
        <family val="2"/>
      </rPr>
      <t>(5.01‑6.16)</t>
    </r>
  </si>
  <si>
    <r>
      <t>6.87</t>
    </r>
    <r>
      <rPr>
        <sz val="8"/>
        <color rgb="FF000000"/>
        <rFont val="Arial"/>
        <family val="2"/>
      </rPr>
      <t>(6.15‑7.59)</t>
    </r>
  </si>
  <si>
    <r>
      <t>8.01</t>
    </r>
    <r>
      <rPr>
        <sz val="8"/>
        <color rgb="FF000000"/>
        <rFont val="Arial"/>
        <family val="2"/>
      </rPr>
      <t>(7.11‑8.82)</t>
    </r>
  </si>
  <si>
    <r>
      <t>9.28</t>
    </r>
    <r>
      <rPr>
        <sz val="8"/>
        <color rgb="FF000000"/>
        <rFont val="Arial"/>
        <family val="2"/>
      </rPr>
      <t>(8.16‑10.2)</t>
    </r>
  </si>
  <si>
    <r>
      <t>10.7</t>
    </r>
    <r>
      <rPr>
        <sz val="8"/>
        <color rgb="FF000000"/>
        <rFont val="Arial"/>
        <family val="2"/>
      </rPr>
      <t>(9.31‑11.7)</t>
    </r>
  </si>
  <si>
    <r>
      <t>12.8</t>
    </r>
    <r>
      <rPr>
        <sz val="8"/>
        <color rgb="FF000000"/>
        <rFont val="Arial"/>
        <family val="2"/>
      </rPr>
      <t>(11.0‑14.1)</t>
    </r>
  </si>
  <si>
    <r>
      <t>14.7</t>
    </r>
    <r>
      <rPr>
        <sz val="8"/>
        <color rgb="FF000000"/>
        <rFont val="Arial"/>
        <family val="2"/>
      </rPr>
      <t>(12.4‑16.1)</t>
    </r>
  </si>
  <si>
    <r>
      <t>3.21</t>
    </r>
    <r>
      <rPr>
        <sz val="8"/>
        <color rgb="FF000000"/>
        <rFont val="Arial"/>
        <family val="2"/>
      </rPr>
      <t>(2.92‑3.57)</t>
    </r>
  </si>
  <si>
    <r>
      <t>3.89</t>
    </r>
    <r>
      <rPr>
        <sz val="8"/>
        <color rgb="FF000000"/>
        <rFont val="Arial"/>
        <family val="2"/>
      </rPr>
      <t>(3.53‑4.31)</t>
    </r>
  </si>
  <si>
    <r>
      <t>4.96</t>
    </r>
    <r>
      <rPr>
        <sz val="8"/>
        <color rgb="FF000000"/>
        <rFont val="Arial"/>
        <family val="2"/>
      </rPr>
      <t>(4.49‑5.50)</t>
    </r>
  </si>
  <si>
    <r>
      <t>5.88</t>
    </r>
    <r>
      <rPr>
        <sz val="8"/>
        <color rgb="FF000000"/>
        <rFont val="Arial"/>
        <family val="2"/>
      </rPr>
      <t>(5.31‑6.51)</t>
    </r>
  </si>
  <si>
    <r>
      <t>7.26</t>
    </r>
    <r>
      <rPr>
        <sz val="8"/>
        <color rgb="FF000000"/>
        <rFont val="Arial"/>
        <family val="2"/>
      </rPr>
      <t>(6.51‑8.01)</t>
    </r>
  </si>
  <si>
    <r>
      <t>8.45</t>
    </r>
    <r>
      <rPr>
        <sz val="8"/>
        <color rgb="FF000000"/>
        <rFont val="Arial"/>
        <family val="2"/>
      </rPr>
      <t>(7.53‑9.31)</t>
    </r>
  </si>
  <si>
    <r>
      <t>9.78</t>
    </r>
    <r>
      <rPr>
        <sz val="8"/>
        <color rgb="FF000000"/>
        <rFont val="Arial"/>
        <family val="2"/>
      </rPr>
      <t>(8.63‑10.8)</t>
    </r>
  </si>
  <si>
    <r>
      <t>11.3</t>
    </r>
    <r>
      <rPr>
        <sz val="8"/>
        <color rgb="FF000000"/>
        <rFont val="Arial"/>
        <family val="2"/>
      </rPr>
      <t>(9.84‑12.4)</t>
    </r>
  </si>
  <si>
    <r>
      <t>13.5</t>
    </r>
    <r>
      <rPr>
        <sz val="8"/>
        <color rgb="FF000000"/>
        <rFont val="Arial"/>
        <family val="2"/>
      </rPr>
      <t>(11.6‑14.8)</t>
    </r>
  </si>
  <si>
    <r>
      <t>15.4</t>
    </r>
    <r>
      <rPr>
        <sz val="8"/>
        <color rgb="FF000000"/>
        <rFont val="Arial"/>
        <family val="2"/>
      </rPr>
      <t>(13.1‑16.9)</t>
    </r>
  </si>
  <si>
    <r>
      <t>3.39</t>
    </r>
    <r>
      <rPr>
        <sz val="8"/>
        <color rgb="FF000000"/>
        <rFont val="Arial"/>
        <family val="2"/>
      </rPr>
      <t>(3.08‑3.76)</t>
    </r>
  </si>
  <si>
    <r>
      <t>4.10</t>
    </r>
    <r>
      <rPr>
        <sz val="8"/>
        <color rgb="FF000000"/>
        <rFont val="Arial"/>
        <family val="2"/>
      </rPr>
      <t>(3.73‑4.55)</t>
    </r>
  </si>
  <si>
    <r>
      <t>6.20</t>
    </r>
    <r>
      <rPr>
        <sz val="8"/>
        <color rgb="FF000000"/>
        <rFont val="Arial"/>
        <family val="2"/>
      </rPr>
      <t>(5.61‑6.87)</t>
    </r>
  </si>
  <si>
    <r>
      <t>7.64</t>
    </r>
    <r>
      <rPr>
        <sz val="8"/>
        <color rgb="FF000000"/>
        <rFont val="Arial"/>
        <family val="2"/>
      </rPr>
      <t>(6.87‑8.44)</t>
    </r>
  </si>
  <si>
    <r>
      <t>8.90</t>
    </r>
    <r>
      <rPr>
        <sz val="8"/>
        <color rgb="FF000000"/>
        <rFont val="Arial"/>
        <family val="2"/>
      </rPr>
      <t>(7.94‑9.81)</t>
    </r>
  </si>
  <si>
    <r>
      <t>14.1</t>
    </r>
    <r>
      <rPr>
        <sz val="8"/>
        <color rgb="FF000000"/>
        <rFont val="Arial"/>
        <family val="2"/>
      </rPr>
      <t>(12.2‑15.5)</t>
    </r>
  </si>
  <si>
    <r>
      <t>3.93</t>
    </r>
    <r>
      <rPr>
        <sz val="8"/>
        <color rgb="FF000000"/>
        <rFont val="Arial"/>
        <family val="2"/>
      </rPr>
      <t>(3.58‑4.36)</t>
    </r>
  </si>
  <si>
    <r>
      <t>4.74</t>
    </r>
    <r>
      <rPr>
        <sz val="8"/>
        <color rgb="FF000000"/>
        <rFont val="Arial"/>
        <family val="2"/>
      </rPr>
      <t>(4.32‑5.24)</t>
    </r>
  </si>
  <si>
    <r>
      <t>5.98</t>
    </r>
    <r>
      <rPr>
        <sz val="8"/>
        <color rgb="FF000000"/>
        <rFont val="Arial"/>
        <family val="2"/>
      </rPr>
      <t>(5.44‑6.60)</t>
    </r>
  </si>
  <si>
    <r>
      <t>7.04</t>
    </r>
    <r>
      <rPr>
        <sz val="8"/>
        <color rgb="FF000000"/>
        <rFont val="Arial"/>
        <family val="2"/>
      </rPr>
      <t>(6.38‑7.77)</t>
    </r>
  </si>
  <si>
    <r>
      <t>8.61</t>
    </r>
    <r>
      <rPr>
        <sz val="8"/>
        <color rgb="FF000000"/>
        <rFont val="Arial"/>
        <family val="2"/>
      </rPr>
      <t>(7.76‑9.48)</t>
    </r>
  </si>
  <si>
    <r>
      <t>9.95</t>
    </r>
    <r>
      <rPr>
        <sz val="8"/>
        <color rgb="FF000000"/>
        <rFont val="Arial"/>
        <family val="2"/>
      </rPr>
      <t>(8.91‑10.9)</t>
    </r>
  </si>
  <si>
    <r>
      <t>11.4</t>
    </r>
    <r>
      <rPr>
        <sz val="8"/>
        <color rgb="FF000000"/>
        <rFont val="Arial"/>
        <family val="2"/>
      </rPr>
      <t>(10.2‑12.5)</t>
    </r>
  </si>
  <si>
    <r>
      <t>15.5</t>
    </r>
    <r>
      <rPr>
        <sz val="8"/>
        <color rgb="FF000000"/>
        <rFont val="Arial"/>
        <family val="2"/>
      </rPr>
      <t>(13.5‑17.0)</t>
    </r>
  </si>
  <si>
    <r>
      <t>17.5</t>
    </r>
    <r>
      <rPr>
        <sz val="8"/>
        <color rgb="FF000000"/>
        <rFont val="Arial"/>
        <family val="2"/>
      </rPr>
      <t>(15.1‑19.3)</t>
    </r>
  </si>
  <si>
    <r>
      <t>4.49</t>
    </r>
    <r>
      <rPr>
        <sz val="8"/>
        <color rgb="FF000000"/>
        <rFont val="Arial"/>
        <family val="2"/>
      </rPr>
      <t>(4.11‑4.92)</t>
    </r>
  </si>
  <si>
    <r>
      <t>5.39</t>
    </r>
    <r>
      <rPr>
        <sz val="8"/>
        <color rgb="FF000000"/>
        <rFont val="Arial"/>
        <family val="2"/>
      </rPr>
      <t>(4.94‑5.90)</t>
    </r>
  </si>
  <si>
    <r>
      <t>6.72</t>
    </r>
    <r>
      <rPr>
        <sz val="8"/>
        <color rgb="FF000000"/>
        <rFont val="Arial"/>
        <family val="2"/>
      </rPr>
      <t>(6.15‑7.36)</t>
    </r>
  </si>
  <si>
    <r>
      <t>7.82</t>
    </r>
    <r>
      <rPr>
        <sz val="8"/>
        <color rgb="FF000000"/>
        <rFont val="Arial"/>
        <family val="2"/>
      </rPr>
      <t>(7.14‑8.56)</t>
    </r>
  </si>
  <si>
    <r>
      <t>9.42</t>
    </r>
    <r>
      <rPr>
        <sz val="8"/>
        <color rgb="FF000000"/>
        <rFont val="Arial"/>
        <family val="2"/>
      </rPr>
      <t>(8.55‑10.3)</t>
    </r>
  </si>
  <si>
    <r>
      <t>10.7</t>
    </r>
    <r>
      <rPr>
        <sz val="8"/>
        <color rgb="FF000000"/>
        <rFont val="Arial"/>
        <family val="2"/>
      </rPr>
      <t>(9.72‑11.7)</t>
    </r>
  </si>
  <si>
    <r>
      <t>12.2</t>
    </r>
    <r>
      <rPr>
        <sz val="8"/>
        <color rgb="FF000000"/>
        <rFont val="Arial"/>
        <family val="2"/>
      </rPr>
      <t>(10.9‑13.3)</t>
    </r>
  </si>
  <si>
    <r>
      <t>13.7</t>
    </r>
    <r>
      <rPr>
        <sz val="8"/>
        <color rgb="FF000000"/>
        <rFont val="Arial"/>
        <family val="2"/>
      </rPr>
      <t>(12.2‑14.9)</t>
    </r>
  </si>
  <si>
    <r>
      <t>15.9</t>
    </r>
    <r>
      <rPr>
        <sz val="8"/>
        <color rgb="FF000000"/>
        <rFont val="Arial"/>
        <family val="2"/>
      </rPr>
      <t>(14.1‑17.4)</t>
    </r>
  </si>
  <si>
    <r>
      <t>17.8</t>
    </r>
    <r>
      <rPr>
        <sz val="8"/>
        <color rgb="FF000000"/>
        <rFont val="Arial"/>
        <family val="2"/>
      </rPr>
      <t>(15.5‑19.4)</t>
    </r>
  </si>
  <si>
    <r>
      <t>6.04</t>
    </r>
    <r>
      <rPr>
        <sz val="8"/>
        <color rgb="FF000000"/>
        <rFont val="Arial"/>
        <family val="2"/>
      </rPr>
      <t>(5.58‑6.53)</t>
    </r>
  </si>
  <si>
    <r>
      <t>7.18</t>
    </r>
    <r>
      <rPr>
        <sz val="8"/>
        <color rgb="FF000000"/>
        <rFont val="Arial"/>
        <family val="2"/>
      </rPr>
      <t>(6.64‑7.76)</t>
    </r>
  </si>
  <si>
    <r>
      <t>8.67</t>
    </r>
    <r>
      <rPr>
        <sz val="8"/>
        <color rgb="FF000000"/>
        <rFont val="Arial"/>
        <family val="2"/>
      </rPr>
      <t>(8.02‑9.37)</t>
    </r>
  </si>
  <si>
    <r>
      <t>9.88</t>
    </r>
    <r>
      <rPr>
        <sz val="8"/>
        <color rgb="FF000000"/>
        <rFont val="Arial"/>
        <family val="2"/>
      </rPr>
      <t>(9.12‑10.7)</t>
    </r>
  </si>
  <si>
    <r>
      <t>11.6</t>
    </r>
    <r>
      <rPr>
        <sz val="8"/>
        <color rgb="FF000000"/>
        <rFont val="Arial"/>
        <family val="2"/>
      </rPr>
      <t>(10.6‑12.5)</t>
    </r>
  </si>
  <si>
    <r>
      <t>12.9</t>
    </r>
    <r>
      <rPr>
        <sz val="8"/>
        <color rgb="FF000000"/>
        <rFont val="Arial"/>
        <family val="2"/>
      </rPr>
      <t>(11.8‑13.9)</t>
    </r>
  </si>
  <si>
    <r>
      <t>15.7</t>
    </r>
    <r>
      <rPr>
        <sz val="8"/>
        <color rgb="FF000000"/>
        <rFont val="Arial"/>
        <family val="2"/>
      </rPr>
      <t>(14.3‑17.0)</t>
    </r>
  </si>
  <si>
    <r>
      <t>17.7</t>
    </r>
    <r>
      <rPr>
        <sz val="8"/>
        <color rgb="FF000000"/>
        <rFont val="Arial"/>
        <family val="2"/>
      </rPr>
      <t>(16.0‑19.2)</t>
    </r>
  </si>
  <si>
    <r>
      <t>19.3</t>
    </r>
    <r>
      <rPr>
        <sz val="8"/>
        <color rgb="FF000000"/>
        <rFont val="Arial"/>
        <family val="2"/>
      </rPr>
      <t>(17.3‑20.9)</t>
    </r>
  </si>
  <si>
    <r>
      <t>7.39</t>
    </r>
    <r>
      <rPr>
        <sz val="8"/>
        <color rgb="FF000000"/>
        <rFont val="Arial"/>
        <family val="2"/>
      </rPr>
      <t>(6.90‑7.96)</t>
    </r>
  </si>
  <si>
    <r>
      <t>8.75</t>
    </r>
    <r>
      <rPr>
        <sz val="8"/>
        <color rgb="FF000000"/>
        <rFont val="Arial"/>
        <family val="2"/>
      </rPr>
      <t>(8.16‑9.41)</t>
    </r>
  </si>
  <si>
    <r>
      <t>10.4</t>
    </r>
    <r>
      <rPr>
        <sz val="8"/>
        <color rgb="FF000000"/>
        <rFont val="Arial"/>
        <family val="2"/>
      </rPr>
      <t>(9.68‑11.2)</t>
    </r>
  </si>
  <si>
    <r>
      <t>11.7</t>
    </r>
    <r>
      <rPr>
        <sz val="8"/>
        <color rgb="FF000000"/>
        <rFont val="Arial"/>
        <family val="2"/>
      </rPr>
      <t>(10.9‑12.6)</t>
    </r>
  </si>
  <si>
    <r>
      <t>17.9</t>
    </r>
    <r>
      <rPr>
        <sz val="8"/>
        <color rgb="FF000000"/>
        <rFont val="Arial"/>
        <family val="2"/>
      </rPr>
      <t>(16.4‑19.2)</t>
    </r>
  </si>
  <si>
    <r>
      <t>19.9</t>
    </r>
    <r>
      <rPr>
        <sz val="8"/>
        <color rgb="FF000000"/>
        <rFont val="Arial"/>
        <family val="2"/>
      </rPr>
      <t>(18.1‑21.4)</t>
    </r>
  </si>
  <si>
    <r>
      <t>21.5</t>
    </r>
    <r>
      <rPr>
        <sz val="8"/>
        <color rgb="FF000000"/>
        <rFont val="Arial"/>
        <family val="2"/>
      </rPr>
      <t>(19.4‑23.2)</t>
    </r>
  </si>
  <si>
    <r>
      <t>9.28</t>
    </r>
    <r>
      <rPr>
        <sz val="8"/>
        <color rgb="FF000000"/>
        <rFont val="Arial"/>
        <family val="2"/>
      </rPr>
      <t>(8.70‑9.91)</t>
    </r>
  </si>
  <si>
    <r>
      <t>10.9</t>
    </r>
    <r>
      <rPr>
        <sz val="8"/>
        <color rgb="FF000000"/>
        <rFont val="Arial"/>
        <family val="2"/>
      </rPr>
      <t>(10.3‑11.7)</t>
    </r>
  </si>
  <si>
    <r>
      <t>12.8</t>
    </r>
    <r>
      <rPr>
        <sz val="8"/>
        <color rgb="FF000000"/>
        <rFont val="Arial"/>
        <family val="2"/>
      </rPr>
      <t>(12.0‑13.6)</t>
    </r>
  </si>
  <si>
    <r>
      <t>14.2</t>
    </r>
    <r>
      <rPr>
        <sz val="8"/>
        <color rgb="FF000000"/>
        <rFont val="Arial"/>
        <family val="2"/>
      </rPr>
      <t>(13.3‑15.1)</t>
    </r>
  </si>
  <si>
    <r>
      <t>16.0</t>
    </r>
    <r>
      <rPr>
        <sz val="8"/>
        <color rgb="FF000000"/>
        <rFont val="Arial"/>
        <family val="2"/>
      </rPr>
      <t>(15.0‑17.1)</t>
    </r>
  </si>
  <si>
    <r>
      <t>17.5</t>
    </r>
    <r>
      <rPr>
        <sz val="8"/>
        <color rgb="FF000000"/>
        <rFont val="Arial"/>
        <family val="2"/>
      </rPr>
      <t>(16.3‑18.6)</t>
    </r>
  </si>
  <si>
    <r>
      <t>18.8</t>
    </r>
    <r>
      <rPr>
        <sz val="8"/>
        <color rgb="FF000000"/>
        <rFont val="Arial"/>
        <family val="2"/>
      </rPr>
      <t>(17.5‑20.1)</t>
    </r>
  </si>
  <si>
    <r>
      <t>20.2</t>
    </r>
    <r>
      <rPr>
        <sz val="8"/>
        <color rgb="FF000000"/>
        <rFont val="Arial"/>
        <family val="2"/>
      </rPr>
      <t>(18.7‑21.5)</t>
    </r>
  </si>
  <si>
    <r>
      <t>21.9</t>
    </r>
    <r>
      <rPr>
        <sz val="8"/>
        <color rgb="FF000000"/>
        <rFont val="Arial"/>
        <family val="2"/>
      </rPr>
      <t>(20.2‑23.4)</t>
    </r>
  </si>
  <si>
    <r>
      <t>23.2</t>
    </r>
    <r>
      <rPr>
        <sz val="8"/>
        <color rgb="FF000000"/>
        <rFont val="Arial"/>
        <family val="2"/>
      </rPr>
      <t>(21.4‑24.8)</t>
    </r>
  </si>
  <si>
    <r>
      <t>12.9</t>
    </r>
    <r>
      <rPr>
        <sz val="8"/>
        <color rgb="FF000000"/>
        <rFont val="Arial"/>
        <family val="2"/>
      </rPr>
      <t>(12.2‑13.8)</t>
    </r>
  </si>
  <si>
    <r>
      <t>14.9</t>
    </r>
    <r>
      <rPr>
        <sz val="8"/>
        <color rgb="FF000000"/>
        <rFont val="Arial"/>
        <family val="2"/>
      </rPr>
      <t>(14.0‑15.9)</t>
    </r>
  </si>
  <si>
    <r>
      <t>16.4</t>
    </r>
    <r>
      <rPr>
        <sz val="8"/>
        <color rgb="FF000000"/>
        <rFont val="Arial"/>
        <family val="2"/>
      </rPr>
      <t>(15.4‑17.5)</t>
    </r>
  </si>
  <si>
    <r>
      <t>18.3</t>
    </r>
    <r>
      <rPr>
        <sz val="8"/>
        <color rgb="FF000000"/>
        <rFont val="Arial"/>
        <family val="2"/>
      </rPr>
      <t>(17.2‑19.5)</t>
    </r>
  </si>
  <si>
    <r>
      <t>19.8</t>
    </r>
    <r>
      <rPr>
        <sz val="8"/>
        <color rgb="FF000000"/>
        <rFont val="Arial"/>
        <family val="2"/>
      </rPr>
      <t>(18.5‑21.0)</t>
    </r>
  </si>
  <si>
    <r>
      <t>21.1</t>
    </r>
    <r>
      <rPr>
        <sz val="8"/>
        <color rgb="FF000000"/>
        <rFont val="Arial"/>
        <family val="2"/>
      </rPr>
      <t>(19.8‑22.5)</t>
    </r>
  </si>
  <si>
    <r>
      <t>22.5</t>
    </r>
    <r>
      <rPr>
        <sz val="8"/>
        <color rgb="FF000000"/>
        <rFont val="Arial"/>
        <family val="2"/>
      </rPr>
      <t>(20.9‑23.9)</t>
    </r>
  </si>
  <si>
    <r>
      <t>24.1</t>
    </r>
    <r>
      <rPr>
        <sz val="8"/>
        <color rgb="FF000000"/>
        <rFont val="Arial"/>
        <family val="2"/>
      </rPr>
      <t>(22.4‑25.7)</t>
    </r>
  </si>
  <si>
    <r>
      <t>25.3</t>
    </r>
    <r>
      <rPr>
        <sz val="8"/>
        <color rgb="FF000000"/>
        <rFont val="Arial"/>
        <family val="2"/>
      </rPr>
      <t>(23.4‑27.0)</t>
    </r>
  </si>
  <si>
    <r>
      <t>Name: </t>
    </r>
    <r>
      <rPr>
        <sz val="9"/>
        <color rgb="FF000000"/>
        <rFont val="Arial"/>
        <family val="2"/>
      </rPr>
      <t>Warrenton, Virginia, USA*</t>
    </r>
  </si>
  <si>
    <r>
      <t>Station name:</t>
    </r>
    <r>
      <rPr>
        <sz val="9"/>
        <color rgb="FF000000"/>
        <rFont val="Arial"/>
        <family val="2"/>
      </rPr>
      <t> WARRENTON 3 SE</t>
    </r>
  </si>
  <si>
    <r>
      <t>Site ID:</t>
    </r>
    <r>
      <rPr>
        <sz val="9"/>
        <color rgb="FF000000"/>
        <rFont val="Arial"/>
        <family val="2"/>
      </rPr>
      <t> 44-8888</t>
    </r>
  </si>
  <si>
    <r>
      <t>Latitude:</t>
    </r>
    <r>
      <rPr>
        <sz val="9"/>
        <color rgb="FF000000"/>
        <rFont val="Arial"/>
        <family val="2"/>
      </rPr>
      <t> 38.6817°</t>
    </r>
  </si>
  <si>
    <r>
      <t>Longitude:</t>
    </r>
    <r>
      <rPr>
        <sz val="9"/>
        <color rgb="FF000000"/>
        <rFont val="Arial"/>
        <family val="2"/>
      </rPr>
      <t> -77.7683°</t>
    </r>
  </si>
  <si>
    <r>
      <t>Elevation:</t>
    </r>
    <r>
      <rPr>
        <sz val="9"/>
        <color rgb="FF000000"/>
        <rFont val="Arial"/>
        <family val="2"/>
      </rPr>
      <t> 500 ft</t>
    </r>
  </si>
  <si>
    <t>1896-2016</t>
  </si>
  <si>
    <r>
      <t>0.373</t>
    </r>
    <r>
      <rPr>
        <sz val="8"/>
        <color rgb="FF000000"/>
        <rFont val="Arial"/>
        <family val="2"/>
      </rPr>
      <t>(0.338‑0.412)</t>
    </r>
  </si>
  <si>
    <r>
      <t>0.445</t>
    </r>
    <r>
      <rPr>
        <sz val="8"/>
        <color rgb="FF000000"/>
        <rFont val="Arial"/>
        <family val="2"/>
      </rPr>
      <t>(0.404‑0.491)</t>
    </r>
  </si>
  <si>
    <r>
      <t>0.522</t>
    </r>
    <r>
      <rPr>
        <sz val="8"/>
        <color rgb="FF000000"/>
        <rFont val="Arial"/>
        <family val="2"/>
      </rPr>
      <t>(0.473‑0.576)</t>
    </r>
  </si>
  <si>
    <r>
      <t>0.587</t>
    </r>
    <r>
      <rPr>
        <sz val="8"/>
        <color rgb="FF000000"/>
        <rFont val="Arial"/>
        <family val="2"/>
      </rPr>
      <t>(0.530‑0.647)</t>
    </r>
  </si>
  <si>
    <r>
      <t>0.663</t>
    </r>
    <r>
      <rPr>
        <sz val="8"/>
        <color rgb="FF000000"/>
        <rFont val="Arial"/>
        <family val="2"/>
      </rPr>
      <t>(0.596‑0.731)</t>
    </r>
  </si>
  <si>
    <r>
      <t>0.721</t>
    </r>
    <r>
      <rPr>
        <sz val="8"/>
        <color rgb="FF000000"/>
        <rFont val="Arial"/>
        <family val="2"/>
      </rPr>
      <t>(0.646‑0.798)</t>
    </r>
  </si>
  <si>
    <r>
      <t>0.779</t>
    </r>
    <r>
      <rPr>
        <sz val="8"/>
        <color rgb="FF000000"/>
        <rFont val="Arial"/>
        <family val="2"/>
      </rPr>
      <t>(0.693‑0.862)</t>
    </r>
  </si>
  <si>
    <r>
      <t>0.831</t>
    </r>
    <r>
      <rPr>
        <sz val="8"/>
        <color rgb="FF000000"/>
        <rFont val="Arial"/>
        <family val="2"/>
      </rPr>
      <t>(0.736‑0.924)</t>
    </r>
  </si>
  <si>
    <r>
      <t>0.898</t>
    </r>
    <r>
      <rPr>
        <sz val="8"/>
        <color rgb="FF000000"/>
        <rFont val="Arial"/>
        <family val="2"/>
      </rPr>
      <t>(0.787‑1.00)</t>
    </r>
  </si>
  <si>
    <r>
      <t>0.953</t>
    </r>
    <r>
      <rPr>
        <sz val="8"/>
        <color rgb="FF000000"/>
        <rFont val="Arial"/>
        <family val="2"/>
      </rPr>
      <t>(0.828‑1.07)</t>
    </r>
  </si>
  <si>
    <r>
      <t>0.596</t>
    </r>
    <r>
      <rPr>
        <sz val="8"/>
        <color rgb="FF000000"/>
        <rFont val="Arial"/>
        <family val="2"/>
      </rPr>
      <t>(0.540‑0.658)</t>
    </r>
  </si>
  <si>
    <r>
      <t>0.712</t>
    </r>
    <r>
      <rPr>
        <sz val="8"/>
        <color rgb="FF000000"/>
        <rFont val="Arial"/>
        <family val="2"/>
      </rPr>
      <t>(0.646‑0.785)</t>
    </r>
  </si>
  <si>
    <r>
      <t>0.837</t>
    </r>
    <r>
      <rPr>
        <sz val="8"/>
        <color rgb="FF000000"/>
        <rFont val="Arial"/>
        <family val="2"/>
      </rPr>
      <t>(0.758‑0.922)</t>
    </r>
  </si>
  <si>
    <r>
      <t>0.939</t>
    </r>
    <r>
      <rPr>
        <sz val="8"/>
        <color rgb="FF000000"/>
        <rFont val="Arial"/>
        <family val="2"/>
      </rPr>
      <t>(0.848‑1.03)</t>
    </r>
  </si>
  <si>
    <r>
      <t>1.06</t>
    </r>
    <r>
      <rPr>
        <sz val="8"/>
        <color rgb="FF000000"/>
        <rFont val="Arial"/>
        <family val="2"/>
      </rPr>
      <t>(0.949‑1.17)</t>
    </r>
  </si>
  <si>
    <r>
      <t>1.15</t>
    </r>
    <r>
      <rPr>
        <sz val="8"/>
        <color rgb="FF000000"/>
        <rFont val="Arial"/>
        <family val="2"/>
      </rPr>
      <t>(1.03‑1.27)</t>
    </r>
  </si>
  <si>
    <r>
      <t>1.50</t>
    </r>
    <r>
      <rPr>
        <sz val="8"/>
        <color rgb="FF000000"/>
        <rFont val="Arial"/>
        <family val="2"/>
      </rPr>
      <t>(1.31‑1.68)</t>
    </r>
  </si>
  <si>
    <r>
      <t>0.745</t>
    </r>
    <r>
      <rPr>
        <sz val="8"/>
        <color rgb="FF000000"/>
        <rFont val="Arial"/>
        <family val="2"/>
      </rPr>
      <t>(0.675‑0.822)</t>
    </r>
  </si>
  <si>
    <r>
      <t>0.896</t>
    </r>
    <r>
      <rPr>
        <sz val="8"/>
        <color rgb="FF000000"/>
        <rFont val="Arial"/>
        <family val="2"/>
      </rPr>
      <t>(0.812‑0.987)</t>
    </r>
  </si>
  <si>
    <r>
      <t>1.06</t>
    </r>
    <r>
      <rPr>
        <sz val="8"/>
        <color rgb="FF000000"/>
        <rFont val="Arial"/>
        <family val="2"/>
      </rPr>
      <t>(0.959‑1.17)</t>
    </r>
  </si>
  <si>
    <r>
      <t>1.34</t>
    </r>
    <r>
      <rPr>
        <sz val="8"/>
        <color rgb="FF000000"/>
        <rFont val="Arial"/>
        <family val="2"/>
      </rPr>
      <t>(1.20‑1.48)</t>
    </r>
  </si>
  <si>
    <r>
      <t>1.46</t>
    </r>
    <r>
      <rPr>
        <sz val="8"/>
        <color rgb="FF000000"/>
        <rFont val="Arial"/>
        <family val="2"/>
      </rPr>
      <t>(1.30‑1.61)</t>
    </r>
  </si>
  <si>
    <r>
      <t>1.56</t>
    </r>
    <r>
      <rPr>
        <sz val="8"/>
        <color rgb="FF000000"/>
        <rFont val="Arial"/>
        <family val="2"/>
      </rPr>
      <t>(1.39‑1.73)</t>
    </r>
  </si>
  <si>
    <r>
      <t>1.66</t>
    </r>
    <r>
      <rPr>
        <sz val="8"/>
        <color rgb="FF000000"/>
        <rFont val="Arial"/>
        <family val="2"/>
      </rPr>
      <t>(1.47‑1.85)</t>
    </r>
  </si>
  <si>
    <r>
      <t>1.79</t>
    </r>
    <r>
      <rPr>
        <sz val="8"/>
        <color rgb="FF000000"/>
        <rFont val="Arial"/>
        <family val="2"/>
      </rPr>
      <t>(1.57‑2.00)</t>
    </r>
  </si>
  <si>
    <r>
      <t>1.88</t>
    </r>
    <r>
      <rPr>
        <sz val="8"/>
        <color rgb="FF000000"/>
        <rFont val="Arial"/>
        <family val="2"/>
      </rPr>
      <t>(1.64‑2.11)</t>
    </r>
  </si>
  <si>
    <r>
      <t>1.02</t>
    </r>
    <r>
      <rPr>
        <sz val="8"/>
        <color rgb="FF000000"/>
        <rFont val="Arial"/>
        <family val="2"/>
      </rPr>
      <t>(0.925‑1.13)</t>
    </r>
  </si>
  <si>
    <r>
      <t>1.24</t>
    </r>
    <r>
      <rPr>
        <sz val="8"/>
        <color rgb="FF000000"/>
        <rFont val="Arial"/>
        <family val="2"/>
      </rPr>
      <t>(1.12‑1.36)</t>
    </r>
  </si>
  <si>
    <r>
      <t>1.72</t>
    </r>
    <r>
      <rPr>
        <sz val="8"/>
        <color rgb="FF000000"/>
        <rFont val="Arial"/>
        <family val="2"/>
      </rPr>
      <t>(1.55‑1.90)</t>
    </r>
  </si>
  <si>
    <r>
      <t>1.98</t>
    </r>
    <r>
      <rPr>
        <sz val="8"/>
        <color rgb="FF000000"/>
        <rFont val="Arial"/>
        <family val="2"/>
      </rPr>
      <t>(1.78‑2.19)</t>
    </r>
  </si>
  <si>
    <r>
      <t>2.19</t>
    </r>
    <r>
      <rPr>
        <sz val="8"/>
        <color rgb="FF000000"/>
        <rFont val="Arial"/>
        <family val="2"/>
      </rPr>
      <t>(1.96‑2.42)</t>
    </r>
  </si>
  <si>
    <r>
      <t>2.40</t>
    </r>
    <r>
      <rPr>
        <sz val="8"/>
        <color rgb="FF000000"/>
        <rFont val="Arial"/>
        <family val="2"/>
      </rPr>
      <t>(2.13‑2.65)</t>
    </r>
  </si>
  <si>
    <r>
      <t>2.59</t>
    </r>
    <r>
      <rPr>
        <sz val="8"/>
        <color rgb="FF000000"/>
        <rFont val="Arial"/>
        <family val="2"/>
      </rPr>
      <t>(2.29‑2.88)</t>
    </r>
  </si>
  <si>
    <r>
      <t>2.84</t>
    </r>
    <r>
      <rPr>
        <sz val="8"/>
        <color rgb="FF000000"/>
        <rFont val="Arial"/>
        <family val="2"/>
      </rPr>
      <t>(2.49‑3.18)</t>
    </r>
  </si>
  <si>
    <r>
      <t>3.05</t>
    </r>
    <r>
      <rPr>
        <sz val="8"/>
        <color rgb="FF000000"/>
        <rFont val="Arial"/>
        <family val="2"/>
      </rPr>
      <t>(2.65‑3.42)</t>
    </r>
  </si>
  <si>
    <r>
      <t>1.27</t>
    </r>
    <r>
      <rPr>
        <sz val="8"/>
        <color rgb="FF000000"/>
        <rFont val="Arial"/>
        <family val="2"/>
      </rPr>
      <t>(1.15‑1.41)</t>
    </r>
  </si>
  <si>
    <r>
      <t>1.55</t>
    </r>
    <r>
      <rPr>
        <sz val="8"/>
        <color rgb="FF000000"/>
        <rFont val="Arial"/>
        <family val="2"/>
      </rPr>
      <t>(1.41‑1.71)</t>
    </r>
  </si>
  <si>
    <r>
      <t>1.93</t>
    </r>
    <r>
      <rPr>
        <sz val="8"/>
        <color rgb="FF000000"/>
        <rFont val="Arial"/>
        <family val="2"/>
      </rPr>
      <t>(1.75‑2.13)</t>
    </r>
  </si>
  <si>
    <r>
      <t>2.24</t>
    </r>
    <r>
      <rPr>
        <sz val="8"/>
        <color rgb="FF000000"/>
        <rFont val="Arial"/>
        <family val="2"/>
      </rPr>
      <t>(2.02‑2.47)</t>
    </r>
  </si>
  <si>
    <r>
      <t>2.64</t>
    </r>
    <r>
      <rPr>
        <sz val="8"/>
        <color rgb="FF000000"/>
        <rFont val="Arial"/>
        <family val="2"/>
      </rPr>
      <t>(2.37‑2.91)</t>
    </r>
  </si>
  <si>
    <r>
      <t>2.97</t>
    </r>
    <r>
      <rPr>
        <sz val="8"/>
        <color rgb="FF000000"/>
        <rFont val="Arial"/>
        <family val="2"/>
      </rPr>
      <t>(2.66‑3.28)</t>
    </r>
  </si>
  <si>
    <r>
      <t>3.30</t>
    </r>
    <r>
      <rPr>
        <sz val="8"/>
        <color rgb="FF000000"/>
        <rFont val="Arial"/>
        <family val="2"/>
      </rPr>
      <t>(2.94‑3.65)</t>
    </r>
  </si>
  <si>
    <r>
      <t>3.63</t>
    </r>
    <r>
      <rPr>
        <sz val="8"/>
        <color rgb="FF000000"/>
        <rFont val="Arial"/>
        <family val="2"/>
      </rPr>
      <t>(3.22‑4.03)</t>
    </r>
  </si>
  <si>
    <r>
      <t>4.08</t>
    </r>
    <r>
      <rPr>
        <sz val="8"/>
        <color rgb="FF000000"/>
        <rFont val="Arial"/>
        <family val="2"/>
      </rPr>
      <t>(3.58‑4.56)</t>
    </r>
  </si>
  <si>
    <r>
      <t>4.45</t>
    </r>
    <r>
      <rPr>
        <sz val="8"/>
        <color rgb="FF000000"/>
        <rFont val="Arial"/>
        <family val="2"/>
      </rPr>
      <t>(3.87‑5.00)</t>
    </r>
  </si>
  <si>
    <r>
      <t>1.52</t>
    </r>
    <r>
      <rPr>
        <sz val="8"/>
        <color rgb="FF000000"/>
        <rFont val="Arial"/>
        <family val="2"/>
      </rPr>
      <t>(1.37‑1.69)</t>
    </r>
  </si>
  <si>
    <r>
      <t>2.32</t>
    </r>
    <r>
      <rPr>
        <sz val="8"/>
        <color rgb="FF000000"/>
        <rFont val="Arial"/>
        <family val="2"/>
      </rPr>
      <t>(2.09‑2.56)</t>
    </r>
  </si>
  <si>
    <r>
      <t>2.72</t>
    </r>
    <r>
      <rPr>
        <sz val="8"/>
        <color rgb="FF000000"/>
        <rFont val="Arial"/>
        <family val="2"/>
      </rPr>
      <t>(2.44‑3.00)</t>
    </r>
  </si>
  <si>
    <r>
      <t>3.24</t>
    </r>
    <r>
      <rPr>
        <sz val="8"/>
        <color rgb="FF000000"/>
        <rFont val="Arial"/>
        <family val="2"/>
      </rPr>
      <t>(2.90‑3.58)</t>
    </r>
  </si>
  <si>
    <r>
      <t>3.69</t>
    </r>
    <r>
      <rPr>
        <sz val="8"/>
        <color rgb="FF000000"/>
        <rFont val="Arial"/>
        <family val="2"/>
      </rPr>
      <t>(3.28‑4.07)</t>
    </r>
  </si>
  <si>
    <r>
      <t>4.14</t>
    </r>
    <r>
      <rPr>
        <sz val="8"/>
        <color rgb="FF000000"/>
        <rFont val="Arial"/>
        <family val="2"/>
      </rPr>
      <t>(3.66‑4.58)</t>
    </r>
  </si>
  <si>
    <r>
      <t>4.61</t>
    </r>
    <r>
      <rPr>
        <sz val="8"/>
        <color rgb="FF000000"/>
        <rFont val="Arial"/>
        <family val="2"/>
      </rPr>
      <t>(4.05‑5.12)</t>
    </r>
  </si>
  <si>
    <r>
      <t>5.26</t>
    </r>
    <r>
      <rPr>
        <sz val="8"/>
        <color rgb="FF000000"/>
        <rFont val="Arial"/>
        <family val="2"/>
      </rPr>
      <t>(4.57‑5.87)</t>
    </r>
  </si>
  <si>
    <r>
      <t>1.65</t>
    </r>
    <r>
      <rPr>
        <sz val="8"/>
        <color rgb="FF000000"/>
        <rFont val="Arial"/>
        <family val="2"/>
      </rPr>
      <t>(1.48‑1.85)</t>
    </r>
  </si>
  <si>
    <r>
      <t>2.00</t>
    </r>
    <r>
      <rPr>
        <sz val="8"/>
        <color rgb="FF000000"/>
        <rFont val="Arial"/>
        <family val="2"/>
      </rPr>
      <t>(1.80‑2.23)</t>
    </r>
  </si>
  <si>
    <r>
      <t>2.52</t>
    </r>
    <r>
      <rPr>
        <sz val="8"/>
        <color rgb="FF000000"/>
        <rFont val="Arial"/>
        <family val="2"/>
      </rPr>
      <t>(2.25‑2.81)</t>
    </r>
  </si>
  <si>
    <r>
      <t>2.96</t>
    </r>
    <r>
      <rPr>
        <sz val="8"/>
        <color rgb="FF000000"/>
        <rFont val="Arial"/>
        <family val="2"/>
      </rPr>
      <t>(2.65‑3.30)</t>
    </r>
  </si>
  <si>
    <r>
      <t>3.56</t>
    </r>
    <r>
      <rPr>
        <sz val="8"/>
        <color rgb="FF000000"/>
        <rFont val="Arial"/>
        <family val="2"/>
      </rPr>
      <t>(3.15‑3.96)</t>
    </r>
  </si>
  <si>
    <r>
      <t>4.07</t>
    </r>
    <r>
      <rPr>
        <sz val="8"/>
        <color rgb="FF000000"/>
        <rFont val="Arial"/>
        <family val="2"/>
      </rPr>
      <t>(3.58‑4.52)</t>
    </r>
  </si>
  <si>
    <r>
      <t>4.60</t>
    </r>
    <r>
      <rPr>
        <sz val="8"/>
        <color rgb="FF000000"/>
        <rFont val="Arial"/>
        <family val="2"/>
      </rPr>
      <t>(4.02‑5.11)</t>
    </r>
  </si>
  <si>
    <r>
      <t>5.16</t>
    </r>
    <r>
      <rPr>
        <sz val="8"/>
        <color rgb="FF000000"/>
        <rFont val="Arial"/>
        <family val="2"/>
      </rPr>
      <t>(4.47‑5.75)</t>
    </r>
  </si>
  <si>
    <r>
      <t>5.93</t>
    </r>
    <r>
      <rPr>
        <sz val="8"/>
        <color rgb="FF000000"/>
        <rFont val="Arial"/>
        <family val="2"/>
      </rPr>
      <t>(5.08‑6.64)</t>
    </r>
  </si>
  <si>
    <r>
      <t>6.60</t>
    </r>
    <r>
      <rPr>
        <sz val="8"/>
        <color rgb="FF000000"/>
        <rFont val="Arial"/>
        <family val="2"/>
      </rPr>
      <t>(5.59‑7.41)</t>
    </r>
  </si>
  <si>
    <r>
      <t>2.00</t>
    </r>
    <r>
      <rPr>
        <sz val="8"/>
        <color rgb="FF000000"/>
        <rFont val="Arial"/>
        <family val="2"/>
      </rPr>
      <t>(1.80‑2.26)</t>
    </r>
  </si>
  <si>
    <r>
      <t>2.42</t>
    </r>
    <r>
      <rPr>
        <sz val="8"/>
        <color rgb="FF000000"/>
        <rFont val="Arial"/>
        <family val="2"/>
      </rPr>
      <t>(2.17‑2.71)</t>
    </r>
  </si>
  <si>
    <r>
      <t>3.03</t>
    </r>
    <r>
      <rPr>
        <sz val="8"/>
        <color rgb="FF000000"/>
        <rFont val="Arial"/>
        <family val="2"/>
      </rPr>
      <t>(2.71‑3.40)</t>
    </r>
  </si>
  <si>
    <r>
      <t>3.58</t>
    </r>
    <r>
      <rPr>
        <sz val="8"/>
        <color rgb="FF000000"/>
        <rFont val="Arial"/>
        <family val="2"/>
      </rPr>
      <t>(3.19‑4.01)</t>
    </r>
  </si>
  <si>
    <r>
      <t>4.34</t>
    </r>
    <r>
      <rPr>
        <sz val="8"/>
        <color rgb="FF000000"/>
        <rFont val="Arial"/>
        <family val="2"/>
      </rPr>
      <t>(3.84‑4.86)</t>
    </r>
  </si>
  <si>
    <r>
      <t>5.01</t>
    </r>
    <r>
      <rPr>
        <sz val="8"/>
        <color rgb="FF000000"/>
        <rFont val="Arial"/>
        <family val="2"/>
      </rPr>
      <t>(4.39‑5.61)</t>
    </r>
  </si>
  <si>
    <r>
      <t>5.71</t>
    </r>
    <r>
      <rPr>
        <sz val="8"/>
        <color rgb="FF000000"/>
        <rFont val="Arial"/>
        <family val="2"/>
      </rPr>
      <t>(4.96‑6.41)</t>
    </r>
  </si>
  <si>
    <r>
      <t>6.47</t>
    </r>
    <r>
      <rPr>
        <sz val="8"/>
        <color rgb="FF000000"/>
        <rFont val="Arial"/>
        <family val="2"/>
      </rPr>
      <t>(5.57‑7.28)</t>
    </r>
  </si>
  <si>
    <r>
      <t>7.57</t>
    </r>
    <r>
      <rPr>
        <sz val="8"/>
        <color rgb="FF000000"/>
        <rFont val="Arial"/>
        <family val="2"/>
      </rPr>
      <t>(6.42‑8.55)</t>
    </r>
  </si>
  <si>
    <r>
      <t>8.52</t>
    </r>
    <r>
      <rPr>
        <sz val="8"/>
        <color rgb="FF000000"/>
        <rFont val="Arial"/>
        <family val="2"/>
      </rPr>
      <t>(7.11‑9.66)</t>
    </r>
  </si>
  <si>
    <r>
      <t>2.39</t>
    </r>
    <r>
      <rPr>
        <sz val="8"/>
        <color rgb="FF000000"/>
        <rFont val="Arial"/>
        <family val="2"/>
      </rPr>
      <t>(2.13‑2.73)</t>
    </r>
  </si>
  <si>
    <r>
      <t>2.88</t>
    </r>
    <r>
      <rPr>
        <sz val="8"/>
        <color rgb="FF000000"/>
        <rFont val="Arial"/>
        <family val="2"/>
      </rPr>
      <t>(2.56‑3.28)</t>
    </r>
  </si>
  <si>
    <r>
      <t>3.63</t>
    </r>
    <r>
      <rPr>
        <sz val="8"/>
        <color rgb="FF000000"/>
        <rFont val="Arial"/>
        <family val="2"/>
      </rPr>
      <t>(3.23‑4.13)</t>
    </r>
  </si>
  <si>
    <r>
      <t>4.34</t>
    </r>
    <r>
      <rPr>
        <sz val="8"/>
        <color rgb="FF000000"/>
        <rFont val="Arial"/>
        <family val="2"/>
      </rPr>
      <t>(3.83‑4.92)</t>
    </r>
  </si>
  <si>
    <r>
      <t>5.34</t>
    </r>
    <r>
      <rPr>
        <sz val="8"/>
        <color rgb="FF000000"/>
        <rFont val="Arial"/>
        <family val="2"/>
      </rPr>
      <t>(4.67‑6.04)</t>
    </r>
  </si>
  <si>
    <r>
      <t>6.24</t>
    </r>
    <r>
      <rPr>
        <sz val="8"/>
        <color rgb="FF000000"/>
        <rFont val="Arial"/>
        <family val="2"/>
      </rPr>
      <t>(5.40‑7.06)</t>
    </r>
  </si>
  <si>
    <r>
      <t>7.22</t>
    </r>
    <r>
      <rPr>
        <sz val="8"/>
        <color rgb="FF000000"/>
        <rFont val="Arial"/>
        <family val="2"/>
      </rPr>
      <t>(6.17‑8.17)</t>
    </r>
  </si>
  <si>
    <r>
      <t>8.30</t>
    </r>
    <r>
      <rPr>
        <sz val="8"/>
        <color rgb="FF000000"/>
        <rFont val="Arial"/>
        <family val="2"/>
      </rPr>
      <t>(7.01‑9.41)</t>
    </r>
  </si>
  <si>
    <r>
      <t>9.89</t>
    </r>
    <r>
      <rPr>
        <sz val="8"/>
        <color rgb="FF000000"/>
        <rFont val="Arial"/>
        <family val="2"/>
      </rPr>
      <t>(8.20‑11.3)</t>
    </r>
  </si>
  <si>
    <r>
      <t>11.3</t>
    </r>
    <r>
      <rPr>
        <sz val="8"/>
        <color rgb="FF000000"/>
        <rFont val="Arial"/>
        <family val="2"/>
      </rPr>
      <t>(9.24‑13.0)</t>
    </r>
  </si>
  <si>
    <r>
      <t>2.69</t>
    </r>
    <r>
      <rPr>
        <sz val="8"/>
        <color rgb="FF000000"/>
        <rFont val="Arial"/>
        <family val="2"/>
      </rPr>
      <t>(2.45‑2.99)</t>
    </r>
  </si>
  <si>
    <r>
      <t>3.28</t>
    </r>
    <r>
      <rPr>
        <sz val="8"/>
        <color rgb="FF000000"/>
        <rFont val="Arial"/>
        <family val="2"/>
      </rPr>
      <t>(2.98‑3.64)</t>
    </r>
  </si>
  <si>
    <r>
      <t>4.25</t>
    </r>
    <r>
      <rPr>
        <sz val="8"/>
        <color rgb="FF000000"/>
        <rFont val="Arial"/>
        <family val="2"/>
      </rPr>
      <t>(3.86‑4.72)</t>
    </r>
  </si>
  <si>
    <r>
      <t>5.09</t>
    </r>
    <r>
      <rPr>
        <sz val="8"/>
        <color rgb="FF000000"/>
        <rFont val="Arial"/>
        <family val="2"/>
      </rPr>
      <t>(4.61‑5.65)</t>
    </r>
  </si>
  <si>
    <r>
      <t>6.38</t>
    </r>
    <r>
      <rPr>
        <sz val="8"/>
        <color rgb="FF000000"/>
        <rFont val="Arial"/>
        <family val="2"/>
      </rPr>
      <t>(5.74‑7.05)</t>
    </r>
  </si>
  <si>
    <r>
      <t>7.51</t>
    </r>
    <r>
      <rPr>
        <sz val="8"/>
        <color rgb="FF000000"/>
        <rFont val="Arial"/>
        <family val="2"/>
      </rPr>
      <t>(6.71‑8.27)</t>
    </r>
  </si>
  <si>
    <r>
      <t>8.79</t>
    </r>
    <r>
      <rPr>
        <sz val="8"/>
        <color rgb="FF000000"/>
        <rFont val="Arial"/>
        <family val="2"/>
      </rPr>
      <t>(7.78‑9.65)</t>
    </r>
  </si>
  <si>
    <r>
      <t>10.2</t>
    </r>
    <r>
      <rPr>
        <sz val="8"/>
        <color rgb="FF000000"/>
        <rFont val="Arial"/>
        <family val="2"/>
      </rPr>
      <t>(8.97‑11.2)</t>
    </r>
  </si>
  <si>
    <r>
      <t>12.4</t>
    </r>
    <r>
      <rPr>
        <sz val="8"/>
        <color rgb="FF000000"/>
        <rFont val="Arial"/>
        <family val="2"/>
      </rPr>
      <t>(10.7‑13.6)</t>
    </r>
  </si>
  <si>
    <r>
      <t>14.3</t>
    </r>
    <r>
      <rPr>
        <sz val="8"/>
        <color rgb="FF000000"/>
        <rFont val="Arial"/>
        <family val="2"/>
      </rPr>
      <t>(12.2‑15.6)</t>
    </r>
  </si>
  <si>
    <r>
      <t>3.12</t>
    </r>
    <r>
      <rPr>
        <sz val="8"/>
        <color rgb="FF000000"/>
        <rFont val="Arial"/>
        <family val="2"/>
      </rPr>
      <t>(2.87‑3.44)</t>
    </r>
  </si>
  <si>
    <r>
      <t>3.79</t>
    </r>
    <r>
      <rPr>
        <sz val="8"/>
        <color rgb="FF000000"/>
        <rFont val="Arial"/>
        <family val="2"/>
      </rPr>
      <t>(3.49‑4.19)</t>
    </r>
  </si>
  <si>
    <r>
      <t>4.93</t>
    </r>
    <r>
      <rPr>
        <sz val="8"/>
        <color rgb="FF000000"/>
        <rFont val="Arial"/>
        <family val="2"/>
      </rPr>
      <t>(4.52‑5.43)</t>
    </r>
  </si>
  <si>
    <r>
      <t>5.90</t>
    </r>
    <r>
      <rPr>
        <sz val="8"/>
        <color rgb="FF000000"/>
        <rFont val="Arial"/>
        <family val="2"/>
      </rPr>
      <t>(5.38‑6.49)</t>
    </r>
  </si>
  <si>
    <r>
      <t>7.36</t>
    </r>
    <r>
      <rPr>
        <sz val="8"/>
        <color rgb="FF000000"/>
        <rFont val="Arial"/>
        <family val="2"/>
      </rPr>
      <t>(6.68‑8.08)</t>
    </r>
  </si>
  <si>
    <r>
      <t>8.64</t>
    </r>
    <r>
      <rPr>
        <sz val="8"/>
        <color rgb="FF000000"/>
        <rFont val="Arial"/>
        <family val="2"/>
      </rPr>
      <t>(7.79‑9.46)</t>
    </r>
  </si>
  <si>
    <r>
      <t>10.1</t>
    </r>
    <r>
      <rPr>
        <sz val="8"/>
        <color rgb="FF000000"/>
        <rFont val="Arial"/>
        <family val="2"/>
      </rPr>
      <t>(9.00‑11.0)</t>
    </r>
  </si>
  <si>
    <r>
      <t>11.7</t>
    </r>
    <r>
      <rPr>
        <sz val="8"/>
        <color rgb="FF000000"/>
        <rFont val="Arial"/>
        <family val="2"/>
      </rPr>
      <t>(10.3‑12.8)</t>
    </r>
  </si>
  <si>
    <r>
      <t>14.1</t>
    </r>
    <r>
      <rPr>
        <sz val="8"/>
        <color rgb="FF000000"/>
        <rFont val="Arial"/>
        <family val="2"/>
      </rPr>
      <t>(12.3‑15.5)</t>
    </r>
  </si>
  <si>
    <r>
      <t>16.2</t>
    </r>
    <r>
      <rPr>
        <sz val="8"/>
        <color rgb="FF000000"/>
        <rFont val="Arial"/>
        <family val="2"/>
      </rPr>
      <t>(14.0‑17.8)</t>
    </r>
  </si>
  <si>
    <r>
      <t>3.31</t>
    </r>
    <r>
      <rPr>
        <sz val="8"/>
        <color rgb="FF000000"/>
        <rFont val="Arial"/>
        <family val="2"/>
      </rPr>
      <t>(3.04‑3.63)</t>
    </r>
  </si>
  <si>
    <r>
      <t>4.02</t>
    </r>
    <r>
      <rPr>
        <sz val="8"/>
        <color rgb="FF000000"/>
        <rFont val="Arial"/>
        <family val="2"/>
      </rPr>
      <t>(3.70‑4.42)</t>
    </r>
  </si>
  <si>
    <r>
      <t>5.20</t>
    </r>
    <r>
      <rPr>
        <sz val="8"/>
        <color rgb="FF000000"/>
        <rFont val="Arial"/>
        <family val="2"/>
      </rPr>
      <t>(4.77‑5.70)</t>
    </r>
  </si>
  <si>
    <r>
      <t>6.20</t>
    </r>
    <r>
      <rPr>
        <sz val="8"/>
        <color rgb="FF000000"/>
        <rFont val="Arial"/>
        <family val="2"/>
      </rPr>
      <t>(5.67‑6.79)</t>
    </r>
  </si>
  <si>
    <r>
      <t>7.71</t>
    </r>
    <r>
      <rPr>
        <sz val="8"/>
        <color rgb="FF000000"/>
        <rFont val="Arial"/>
        <family val="2"/>
      </rPr>
      <t>(7.00‑8.43)</t>
    </r>
  </si>
  <si>
    <r>
      <t>9.01</t>
    </r>
    <r>
      <rPr>
        <sz val="8"/>
        <color rgb="FF000000"/>
        <rFont val="Arial"/>
        <family val="2"/>
      </rPr>
      <t>(8.14‑9.84)</t>
    </r>
  </si>
  <si>
    <r>
      <t>10.5</t>
    </r>
    <r>
      <rPr>
        <sz val="8"/>
        <color rgb="FF000000"/>
        <rFont val="Arial"/>
        <family val="2"/>
      </rPr>
      <t>(9.39‑11.4)</t>
    </r>
  </si>
  <si>
    <r>
      <t>12.1</t>
    </r>
    <r>
      <rPr>
        <sz val="8"/>
        <color rgb="FF000000"/>
        <rFont val="Arial"/>
        <family val="2"/>
      </rPr>
      <t>(10.7‑13.2)</t>
    </r>
  </si>
  <si>
    <r>
      <t>16.6</t>
    </r>
    <r>
      <rPr>
        <sz val="8"/>
        <color rgb="FF000000"/>
        <rFont val="Arial"/>
        <family val="2"/>
      </rPr>
      <t>(14.4‑18.2)</t>
    </r>
  </si>
  <si>
    <r>
      <t>3.50</t>
    </r>
    <r>
      <rPr>
        <sz val="8"/>
        <color rgb="FF000000"/>
        <rFont val="Arial"/>
        <family val="2"/>
      </rPr>
      <t>(3.22‑3.83)</t>
    </r>
  </si>
  <si>
    <r>
      <t>4.25</t>
    </r>
    <r>
      <rPr>
        <sz val="8"/>
        <color rgb="FF000000"/>
        <rFont val="Arial"/>
        <family val="2"/>
      </rPr>
      <t>(3.91‑4.65)</t>
    </r>
  </si>
  <si>
    <r>
      <t>5.47</t>
    </r>
    <r>
      <rPr>
        <sz val="8"/>
        <color rgb="FF000000"/>
        <rFont val="Arial"/>
        <family val="2"/>
      </rPr>
      <t>(5.02‑5.98)</t>
    </r>
  </si>
  <si>
    <r>
      <t>6.51</t>
    </r>
    <r>
      <rPr>
        <sz val="8"/>
        <color rgb="FF000000"/>
        <rFont val="Arial"/>
        <family val="2"/>
      </rPr>
      <t>(5.95‑7.10)</t>
    </r>
  </si>
  <si>
    <r>
      <t>8.05</t>
    </r>
    <r>
      <rPr>
        <sz val="8"/>
        <color rgb="FF000000"/>
        <rFont val="Arial"/>
        <family val="2"/>
      </rPr>
      <t>(7.33‑8.77)</t>
    </r>
  </si>
  <si>
    <r>
      <t>9.39</t>
    </r>
    <r>
      <rPr>
        <sz val="8"/>
        <color rgb="FF000000"/>
        <rFont val="Arial"/>
        <family val="2"/>
      </rPr>
      <t>(8.49‑10.2)</t>
    </r>
  </si>
  <si>
    <r>
      <t>10.9</t>
    </r>
    <r>
      <rPr>
        <sz val="8"/>
        <color rgb="FF000000"/>
        <rFont val="Arial"/>
        <family val="2"/>
      </rPr>
      <t>(9.77‑11.8)</t>
    </r>
  </si>
  <si>
    <r>
      <t>12.5</t>
    </r>
    <r>
      <rPr>
        <sz val="8"/>
        <color rgb="FF000000"/>
        <rFont val="Arial"/>
        <family val="2"/>
      </rPr>
      <t>(11.2‑13.6)</t>
    </r>
  </si>
  <si>
    <r>
      <t>15.0</t>
    </r>
    <r>
      <rPr>
        <sz val="8"/>
        <color rgb="FF000000"/>
        <rFont val="Arial"/>
        <family val="2"/>
      </rPr>
      <t>(13.2‑16.3)</t>
    </r>
  </si>
  <si>
    <r>
      <t>17.1</t>
    </r>
    <r>
      <rPr>
        <sz val="8"/>
        <color rgb="FF000000"/>
        <rFont val="Arial"/>
        <family val="2"/>
      </rPr>
      <t>(14.8‑18.6)</t>
    </r>
  </si>
  <si>
    <r>
      <t>4.05</t>
    </r>
    <r>
      <rPr>
        <sz val="8"/>
        <color rgb="FF000000"/>
        <rFont val="Arial"/>
        <family val="2"/>
      </rPr>
      <t>(3.76‑4.40)</t>
    </r>
  </si>
  <si>
    <r>
      <t>4.89</t>
    </r>
    <r>
      <rPr>
        <sz val="8"/>
        <color rgb="FF000000"/>
        <rFont val="Arial"/>
        <family val="2"/>
      </rPr>
      <t>(4.53‑5.31)</t>
    </r>
  </si>
  <si>
    <r>
      <t>6.19</t>
    </r>
    <r>
      <rPr>
        <sz val="8"/>
        <color rgb="FF000000"/>
        <rFont val="Arial"/>
        <family val="2"/>
      </rPr>
      <t>(5.73‑6.71)</t>
    </r>
  </si>
  <si>
    <r>
      <t>7.28</t>
    </r>
    <r>
      <rPr>
        <sz val="8"/>
        <color rgb="FF000000"/>
        <rFont val="Arial"/>
        <family val="2"/>
      </rPr>
      <t>(6.73‑7.90)</t>
    </r>
  </si>
  <si>
    <r>
      <t>8.91</t>
    </r>
    <r>
      <rPr>
        <sz val="8"/>
        <color rgb="FF000000"/>
        <rFont val="Arial"/>
        <family val="2"/>
      </rPr>
      <t>(8.19‑9.66)</t>
    </r>
  </si>
  <si>
    <r>
      <t>10.3</t>
    </r>
    <r>
      <rPr>
        <sz val="8"/>
        <color rgb="FF000000"/>
        <rFont val="Arial"/>
        <family val="2"/>
      </rPr>
      <t>(9.42‑11.2)</t>
    </r>
  </si>
  <si>
    <r>
      <t>11.8</t>
    </r>
    <r>
      <rPr>
        <sz val="8"/>
        <color rgb="FF000000"/>
        <rFont val="Arial"/>
        <family val="2"/>
      </rPr>
      <t>(10.7‑12.8)</t>
    </r>
  </si>
  <si>
    <r>
      <t>13.5</t>
    </r>
    <r>
      <rPr>
        <sz val="8"/>
        <color rgb="FF000000"/>
        <rFont val="Arial"/>
        <family val="2"/>
      </rPr>
      <t>(12.2‑14.6)</t>
    </r>
  </si>
  <si>
    <r>
      <t>16.0</t>
    </r>
    <r>
      <rPr>
        <sz val="8"/>
        <color rgb="FF000000"/>
        <rFont val="Arial"/>
        <family val="2"/>
      </rPr>
      <t>(14.2‑17.3)</t>
    </r>
  </si>
  <si>
    <r>
      <t>18.1</t>
    </r>
    <r>
      <rPr>
        <sz val="8"/>
        <color rgb="FF000000"/>
        <rFont val="Arial"/>
        <family val="2"/>
      </rPr>
      <t>(15.9‑19.7)</t>
    </r>
  </si>
  <si>
    <r>
      <t>4.63</t>
    </r>
    <r>
      <rPr>
        <sz val="8"/>
        <color rgb="FF000000"/>
        <rFont val="Arial"/>
        <family val="2"/>
      </rPr>
      <t>(4.32‑5.00)</t>
    </r>
  </si>
  <si>
    <r>
      <t>5.56</t>
    </r>
    <r>
      <rPr>
        <sz val="8"/>
        <color rgb="FF000000"/>
        <rFont val="Arial"/>
        <family val="2"/>
      </rPr>
      <t>(5.18‑6.01)</t>
    </r>
  </si>
  <si>
    <r>
      <t>6.92</t>
    </r>
    <r>
      <rPr>
        <sz val="8"/>
        <color rgb="FF000000"/>
        <rFont val="Arial"/>
        <family val="2"/>
      </rPr>
      <t>(6.44‑7.48)</t>
    </r>
  </si>
  <si>
    <r>
      <t>8.06</t>
    </r>
    <r>
      <rPr>
        <sz val="8"/>
        <color rgb="FF000000"/>
        <rFont val="Arial"/>
        <family val="2"/>
      </rPr>
      <t>(7.48‑8.69)</t>
    </r>
  </si>
  <si>
    <r>
      <t>9.70</t>
    </r>
    <r>
      <rPr>
        <sz val="8"/>
        <color rgb="FF000000"/>
        <rFont val="Arial"/>
        <family val="2"/>
      </rPr>
      <t>(8.96‑10.5)</t>
    </r>
  </si>
  <si>
    <r>
      <t>11.1</t>
    </r>
    <r>
      <rPr>
        <sz val="8"/>
        <color rgb="FF000000"/>
        <rFont val="Arial"/>
        <family val="2"/>
      </rPr>
      <t>(10.2‑11.9)</t>
    </r>
  </si>
  <si>
    <r>
      <t>12.5</t>
    </r>
    <r>
      <rPr>
        <sz val="8"/>
        <color rgb="FF000000"/>
        <rFont val="Arial"/>
        <family val="2"/>
      </rPr>
      <t>(11.5‑13.5)</t>
    </r>
  </si>
  <si>
    <r>
      <t>14.1</t>
    </r>
    <r>
      <rPr>
        <sz val="8"/>
        <color rgb="FF000000"/>
        <rFont val="Arial"/>
        <family val="2"/>
      </rPr>
      <t>(12.8‑15.2)</t>
    </r>
  </si>
  <si>
    <r>
      <t>16.4</t>
    </r>
    <r>
      <rPr>
        <sz val="8"/>
        <color rgb="FF000000"/>
        <rFont val="Arial"/>
        <family val="2"/>
      </rPr>
      <t>(14.8‑17.7)</t>
    </r>
  </si>
  <si>
    <r>
      <t>18.3</t>
    </r>
    <r>
      <rPr>
        <sz val="8"/>
        <color rgb="FF000000"/>
        <rFont val="Arial"/>
        <family val="2"/>
      </rPr>
      <t>(16.3‑19.8)</t>
    </r>
  </si>
  <si>
    <r>
      <t>6.20</t>
    </r>
    <r>
      <rPr>
        <sz val="8"/>
        <color rgb="FF000000"/>
        <rFont val="Arial"/>
        <family val="2"/>
      </rPr>
      <t>(5.82‑6.63)</t>
    </r>
  </si>
  <si>
    <r>
      <t>7.38</t>
    </r>
    <r>
      <rPr>
        <sz val="8"/>
        <color rgb="FF000000"/>
        <rFont val="Arial"/>
        <family val="2"/>
      </rPr>
      <t>(6.93‑7.90)</t>
    </r>
  </si>
  <si>
    <r>
      <t>8.93</t>
    </r>
    <r>
      <rPr>
        <sz val="8"/>
        <color rgb="FF000000"/>
        <rFont val="Arial"/>
        <family val="2"/>
      </rPr>
      <t>(8.37‑9.55)</t>
    </r>
  </si>
  <si>
    <r>
      <t>10.2</t>
    </r>
    <r>
      <rPr>
        <sz val="8"/>
        <color rgb="FF000000"/>
        <rFont val="Arial"/>
        <family val="2"/>
      </rPr>
      <t>(9.53‑10.9)</t>
    </r>
  </si>
  <si>
    <r>
      <t>11.9</t>
    </r>
    <r>
      <rPr>
        <sz val="8"/>
        <color rgb="FF000000"/>
        <rFont val="Arial"/>
        <family val="2"/>
      </rPr>
      <t>(11.1‑12.7)</t>
    </r>
  </si>
  <si>
    <r>
      <t>13.3</t>
    </r>
    <r>
      <rPr>
        <sz val="8"/>
        <color rgb="FF000000"/>
        <rFont val="Arial"/>
        <family val="2"/>
      </rPr>
      <t>(12.4‑14.2)</t>
    </r>
  </si>
  <si>
    <r>
      <t>14.8</t>
    </r>
    <r>
      <rPr>
        <sz val="8"/>
        <color rgb="FF000000"/>
        <rFont val="Arial"/>
        <family val="2"/>
      </rPr>
      <t>(13.7‑15.8)</t>
    </r>
  </si>
  <si>
    <r>
      <t>16.3</t>
    </r>
    <r>
      <rPr>
        <sz val="8"/>
        <color rgb="FF000000"/>
        <rFont val="Arial"/>
        <family val="2"/>
      </rPr>
      <t>(15.0‑17.4)</t>
    </r>
  </si>
  <si>
    <r>
      <t>18.4</t>
    </r>
    <r>
      <rPr>
        <sz val="8"/>
        <color rgb="FF000000"/>
        <rFont val="Arial"/>
        <family val="2"/>
      </rPr>
      <t>(16.9‑19.7)</t>
    </r>
  </si>
  <si>
    <r>
      <t>20.1</t>
    </r>
    <r>
      <rPr>
        <sz val="8"/>
        <color rgb="FF000000"/>
        <rFont val="Arial"/>
        <family val="2"/>
      </rPr>
      <t>(18.3‑21.5)</t>
    </r>
  </si>
  <si>
    <r>
      <t>7.67</t>
    </r>
    <r>
      <rPr>
        <sz val="8"/>
        <color rgb="FF000000"/>
        <rFont val="Arial"/>
        <family val="2"/>
      </rPr>
      <t>(7.22‑8.16)</t>
    </r>
  </si>
  <si>
    <r>
      <t>9.09</t>
    </r>
    <r>
      <rPr>
        <sz val="8"/>
        <color rgb="FF000000"/>
        <rFont val="Arial"/>
        <family val="2"/>
      </rPr>
      <t>(8.55‑9.68)</t>
    </r>
  </si>
  <si>
    <r>
      <t>14.1</t>
    </r>
    <r>
      <rPr>
        <sz val="8"/>
        <color rgb="FF000000"/>
        <rFont val="Arial"/>
        <family val="2"/>
      </rPr>
      <t>(13.2‑15.0)</t>
    </r>
  </si>
  <si>
    <r>
      <t>15.6</t>
    </r>
    <r>
      <rPr>
        <sz val="8"/>
        <color rgb="FF000000"/>
        <rFont val="Arial"/>
        <family val="2"/>
      </rPr>
      <t>(14.6‑16.6)</t>
    </r>
  </si>
  <si>
    <r>
      <t>17.1</t>
    </r>
    <r>
      <rPr>
        <sz val="8"/>
        <color rgb="FF000000"/>
        <rFont val="Arial"/>
        <family val="2"/>
      </rPr>
      <t>(15.9‑18.2)</t>
    </r>
  </si>
  <si>
    <r>
      <t>18.6</t>
    </r>
    <r>
      <rPr>
        <sz val="8"/>
        <color rgb="FF000000"/>
        <rFont val="Arial"/>
        <family val="2"/>
      </rPr>
      <t>(17.3‑19.8)</t>
    </r>
  </si>
  <si>
    <r>
      <t>20.7</t>
    </r>
    <r>
      <rPr>
        <sz val="8"/>
        <color rgb="FF000000"/>
        <rFont val="Arial"/>
        <family val="2"/>
      </rPr>
      <t>(19.1‑22.1)</t>
    </r>
  </si>
  <si>
    <r>
      <t>22.3</t>
    </r>
    <r>
      <rPr>
        <sz val="8"/>
        <color rgb="FF000000"/>
        <rFont val="Arial"/>
        <family val="2"/>
      </rPr>
      <t>(20.5‑23.8)</t>
    </r>
  </si>
  <si>
    <r>
      <t>9.62</t>
    </r>
    <r>
      <rPr>
        <sz val="8"/>
        <color rgb="FF000000"/>
        <rFont val="Arial"/>
        <family val="2"/>
      </rPr>
      <t>(9.09‑10.2)</t>
    </r>
  </si>
  <si>
    <r>
      <t>11.4</t>
    </r>
    <r>
      <rPr>
        <sz val="8"/>
        <color rgb="FF000000"/>
        <rFont val="Arial"/>
        <family val="2"/>
      </rPr>
      <t>(10.7‑12.0)</t>
    </r>
  </si>
  <si>
    <r>
      <t>13.3</t>
    </r>
    <r>
      <rPr>
        <sz val="8"/>
        <color rgb="FF000000"/>
        <rFont val="Arial"/>
        <family val="2"/>
      </rPr>
      <t>(12.5‑14.1)</t>
    </r>
  </si>
  <si>
    <r>
      <t>14.8</t>
    </r>
    <r>
      <rPr>
        <sz val="8"/>
        <color rgb="FF000000"/>
        <rFont val="Arial"/>
        <family val="2"/>
      </rPr>
      <t>(13.9‑15.7)</t>
    </r>
  </si>
  <si>
    <r>
      <t>16.8</t>
    </r>
    <r>
      <rPr>
        <sz val="8"/>
        <color rgb="FF000000"/>
        <rFont val="Arial"/>
        <family val="2"/>
      </rPr>
      <t>(15.8‑17.7)</t>
    </r>
  </si>
  <si>
    <r>
      <t>18.2</t>
    </r>
    <r>
      <rPr>
        <sz val="8"/>
        <color rgb="FF000000"/>
        <rFont val="Arial"/>
        <family val="2"/>
      </rPr>
      <t>(17.1‑19.3)</t>
    </r>
  </si>
  <si>
    <r>
      <t>19.7</t>
    </r>
    <r>
      <rPr>
        <sz val="8"/>
        <color rgb="FF000000"/>
        <rFont val="Arial"/>
        <family val="2"/>
      </rPr>
      <t>(18.5‑20.8)</t>
    </r>
  </si>
  <si>
    <r>
      <t>21.1</t>
    </r>
    <r>
      <rPr>
        <sz val="8"/>
        <color rgb="FF000000"/>
        <rFont val="Arial"/>
        <family val="2"/>
      </rPr>
      <t>(19.7‑22.3)</t>
    </r>
  </si>
  <si>
    <r>
      <t>23.0</t>
    </r>
    <r>
      <rPr>
        <sz val="8"/>
        <color rgb="FF000000"/>
        <rFont val="Arial"/>
        <family val="2"/>
      </rPr>
      <t>(21.4‑24.3)</t>
    </r>
  </si>
  <si>
    <r>
      <t>24.4</t>
    </r>
    <r>
      <rPr>
        <sz val="8"/>
        <color rgb="FF000000"/>
        <rFont val="Arial"/>
        <family val="2"/>
      </rPr>
      <t>(22.6‑25.8)</t>
    </r>
  </si>
  <si>
    <r>
      <t>11.4</t>
    </r>
    <r>
      <rPr>
        <sz val="8"/>
        <color rgb="FF000000"/>
        <rFont val="Arial"/>
        <family val="2"/>
      </rPr>
      <t>(10.8‑12.0)</t>
    </r>
  </si>
  <si>
    <r>
      <t>15.6</t>
    </r>
    <r>
      <rPr>
        <sz val="8"/>
        <color rgb="FF000000"/>
        <rFont val="Arial"/>
        <family val="2"/>
      </rPr>
      <t>(14.7‑16.4)</t>
    </r>
  </si>
  <si>
    <r>
      <t>17.1</t>
    </r>
    <r>
      <rPr>
        <sz val="8"/>
        <color rgb="FF000000"/>
        <rFont val="Arial"/>
        <family val="2"/>
      </rPr>
      <t>(16.2‑18.0)</t>
    </r>
  </si>
  <si>
    <r>
      <t>19.2</t>
    </r>
    <r>
      <rPr>
        <sz val="8"/>
        <color rgb="FF000000"/>
        <rFont val="Arial"/>
        <family val="2"/>
      </rPr>
      <t>(18.1‑20.2)</t>
    </r>
  </si>
  <si>
    <r>
      <t>20.6</t>
    </r>
    <r>
      <rPr>
        <sz val="8"/>
        <color rgb="FF000000"/>
        <rFont val="Arial"/>
        <family val="2"/>
      </rPr>
      <t>(19.5‑21.7)</t>
    </r>
  </si>
  <si>
    <r>
      <t>22.0</t>
    </r>
    <r>
      <rPr>
        <sz val="8"/>
        <color rgb="FF000000"/>
        <rFont val="Arial"/>
        <family val="2"/>
      </rPr>
      <t>(20.7‑23.2)</t>
    </r>
  </si>
  <si>
    <r>
      <t>23.4</t>
    </r>
    <r>
      <rPr>
        <sz val="8"/>
        <color rgb="FF000000"/>
        <rFont val="Arial"/>
        <family val="2"/>
      </rPr>
      <t>(22.0‑24.6)</t>
    </r>
  </si>
  <si>
    <r>
      <t>25.1</t>
    </r>
    <r>
      <rPr>
        <sz val="8"/>
        <color rgb="FF000000"/>
        <rFont val="Arial"/>
        <family val="2"/>
      </rPr>
      <t>(23.5‑26.4)</t>
    </r>
  </si>
  <si>
    <r>
      <t>Name: </t>
    </r>
    <r>
      <rPr>
        <sz val="9"/>
        <color rgb="FF000000"/>
        <rFont val="Arial"/>
        <family val="2"/>
      </rPr>
      <t>Warsaw, Virginia, USA*</t>
    </r>
  </si>
  <si>
    <r>
      <t>Station name:</t>
    </r>
    <r>
      <rPr>
        <sz val="9"/>
        <color rgb="FF000000"/>
        <rFont val="Arial"/>
        <family val="2"/>
      </rPr>
      <t> WARSAW 2 N</t>
    </r>
  </si>
  <si>
    <r>
      <t>Site ID:</t>
    </r>
    <r>
      <rPr>
        <sz val="9"/>
        <color rgb="FF000000"/>
        <rFont val="Arial"/>
        <family val="2"/>
      </rPr>
      <t> 44-8894</t>
    </r>
  </si>
  <si>
    <r>
      <t>Latitude:</t>
    </r>
    <r>
      <rPr>
        <sz val="9"/>
        <color rgb="FF000000"/>
        <rFont val="Arial"/>
        <family val="2"/>
      </rPr>
      <t> 37.9881°</t>
    </r>
  </si>
  <si>
    <r>
      <t>Longitude:</t>
    </r>
    <r>
      <rPr>
        <sz val="9"/>
        <color rgb="FF000000"/>
        <rFont val="Arial"/>
        <family val="2"/>
      </rPr>
      <t> -76.7769°</t>
    </r>
  </si>
  <si>
    <t>1893-2018</t>
  </si>
  <si>
    <r>
      <t>Name: </t>
    </r>
    <r>
      <rPr>
        <sz val="9"/>
        <color rgb="FF000000"/>
        <rFont val="Arial"/>
        <family val="2"/>
      </rPr>
      <t>Fredericksburg, Virginia, USA*</t>
    </r>
  </si>
  <si>
    <r>
      <t>Station name:</t>
    </r>
    <r>
      <rPr>
        <sz val="9"/>
        <color rgb="FF000000"/>
        <rFont val="Arial"/>
        <family val="2"/>
      </rPr>
      <t> FREDERICKSBURG SEWAGE</t>
    </r>
  </si>
  <si>
    <r>
      <t>Site ID:</t>
    </r>
    <r>
      <rPr>
        <sz val="9"/>
        <color rgb="FF000000"/>
        <rFont val="Arial"/>
        <family val="2"/>
      </rPr>
      <t> 44-3204</t>
    </r>
  </si>
  <si>
    <r>
      <t>Latitude:</t>
    </r>
    <r>
      <rPr>
        <sz val="9"/>
        <color rgb="FF000000"/>
        <rFont val="Arial"/>
        <family val="2"/>
      </rPr>
      <t> 38.2872°</t>
    </r>
  </si>
  <si>
    <r>
      <t>Longitude:</t>
    </r>
    <r>
      <rPr>
        <sz val="9"/>
        <color rgb="FF000000"/>
        <rFont val="Arial"/>
        <family val="2"/>
      </rPr>
      <t> -77.4511°</t>
    </r>
  </si>
  <si>
    <r>
      <t>Elevation:</t>
    </r>
    <r>
      <rPr>
        <sz val="9"/>
        <color rgb="FF000000"/>
        <rFont val="Arial"/>
        <family val="2"/>
      </rPr>
      <t> 15 ft</t>
    </r>
  </si>
  <si>
    <t>to</t>
  </si>
  <si>
    <t>01/1/1893</t>
  </si>
  <si>
    <t>3/1/1893</t>
  </si>
  <si>
    <t>12/01/1894</t>
  </si>
  <si>
    <t>7/1/1894</t>
  </si>
  <si>
    <t>1/1/1893</t>
  </si>
  <si>
    <t>No precipitation database</t>
  </si>
  <si>
    <t>NOT LONG ENOUGH</t>
  </si>
  <si>
    <t>3/1/1897</t>
  </si>
  <si>
    <t>6/1/1895</t>
  </si>
  <si>
    <t>1995-01-01 to 2018-10-22 data</t>
  </si>
  <si>
    <t>Use this station for historical data</t>
  </si>
  <si>
    <t>Name</t>
  </si>
  <si>
    <t>FREDERICKSBURG NATIONAL PARK, VA US</t>
  </si>
  <si>
    <t>Network:ID</t>
  </si>
  <si>
    <t>GHCND:USC00443192</t>
  </si>
  <si>
    <t>Latitude/Longitude</t>
  </si>
  <si>
    <t>38.31667°, -77.45°</t>
  </si>
  <si>
    <t>Elevation</t>
  </si>
  <si>
    <t>27.4 m</t>
  </si>
  <si>
    <t>1893-04-17 to 1997-03-31</t>
  </si>
  <si>
    <t>4/17/1893</t>
  </si>
  <si>
    <t>Sallisbury</t>
  </si>
  <si>
    <t>Solomon</t>
  </si>
  <si>
    <t>Royal Oak</t>
  </si>
  <si>
    <t>P. Anne</t>
  </si>
  <si>
    <t>Owings Ferry</t>
  </si>
  <si>
    <t>Denton</t>
  </si>
  <si>
    <t>Cambridge WTP</t>
  </si>
  <si>
    <t xml:space="preserve">Annapolis </t>
  </si>
  <si>
    <t>Norfolk</t>
  </si>
  <si>
    <t>Fredericksburg</t>
  </si>
  <si>
    <t>Williamsburg</t>
  </si>
  <si>
    <t>Farmerville</t>
  </si>
  <si>
    <r>
      <t>PDS-based precipitation frequency estimates with 90% confidence intervals (in inches)</t>
    </r>
    <r>
      <rPr>
        <b/>
        <vertAlign val="superscript"/>
        <sz val="12"/>
        <color theme="1"/>
        <rFont val="Arial"/>
        <family val="2"/>
      </rPr>
      <t>1</t>
    </r>
  </si>
  <si>
    <t>Average recurrence interval (years)</t>
  </si>
  <si>
    <r>
      <t>0.358</t>
    </r>
    <r>
      <rPr>
        <sz val="8"/>
        <color theme="1"/>
        <rFont val="Arial"/>
        <family val="2"/>
      </rPr>
      <t>(0.321‑0.399)</t>
    </r>
  </si>
  <si>
    <r>
      <t>0.421</t>
    </r>
    <r>
      <rPr>
        <sz val="8"/>
        <color theme="1"/>
        <rFont val="Arial"/>
        <family val="2"/>
      </rPr>
      <t>(0.379‑0.469)</t>
    </r>
  </si>
  <si>
    <r>
      <t>0.491</t>
    </r>
    <r>
      <rPr>
        <sz val="8"/>
        <color theme="1"/>
        <rFont val="Arial"/>
        <family val="2"/>
      </rPr>
      <t>(0.441‑0.546)</t>
    </r>
  </si>
  <si>
    <r>
      <t>0.555</t>
    </r>
    <r>
      <rPr>
        <sz val="8"/>
        <color theme="1"/>
        <rFont val="Arial"/>
        <family val="2"/>
      </rPr>
      <t>(0.498‑0.616)</t>
    </r>
  </si>
  <si>
    <r>
      <t>0.623</t>
    </r>
    <r>
      <rPr>
        <sz val="8"/>
        <color theme="1"/>
        <rFont val="Arial"/>
        <family val="2"/>
      </rPr>
      <t>(0.556‑0.689)</t>
    </r>
  </si>
  <si>
    <r>
      <t>0.675</t>
    </r>
    <r>
      <rPr>
        <sz val="8"/>
        <color theme="1"/>
        <rFont val="Arial"/>
        <family val="2"/>
      </rPr>
      <t>(0.600‑0.747)</t>
    </r>
  </si>
  <si>
    <r>
      <t>0.723</t>
    </r>
    <r>
      <rPr>
        <sz val="8"/>
        <color theme="1"/>
        <rFont val="Arial"/>
        <family val="2"/>
      </rPr>
      <t>(0.640‑0.799)</t>
    </r>
  </si>
  <si>
    <r>
      <t>0.766</t>
    </r>
    <r>
      <rPr>
        <sz val="8"/>
        <color theme="1"/>
        <rFont val="Arial"/>
        <family val="2"/>
      </rPr>
      <t>(0.674‑0.847)</t>
    </r>
  </si>
  <si>
    <r>
      <t>0.815</t>
    </r>
    <r>
      <rPr>
        <sz val="8"/>
        <color theme="1"/>
        <rFont val="Arial"/>
        <family val="2"/>
      </rPr>
      <t>(0.712‑0.903)</t>
    </r>
  </si>
  <si>
    <r>
      <t>0.855</t>
    </r>
    <r>
      <rPr>
        <sz val="8"/>
        <color theme="1"/>
        <rFont val="Arial"/>
        <family val="2"/>
      </rPr>
      <t>(0.742‑0.949)</t>
    </r>
  </si>
  <si>
    <r>
      <t>0.571</t>
    </r>
    <r>
      <rPr>
        <sz val="8"/>
        <color theme="1"/>
        <rFont val="Arial"/>
        <family val="2"/>
      </rPr>
      <t>(0.512‑0.637)</t>
    </r>
  </si>
  <si>
    <r>
      <t>0.674</t>
    </r>
    <r>
      <rPr>
        <sz val="8"/>
        <color theme="1"/>
        <rFont val="Arial"/>
        <family val="2"/>
      </rPr>
      <t>(0.606‑0.750)</t>
    </r>
  </si>
  <si>
    <r>
      <t>0.787</t>
    </r>
    <r>
      <rPr>
        <sz val="8"/>
        <color theme="1"/>
        <rFont val="Arial"/>
        <family val="2"/>
      </rPr>
      <t>(0.707‑0.875)</t>
    </r>
  </si>
  <si>
    <r>
      <t>0.888</t>
    </r>
    <r>
      <rPr>
        <sz val="8"/>
        <color theme="1"/>
        <rFont val="Arial"/>
        <family val="2"/>
      </rPr>
      <t>(0.796‑0.985)</t>
    </r>
  </si>
  <si>
    <r>
      <t>0.992</t>
    </r>
    <r>
      <rPr>
        <sz val="8"/>
        <color theme="1"/>
        <rFont val="Arial"/>
        <family val="2"/>
      </rPr>
      <t>(0.887‑1.10)</t>
    </r>
  </si>
  <si>
    <r>
      <t>1.08</t>
    </r>
    <r>
      <rPr>
        <sz val="8"/>
        <color theme="1"/>
        <rFont val="Arial"/>
        <family val="2"/>
      </rPr>
      <t>(0.956‑1.19)</t>
    </r>
  </si>
  <si>
    <r>
      <t>1.15</t>
    </r>
    <r>
      <rPr>
        <sz val="8"/>
        <color theme="1"/>
        <rFont val="Arial"/>
        <family val="2"/>
      </rPr>
      <t>(1.02‑1.27)</t>
    </r>
  </si>
  <si>
    <r>
      <t>1.21</t>
    </r>
    <r>
      <rPr>
        <sz val="8"/>
        <color theme="1"/>
        <rFont val="Arial"/>
        <family val="2"/>
      </rPr>
      <t>(1.07‑1.34)</t>
    </r>
  </si>
  <si>
    <r>
      <t>1.29</t>
    </r>
    <r>
      <rPr>
        <sz val="8"/>
        <color theme="1"/>
        <rFont val="Arial"/>
        <family val="2"/>
      </rPr>
      <t>(1.13‑1.43)</t>
    </r>
  </si>
  <si>
    <r>
      <t>1.35</t>
    </r>
    <r>
      <rPr>
        <sz val="8"/>
        <color theme="1"/>
        <rFont val="Arial"/>
        <family val="2"/>
      </rPr>
      <t>(1.17‑1.50)</t>
    </r>
  </si>
  <si>
    <r>
      <t>0.714</t>
    </r>
    <r>
      <rPr>
        <sz val="8"/>
        <color theme="1"/>
        <rFont val="Arial"/>
        <family val="2"/>
      </rPr>
      <t>(0.641‑0.796)</t>
    </r>
  </si>
  <si>
    <r>
      <t>0.847</t>
    </r>
    <r>
      <rPr>
        <sz val="8"/>
        <color theme="1"/>
        <rFont val="Arial"/>
        <family val="2"/>
      </rPr>
      <t>(0.762‑0.943)</t>
    </r>
  </si>
  <si>
    <r>
      <t>0.995</t>
    </r>
    <r>
      <rPr>
        <sz val="8"/>
        <color theme="1"/>
        <rFont val="Arial"/>
        <family val="2"/>
      </rPr>
      <t>(0.894‑1.11)</t>
    </r>
  </si>
  <si>
    <r>
      <t>1.12</t>
    </r>
    <r>
      <rPr>
        <sz val="8"/>
        <color theme="1"/>
        <rFont val="Arial"/>
        <family val="2"/>
      </rPr>
      <t>(1.01‑1.25)</t>
    </r>
  </si>
  <si>
    <r>
      <t>1.26</t>
    </r>
    <r>
      <rPr>
        <sz val="8"/>
        <color theme="1"/>
        <rFont val="Arial"/>
        <family val="2"/>
      </rPr>
      <t>(1.12‑1.39)</t>
    </r>
  </si>
  <si>
    <r>
      <t>1.36</t>
    </r>
    <r>
      <rPr>
        <sz val="8"/>
        <color theme="1"/>
        <rFont val="Arial"/>
        <family val="2"/>
      </rPr>
      <t>(1.21‑1.51)</t>
    </r>
  </si>
  <si>
    <r>
      <t>1.45</t>
    </r>
    <r>
      <rPr>
        <sz val="8"/>
        <color theme="1"/>
        <rFont val="Arial"/>
        <family val="2"/>
      </rPr>
      <t>(1.29‑1.61)</t>
    </r>
  </si>
  <si>
    <r>
      <t>1.53</t>
    </r>
    <r>
      <rPr>
        <sz val="8"/>
        <color theme="1"/>
        <rFont val="Arial"/>
        <family val="2"/>
      </rPr>
      <t>(1.35‑1.70)</t>
    </r>
  </si>
  <si>
    <r>
      <t>1.62</t>
    </r>
    <r>
      <rPr>
        <sz val="8"/>
        <color theme="1"/>
        <rFont val="Arial"/>
        <family val="2"/>
      </rPr>
      <t>(1.42‑1.80)</t>
    </r>
  </si>
  <si>
    <r>
      <t>1.69</t>
    </r>
    <r>
      <rPr>
        <sz val="8"/>
        <color theme="1"/>
        <rFont val="Arial"/>
        <family val="2"/>
      </rPr>
      <t>(1.47‑1.88)</t>
    </r>
  </si>
  <si>
    <r>
      <t>0.979</t>
    </r>
    <r>
      <rPr>
        <sz val="8"/>
        <color theme="1"/>
        <rFont val="Arial"/>
        <family val="2"/>
      </rPr>
      <t>(0.878‑1.09)</t>
    </r>
  </si>
  <si>
    <r>
      <t>1.17</t>
    </r>
    <r>
      <rPr>
        <sz val="8"/>
        <color theme="1"/>
        <rFont val="Arial"/>
        <family val="2"/>
      </rPr>
      <t>(1.05‑1.30)</t>
    </r>
  </si>
  <si>
    <r>
      <t>1.41</t>
    </r>
    <r>
      <rPr>
        <sz val="8"/>
        <color theme="1"/>
        <rFont val="Arial"/>
        <family val="2"/>
      </rPr>
      <t>(1.27‑1.57)</t>
    </r>
  </si>
  <si>
    <r>
      <t>1.63</t>
    </r>
    <r>
      <rPr>
        <sz val="8"/>
        <color theme="1"/>
        <rFont val="Arial"/>
        <family val="2"/>
      </rPr>
      <t>(1.46‑1.81)</t>
    </r>
  </si>
  <si>
    <r>
      <t>1.86</t>
    </r>
    <r>
      <rPr>
        <sz val="8"/>
        <color theme="1"/>
        <rFont val="Arial"/>
        <family val="2"/>
      </rPr>
      <t>(1.67‑2.06)</t>
    </r>
  </si>
  <si>
    <r>
      <t>2.05</t>
    </r>
    <r>
      <rPr>
        <sz val="8"/>
        <color theme="1"/>
        <rFont val="Arial"/>
        <family val="2"/>
      </rPr>
      <t>(1.82‑2.27)</t>
    </r>
  </si>
  <si>
    <r>
      <t>2.22</t>
    </r>
    <r>
      <rPr>
        <sz val="8"/>
        <color theme="1"/>
        <rFont val="Arial"/>
        <family val="2"/>
      </rPr>
      <t>(1.97‑2.46)</t>
    </r>
  </si>
  <si>
    <r>
      <t>2.38</t>
    </r>
    <r>
      <rPr>
        <sz val="8"/>
        <color theme="1"/>
        <rFont val="Arial"/>
        <family val="2"/>
      </rPr>
      <t>(2.10‑2.64)</t>
    </r>
  </si>
  <si>
    <r>
      <t>2.58</t>
    </r>
    <r>
      <rPr>
        <sz val="8"/>
        <color theme="1"/>
        <rFont val="Arial"/>
        <family val="2"/>
      </rPr>
      <t>(2.26‑2.86)</t>
    </r>
  </si>
  <si>
    <r>
      <t>2.74</t>
    </r>
    <r>
      <rPr>
        <sz val="8"/>
        <color theme="1"/>
        <rFont val="Arial"/>
        <family val="2"/>
      </rPr>
      <t>(2.38‑3.04)</t>
    </r>
  </si>
  <si>
    <r>
      <t>1.22</t>
    </r>
    <r>
      <rPr>
        <sz val="8"/>
        <color theme="1"/>
        <rFont val="Arial"/>
        <family val="2"/>
      </rPr>
      <t>(1.10‑1.36)</t>
    </r>
  </si>
  <si>
    <r>
      <t>1.47</t>
    </r>
    <r>
      <rPr>
        <sz val="8"/>
        <color theme="1"/>
        <rFont val="Arial"/>
        <family val="2"/>
      </rPr>
      <t>(1.32‑1.63)</t>
    </r>
  </si>
  <si>
    <r>
      <t>1.81</t>
    </r>
    <r>
      <rPr>
        <sz val="8"/>
        <color theme="1"/>
        <rFont val="Arial"/>
        <family val="2"/>
      </rPr>
      <t>(1.63‑2.02)</t>
    </r>
  </si>
  <si>
    <r>
      <t>2.12</t>
    </r>
    <r>
      <rPr>
        <sz val="8"/>
        <color theme="1"/>
        <rFont val="Arial"/>
        <family val="2"/>
      </rPr>
      <t>(1.90‑2.35)</t>
    </r>
  </si>
  <si>
    <r>
      <t>2.48</t>
    </r>
    <r>
      <rPr>
        <sz val="8"/>
        <color theme="1"/>
        <rFont val="Arial"/>
        <family val="2"/>
      </rPr>
      <t>(2.22‑2.75)</t>
    </r>
  </si>
  <si>
    <r>
      <t>2.78</t>
    </r>
    <r>
      <rPr>
        <sz val="8"/>
        <color theme="1"/>
        <rFont val="Arial"/>
        <family val="2"/>
      </rPr>
      <t>(2.47‑3.07)</t>
    </r>
  </si>
  <si>
    <r>
      <t>3.06</t>
    </r>
    <r>
      <rPr>
        <sz val="8"/>
        <color theme="1"/>
        <rFont val="Arial"/>
        <family val="2"/>
      </rPr>
      <t>(2.71‑3.39)</t>
    </r>
  </si>
  <si>
    <r>
      <t>3.35</t>
    </r>
    <r>
      <rPr>
        <sz val="8"/>
        <color theme="1"/>
        <rFont val="Arial"/>
        <family val="2"/>
      </rPr>
      <t>(2.95‑3.70)</t>
    </r>
  </si>
  <si>
    <r>
      <t>3.70</t>
    </r>
    <r>
      <rPr>
        <sz val="8"/>
        <color theme="1"/>
        <rFont val="Arial"/>
        <family val="2"/>
      </rPr>
      <t>(3.24‑4.11)</t>
    </r>
  </si>
  <si>
    <r>
      <t>4.00</t>
    </r>
    <r>
      <rPr>
        <sz val="8"/>
        <color theme="1"/>
        <rFont val="Arial"/>
        <family val="2"/>
      </rPr>
      <t>(3.47‑4.44)</t>
    </r>
  </si>
  <si>
    <r>
      <t>1.45</t>
    </r>
    <r>
      <rPr>
        <sz val="8"/>
        <color theme="1"/>
        <rFont val="Arial"/>
        <family val="2"/>
      </rPr>
      <t>(1.29‑1.63)</t>
    </r>
  </si>
  <si>
    <r>
      <t>1.74</t>
    </r>
    <r>
      <rPr>
        <sz val="8"/>
        <color theme="1"/>
        <rFont val="Arial"/>
        <family val="2"/>
      </rPr>
      <t>(1.55‑1.95)</t>
    </r>
  </si>
  <si>
    <r>
      <t>2.16</t>
    </r>
    <r>
      <rPr>
        <sz val="8"/>
        <color theme="1"/>
        <rFont val="Arial"/>
        <family val="2"/>
      </rPr>
      <t>(1.93‑2.43)</t>
    </r>
  </si>
  <si>
    <r>
      <t>2.55</t>
    </r>
    <r>
      <rPr>
        <sz val="8"/>
        <color theme="1"/>
        <rFont val="Arial"/>
        <family val="2"/>
      </rPr>
      <t>(2.27‑2.86)</t>
    </r>
  </si>
  <si>
    <r>
      <t>3.03</t>
    </r>
    <r>
      <rPr>
        <sz val="8"/>
        <color theme="1"/>
        <rFont val="Arial"/>
        <family val="2"/>
      </rPr>
      <t>(2.68‑3.38)</t>
    </r>
  </si>
  <si>
    <r>
      <t>3.44</t>
    </r>
    <r>
      <rPr>
        <sz val="8"/>
        <color theme="1"/>
        <rFont val="Arial"/>
        <family val="2"/>
      </rPr>
      <t>(3.02‑3.84)</t>
    </r>
  </si>
  <si>
    <r>
      <t>3.84</t>
    </r>
    <r>
      <rPr>
        <sz val="8"/>
        <color theme="1"/>
        <rFont val="Arial"/>
        <family val="2"/>
      </rPr>
      <t>(3.35‑4.28)</t>
    </r>
  </si>
  <si>
    <r>
      <t>4.26</t>
    </r>
    <r>
      <rPr>
        <sz val="8"/>
        <color theme="1"/>
        <rFont val="Arial"/>
        <family val="2"/>
      </rPr>
      <t>(3.69‑4.74)</t>
    </r>
  </si>
  <si>
    <r>
      <t>4.81</t>
    </r>
    <r>
      <rPr>
        <sz val="8"/>
        <color theme="1"/>
        <rFont val="Arial"/>
        <family val="2"/>
      </rPr>
      <t>(4.13‑5.35)</t>
    </r>
  </si>
  <si>
    <r>
      <t>5.26</t>
    </r>
    <r>
      <rPr>
        <sz val="8"/>
        <color theme="1"/>
        <rFont val="Arial"/>
        <family val="2"/>
      </rPr>
      <t>(4.48‑5.87)</t>
    </r>
  </si>
  <si>
    <r>
      <t>1.56</t>
    </r>
    <r>
      <rPr>
        <sz val="8"/>
        <color theme="1"/>
        <rFont val="Arial"/>
        <family val="2"/>
      </rPr>
      <t>(1.38‑1.76)</t>
    </r>
  </si>
  <si>
    <r>
      <t>1.87</t>
    </r>
    <r>
      <rPr>
        <sz val="8"/>
        <color theme="1"/>
        <rFont val="Arial"/>
        <family val="2"/>
      </rPr>
      <t>(1.67‑2.11)</t>
    </r>
  </si>
  <si>
    <r>
      <t>2.33</t>
    </r>
    <r>
      <rPr>
        <sz val="8"/>
        <color theme="1"/>
        <rFont val="Arial"/>
        <family val="2"/>
      </rPr>
      <t>(2.07‑2.62)</t>
    </r>
  </si>
  <si>
    <r>
      <t>2.74</t>
    </r>
    <r>
      <rPr>
        <sz val="8"/>
        <color theme="1"/>
        <rFont val="Arial"/>
        <family val="2"/>
      </rPr>
      <t>(2.44‑3.08)</t>
    </r>
  </si>
  <si>
    <r>
      <t>3.26</t>
    </r>
    <r>
      <rPr>
        <sz val="8"/>
        <color theme="1"/>
        <rFont val="Arial"/>
        <family val="2"/>
      </rPr>
      <t>(2.88‑3.65)</t>
    </r>
  </si>
  <si>
    <r>
      <t>3.70</t>
    </r>
    <r>
      <rPr>
        <sz val="8"/>
        <color theme="1"/>
        <rFont val="Arial"/>
        <family val="2"/>
      </rPr>
      <t>(3.24‑4.14)</t>
    </r>
  </si>
  <si>
    <r>
      <t>4.13</t>
    </r>
    <r>
      <rPr>
        <sz val="8"/>
        <color theme="1"/>
        <rFont val="Arial"/>
        <family val="2"/>
      </rPr>
      <t>(3.60‑4.62)</t>
    </r>
  </si>
  <si>
    <r>
      <t>4.57</t>
    </r>
    <r>
      <rPr>
        <sz val="8"/>
        <color theme="1"/>
        <rFont val="Arial"/>
        <family val="2"/>
      </rPr>
      <t>(3.96‑5.11)</t>
    </r>
  </si>
  <si>
    <r>
      <t>5.16</t>
    </r>
    <r>
      <rPr>
        <sz val="8"/>
        <color theme="1"/>
        <rFont val="Arial"/>
        <family val="2"/>
      </rPr>
      <t>(4.42‑5.76)</t>
    </r>
  </si>
  <si>
    <r>
      <t>5.64</t>
    </r>
    <r>
      <rPr>
        <sz val="8"/>
        <color theme="1"/>
        <rFont val="Arial"/>
        <family val="2"/>
      </rPr>
      <t>(4.79‑6.31)</t>
    </r>
  </si>
  <si>
    <r>
      <t>1.91</t>
    </r>
    <r>
      <rPr>
        <sz val="8"/>
        <color theme="1"/>
        <rFont val="Arial"/>
        <family val="2"/>
      </rPr>
      <t>(1.70‑2.17)</t>
    </r>
  </si>
  <si>
    <r>
      <t>2.29</t>
    </r>
    <r>
      <rPr>
        <sz val="8"/>
        <color theme="1"/>
        <rFont val="Arial"/>
        <family val="2"/>
      </rPr>
      <t>(2.04‑2.60)</t>
    </r>
  </si>
  <si>
    <r>
      <t>2.84</t>
    </r>
    <r>
      <rPr>
        <sz val="8"/>
        <color theme="1"/>
        <rFont val="Arial"/>
        <family val="2"/>
      </rPr>
      <t>(2.52‑3.22)</t>
    </r>
  </si>
  <si>
    <r>
      <t>3.36</t>
    </r>
    <r>
      <rPr>
        <sz val="8"/>
        <color theme="1"/>
        <rFont val="Arial"/>
        <family val="2"/>
      </rPr>
      <t>(2.97‑3.80)</t>
    </r>
  </si>
  <si>
    <r>
      <t>4.03</t>
    </r>
    <r>
      <rPr>
        <sz val="8"/>
        <color theme="1"/>
        <rFont val="Arial"/>
        <family val="2"/>
      </rPr>
      <t>(3.54‑4.55)</t>
    </r>
  </si>
  <si>
    <r>
      <t>4.62</t>
    </r>
    <r>
      <rPr>
        <sz val="8"/>
        <color theme="1"/>
        <rFont val="Arial"/>
        <family val="2"/>
      </rPr>
      <t>(4.03‑5.20)</t>
    </r>
  </si>
  <si>
    <r>
      <t>5.23</t>
    </r>
    <r>
      <rPr>
        <sz val="8"/>
        <color theme="1"/>
        <rFont val="Arial"/>
        <family val="2"/>
      </rPr>
      <t>(4.53‑5.88)</t>
    </r>
  </si>
  <si>
    <r>
      <t>5.86</t>
    </r>
    <r>
      <rPr>
        <sz val="8"/>
        <color theme="1"/>
        <rFont val="Arial"/>
        <family val="2"/>
      </rPr>
      <t>(5.02‑6.58)</t>
    </r>
  </si>
  <si>
    <r>
      <t>6.74</t>
    </r>
    <r>
      <rPr>
        <sz val="8"/>
        <color theme="1"/>
        <rFont val="Arial"/>
        <family val="2"/>
      </rPr>
      <t>(5.70‑7.56)</t>
    </r>
  </si>
  <si>
    <r>
      <t>7.50</t>
    </r>
    <r>
      <rPr>
        <sz val="8"/>
        <color theme="1"/>
        <rFont val="Arial"/>
        <family val="2"/>
      </rPr>
      <t>(6.25‑8.40)</t>
    </r>
  </si>
  <si>
    <r>
      <t>2.32</t>
    </r>
    <r>
      <rPr>
        <sz val="8"/>
        <color theme="1"/>
        <rFont val="Arial"/>
        <family val="2"/>
      </rPr>
      <t>(2.08‑2.63)</t>
    </r>
  </si>
  <si>
    <r>
      <t>2.78</t>
    </r>
    <r>
      <rPr>
        <sz val="8"/>
        <color theme="1"/>
        <rFont val="Arial"/>
        <family val="2"/>
      </rPr>
      <t>(2.49‑3.15)</t>
    </r>
  </si>
  <si>
    <r>
      <t>3.46</t>
    </r>
    <r>
      <rPr>
        <sz val="8"/>
        <color theme="1"/>
        <rFont val="Arial"/>
        <family val="2"/>
      </rPr>
      <t>(3.09‑3.92)</t>
    </r>
  </si>
  <si>
    <r>
      <t>4.13</t>
    </r>
    <r>
      <rPr>
        <sz val="8"/>
        <color theme="1"/>
        <rFont val="Arial"/>
        <family val="2"/>
      </rPr>
      <t>(3.67‑4.66)</t>
    </r>
  </si>
  <si>
    <r>
      <t>5.02</t>
    </r>
    <r>
      <rPr>
        <sz val="8"/>
        <color theme="1"/>
        <rFont val="Arial"/>
        <family val="2"/>
      </rPr>
      <t>(4.42‑5.64)</t>
    </r>
  </si>
  <si>
    <r>
      <t>5.82</t>
    </r>
    <r>
      <rPr>
        <sz val="8"/>
        <color theme="1"/>
        <rFont val="Arial"/>
        <family val="2"/>
      </rPr>
      <t>(5.08‑6.51)</t>
    </r>
  </si>
  <si>
    <r>
      <t>6.67</t>
    </r>
    <r>
      <rPr>
        <sz val="8"/>
        <color theme="1"/>
        <rFont val="Arial"/>
        <family val="2"/>
      </rPr>
      <t>(5.75‑7.43)</t>
    </r>
  </si>
  <si>
    <r>
      <t>7.58</t>
    </r>
    <r>
      <rPr>
        <sz val="8"/>
        <color theme="1"/>
        <rFont val="Arial"/>
        <family val="2"/>
      </rPr>
      <t>(6.46‑8.43)</t>
    </r>
  </si>
  <si>
    <r>
      <t>8.88</t>
    </r>
    <r>
      <rPr>
        <sz val="8"/>
        <color theme="1"/>
        <rFont val="Arial"/>
        <family val="2"/>
      </rPr>
      <t>(7.44‑9.87)</t>
    </r>
  </si>
  <si>
    <r>
      <t>10.0</t>
    </r>
    <r>
      <rPr>
        <sz val="8"/>
        <color theme="1"/>
        <rFont val="Arial"/>
        <family val="2"/>
      </rPr>
      <t>(8.28‑11.2)</t>
    </r>
  </si>
  <si>
    <r>
      <t>2.74</t>
    </r>
    <r>
      <rPr>
        <sz val="8"/>
        <color theme="1"/>
        <rFont val="Arial"/>
        <family val="2"/>
      </rPr>
      <t>(2.53‑3.01)</t>
    </r>
  </si>
  <si>
    <r>
      <t>3.32</t>
    </r>
    <r>
      <rPr>
        <sz val="8"/>
        <color theme="1"/>
        <rFont val="Arial"/>
        <family val="2"/>
      </rPr>
      <t>(3.07‑3.64)</t>
    </r>
  </si>
  <si>
    <r>
      <t>4.24</t>
    </r>
    <r>
      <rPr>
        <sz val="8"/>
        <color theme="1"/>
        <rFont val="Arial"/>
        <family val="2"/>
      </rPr>
      <t>(3.91‑4.65)</t>
    </r>
  </si>
  <si>
    <r>
      <t>5.02</t>
    </r>
    <r>
      <rPr>
        <sz val="8"/>
        <color theme="1"/>
        <rFont val="Arial"/>
        <family val="2"/>
      </rPr>
      <t>(4.61‑5.49)</t>
    </r>
  </si>
  <si>
    <r>
      <t>6.18</t>
    </r>
    <r>
      <rPr>
        <sz val="8"/>
        <color theme="1"/>
        <rFont val="Arial"/>
        <family val="2"/>
      </rPr>
      <t>(5.63‑6.73)</t>
    </r>
  </si>
  <si>
    <r>
      <t>7.16</t>
    </r>
    <r>
      <rPr>
        <sz val="8"/>
        <color theme="1"/>
        <rFont val="Arial"/>
        <family val="2"/>
      </rPr>
      <t>(6.48‑7.80)</t>
    </r>
  </si>
  <si>
    <r>
      <t>8.25</t>
    </r>
    <r>
      <rPr>
        <sz val="8"/>
        <color theme="1"/>
        <rFont val="Arial"/>
        <family val="2"/>
      </rPr>
      <t>(7.40‑8.96)</t>
    </r>
  </si>
  <si>
    <r>
      <t>9.45</t>
    </r>
    <r>
      <rPr>
        <sz val="8"/>
        <color theme="1"/>
        <rFont val="Arial"/>
        <family val="2"/>
      </rPr>
      <t>(8.39‑10.3)</t>
    </r>
  </si>
  <si>
    <r>
      <t>11.2</t>
    </r>
    <r>
      <rPr>
        <sz val="8"/>
        <color theme="1"/>
        <rFont val="Arial"/>
        <family val="2"/>
      </rPr>
      <t>(9.81‑12.2)</t>
    </r>
  </si>
  <si>
    <r>
      <t>12.7</t>
    </r>
    <r>
      <rPr>
        <sz val="8"/>
        <color theme="1"/>
        <rFont val="Arial"/>
        <family val="2"/>
      </rPr>
      <t>(11.0‑13.8)</t>
    </r>
  </si>
  <si>
    <r>
      <t>3.22</t>
    </r>
    <r>
      <rPr>
        <sz val="8"/>
        <color theme="1"/>
        <rFont val="Arial"/>
        <family val="2"/>
      </rPr>
      <t>(2.98‑3.51)</t>
    </r>
  </si>
  <si>
    <r>
      <t>3.89</t>
    </r>
    <r>
      <rPr>
        <sz val="8"/>
        <color theme="1"/>
        <rFont val="Arial"/>
        <family val="2"/>
      </rPr>
      <t>(3.61‑4.25)</t>
    </r>
  </si>
  <si>
    <r>
      <t>4.95</t>
    </r>
    <r>
      <rPr>
        <sz val="8"/>
        <color theme="1"/>
        <rFont val="Arial"/>
        <family val="2"/>
      </rPr>
      <t>(4.56‑5.40)</t>
    </r>
  </si>
  <si>
    <r>
      <t>5.83</t>
    </r>
    <r>
      <rPr>
        <sz val="8"/>
        <color theme="1"/>
        <rFont val="Arial"/>
        <family val="2"/>
      </rPr>
      <t>(5.35‑6.34)</t>
    </r>
  </si>
  <si>
    <r>
      <t>7.08</t>
    </r>
    <r>
      <rPr>
        <sz val="8"/>
        <color theme="1"/>
        <rFont val="Arial"/>
        <family val="2"/>
      </rPr>
      <t>(6.47‑7.70)</t>
    </r>
  </si>
  <si>
    <r>
      <t>8.14</t>
    </r>
    <r>
      <rPr>
        <sz val="8"/>
        <color theme="1"/>
        <rFont val="Arial"/>
        <family val="2"/>
      </rPr>
      <t>(7.40‑8.84)</t>
    </r>
  </si>
  <si>
    <r>
      <t>9.28</t>
    </r>
    <r>
      <rPr>
        <sz val="8"/>
        <color theme="1"/>
        <rFont val="Arial"/>
        <family val="2"/>
      </rPr>
      <t>(8.38‑10.1)</t>
    </r>
  </si>
  <si>
    <r>
      <t>10.5</t>
    </r>
    <r>
      <rPr>
        <sz val="8"/>
        <color theme="1"/>
        <rFont val="Arial"/>
        <family val="2"/>
      </rPr>
      <t>(9.43‑11.4)</t>
    </r>
  </si>
  <si>
    <r>
      <t>12.3</t>
    </r>
    <r>
      <rPr>
        <sz val="8"/>
        <color theme="1"/>
        <rFont val="Arial"/>
        <family val="2"/>
      </rPr>
      <t>(10.9‑13.4)</t>
    </r>
  </si>
  <si>
    <r>
      <t>13.8</t>
    </r>
    <r>
      <rPr>
        <sz val="8"/>
        <color theme="1"/>
        <rFont val="Arial"/>
        <family val="2"/>
      </rPr>
      <t>(12.1‑15.0)</t>
    </r>
  </si>
  <si>
    <r>
      <t>3.41</t>
    </r>
    <r>
      <rPr>
        <sz val="8"/>
        <color theme="1"/>
        <rFont val="Arial"/>
        <family val="2"/>
      </rPr>
      <t>(3.15‑3.72)</t>
    </r>
  </si>
  <si>
    <r>
      <t>4.13</t>
    </r>
    <r>
      <rPr>
        <sz val="8"/>
        <color theme="1"/>
        <rFont val="Arial"/>
        <family val="2"/>
      </rPr>
      <t>(3.82‑4.50)</t>
    </r>
  </si>
  <si>
    <r>
      <t>5.25</t>
    </r>
    <r>
      <rPr>
        <sz val="8"/>
        <color theme="1"/>
        <rFont val="Arial"/>
        <family val="2"/>
      </rPr>
      <t>(4.84‑5.71)</t>
    </r>
  </si>
  <si>
    <r>
      <t>6.17</t>
    </r>
    <r>
      <rPr>
        <sz val="8"/>
        <color theme="1"/>
        <rFont val="Arial"/>
        <family val="2"/>
      </rPr>
      <t>(5.67‑6.71)</t>
    </r>
  </si>
  <si>
    <r>
      <t>7.50</t>
    </r>
    <r>
      <rPr>
        <sz val="8"/>
        <color theme="1"/>
        <rFont val="Arial"/>
        <family val="2"/>
      </rPr>
      <t>(6.85‑8.14)</t>
    </r>
  </si>
  <si>
    <r>
      <t>8.61</t>
    </r>
    <r>
      <rPr>
        <sz val="8"/>
        <color theme="1"/>
        <rFont val="Arial"/>
        <family val="2"/>
      </rPr>
      <t>(7.83‑9.34)</t>
    </r>
  </si>
  <si>
    <r>
      <t>9.81</t>
    </r>
    <r>
      <rPr>
        <sz val="8"/>
        <color theme="1"/>
        <rFont val="Arial"/>
        <family val="2"/>
      </rPr>
      <t>(8.86‑10.6)</t>
    </r>
  </si>
  <si>
    <r>
      <t>11.1</t>
    </r>
    <r>
      <rPr>
        <sz val="8"/>
        <color theme="1"/>
        <rFont val="Arial"/>
        <family val="2"/>
      </rPr>
      <t>(9.95‑12.0)</t>
    </r>
  </si>
  <si>
    <r>
      <t>13.0</t>
    </r>
    <r>
      <rPr>
        <sz val="8"/>
        <color theme="1"/>
        <rFont val="Arial"/>
        <family val="2"/>
      </rPr>
      <t>(11.5‑14.1)</t>
    </r>
  </si>
  <si>
    <r>
      <t>14.5</t>
    </r>
    <r>
      <rPr>
        <sz val="8"/>
        <color theme="1"/>
        <rFont val="Arial"/>
        <family val="2"/>
      </rPr>
      <t>(12.7‑15.8)</t>
    </r>
  </si>
  <si>
    <r>
      <t>3.60</t>
    </r>
    <r>
      <rPr>
        <sz val="8"/>
        <color theme="1"/>
        <rFont val="Arial"/>
        <family val="2"/>
      </rPr>
      <t>(3.33‑3.93)</t>
    </r>
  </si>
  <si>
    <r>
      <t>4.36</t>
    </r>
    <r>
      <rPr>
        <sz val="8"/>
        <color theme="1"/>
        <rFont val="Arial"/>
        <family val="2"/>
      </rPr>
      <t>(4.03‑4.75)</t>
    </r>
  </si>
  <si>
    <r>
      <t>5.54</t>
    </r>
    <r>
      <rPr>
        <sz val="8"/>
        <color theme="1"/>
        <rFont val="Arial"/>
        <family val="2"/>
      </rPr>
      <t>(5.11‑6.03)</t>
    </r>
  </si>
  <si>
    <r>
      <t>6.51</t>
    </r>
    <r>
      <rPr>
        <sz val="8"/>
        <color theme="1"/>
        <rFont val="Arial"/>
        <family val="2"/>
      </rPr>
      <t>(5.99‑7.07)</t>
    </r>
  </si>
  <si>
    <r>
      <t>7.91</t>
    </r>
    <r>
      <rPr>
        <sz val="8"/>
        <color theme="1"/>
        <rFont val="Arial"/>
        <family val="2"/>
      </rPr>
      <t>(7.24‑8.58)</t>
    </r>
  </si>
  <si>
    <r>
      <t>9.08</t>
    </r>
    <r>
      <rPr>
        <sz val="8"/>
        <color theme="1"/>
        <rFont val="Arial"/>
        <family val="2"/>
      </rPr>
      <t>(8.26‑9.84)</t>
    </r>
  </si>
  <si>
    <r>
      <t>10.3</t>
    </r>
    <r>
      <rPr>
        <sz val="8"/>
        <color theme="1"/>
        <rFont val="Arial"/>
        <family val="2"/>
      </rPr>
      <t>(9.33‑11.2)</t>
    </r>
  </si>
  <si>
    <r>
      <t>11.7</t>
    </r>
    <r>
      <rPr>
        <sz val="8"/>
        <color theme="1"/>
        <rFont val="Arial"/>
        <family val="2"/>
      </rPr>
      <t>(10.5‑12.7)</t>
    </r>
  </si>
  <si>
    <r>
      <t>13.7</t>
    </r>
    <r>
      <rPr>
        <sz val="8"/>
        <color theme="1"/>
        <rFont val="Arial"/>
        <family val="2"/>
      </rPr>
      <t>(12.1‑14.8)</t>
    </r>
  </si>
  <si>
    <r>
      <t>15.3</t>
    </r>
    <r>
      <rPr>
        <sz val="8"/>
        <color theme="1"/>
        <rFont val="Arial"/>
        <family val="2"/>
      </rPr>
      <t>(13.4‑16.7)</t>
    </r>
  </si>
  <si>
    <r>
      <t>4.14</t>
    </r>
    <r>
      <rPr>
        <sz val="8"/>
        <color theme="1"/>
        <rFont val="Arial"/>
        <family val="2"/>
      </rPr>
      <t>(3.84‑4.50)</t>
    </r>
  </si>
  <si>
    <r>
      <t>4.99</t>
    </r>
    <r>
      <rPr>
        <sz val="8"/>
        <color theme="1"/>
        <rFont val="Arial"/>
        <family val="2"/>
      </rPr>
      <t>(4.62‑5.41)</t>
    </r>
  </si>
  <si>
    <r>
      <t>6.23</t>
    </r>
    <r>
      <rPr>
        <sz val="8"/>
        <color theme="1"/>
        <rFont val="Arial"/>
        <family val="2"/>
      </rPr>
      <t>(5.76‑6.76)</t>
    </r>
  </si>
  <si>
    <r>
      <t>7.25</t>
    </r>
    <r>
      <rPr>
        <sz val="8"/>
        <color theme="1"/>
        <rFont val="Arial"/>
        <family val="2"/>
      </rPr>
      <t>(6.69‑7.86)</t>
    </r>
  </si>
  <si>
    <r>
      <t>8.72</t>
    </r>
    <r>
      <rPr>
        <sz val="8"/>
        <color theme="1"/>
        <rFont val="Arial"/>
        <family val="2"/>
      </rPr>
      <t>(8.01‑9.44)</t>
    </r>
  </si>
  <si>
    <r>
      <t>9.93</t>
    </r>
    <r>
      <rPr>
        <sz val="8"/>
        <color theme="1"/>
        <rFont val="Arial"/>
        <family val="2"/>
      </rPr>
      <t>(9.09‑10.8)</t>
    </r>
  </si>
  <si>
    <r>
      <t>11.2</t>
    </r>
    <r>
      <rPr>
        <sz val="8"/>
        <color theme="1"/>
        <rFont val="Arial"/>
        <family val="2"/>
      </rPr>
      <t>(10.2‑12.2)</t>
    </r>
  </si>
  <si>
    <r>
      <t>12.6</t>
    </r>
    <r>
      <rPr>
        <sz val="8"/>
        <color theme="1"/>
        <rFont val="Arial"/>
        <family val="2"/>
      </rPr>
      <t>(11.4‑13.7)</t>
    </r>
  </si>
  <si>
    <r>
      <t>14.6</t>
    </r>
    <r>
      <rPr>
        <sz val="8"/>
        <color theme="1"/>
        <rFont val="Arial"/>
        <family val="2"/>
      </rPr>
      <t>(13.0‑15.9)</t>
    </r>
  </si>
  <si>
    <r>
      <t>16.3</t>
    </r>
    <r>
      <rPr>
        <sz val="8"/>
        <color theme="1"/>
        <rFont val="Arial"/>
        <family val="2"/>
      </rPr>
      <t>(14.4‑17.7)</t>
    </r>
  </si>
  <si>
    <r>
      <t>4.71</t>
    </r>
    <r>
      <rPr>
        <sz val="8"/>
        <color theme="1"/>
        <rFont val="Arial"/>
        <family val="2"/>
      </rPr>
      <t>(4.38‑5.08)</t>
    </r>
  </si>
  <si>
    <r>
      <t>5.64</t>
    </r>
    <r>
      <rPr>
        <sz val="8"/>
        <color theme="1"/>
        <rFont val="Arial"/>
        <family val="2"/>
      </rPr>
      <t>(5.25‑6.09)</t>
    </r>
  </si>
  <si>
    <r>
      <t>6.97</t>
    </r>
    <r>
      <rPr>
        <sz val="8"/>
        <color theme="1"/>
        <rFont val="Arial"/>
        <family val="2"/>
      </rPr>
      <t>(6.48‑7.52)</t>
    </r>
  </si>
  <si>
    <r>
      <t>8.04</t>
    </r>
    <r>
      <rPr>
        <sz val="8"/>
        <color theme="1"/>
        <rFont val="Arial"/>
        <family val="2"/>
      </rPr>
      <t>(7.46‑8.68)</t>
    </r>
  </si>
  <si>
    <r>
      <t>9.56</t>
    </r>
    <r>
      <rPr>
        <sz val="8"/>
        <color theme="1"/>
        <rFont val="Arial"/>
        <family val="2"/>
      </rPr>
      <t>(8.84‑10.3)</t>
    </r>
  </si>
  <si>
    <r>
      <t>10.8</t>
    </r>
    <r>
      <rPr>
        <sz val="8"/>
        <color theme="1"/>
        <rFont val="Arial"/>
        <family val="2"/>
      </rPr>
      <t>(9.96‑11.6)</t>
    </r>
  </si>
  <si>
    <r>
      <t>12.1</t>
    </r>
    <r>
      <rPr>
        <sz val="8"/>
        <color theme="1"/>
        <rFont val="Arial"/>
        <family val="2"/>
      </rPr>
      <t>(11.1‑13.1)</t>
    </r>
  </si>
  <si>
    <r>
      <t>13.5</t>
    </r>
    <r>
      <rPr>
        <sz val="8"/>
        <color theme="1"/>
        <rFont val="Arial"/>
        <family val="2"/>
      </rPr>
      <t>(12.3‑14.6)</t>
    </r>
  </si>
  <si>
    <r>
      <t>15.4</t>
    </r>
    <r>
      <rPr>
        <sz val="8"/>
        <color theme="1"/>
        <rFont val="Arial"/>
        <family val="2"/>
      </rPr>
      <t>(13.9‑16.7)</t>
    </r>
  </si>
  <si>
    <r>
      <t>17.0</t>
    </r>
    <r>
      <rPr>
        <sz val="8"/>
        <color theme="1"/>
        <rFont val="Arial"/>
        <family val="2"/>
      </rPr>
      <t>(15.2‑18.4)</t>
    </r>
  </si>
  <si>
    <r>
      <t>6.34</t>
    </r>
    <r>
      <rPr>
        <sz val="8"/>
        <color theme="1"/>
        <rFont val="Arial"/>
        <family val="2"/>
      </rPr>
      <t>(5.97‑6.78)</t>
    </r>
  </si>
  <si>
    <r>
      <t>7.56</t>
    </r>
    <r>
      <rPr>
        <sz val="8"/>
        <color theme="1"/>
        <rFont val="Arial"/>
        <family val="2"/>
      </rPr>
      <t>(7.10‑8.09)</t>
    </r>
  </si>
  <si>
    <r>
      <t>9.14</t>
    </r>
    <r>
      <rPr>
        <sz val="8"/>
        <color theme="1"/>
        <rFont val="Arial"/>
        <family val="2"/>
      </rPr>
      <t>(8.58‑9.77)</t>
    </r>
  </si>
  <si>
    <r>
      <t>10.4</t>
    </r>
    <r>
      <rPr>
        <sz val="8"/>
        <color theme="1"/>
        <rFont val="Arial"/>
        <family val="2"/>
      </rPr>
      <t>(9.72‑11.1)</t>
    </r>
  </si>
  <si>
    <r>
      <t>12.1</t>
    </r>
    <r>
      <rPr>
        <sz val="8"/>
        <color theme="1"/>
        <rFont val="Arial"/>
        <family val="2"/>
      </rPr>
      <t>(11.3‑12.9)</t>
    </r>
  </si>
  <si>
    <r>
      <t>13.4</t>
    </r>
    <r>
      <rPr>
        <sz val="8"/>
        <color theme="1"/>
        <rFont val="Arial"/>
        <family val="2"/>
      </rPr>
      <t>(12.4‑14.3)</t>
    </r>
  </si>
  <si>
    <r>
      <t>14.7</t>
    </r>
    <r>
      <rPr>
        <sz val="8"/>
        <color theme="1"/>
        <rFont val="Arial"/>
        <family val="2"/>
      </rPr>
      <t>(13.6‑15.7)</t>
    </r>
  </si>
  <si>
    <r>
      <t>16.1</t>
    </r>
    <r>
      <rPr>
        <sz val="8"/>
        <color theme="1"/>
        <rFont val="Arial"/>
        <family val="2"/>
      </rPr>
      <t>(14.8‑17.2)</t>
    </r>
  </si>
  <si>
    <r>
      <t>17.9</t>
    </r>
    <r>
      <rPr>
        <sz val="8"/>
        <color theme="1"/>
        <rFont val="Arial"/>
        <family val="2"/>
      </rPr>
      <t>(16.4‑19.2)</t>
    </r>
  </si>
  <si>
    <r>
      <t>19.4</t>
    </r>
    <r>
      <rPr>
        <sz val="8"/>
        <color theme="1"/>
        <rFont val="Arial"/>
        <family val="2"/>
      </rPr>
      <t>(17.6‑20.8)</t>
    </r>
  </si>
  <si>
    <r>
      <t>7.82</t>
    </r>
    <r>
      <rPr>
        <sz val="8"/>
        <color theme="1"/>
        <rFont val="Arial"/>
        <family val="2"/>
      </rPr>
      <t>(7.40‑8.29)</t>
    </r>
  </si>
  <si>
    <r>
      <t>9.27</t>
    </r>
    <r>
      <rPr>
        <sz val="8"/>
        <color theme="1"/>
        <rFont val="Arial"/>
        <family val="2"/>
      </rPr>
      <t>(8.77‑9.83)</t>
    </r>
  </si>
  <si>
    <r>
      <t>11.0</t>
    </r>
    <r>
      <rPr>
        <sz val="8"/>
        <color theme="1"/>
        <rFont val="Arial"/>
        <family val="2"/>
      </rPr>
      <t>(10.4‑11.6)</t>
    </r>
  </si>
  <si>
    <r>
      <t>12.2</t>
    </r>
    <r>
      <rPr>
        <sz val="8"/>
        <color theme="1"/>
        <rFont val="Arial"/>
        <family val="2"/>
      </rPr>
      <t>(11.6‑13.0)</t>
    </r>
  </si>
  <si>
    <r>
      <t>13.9</t>
    </r>
    <r>
      <rPr>
        <sz val="8"/>
        <color theme="1"/>
        <rFont val="Arial"/>
        <family val="2"/>
      </rPr>
      <t>(13.1‑14.7)</t>
    </r>
  </si>
  <si>
    <r>
      <t>15.2</t>
    </r>
    <r>
      <rPr>
        <sz val="8"/>
        <color theme="1"/>
        <rFont val="Arial"/>
        <family val="2"/>
      </rPr>
      <t>(14.3‑16.1)</t>
    </r>
  </si>
  <si>
    <r>
      <t>16.4</t>
    </r>
    <r>
      <rPr>
        <sz val="8"/>
        <color theme="1"/>
        <rFont val="Arial"/>
        <family val="2"/>
      </rPr>
      <t>(15.4‑17.4)</t>
    </r>
  </si>
  <si>
    <r>
      <t>17.7</t>
    </r>
    <r>
      <rPr>
        <sz val="8"/>
        <color theme="1"/>
        <rFont val="Arial"/>
        <family val="2"/>
      </rPr>
      <t>(16.5‑18.7)</t>
    </r>
  </si>
  <si>
    <r>
      <t>19.2</t>
    </r>
    <r>
      <rPr>
        <sz val="8"/>
        <color theme="1"/>
        <rFont val="Arial"/>
        <family val="2"/>
      </rPr>
      <t>(17.8‑20.4)</t>
    </r>
  </si>
  <si>
    <r>
      <t>20.4</t>
    </r>
    <r>
      <rPr>
        <sz val="8"/>
        <color theme="1"/>
        <rFont val="Arial"/>
        <family val="2"/>
      </rPr>
      <t>(18.8‑21.8)</t>
    </r>
  </si>
  <si>
    <r>
      <t>9.81</t>
    </r>
    <r>
      <rPr>
        <sz val="8"/>
        <color theme="1"/>
        <rFont val="Arial"/>
        <family val="2"/>
      </rPr>
      <t>(9.30‑10.4)</t>
    </r>
  </si>
  <si>
    <r>
      <t>11.6</t>
    </r>
    <r>
      <rPr>
        <sz val="8"/>
        <color theme="1"/>
        <rFont val="Arial"/>
        <family val="2"/>
      </rPr>
      <t>(11.0‑12.2)</t>
    </r>
  </si>
  <si>
    <r>
      <t>13.6</t>
    </r>
    <r>
      <rPr>
        <sz val="8"/>
        <color theme="1"/>
        <rFont val="Arial"/>
        <family val="2"/>
      </rPr>
      <t>(12.8‑14.3)</t>
    </r>
  </si>
  <si>
    <r>
      <t>15.0</t>
    </r>
    <r>
      <rPr>
        <sz val="8"/>
        <color theme="1"/>
        <rFont val="Arial"/>
        <family val="2"/>
      </rPr>
      <t>(14.2‑15.8)</t>
    </r>
  </si>
  <si>
    <r>
      <t>16.9</t>
    </r>
    <r>
      <rPr>
        <sz val="8"/>
        <color theme="1"/>
        <rFont val="Arial"/>
        <family val="2"/>
      </rPr>
      <t>(15.9‑17.8)</t>
    </r>
  </si>
  <si>
    <r>
      <t>18.3</t>
    </r>
    <r>
      <rPr>
        <sz val="8"/>
        <color theme="1"/>
        <rFont val="Arial"/>
        <family val="2"/>
      </rPr>
      <t>(17.2‑19.3)</t>
    </r>
  </si>
  <si>
    <r>
      <t>19.6</t>
    </r>
    <r>
      <rPr>
        <sz val="8"/>
        <color theme="1"/>
        <rFont val="Arial"/>
        <family val="2"/>
      </rPr>
      <t>(18.5‑20.7)</t>
    </r>
  </si>
  <si>
    <r>
      <t>20.9</t>
    </r>
    <r>
      <rPr>
        <sz val="8"/>
        <color theme="1"/>
        <rFont val="Arial"/>
        <family val="2"/>
      </rPr>
      <t>(19.6‑22.1)</t>
    </r>
  </si>
  <si>
    <r>
      <t>22.5</t>
    </r>
    <r>
      <rPr>
        <sz val="8"/>
        <color theme="1"/>
        <rFont val="Arial"/>
        <family val="2"/>
      </rPr>
      <t>(21.0‑23.9)</t>
    </r>
  </si>
  <si>
    <r>
      <t>23.7</t>
    </r>
    <r>
      <rPr>
        <sz val="8"/>
        <color theme="1"/>
        <rFont val="Arial"/>
        <family val="2"/>
      </rPr>
      <t>(22.1‑25.2)</t>
    </r>
  </si>
  <si>
    <r>
      <t>11.6</t>
    </r>
    <r>
      <rPr>
        <sz val="8"/>
        <color theme="1"/>
        <rFont val="Arial"/>
        <family val="2"/>
      </rPr>
      <t>(11.1‑12.3)</t>
    </r>
  </si>
  <si>
    <r>
      <t>13.7</t>
    </r>
    <r>
      <rPr>
        <sz val="8"/>
        <color theme="1"/>
        <rFont val="Arial"/>
        <family val="2"/>
      </rPr>
      <t>(13.0‑14.4)</t>
    </r>
  </si>
  <si>
    <r>
      <t>15.8</t>
    </r>
    <r>
      <rPr>
        <sz val="8"/>
        <color theme="1"/>
        <rFont val="Arial"/>
        <family val="2"/>
      </rPr>
      <t>(15.0‑16.7)</t>
    </r>
  </si>
  <si>
    <r>
      <t>17.4</t>
    </r>
    <r>
      <rPr>
        <sz val="8"/>
        <color theme="1"/>
        <rFont val="Arial"/>
        <family val="2"/>
      </rPr>
      <t>(16.5‑18.3)</t>
    </r>
  </si>
  <si>
    <r>
      <t>19.4</t>
    </r>
    <r>
      <rPr>
        <sz val="8"/>
        <color theme="1"/>
        <rFont val="Arial"/>
        <family val="2"/>
      </rPr>
      <t>(18.4‑20.4)</t>
    </r>
  </si>
  <si>
    <r>
      <t>20.9</t>
    </r>
    <r>
      <rPr>
        <sz val="8"/>
        <color theme="1"/>
        <rFont val="Arial"/>
        <family val="2"/>
      </rPr>
      <t>(19.7‑22.0)</t>
    </r>
  </si>
  <si>
    <r>
      <t>22.3</t>
    </r>
    <r>
      <rPr>
        <sz val="8"/>
        <color theme="1"/>
        <rFont val="Arial"/>
        <family val="2"/>
      </rPr>
      <t>(21.0‑23.5)</t>
    </r>
  </si>
  <si>
    <r>
      <t>23.7</t>
    </r>
    <r>
      <rPr>
        <sz val="8"/>
        <color theme="1"/>
        <rFont val="Arial"/>
        <family val="2"/>
      </rPr>
      <t>(22.2‑25.0)</t>
    </r>
  </si>
  <si>
    <r>
      <t>25.3</t>
    </r>
    <r>
      <rPr>
        <sz val="8"/>
        <color theme="1"/>
        <rFont val="Arial"/>
        <family val="2"/>
      </rPr>
      <t>(23.7‑26.8)</t>
    </r>
  </si>
  <si>
    <r>
      <t>26.5</t>
    </r>
    <r>
      <rPr>
        <sz val="8"/>
        <color theme="1"/>
        <rFont val="Arial"/>
        <family val="2"/>
      </rPr>
      <t>(24.8‑28.2)</t>
    </r>
  </si>
  <si>
    <r>
      <t>1</t>
    </r>
    <r>
      <rPr>
        <sz val="8"/>
        <color theme="1"/>
        <rFont val="Arial"/>
        <family val="2"/>
      </rPr>
      <t xml:space="preserve"> Precipitation frequency (PF) estimates in this table are based on frequency analysis of partial duration series (PDS).</t>
    </r>
  </si>
  <si>
    <t>Numbers in parenthesis are PF estimates at lower and upper bounds of the 90% confidence interval. The probability that precipitation frequency estimates (for a given duration and average recurrence interval) will be greater than the upper bound (or less than the lower bound) is 5%. Estimates at upper bounds are not checked against probable maximum precipitation (PMP) estimates and may be higher than currently valid PMP values.</t>
  </si>
  <si>
    <t>Please refer to NOAA Atlas 14 document for more information.</t>
  </si>
  <si>
    <r>
      <t>Location information:</t>
    </r>
    <r>
      <rPr>
        <sz val="9"/>
        <color rgb="FF000000"/>
        <rFont val="Arial"/>
        <family val="2"/>
      </rPr>
      <t xml:space="preserve"> </t>
    </r>
  </si>
  <si>
    <r>
      <t xml:space="preserve">Name: </t>
    </r>
    <r>
      <rPr>
        <sz val="9"/>
        <color rgb="FF000000"/>
        <rFont val="Arial"/>
        <family val="2"/>
      </rPr>
      <t>Farmville, Virginia, USA*</t>
    </r>
  </si>
  <si>
    <r>
      <t>Latitude:</t>
    </r>
    <r>
      <rPr>
        <sz val="9"/>
        <color rgb="FF000000"/>
        <rFont val="Arial"/>
        <family val="2"/>
      </rPr>
      <t xml:space="preserve"> 37.3263°</t>
    </r>
  </si>
  <si>
    <r>
      <t>Longitude:</t>
    </r>
    <r>
      <rPr>
        <sz val="9"/>
        <color rgb="FF000000"/>
        <rFont val="Arial"/>
        <family val="2"/>
      </rPr>
      <t xml:space="preserve"> -78.3864°</t>
    </r>
  </si>
  <si>
    <r>
      <t>Elevation:</t>
    </r>
    <r>
      <rPr>
        <sz val="9"/>
        <color rgb="FF000000"/>
        <rFont val="Arial"/>
        <family val="2"/>
      </rPr>
      <t xml:space="preserve"> 422.09 ft **</t>
    </r>
  </si>
  <si>
    <r>
      <t>0.440</t>
    </r>
    <r>
      <rPr>
        <sz val="8"/>
        <color theme="1"/>
        <rFont val="Arial"/>
        <family val="2"/>
      </rPr>
      <t>(0.399‑0.486)</t>
    </r>
  </si>
  <si>
    <r>
      <t>0.519</t>
    </r>
    <r>
      <rPr>
        <sz val="8"/>
        <color theme="1"/>
        <rFont val="Arial"/>
        <family val="2"/>
      </rPr>
      <t>(0.471‑0.573)</t>
    </r>
  </si>
  <si>
    <r>
      <t>0.593</t>
    </r>
    <r>
      <rPr>
        <sz val="8"/>
        <color theme="1"/>
        <rFont val="Arial"/>
        <family val="2"/>
      </rPr>
      <t>(0.538‑0.655)</t>
    </r>
  </si>
  <si>
    <r>
      <t>0.673</t>
    </r>
    <r>
      <rPr>
        <sz val="8"/>
        <color theme="1"/>
        <rFont val="Arial"/>
        <family val="2"/>
      </rPr>
      <t>(0.607‑0.743)</t>
    </r>
  </si>
  <si>
    <r>
      <t>0.758</t>
    </r>
    <r>
      <rPr>
        <sz val="8"/>
        <color theme="1"/>
        <rFont val="Arial"/>
        <family val="2"/>
      </rPr>
      <t>(0.681‑0.835)</t>
    </r>
  </si>
  <si>
    <r>
      <t>0.830</t>
    </r>
    <r>
      <rPr>
        <sz val="8"/>
        <color theme="1"/>
        <rFont val="Arial"/>
        <family val="2"/>
      </rPr>
      <t>(0.744‑0.916)</t>
    </r>
  </si>
  <si>
    <r>
      <t>0.898</t>
    </r>
    <r>
      <rPr>
        <sz val="8"/>
        <color theme="1"/>
        <rFont val="Arial"/>
        <family val="2"/>
      </rPr>
      <t>(0.801‑0.991)</t>
    </r>
  </si>
  <si>
    <r>
      <t>0.964</t>
    </r>
    <r>
      <rPr>
        <sz val="8"/>
        <color theme="1"/>
        <rFont val="Arial"/>
        <family val="2"/>
      </rPr>
      <t>(0.855‑1.07)</t>
    </r>
  </si>
  <si>
    <r>
      <t>1.05</t>
    </r>
    <r>
      <rPr>
        <sz val="8"/>
        <color theme="1"/>
        <rFont val="Arial"/>
        <family val="2"/>
      </rPr>
      <t>(0.920‑1.16)</t>
    </r>
  </si>
  <si>
    <r>
      <t>1.12</t>
    </r>
    <r>
      <rPr>
        <sz val="8"/>
        <color theme="1"/>
        <rFont val="Arial"/>
        <family val="2"/>
      </rPr>
      <t>(0.979‑1.25)</t>
    </r>
  </si>
  <si>
    <r>
      <t>0.702</t>
    </r>
    <r>
      <rPr>
        <sz val="8"/>
        <color theme="1"/>
        <rFont val="Arial"/>
        <family val="2"/>
      </rPr>
      <t>(0.638‑0.777)</t>
    </r>
  </si>
  <si>
    <r>
      <t>0.830</t>
    </r>
    <r>
      <rPr>
        <sz val="8"/>
        <color theme="1"/>
        <rFont val="Arial"/>
        <family val="2"/>
      </rPr>
      <t>(0.753‑0.916)</t>
    </r>
  </si>
  <si>
    <r>
      <t>0.950</t>
    </r>
    <r>
      <rPr>
        <sz val="8"/>
        <color theme="1"/>
        <rFont val="Arial"/>
        <family val="2"/>
      </rPr>
      <t>(0.861‑1.05)</t>
    </r>
  </si>
  <si>
    <r>
      <t>1.08</t>
    </r>
    <r>
      <rPr>
        <sz val="8"/>
        <color theme="1"/>
        <rFont val="Arial"/>
        <family val="2"/>
      </rPr>
      <t>(0.971‑1.19)</t>
    </r>
  </si>
  <si>
    <r>
      <t>1.21</t>
    </r>
    <r>
      <rPr>
        <sz val="8"/>
        <color theme="1"/>
        <rFont val="Arial"/>
        <family val="2"/>
      </rPr>
      <t>(1.09‑1.33)</t>
    </r>
  </si>
  <si>
    <r>
      <t>1.32</t>
    </r>
    <r>
      <rPr>
        <sz val="8"/>
        <color theme="1"/>
        <rFont val="Arial"/>
        <family val="2"/>
      </rPr>
      <t>(1.19‑1.46)</t>
    </r>
  </si>
  <si>
    <r>
      <t>1.43</t>
    </r>
    <r>
      <rPr>
        <sz val="8"/>
        <color theme="1"/>
        <rFont val="Arial"/>
        <family val="2"/>
      </rPr>
      <t>(1.27‑1.58)</t>
    </r>
  </si>
  <si>
    <r>
      <t>1.53</t>
    </r>
    <r>
      <rPr>
        <sz val="8"/>
        <color theme="1"/>
        <rFont val="Arial"/>
        <family val="2"/>
      </rPr>
      <t>(1.36‑1.69)</t>
    </r>
  </si>
  <si>
    <r>
      <t>1.66</t>
    </r>
    <r>
      <rPr>
        <sz val="8"/>
        <color theme="1"/>
        <rFont val="Arial"/>
        <family val="2"/>
      </rPr>
      <t>(1.46‑1.83)</t>
    </r>
  </si>
  <si>
    <r>
      <t>1.77</t>
    </r>
    <r>
      <rPr>
        <sz val="8"/>
        <color theme="1"/>
        <rFont val="Arial"/>
        <family val="2"/>
      </rPr>
      <t>(1.54‑1.97)</t>
    </r>
  </si>
  <si>
    <r>
      <t>0.878</t>
    </r>
    <r>
      <rPr>
        <sz val="8"/>
        <color theme="1"/>
        <rFont val="Arial"/>
        <family val="2"/>
      </rPr>
      <t>(0.797‑0.971)</t>
    </r>
  </si>
  <si>
    <r>
      <t>1.04</t>
    </r>
    <r>
      <rPr>
        <sz val="8"/>
        <color theme="1"/>
        <rFont val="Arial"/>
        <family val="2"/>
      </rPr>
      <t>(0.947‑1.15)</t>
    </r>
  </si>
  <si>
    <r>
      <t>1.20</t>
    </r>
    <r>
      <rPr>
        <sz val="8"/>
        <color theme="1"/>
        <rFont val="Arial"/>
        <family val="2"/>
      </rPr>
      <t>(1.09‑1.33)</t>
    </r>
  </si>
  <si>
    <r>
      <t>1.36</t>
    </r>
    <r>
      <rPr>
        <sz val="8"/>
        <color theme="1"/>
        <rFont val="Arial"/>
        <family val="2"/>
      </rPr>
      <t>(1.23‑1.50)</t>
    </r>
  </si>
  <si>
    <r>
      <t>1.53</t>
    </r>
    <r>
      <rPr>
        <sz val="8"/>
        <color theme="1"/>
        <rFont val="Arial"/>
        <family val="2"/>
      </rPr>
      <t>(1.38‑1.69)</t>
    </r>
  </si>
  <si>
    <r>
      <t>1.67</t>
    </r>
    <r>
      <rPr>
        <sz val="8"/>
        <color theme="1"/>
        <rFont val="Arial"/>
        <family val="2"/>
      </rPr>
      <t>(1.50‑1.85)</t>
    </r>
  </si>
  <si>
    <r>
      <t>1.80</t>
    </r>
    <r>
      <rPr>
        <sz val="8"/>
        <color theme="1"/>
        <rFont val="Arial"/>
        <family val="2"/>
      </rPr>
      <t>(1.61‑1.99)</t>
    </r>
  </si>
  <si>
    <r>
      <t>1.93</t>
    </r>
    <r>
      <rPr>
        <sz val="8"/>
        <color theme="1"/>
        <rFont val="Arial"/>
        <family val="2"/>
      </rPr>
      <t>(1.71‑2.13)</t>
    </r>
  </si>
  <si>
    <r>
      <t>2.08</t>
    </r>
    <r>
      <rPr>
        <sz val="8"/>
        <color theme="1"/>
        <rFont val="Arial"/>
        <family val="2"/>
      </rPr>
      <t>(1.83‑2.31)</t>
    </r>
  </si>
  <si>
    <r>
      <t>2.22</t>
    </r>
    <r>
      <rPr>
        <sz val="8"/>
        <color theme="1"/>
        <rFont val="Arial"/>
        <family val="2"/>
      </rPr>
      <t>(1.94‑2.47)</t>
    </r>
  </si>
  <si>
    <r>
      <t>1.44</t>
    </r>
    <r>
      <rPr>
        <sz val="8"/>
        <color theme="1"/>
        <rFont val="Arial"/>
        <family val="2"/>
      </rPr>
      <t>(1.31‑1.59)</t>
    </r>
  </si>
  <si>
    <r>
      <t>1.71</t>
    </r>
    <r>
      <rPr>
        <sz val="8"/>
        <color theme="1"/>
        <rFont val="Arial"/>
        <family val="2"/>
      </rPr>
      <t>(1.55‑1.88)</t>
    </r>
  </si>
  <si>
    <r>
      <t>1.97</t>
    </r>
    <r>
      <rPr>
        <sz val="8"/>
        <color theme="1"/>
        <rFont val="Arial"/>
        <family val="2"/>
      </rPr>
      <t>(1.78‑2.18)</t>
    </r>
  </si>
  <si>
    <r>
      <t>2.27</t>
    </r>
    <r>
      <rPr>
        <sz val="8"/>
        <color theme="1"/>
        <rFont val="Arial"/>
        <family val="2"/>
      </rPr>
      <t>(2.04‑2.50)</t>
    </r>
  </si>
  <si>
    <r>
      <t>2.52</t>
    </r>
    <r>
      <rPr>
        <sz val="8"/>
        <color theme="1"/>
        <rFont val="Arial"/>
        <family val="2"/>
      </rPr>
      <t>(2.26‑2.78)</t>
    </r>
  </si>
  <si>
    <r>
      <t>2.76</t>
    </r>
    <r>
      <rPr>
        <sz val="8"/>
        <color theme="1"/>
        <rFont val="Arial"/>
        <family val="2"/>
      </rPr>
      <t>(2.46‑3.05)</t>
    </r>
  </si>
  <si>
    <r>
      <t>3.00</t>
    </r>
    <r>
      <rPr>
        <sz val="8"/>
        <color theme="1"/>
        <rFont val="Arial"/>
        <family val="2"/>
      </rPr>
      <t>(2.66‑3.32)</t>
    </r>
  </si>
  <si>
    <r>
      <t>3.32</t>
    </r>
    <r>
      <rPr>
        <sz val="8"/>
        <color theme="1"/>
        <rFont val="Arial"/>
        <family val="2"/>
      </rPr>
      <t>(2.92‑3.67)</t>
    </r>
  </si>
  <si>
    <r>
      <t>3.60</t>
    </r>
    <r>
      <rPr>
        <sz val="8"/>
        <color theme="1"/>
        <rFont val="Arial"/>
        <family val="2"/>
      </rPr>
      <t>(3.13‑3.99)</t>
    </r>
  </si>
  <si>
    <r>
      <t>1.50</t>
    </r>
    <r>
      <rPr>
        <sz val="8"/>
        <color theme="1"/>
        <rFont val="Arial"/>
        <family val="2"/>
      </rPr>
      <t>(1.36‑1.66)</t>
    </r>
  </si>
  <si>
    <r>
      <t>1.81</t>
    </r>
    <r>
      <rPr>
        <sz val="8"/>
        <color theme="1"/>
        <rFont val="Arial"/>
        <family val="2"/>
      </rPr>
      <t>(1.64‑2.00)</t>
    </r>
  </si>
  <si>
    <r>
      <t>2.19</t>
    </r>
    <r>
      <rPr>
        <sz val="8"/>
        <color theme="1"/>
        <rFont val="Arial"/>
        <family val="2"/>
      </rPr>
      <t>(1.98‑2.42)</t>
    </r>
  </si>
  <si>
    <r>
      <t>2.57</t>
    </r>
    <r>
      <rPr>
        <sz val="8"/>
        <color theme="1"/>
        <rFont val="Arial"/>
        <family val="2"/>
      </rPr>
      <t>(2.32‑2.84)</t>
    </r>
  </si>
  <si>
    <r>
      <t>3.02</t>
    </r>
    <r>
      <rPr>
        <sz val="8"/>
        <color theme="1"/>
        <rFont val="Arial"/>
        <family val="2"/>
      </rPr>
      <t>(2.72‑3.33)</t>
    </r>
  </si>
  <si>
    <r>
      <t>3.41</t>
    </r>
    <r>
      <rPr>
        <sz val="8"/>
        <color theme="1"/>
        <rFont val="Arial"/>
        <family val="2"/>
      </rPr>
      <t>(3.06‑3.77)</t>
    </r>
  </si>
  <si>
    <r>
      <t>3.80</t>
    </r>
    <r>
      <rPr>
        <sz val="8"/>
        <color theme="1"/>
        <rFont val="Arial"/>
        <family val="2"/>
      </rPr>
      <t>(3.39‑4.20)</t>
    </r>
  </si>
  <si>
    <r>
      <t>4.21</t>
    </r>
    <r>
      <rPr>
        <sz val="8"/>
        <color theme="1"/>
        <rFont val="Arial"/>
        <family val="2"/>
      </rPr>
      <t>(3.73‑4.65)</t>
    </r>
  </si>
  <si>
    <r>
      <t>4.76</t>
    </r>
    <r>
      <rPr>
        <sz val="8"/>
        <color theme="1"/>
        <rFont val="Arial"/>
        <family val="2"/>
      </rPr>
      <t>(4.18‑5.27)</t>
    </r>
  </si>
  <si>
    <r>
      <t>5.25</t>
    </r>
    <r>
      <rPr>
        <sz val="8"/>
        <color theme="1"/>
        <rFont val="Arial"/>
        <family val="2"/>
      </rPr>
      <t>(4.58‑5.83)</t>
    </r>
  </si>
  <si>
    <r>
      <t>1.74</t>
    </r>
    <r>
      <rPr>
        <sz val="8"/>
        <color theme="1"/>
        <rFont val="Arial"/>
        <family val="2"/>
      </rPr>
      <t>(1.57‑1.94)</t>
    </r>
  </si>
  <si>
    <r>
      <t>2.10</t>
    </r>
    <r>
      <rPr>
        <sz val="8"/>
        <color theme="1"/>
        <rFont val="Arial"/>
        <family val="2"/>
      </rPr>
      <t>(1.89‑2.33)</t>
    </r>
  </si>
  <si>
    <r>
      <t>2.59</t>
    </r>
    <r>
      <rPr>
        <sz val="8"/>
        <color theme="1"/>
        <rFont val="Arial"/>
        <family val="2"/>
      </rPr>
      <t>(2.33‑2.87)</t>
    </r>
  </si>
  <si>
    <r>
      <t>3.08</t>
    </r>
    <r>
      <rPr>
        <sz val="8"/>
        <color theme="1"/>
        <rFont val="Arial"/>
        <family val="2"/>
      </rPr>
      <t>(2.77‑3.42)</t>
    </r>
  </si>
  <si>
    <r>
      <t>3.70</t>
    </r>
    <r>
      <rPr>
        <sz val="8"/>
        <color theme="1"/>
        <rFont val="Arial"/>
        <family val="2"/>
      </rPr>
      <t>(3.31‑4.09)</t>
    </r>
  </si>
  <si>
    <r>
      <t>4.25</t>
    </r>
    <r>
      <rPr>
        <sz val="8"/>
        <color theme="1"/>
        <rFont val="Arial"/>
        <family val="2"/>
      </rPr>
      <t>(3.78‑4.70)</t>
    </r>
  </si>
  <si>
    <r>
      <t>4.81</t>
    </r>
    <r>
      <rPr>
        <sz val="8"/>
        <color theme="1"/>
        <rFont val="Arial"/>
        <family val="2"/>
      </rPr>
      <t>(4.25‑5.31)</t>
    </r>
  </si>
  <si>
    <r>
      <t>5.41</t>
    </r>
    <r>
      <rPr>
        <sz val="8"/>
        <color theme="1"/>
        <rFont val="Arial"/>
        <family val="2"/>
      </rPr>
      <t>(4.75‑5.98)</t>
    </r>
  </si>
  <si>
    <r>
      <t>6.23</t>
    </r>
    <r>
      <rPr>
        <sz val="8"/>
        <color theme="1"/>
        <rFont val="Arial"/>
        <family val="2"/>
      </rPr>
      <t>(5.42‑6.89)</t>
    </r>
  </si>
  <si>
    <r>
      <t>6.98</t>
    </r>
    <r>
      <rPr>
        <sz val="8"/>
        <color theme="1"/>
        <rFont val="Arial"/>
        <family val="2"/>
      </rPr>
      <t>(6.03‑7.73)</t>
    </r>
  </si>
  <si>
    <r>
      <t>1.87</t>
    </r>
    <r>
      <rPr>
        <sz val="8"/>
        <color theme="1"/>
        <rFont val="Arial"/>
        <family val="2"/>
      </rPr>
      <t>(1.68‑2.09)</t>
    </r>
  </si>
  <si>
    <r>
      <t>2.25</t>
    </r>
    <r>
      <rPr>
        <sz val="8"/>
        <color theme="1"/>
        <rFont val="Arial"/>
        <family val="2"/>
      </rPr>
      <t>(2.02‑2.52)</t>
    </r>
  </si>
  <si>
    <r>
      <t>2.78</t>
    </r>
    <r>
      <rPr>
        <sz val="8"/>
        <color theme="1"/>
        <rFont val="Arial"/>
        <family val="2"/>
      </rPr>
      <t>(2.49‑3.11)</t>
    </r>
  </si>
  <si>
    <r>
      <t>3.33</t>
    </r>
    <r>
      <rPr>
        <sz val="8"/>
        <color theme="1"/>
        <rFont val="Arial"/>
        <family val="2"/>
      </rPr>
      <t>(2.98‑3.73)</t>
    </r>
  </si>
  <si>
    <r>
      <t>4.04</t>
    </r>
    <r>
      <rPr>
        <sz val="8"/>
        <color theme="1"/>
        <rFont val="Arial"/>
        <family val="2"/>
      </rPr>
      <t>(3.58‑4.50)</t>
    </r>
  </si>
  <si>
    <r>
      <t>4.68</t>
    </r>
    <r>
      <rPr>
        <sz val="8"/>
        <color theme="1"/>
        <rFont val="Arial"/>
        <family val="2"/>
      </rPr>
      <t>(4.14‑5.22)</t>
    </r>
  </si>
  <si>
    <r>
      <t>5.35</t>
    </r>
    <r>
      <rPr>
        <sz val="8"/>
        <color theme="1"/>
        <rFont val="Arial"/>
        <family val="2"/>
      </rPr>
      <t>(4.70‑5.95)</t>
    </r>
  </si>
  <si>
    <r>
      <t>6.08</t>
    </r>
    <r>
      <rPr>
        <sz val="8"/>
        <color theme="1"/>
        <rFont val="Arial"/>
        <family val="2"/>
      </rPr>
      <t>(5.29‑6.75)</t>
    </r>
  </si>
  <si>
    <r>
      <t>7.10</t>
    </r>
    <r>
      <rPr>
        <sz val="8"/>
        <color theme="1"/>
        <rFont val="Arial"/>
        <family val="2"/>
      </rPr>
      <t>(6.12‑7.90)</t>
    </r>
  </si>
  <si>
    <r>
      <t>8.05</t>
    </r>
    <r>
      <rPr>
        <sz val="8"/>
        <color theme="1"/>
        <rFont val="Arial"/>
        <family val="2"/>
      </rPr>
      <t>(6.86‑8.96)</t>
    </r>
  </si>
  <si>
    <r>
      <t>2.23</t>
    </r>
    <r>
      <rPr>
        <sz val="8"/>
        <color theme="1"/>
        <rFont val="Arial"/>
        <family val="2"/>
      </rPr>
      <t>(2.01‑2.51)</t>
    </r>
  </si>
  <si>
    <r>
      <t>2.68</t>
    </r>
    <r>
      <rPr>
        <sz val="8"/>
        <color theme="1"/>
        <rFont val="Arial"/>
        <family val="2"/>
      </rPr>
      <t>(2.40‑3.01)</t>
    </r>
  </si>
  <si>
    <r>
      <t>3.32</t>
    </r>
    <r>
      <rPr>
        <sz val="8"/>
        <color theme="1"/>
        <rFont val="Arial"/>
        <family val="2"/>
      </rPr>
      <t>(2.96‑3.73)</t>
    </r>
  </si>
  <si>
    <r>
      <t>3.99</t>
    </r>
    <r>
      <rPr>
        <sz val="8"/>
        <color theme="1"/>
        <rFont val="Arial"/>
        <family val="2"/>
      </rPr>
      <t>(3.55‑4.48)</t>
    </r>
  </si>
  <si>
    <r>
      <t>4.85</t>
    </r>
    <r>
      <rPr>
        <sz val="8"/>
        <color theme="1"/>
        <rFont val="Arial"/>
        <family val="2"/>
      </rPr>
      <t>(4.29‑5.43)</t>
    </r>
  </si>
  <si>
    <r>
      <t>5.66</t>
    </r>
    <r>
      <rPr>
        <sz val="8"/>
        <color theme="1"/>
        <rFont val="Arial"/>
        <family val="2"/>
      </rPr>
      <t>(4.98‑6.31)</t>
    </r>
  </si>
  <si>
    <r>
      <t>6.49</t>
    </r>
    <r>
      <rPr>
        <sz val="8"/>
        <color theme="1"/>
        <rFont val="Arial"/>
        <family val="2"/>
      </rPr>
      <t>(5.67‑7.23)</t>
    </r>
  </si>
  <si>
    <r>
      <t>7.41</t>
    </r>
    <r>
      <rPr>
        <sz val="8"/>
        <color theme="1"/>
        <rFont val="Arial"/>
        <family val="2"/>
      </rPr>
      <t>(6.41‑8.24)</t>
    </r>
  </si>
  <si>
    <r>
      <t>8.71</t>
    </r>
    <r>
      <rPr>
        <sz val="8"/>
        <color theme="1"/>
        <rFont val="Arial"/>
        <family val="2"/>
      </rPr>
      <t>(7.44‑9.70)</t>
    </r>
  </si>
  <si>
    <r>
      <t>9.93</t>
    </r>
    <r>
      <rPr>
        <sz val="8"/>
        <color theme="1"/>
        <rFont val="Arial"/>
        <family val="2"/>
      </rPr>
      <t>(8.38‑11.1)</t>
    </r>
  </si>
  <si>
    <r>
      <t>2.62</t>
    </r>
    <r>
      <rPr>
        <sz val="8"/>
        <color theme="1"/>
        <rFont val="Arial"/>
        <family val="2"/>
      </rPr>
      <t>(2.34‑2.96)</t>
    </r>
  </si>
  <si>
    <r>
      <t>3.14</t>
    </r>
    <r>
      <rPr>
        <sz val="8"/>
        <color theme="1"/>
        <rFont val="Arial"/>
        <family val="2"/>
      </rPr>
      <t>(2.80‑3.56)</t>
    </r>
  </si>
  <si>
    <r>
      <t>3.91</t>
    </r>
    <r>
      <rPr>
        <sz val="8"/>
        <color theme="1"/>
        <rFont val="Arial"/>
        <family val="2"/>
      </rPr>
      <t>(3.48‑4.42)</t>
    </r>
  </si>
  <si>
    <r>
      <t>4.73</t>
    </r>
    <r>
      <rPr>
        <sz val="8"/>
        <color theme="1"/>
        <rFont val="Arial"/>
        <family val="2"/>
      </rPr>
      <t>(4.18‑5.33)</t>
    </r>
  </si>
  <si>
    <r>
      <t>5.80</t>
    </r>
    <r>
      <rPr>
        <sz val="8"/>
        <color theme="1"/>
        <rFont val="Arial"/>
        <family val="2"/>
      </rPr>
      <t>(5.09‑6.52)</t>
    </r>
  </si>
  <si>
    <r>
      <t>6.82</t>
    </r>
    <r>
      <rPr>
        <sz val="8"/>
        <color theme="1"/>
        <rFont val="Arial"/>
        <family val="2"/>
      </rPr>
      <t>(5.94‑7.65)</t>
    </r>
  </si>
  <si>
    <r>
      <t>7.88</t>
    </r>
    <r>
      <rPr>
        <sz val="8"/>
        <color theme="1"/>
        <rFont val="Arial"/>
        <family val="2"/>
      </rPr>
      <t>(6.81‑8.83)</t>
    </r>
  </si>
  <si>
    <r>
      <t>9.07</t>
    </r>
    <r>
      <rPr>
        <sz val="8"/>
        <color theme="1"/>
        <rFont val="Arial"/>
        <family val="2"/>
      </rPr>
      <t>(7.75‑10.1)</t>
    </r>
  </si>
  <si>
    <r>
      <t>10.8</t>
    </r>
    <r>
      <rPr>
        <sz val="8"/>
        <color theme="1"/>
        <rFont val="Arial"/>
        <family val="2"/>
      </rPr>
      <t>(9.07‑12.0)</t>
    </r>
  </si>
  <si>
    <r>
      <t>12.4</t>
    </r>
    <r>
      <rPr>
        <sz val="8"/>
        <color theme="1"/>
        <rFont val="Arial"/>
        <family val="2"/>
      </rPr>
      <t>(10.3‑13.8)</t>
    </r>
  </si>
  <si>
    <r>
      <t>2.99</t>
    </r>
    <r>
      <rPr>
        <sz val="8"/>
        <color theme="1"/>
        <rFont val="Arial"/>
        <family val="2"/>
      </rPr>
      <t>(2.75‑3.28)</t>
    </r>
  </si>
  <si>
    <r>
      <t>3.64</t>
    </r>
    <r>
      <rPr>
        <sz val="8"/>
        <color theme="1"/>
        <rFont val="Arial"/>
        <family val="2"/>
      </rPr>
      <t>(3.35‑3.99)</t>
    </r>
  </si>
  <si>
    <r>
      <t>4.69</t>
    </r>
    <r>
      <rPr>
        <sz val="8"/>
        <color theme="1"/>
        <rFont val="Arial"/>
        <family val="2"/>
      </rPr>
      <t>(4.31‑5.16)</t>
    </r>
  </si>
  <si>
    <r>
      <t>5.59</t>
    </r>
    <r>
      <rPr>
        <sz val="8"/>
        <color theme="1"/>
        <rFont val="Arial"/>
        <family val="2"/>
      </rPr>
      <t>(5.11‑6.12)</t>
    </r>
  </si>
  <si>
    <r>
      <t>6.91</t>
    </r>
    <r>
      <rPr>
        <sz val="8"/>
        <color theme="1"/>
        <rFont val="Arial"/>
        <family val="2"/>
      </rPr>
      <t>(6.26‑7.55)</t>
    </r>
  </si>
  <si>
    <r>
      <t>8.04</t>
    </r>
    <r>
      <rPr>
        <sz val="8"/>
        <color theme="1"/>
        <rFont val="Arial"/>
        <family val="2"/>
      </rPr>
      <t>(7.23‑8.78)</t>
    </r>
  </si>
  <si>
    <r>
      <t>9.28</t>
    </r>
    <r>
      <rPr>
        <sz val="8"/>
        <color theme="1"/>
        <rFont val="Arial"/>
        <family val="2"/>
      </rPr>
      <t>(8.27‑10.1)</t>
    </r>
  </si>
  <si>
    <r>
      <t>10.7</t>
    </r>
    <r>
      <rPr>
        <sz val="8"/>
        <color theme="1"/>
        <rFont val="Arial"/>
        <family val="2"/>
      </rPr>
      <t>(9.40‑11.6)</t>
    </r>
  </si>
  <si>
    <r>
      <t>12.7</t>
    </r>
    <r>
      <rPr>
        <sz val="8"/>
        <color theme="1"/>
        <rFont val="Arial"/>
        <family val="2"/>
      </rPr>
      <t>(11.0‑13.9)</t>
    </r>
  </si>
  <si>
    <r>
      <t>14.4</t>
    </r>
    <r>
      <rPr>
        <sz val="8"/>
        <color theme="1"/>
        <rFont val="Arial"/>
        <family val="2"/>
      </rPr>
      <t>(12.4‑15.8)</t>
    </r>
  </si>
  <si>
    <r>
      <t>3.48</t>
    </r>
    <r>
      <rPr>
        <sz val="8"/>
        <color theme="1"/>
        <rFont val="Arial"/>
        <family val="2"/>
      </rPr>
      <t>(3.20‑3.81)</t>
    </r>
  </si>
  <si>
    <r>
      <t>4.21</t>
    </r>
    <r>
      <rPr>
        <sz val="8"/>
        <color theme="1"/>
        <rFont val="Arial"/>
        <family val="2"/>
      </rPr>
      <t>(3.88‑4.62)</t>
    </r>
  </si>
  <si>
    <r>
      <t>5.40</t>
    </r>
    <r>
      <rPr>
        <sz val="8"/>
        <color theme="1"/>
        <rFont val="Arial"/>
        <family val="2"/>
      </rPr>
      <t>(4.96‑5.92)</t>
    </r>
  </si>
  <si>
    <r>
      <t>6.43</t>
    </r>
    <r>
      <rPr>
        <sz val="8"/>
        <color theme="1"/>
        <rFont val="Arial"/>
        <family val="2"/>
      </rPr>
      <t>(5.87‑7.03)</t>
    </r>
  </si>
  <si>
    <r>
      <t>7.96</t>
    </r>
    <r>
      <rPr>
        <sz val="8"/>
        <color theme="1"/>
        <rFont val="Arial"/>
        <family val="2"/>
      </rPr>
      <t>(7.22‑8.70)</t>
    </r>
  </si>
  <si>
    <r>
      <t>9.30</t>
    </r>
    <r>
      <rPr>
        <sz val="8"/>
        <color theme="1"/>
        <rFont val="Arial"/>
        <family val="2"/>
      </rPr>
      <t>(8.37‑10.2)</t>
    </r>
  </si>
  <si>
    <r>
      <t>10.8</t>
    </r>
    <r>
      <rPr>
        <sz val="8"/>
        <color theme="1"/>
        <rFont val="Arial"/>
        <family val="2"/>
      </rPr>
      <t>(9.59‑11.8)</t>
    </r>
  </si>
  <si>
    <r>
      <t>12.4</t>
    </r>
    <r>
      <rPr>
        <sz val="8"/>
        <color theme="1"/>
        <rFont val="Arial"/>
        <family val="2"/>
      </rPr>
      <t>(10.9‑13.6)</t>
    </r>
  </si>
  <si>
    <r>
      <t>14.9</t>
    </r>
    <r>
      <rPr>
        <sz val="8"/>
        <color theme="1"/>
        <rFont val="Arial"/>
        <family val="2"/>
      </rPr>
      <t>(12.9‑16.4)</t>
    </r>
  </si>
  <si>
    <r>
      <t>17.1</t>
    </r>
    <r>
      <rPr>
        <sz val="8"/>
        <color theme="1"/>
        <rFont val="Arial"/>
        <family val="2"/>
      </rPr>
      <t>(14.5‑18.9)</t>
    </r>
  </si>
  <si>
    <r>
      <t>3.70</t>
    </r>
    <r>
      <rPr>
        <sz val="8"/>
        <color theme="1"/>
        <rFont val="Arial"/>
        <family val="2"/>
      </rPr>
      <t>(3.41‑4.04)</t>
    </r>
  </si>
  <si>
    <r>
      <t>4.48</t>
    </r>
    <r>
      <rPr>
        <sz val="8"/>
        <color theme="1"/>
        <rFont val="Arial"/>
        <family val="2"/>
      </rPr>
      <t>(4.13‑4.90)</t>
    </r>
  </si>
  <si>
    <r>
      <t>5.72</t>
    </r>
    <r>
      <rPr>
        <sz val="8"/>
        <color theme="1"/>
        <rFont val="Arial"/>
        <family val="2"/>
      </rPr>
      <t>(5.27‑6.25)</t>
    </r>
  </si>
  <si>
    <r>
      <t>6.78</t>
    </r>
    <r>
      <rPr>
        <sz val="8"/>
        <color theme="1"/>
        <rFont val="Arial"/>
        <family val="2"/>
      </rPr>
      <t>(6.21‑7.39)</t>
    </r>
  </si>
  <si>
    <r>
      <t>8.33</t>
    </r>
    <r>
      <rPr>
        <sz val="8"/>
        <color theme="1"/>
        <rFont val="Arial"/>
        <family val="2"/>
      </rPr>
      <t>(7.57‑9.07)</t>
    </r>
  </si>
  <si>
    <r>
      <t>9.65</t>
    </r>
    <r>
      <rPr>
        <sz val="8"/>
        <color theme="1"/>
        <rFont val="Arial"/>
        <family val="2"/>
      </rPr>
      <t>(8.71‑10.5)</t>
    </r>
  </si>
  <si>
    <r>
      <t>11.1</t>
    </r>
    <r>
      <rPr>
        <sz val="8"/>
        <color theme="1"/>
        <rFont val="Arial"/>
        <family val="2"/>
      </rPr>
      <t>(9.92‑12.1)</t>
    </r>
  </si>
  <si>
    <r>
      <t>12.7</t>
    </r>
    <r>
      <rPr>
        <sz val="8"/>
        <color theme="1"/>
        <rFont val="Arial"/>
        <family val="2"/>
      </rPr>
      <t>(11.2‑13.9)</t>
    </r>
  </si>
  <si>
    <r>
      <t>15.1</t>
    </r>
    <r>
      <rPr>
        <sz val="8"/>
        <color theme="1"/>
        <rFont val="Arial"/>
        <family val="2"/>
      </rPr>
      <t>(13.1‑16.6)</t>
    </r>
  </si>
  <si>
    <r>
      <t>17.3</t>
    </r>
    <r>
      <rPr>
        <sz val="8"/>
        <color theme="1"/>
        <rFont val="Arial"/>
        <family val="2"/>
      </rPr>
      <t>(14.7‑19.0)</t>
    </r>
  </si>
  <si>
    <r>
      <t>3.93</t>
    </r>
    <r>
      <rPr>
        <sz val="8"/>
        <color theme="1"/>
        <rFont val="Arial"/>
        <family val="2"/>
      </rPr>
      <t>(3.62‑4.27)</t>
    </r>
  </si>
  <si>
    <r>
      <t>4.75</t>
    </r>
    <r>
      <rPr>
        <sz val="8"/>
        <color theme="1"/>
        <rFont val="Arial"/>
        <family val="2"/>
      </rPr>
      <t>(4.39‑5.19)</t>
    </r>
  </si>
  <si>
    <r>
      <t>6.05</t>
    </r>
    <r>
      <rPr>
        <sz val="8"/>
        <color theme="1"/>
        <rFont val="Arial"/>
        <family val="2"/>
      </rPr>
      <t>(5.57‑6.59)</t>
    </r>
  </si>
  <si>
    <r>
      <t>7.13</t>
    </r>
    <r>
      <rPr>
        <sz val="8"/>
        <color theme="1"/>
        <rFont val="Arial"/>
        <family val="2"/>
      </rPr>
      <t>(6.54‑7.75)</t>
    </r>
  </si>
  <si>
    <r>
      <t>8.69</t>
    </r>
    <r>
      <rPr>
        <sz val="8"/>
        <color theme="1"/>
        <rFont val="Arial"/>
        <family val="2"/>
      </rPr>
      <t>(7.93‑9.44)</t>
    </r>
  </si>
  <si>
    <r>
      <t>10.0</t>
    </r>
    <r>
      <rPr>
        <sz val="8"/>
        <color theme="1"/>
        <rFont val="Arial"/>
        <family val="2"/>
      </rPr>
      <t>(9.06‑10.9)</t>
    </r>
  </si>
  <si>
    <r>
      <t>11.4</t>
    </r>
    <r>
      <rPr>
        <sz val="8"/>
        <color theme="1"/>
        <rFont val="Arial"/>
        <family val="2"/>
      </rPr>
      <t>(10.3‑12.4)</t>
    </r>
  </si>
  <si>
    <r>
      <t>15.3</t>
    </r>
    <r>
      <rPr>
        <sz val="8"/>
        <color theme="1"/>
        <rFont val="Arial"/>
        <family val="2"/>
      </rPr>
      <t>(13.3‑16.7)</t>
    </r>
  </si>
  <si>
    <r>
      <t>17.4</t>
    </r>
    <r>
      <rPr>
        <sz val="8"/>
        <color theme="1"/>
        <rFont val="Arial"/>
        <family val="2"/>
      </rPr>
      <t>(15.0‑19.2)</t>
    </r>
  </si>
  <si>
    <r>
      <t>4.61</t>
    </r>
    <r>
      <rPr>
        <sz val="8"/>
        <color theme="1"/>
        <rFont val="Arial"/>
        <family val="2"/>
      </rPr>
      <t>(4.27‑5.00)</t>
    </r>
  </si>
  <si>
    <r>
      <t>5.56</t>
    </r>
    <r>
      <rPr>
        <sz val="8"/>
        <color theme="1"/>
        <rFont val="Arial"/>
        <family val="2"/>
      </rPr>
      <t>(5.15‑6.03)</t>
    </r>
  </si>
  <si>
    <r>
      <t>6.99</t>
    </r>
    <r>
      <rPr>
        <sz val="8"/>
        <color theme="1"/>
        <rFont val="Arial"/>
        <family val="2"/>
      </rPr>
      <t>(6.46‑7.57)</t>
    </r>
  </si>
  <si>
    <r>
      <t>8.16</t>
    </r>
    <r>
      <rPr>
        <sz val="8"/>
        <color theme="1"/>
        <rFont val="Arial"/>
        <family val="2"/>
      </rPr>
      <t>(7.51‑8.83)</t>
    </r>
  </si>
  <si>
    <r>
      <t>9.86</t>
    </r>
    <r>
      <rPr>
        <sz val="8"/>
        <color theme="1"/>
        <rFont val="Arial"/>
        <family val="2"/>
      </rPr>
      <t>(9.02‑10.7)</t>
    </r>
  </si>
  <si>
    <r>
      <t>11.3</t>
    </r>
    <r>
      <rPr>
        <sz val="8"/>
        <color theme="1"/>
        <rFont val="Arial"/>
        <family val="2"/>
      </rPr>
      <t>(10.3‑12.2)</t>
    </r>
  </si>
  <si>
    <r>
      <t>12.8</t>
    </r>
    <r>
      <rPr>
        <sz val="8"/>
        <color theme="1"/>
        <rFont val="Arial"/>
        <family val="2"/>
      </rPr>
      <t>(11.5‑13.8)</t>
    </r>
  </si>
  <si>
    <r>
      <t>14.4</t>
    </r>
    <r>
      <rPr>
        <sz val="8"/>
        <color theme="1"/>
        <rFont val="Arial"/>
        <family val="2"/>
      </rPr>
      <t>(12.9‑15.7)</t>
    </r>
  </si>
  <si>
    <r>
      <t>16.8</t>
    </r>
    <r>
      <rPr>
        <sz val="8"/>
        <color theme="1"/>
        <rFont val="Arial"/>
        <family val="2"/>
      </rPr>
      <t>(14.8‑18.3)</t>
    </r>
  </si>
  <si>
    <r>
      <t>18.7</t>
    </r>
    <r>
      <rPr>
        <sz val="8"/>
        <color theme="1"/>
        <rFont val="Arial"/>
        <family val="2"/>
      </rPr>
      <t>(16.3‑20.6)</t>
    </r>
  </si>
  <si>
    <r>
      <t>5.24</t>
    </r>
    <r>
      <rPr>
        <sz val="8"/>
        <color theme="1"/>
        <rFont val="Arial"/>
        <family val="2"/>
      </rPr>
      <t>(4.87‑5.66)</t>
    </r>
  </si>
  <si>
    <r>
      <t>6.29</t>
    </r>
    <r>
      <rPr>
        <sz val="8"/>
        <color theme="1"/>
        <rFont val="Arial"/>
        <family val="2"/>
      </rPr>
      <t>(5.85‑6.79)</t>
    </r>
  </si>
  <si>
    <r>
      <t>7.79</t>
    </r>
    <r>
      <rPr>
        <sz val="8"/>
        <color theme="1"/>
        <rFont val="Arial"/>
        <family val="2"/>
      </rPr>
      <t>(7.23‑8.41)</t>
    </r>
  </si>
  <si>
    <r>
      <t>9.03</t>
    </r>
    <r>
      <rPr>
        <sz val="8"/>
        <color theme="1"/>
        <rFont val="Arial"/>
        <family val="2"/>
      </rPr>
      <t>(8.35‑9.72)</t>
    </r>
  </si>
  <si>
    <r>
      <t>10.8</t>
    </r>
    <r>
      <rPr>
        <sz val="8"/>
        <color theme="1"/>
        <rFont val="Arial"/>
        <family val="2"/>
      </rPr>
      <t>(9.95‑11.6)</t>
    </r>
  </si>
  <si>
    <r>
      <t>12.3</t>
    </r>
    <r>
      <rPr>
        <sz val="8"/>
        <color theme="1"/>
        <rFont val="Arial"/>
        <family val="2"/>
      </rPr>
      <t>(11.2‑13.2)</t>
    </r>
  </si>
  <si>
    <r>
      <t>13.9</t>
    </r>
    <r>
      <rPr>
        <sz val="8"/>
        <color theme="1"/>
        <rFont val="Arial"/>
        <family val="2"/>
      </rPr>
      <t>(12.6‑14.9)</t>
    </r>
  </si>
  <si>
    <r>
      <t>15.5</t>
    </r>
    <r>
      <rPr>
        <sz val="8"/>
        <color theme="1"/>
        <rFont val="Arial"/>
        <family val="2"/>
      </rPr>
      <t>(14.0‑16.8)</t>
    </r>
  </si>
  <si>
    <r>
      <t>18.0</t>
    </r>
    <r>
      <rPr>
        <sz val="8"/>
        <color theme="1"/>
        <rFont val="Arial"/>
        <family val="2"/>
      </rPr>
      <t>(15.9‑19.5)</t>
    </r>
  </si>
  <si>
    <r>
      <t>19.9</t>
    </r>
    <r>
      <rPr>
        <sz val="8"/>
        <color theme="1"/>
        <rFont val="Arial"/>
        <family val="2"/>
      </rPr>
      <t>(17.4‑21.8)</t>
    </r>
  </si>
  <si>
    <r>
      <t>7.14</t>
    </r>
    <r>
      <rPr>
        <sz val="8"/>
        <color theme="1"/>
        <rFont val="Arial"/>
        <family val="2"/>
      </rPr>
      <t>(6.67‑7.66)</t>
    </r>
  </si>
  <si>
    <r>
      <t>8.50</t>
    </r>
    <r>
      <rPr>
        <sz val="8"/>
        <color theme="1"/>
        <rFont val="Arial"/>
        <family val="2"/>
      </rPr>
      <t>(7.95‑9.13)</t>
    </r>
  </si>
  <si>
    <r>
      <t>10.3</t>
    </r>
    <r>
      <rPr>
        <sz val="8"/>
        <color theme="1"/>
        <rFont val="Arial"/>
        <family val="2"/>
      </rPr>
      <t>(9.66‑11.1)</t>
    </r>
  </si>
  <si>
    <r>
      <t>11.8</t>
    </r>
    <r>
      <rPr>
        <sz val="8"/>
        <color theme="1"/>
        <rFont val="Arial"/>
        <family val="2"/>
      </rPr>
      <t>(11.0‑12.7)</t>
    </r>
  </si>
  <si>
    <r>
      <t>14.0</t>
    </r>
    <r>
      <rPr>
        <sz val="8"/>
        <color theme="1"/>
        <rFont val="Arial"/>
        <family val="2"/>
      </rPr>
      <t>(12.9‑15.0)</t>
    </r>
  </si>
  <si>
    <r>
      <t>15.7</t>
    </r>
    <r>
      <rPr>
        <sz val="8"/>
        <color theme="1"/>
        <rFont val="Arial"/>
        <family val="2"/>
      </rPr>
      <t>(14.5‑16.8)</t>
    </r>
  </si>
  <si>
    <r>
      <t>17.5</t>
    </r>
    <r>
      <rPr>
        <sz val="8"/>
        <color theme="1"/>
        <rFont val="Arial"/>
        <family val="2"/>
      </rPr>
      <t>(16.0‑18.8)</t>
    </r>
  </si>
  <si>
    <r>
      <t>19.5</t>
    </r>
    <r>
      <rPr>
        <sz val="8"/>
        <color theme="1"/>
        <rFont val="Arial"/>
        <family val="2"/>
      </rPr>
      <t>(17.6‑20.9)</t>
    </r>
  </si>
  <si>
    <r>
      <t>22.2</t>
    </r>
    <r>
      <rPr>
        <sz val="8"/>
        <color theme="1"/>
        <rFont val="Arial"/>
        <family val="2"/>
      </rPr>
      <t>(19.8‑23.9)</t>
    </r>
  </si>
  <si>
    <r>
      <t>24.4</t>
    </r>
    <r>
      <rPr>
        <sz val="8"/>
        <color theme="1"/>
        <rFont val="Arial"/>
        <family val="2"/>
      </rPr>
      <t>(21.5‑26.5)</t>
    </r>
  </si>
  <si>
    <r>
      <t>8.79</t>
    </r>
    <r>
      <rPr>
        <sz val="8"/>
        <color theme="1"/>
        <rFont val="Arial"/>
        <family val="2"/>
      </rPr>
      <t>(8.26‑9.39)</t>
    </r>
  </si>
  <si>
    <r>
      <t>10.5</t>
    </r>
    <r>
      <rPr>
        <sz val="8"/>
        <color theme="1"/>
        <rFont val="Arial"/>
        <family val="2"/>
      </rPr>
      <t>(9.81‑11.2)</t>
    </r>
  </si>
  <si>
    <r>
      <t>12.6</t>
    </r>
    <r>
      <rPr>
        <sz val="8"/>
        <color theme="1"/>
        <rFont val="Arial"/>
        <family val="2"/>
      </rPr>
      <t>(11.8‑13.4)</t>
    </r>
  </si>
  <si>
    <r>
      <t>14.3</t>
    </r>
    <r>
      <rPr>
        <sz val="8"/>
        <color theme="1"/>
        <rFont val="Arial"/>
        <family val="2"/>
      </rPr>
      <t>(13.3‑15.2)</t>
    </r>
  </si>
  <si>
    <r>
      <t>16.6</t>
    </r>
    <r>
      <rPr>
        <sz val="8"/>
        <color theme="1"/>
        <rFont val="Arial"/>
        <family val="2"/>
      </rPr>
      <t>(15.4‑17.7)</t>
    </r>
  </si>
  <si>
    <r>
      <t>18.4</t>
    </r>
    <r>
      <rPr>
        <sz val="8"/>
        <color theme="1"/>
        <rFont val="Arial"/>
        <family val="2"/>
      </rPr>
      <t>(17.1‑19.7)</t>
    </r>
  </si>
  <si>
    <r>
      <t>20.3</t>
    </r>
    <r>
      <rPr>
        <sz val="8"/>
        <color theme="1"/>
        <rFont val="Arial"/>
        <family val="2"/>
      </rPr>
      <t>(18.8‑21.8)</t>
    </r>
  </si>
  <si>
    <r>
      <t>22.3</t>
    </r>
    <r>
      <rPr>
        <sz val="8"/>
        <color theme="1"/>
        <rFont val="Arial"/>
        <family val="2"/>
      </rPr>
      <t>(20.4‑23.9)</t>
    </r>
  </si>
  <si>
    <r>
      <t>25.0</t>
    </r>
    <r>
      <rPr>
        <sz val="8"/>
        <color theme="1"/>
        <rFont val="Arial"/>
        <family val="2"/>
      </rPr>
      <t>(22.6‑27.0)</t>
    </r>
  </si>
  <si>
    <r>
      <t>27.1</t>
    </r>
    <r>
      <rPr>
        <sz val="8"/>
        <color theme="1"/>
        <rFont val="Arial"/>
        <family val="2"/>
      </rPr>
      <t>(24.4‑29.4)</t>
    </r>
  </si>
  <si>
    <r>
      <t>10.9</t>
    </r>
    <r>
      <rPr>
        <sz val="8"/>
        <color theme="1"/>
        <rFont val="Arial"/>
        <family val="2"/>
      </rPr>
      <t>(10.3‑11.6)</t>
    </r>
  </si>
  <si>
    <r>
      <t>13.0</t>
    </r>
    <r>
      <rPr>
        <sz val="8"/>
        <color theme="1"/>
        <rFont val="Arial"/>
        <family val="2"/>
      </rPr>
      <t>(12.2‑13.8)</t>
    </r>
  </si>
  <si>
    <r>
      <t>15.5</t>
    </r>
    <r>
      <rPr>
        <sz val="8"/>
        <color theme="1"/>
        <rFont val="Arial"/>
        <family val="2"/>
      </rPr>
      <t>(14.6‑16.5)</t>
    </r>
  </si>
  <si>
    <r>
      <t>17.5</t>
    </r>
    <r>
      <rPr>
        <sz val="8"/>
        <color theme="1"/>
        <rFont val="Arial"/>
        <family val="2"/>
      </rPr>
      <t>(16.5‑18.7)</t>
    </r>
  </si>
  <si>
    <r>
      <t>20.4</t>
    </r>
    <r>
      <rPr>
        <sz val="8"/>
        <color theme="1"/>
        <rFont val="Arial"/>
        <family val="2"/>
      </rPr>
      <t>(19.1‑21.7)</t>
    </r>
  </si>
  <si>
    <r>
      <t>22.8</t>
    </r>
    <r>
      <rPr>
        <sz val="8"/>
        <color theme="1"/>
        <rFont val="Arial"/>
        <family val="2"/>
      </rPr>
      <t>(21.2‑24.3)</t>
    </r>
  </si>
  <si>
    <r>
      <t>25.2</t>
    </r>
    <r>
      <rPr>
        <sz val="8"/>
        <color theme="1"/>
        <rFont val="Arial"/>
        <family val="2"/>
      </rPr>
      <t>(23.3‑26.9)</t>
    </r>
  </si>
  <si>
    <r>
      <t>27.8</t>
    </r>
    <r>
      <rPr>
        <sz val="8"/>
        <color theme="1"/>
        <rFont val="Arial"/>
        <family val="2"/>
      </rPr>
      <t>(25.5‑29.7)</t>
    </r>
  </si>
  <si>
    <r>
      <t>31.3</t>
    </r>
    <r>
      <rPr>
        <sz val="8"/>
        <color theme="1"/>
        <rFont val="Arial"/>
        <family val="2"/>
      </rPr>
      <t>(28.4‑33.7)</t>
    </r>
  </si>
  <si>
    <r>
      <t>34.1</t>
    </r>
    <r>
      <rPr>
        <sz val="8"/>
        <color theme="1"/>
        <rFont val="Arial"/>
        <family val="2"/>
      </rPr>
      <t>(30.7‑36.9)</t>
    </r>
  </si>
  <si>
    <r>
      <t>13.1</t>
    </r>
    <r>
      <rPr>
        <sz val="8"/>
        <color theme="1"/>
        <rFont val="Arial"/>
        <family val="2"/>
      </rPr>
      <t>(12.4‑13.9)</t>
    </r>
  </si>
  <si>
    <r>
      <t>15.5</t>
    </r>
    <r>
      <rPr>
        <sz val="8"/>
        <color theme="1"/>
        <rFont val="Arial"/>
        <family val="2"/>
      </rPr>
      <t>(14.7‑16.4)</t>
    </r>
  </si>
  <si>
    <r>
      <t>18.3</t>
    </r>
    <r>
      <rPr>
        <sz val="8"/>
        <color theme="1"/>
        <rFont val="Arial"/>
        <family val="2"/>
      </rPr>
      <t>(17.3‑19.4)</t>
    </r>
  </si>
  <si>
    <r>
      <t>20.5</t>
    </r>
    <r>
      <rPr>
        <sz val="8"/>
        <color theme="1"/>
        <rFont val="Arial"/>
        <family val="2"/>
      </rPr>
      <t>(19.4‑21.8)</t>
    </r>
  </si>
  <si>
    <r>
      <t>23.6</t>
    </r>
    <r>
      <rPr>
        <sz val="8"/>
        <color theme="1"/>
        <rFont val="Arial"/>
        <family val="2"/>
      </rPr>
      <t>(22.1‑25.0)</t>
    </r>
  </si>
  <si>
    <r>
      <t>26.0</t>
    </r>
    <r>
      <rPr>
        <sz val="8"/>
        <color theme="1"/>
        <rFont val="Arial"/>
        <family val="2"/>
      </rPr>
      <t>(24.3‑27.6)</t>
    </r>
  </si>
  <si>
    <r>
      <t>28.4</t>
    </r>
    <r>
      <rPr>
        <sz val="8"/>
        <color theme="1"/>
        <rFont val="Arial"/>
        <family val="2"/>
      </rPr>
      <t>(26.4‑30.2)</t>
    </r>
  </si>
  <si>
    <r>
      <t>30.9</t>
    </r>
    <r>
      <rPr>
        <sz val="8"/>
        <color theme="1"/>
        <rFont val="Arial"/>
        <family val="2"/>
      </rPr>
      <t>(28.5‑32.9)</t>
    </r>
  </si>
  <si>
    <r>
      <t>34.2</t>
    </r>
    <r>
      <rPr>
        <sz val="8"/>
        <color theme="1"/>
        <rFont val="Arial"/>
        <family val="2"/>
      </rPr>
      <t>(31.3‑36.5)</t>
    </r>
  </si>
  <si>
    <r>
      <t>36.8</t>
    </r>
    <r>
      <rPr>
        <sz val="8"/>
        <color theme="1"/>
        <rFont val="Arial"/>
        <family val="2"/>
      </rPr>
      <t>(33.4‑39.5)</t>
    </r>
  </si>
  <si>
    <r>
      <t xml:space="preserve">Name: </t>
    </r>
    <r>
      <rPr>
        <sz val="9"/>
        <color rgb="FF000000"/>
        <rFont val="Arial"/>
        <family val="2"/>
      </rPr>
      <t>Suffolk, Virginia, USA*</t>
    </r>
  </si>
  <si>
    <r>
      <t>Latitude:</t>
    </r>
    <r>
      <rPr>
        <sz val="9"/>
        <color rgb="FF000000"/>
        <rFont val="Arial"/>
        <family val="2"/>
      </rPr>
      <t xml:space="preserve"> 36.7297°</t>
    </r>
  </si>
  <si>
    <r>
      <t>Longitude:</t>
    </r>
    <r>
      <rPr>
        <sz val="9"/>
        <color rgb="FF000000"/>
        <rFont val="Arial"/>
        <family val="2"/>
      </rPr>
      <t xml:space="preserve"> -76.6015°</t>
    </r>
  </si>
  <si>
    <r>
      <t>Elevation:</t>
    </r>
    <r>
      <rPr>
        <sz val="9"/>
        <color rgb="FF000000"/>
        <rFont val="Arial"/>
        <family val="2"/>
      </rPr>
      <t xml:space="preserve"> 36.67 ft **</t>
    </r>
  </si>
  <si>
    <t>Sullfolk Lake</t>
  </si>
  <si>
    <r>
      <t>0.377</t>
    </r>
    <r>
      <rPr>
        <sz val="8"/>
        <color rgb="FF000000"/>
        <rFont val="Arial"/>
        <family val="2"/>
      </rPr>
      <t>(0.341‑0.416)</t>
    </r>
  </si>
  <si>
    <r>
      <t>0.446</t>
    </r>
    <r>
      <rPr>
        <sz val="8"/>
        <color rgb="FF000000"/>
        <rFont val="Arial"/>
        <family val="2"/>
      </rPr>
      <t>(0.404‑0.492)</t>
    </r>
  </si>
  <si>
    <r>
      <t>0.517</t>
    </r>
    <r>
      <rPr>
        <sz val="8"/>
        <color rgb="FF000000"/>
        <rFont val="Arial"/>
        <family val="2"/>
      </rPr>
      <t>(0.468‑0.571)</t>
    </r>
  </si>
  <si>
    <r>
      <t>0.585</t>
    </r>
    <r>
      <rPr>
        <sz val="8"/>
        <color rgb="FF000000"/>
        <rFont val="Arial"/>
        <family val="2"/>
      </rPr>
      <t>(0.528‑0.646)</t>
    </r>
  </si>
  <si>
    <r>
      <t>0.658</t>
    </r>
    <r>
      <rPr>
        <sz val="8"/>
        <color rgb="FF000000"/>
        <rFont val="Arial"/>
        <family val="2"/>
      </rPr>
      <t>(0.592‑0.726)</t>
    </r>
  </si>
  <si>
    <r>
      <t>0.717</t>
    </r>
    <r>
      <rPr>
        <sz val="8"/>
        <color rgb="FF000000"/>
        <rFont val="Arial"/>
        <family val="2"/>
      </rPr>
      <t>(0.642‑0.791)</t>
    </r>
  </si>
  <si>
    <r>
      <t>0.771</t>
    </r>
    <r>
      <rPr>
        <sz val="8"/>
        <color rgb="FF000000"/>
        <rFont val="Arial"/>
        <family val="2"/>
      </rPr>
      <t>(0.688‑0.851)</t>
    </r>
  </si>
  <si>
    <r>
      <t>0.821</t>
    </r>
    <r>
      <rPr>
        <sz val="8"/>
        <color rgb="FF000000"/>
        <rFont val="Arial"/>
        <family val="2"/>
      </rPr>
      <t>(0.729‑0.908)</t>
    </r>
  </si>
  <si>
    <r>
      <t>0.881</t>
    </r>
    <r>
      <rPr>
        <sz val="8"/>
        <color rgb="FF000000"/>
        <rFont val="Arial"/>
        <family val="2"/>
      </rPr>
      <t>(0.776‑0.977)</t>
    </r>
  </si>
  <si>
    <r>
      <t>0.933</t>
    </r>
    <r>
      <rPr>
        <sz val="8"/>
        <color rgb="FF000000"/>
        <rFont val="Arial"/>
        <family val="2"/>
      </rPr>
      <t>(0.815‑1.04)</t>
    </r>
  </si>
  <si>
    <r>
      <t>0.601</t>
    </r>
    <r>
      <rPr>
        <sz val="8"/>
        <color rgb="FF000000"/>
        <rFont val="Arial"/>
        <family val="2"/>
      </rPr>
      <t>(0.544‑0.665)</t>
    </r>
  </si>
  <si>
    <r>
      <t>0.713</t>
    </r>
    <r>
      <rPr>
        <sz val="8"/>
        <color rgb="FF000000"/>
        <rFont val="Arial"/>
        <family val="2"/>
      </rPr>
      <t>(0.646‑0.788)</t>
    </r>
  </si>
  <si>
    <r>
      <t>0.828</t>
    </r>
    <r>
      <rPr>
        <sz val="8"/>
        <color rgb="FF000000"/>
        <rFont val="Arial"/>
        <family val="2"/>
      </rPr>
      <t>(0.750‑0.915)</t>
    </r>
  </si>
  <si>
    <r>
      <t>0.936</t>
    </r>
    <r>
      <rPr>
        <sz val="8"/>
        <color rgb="FF000000"/>
        <rFont val="Arial"/>
        <family val="2"/>
      </rPr>
      <t>(0.844‑1.03)</t>
    </r>
  </si>
  <si>
    <r>
      <t>1.23</t>
    </r>
    <r>
      <rPr>
        <sz val="8"/>
        <color rgb="FF000000"/>
        <rFont val="Arial"/>
        <family val="2"/>
      </rPr>
      <t>(1.09‑1.35)</t>
    </r>
  </si>
  <si>
    <r>
      <t>1.30</t>
    </r>
    <r>
      <rPr>
        <sz val="8"/>
        <color rgb="FF000000"/>
        <rFont val="Arial"/>
        <family val="2"/>
      </rPr>
      <t>(1.16‑1.44)</t>
    </r>
  </si>
  <si>
    <r>
      <t>1.39</t>
    </r>
    <r>
      <rPr>
        <sz val="8"/>
        <color rgb="FF000000"/>
        <rFont val="Arial"/>
        <family val="2"/>
      </rPr>
      <t>(1.23‑1.55)</t>
    </r>
  </si>
  <si>
    <r>
      <t>1.47</t>
    </r>
    <r>
      <rPr>
        <sz val="8"/>
        <color rgb="FF000000"/>
        <rFont val="Arial"/>
        <family val="2"/>
      </rPr>
      <t>(1.28‑1.63)</t>
    </r>
  </si>
  <si>
    <r>
      <t>0.752</t>
    </r>
    <r>
      <rPr>
        <sz val="8"/>
        <color rgb="FF000000"/>
        <rFont val="Arial"/>
        <family val="2"/>
      </rPr>
      <t>(0.680‑0.831)</t>
    </r>
  </si>
  <si>
    <r>
      <t>0.896</t>
    </r>
    <r>
      <rPr>
        <sz val="8"/>
        <color rgb="FF000000"/>
        <rFont val="Arial"/>
        <family val="2"/>
      </rPr>
      <t>(0.812‑0.990)</t>
    </r>
  </si>
  <si>
    <r>
      <t>1.05</t>
    </r>
    <r>
      <rPr>
        <sz val="8"/>
        <color rgb="FF000000"/>
        <rFont val="Arial"/>
        <family val="2"/>
      </rPr>
      <t>(0.949‑1.16)</t>
    </r>
  </si>
  <si>
    <r>
      <t>1.45</t>
    </r>
    <r>
      <rPr>
        <sz val="8"/>
        <color rgb="FF000000"/>
        <rFont val="Arial"/>
        <family val="2"/>
      </rPr>
      <t>(1.30‑1.59)</t>
    </r>
  </si>
  <si>
    <r>
      <t>1.55</t>
    </r>
    <r>
      <rPr>
        <sz val="8"/>
        <color rgb="FF000000"/>
        <rFont val="Arial"/>
        <family val="2"/>
      </rPr>
      <t>(1.38‑1.71)</t>
    </r>
  </si>
  <si>
    <r>
      <t>1.64</t>
    </r>
    <r>
      <rPr>
        <sz val="8"/>
        <color rgb="FF000000"/>
        <rFont val="Arial"/>
        <family val="2"/>
      </rPr>
      <t>(1.46‑1.82)</t>
    </r>
  </si>
  <si>
    <r>
      <t>1.76</t>
    </r>
    <r>
      <rPr>
        <sz val="8"/>
        <color rgb="FF000000"/>
        <rFont val="Arial"/>
        <family val="2"/>
      </rPr>
      <t>(1.54‑1.95)</t>
    </r>
  </si>
  <si>
    <r>
      <t>1.85</t>
    </r>
    <r>
      <rPr>
        <sz val="8"/>
        <color rgb="FF000000"/>
        <rFont val="Arial"/>
        <family val="2"/>
      </rPr>
      <t>(1.61‑2.05)</t>
    </r>
  </si>
  <si>
    <r>
      <t>1.03</t>
    </r>
    <r>
      <rPr>
        <sz val="8"/>
        <color rgb="FF000000"/>
        <rFont val="Arial"/>
        <family val="2"/>
      </rPr>
      <t>(0.933‑1.14)</t>
    </r>
  </si>
  <si>
    <r>
      <t>1.24</t>
    </r>
    <r>
      <rPr>
        <sz val="8"/>
        <color rgb="FF000000"/>
        <rFont val="Arial"/>
        <family val="2"/>
      </rPr>
      <t>(1.12‑1.37)</t>
    </r>
  </si>
  <si>
    <r>
      <t>1.49</t>
    </r>
    <r>
      <rPr>
        <sz val="8"/>
        <color rgb="FF000000"/>
        <rFont val="Arial"/>
        <family val="2"/>
      </rPr>
      <t>(1.35‑1.64)</t>
    </r>
  </si>
  <si>
    <r>
      <t>1.72</t>
    </r>
    <r>
      <rPr>
        <sz val="8"/>
        <color rgb="FF000000"/>
        <rFont val="Arial"/>
        <family val="2"/>
      </rPr>
      <t>(1.55‑1.89)</t>
    </r>
  </si>
  <si>
    <r>
      <t>1.97</t>
    </r>
    <r>
      <rPr>
        <sz val="8"/>
        <color rgb="FF000000"/>
        <rFont val="Arial"/>
        <family val="2"/>
      </rPr>
      <t>(1.77‑2.17)</t>
    </r>
  </si>
  <si>
    <r>
      <t>2.18</t>
    </r>
    <r>
      <rPr>
        <sz val="8"/>
        <color rgb="FF000000"/>
        <rFont val="Arial"/>
        <family val="2"/>
      </rPr>
      <t>(1.95‑2.40)</t>
    </r>
  </si>
  <si>
    <r>
      <t>2.37</t>
    </r>
    <r>
      <rPr>
        <sz val="8"/>
        <color rgb="FF000000"/>
        <rFont val="Arial"/>
        <family val="2"/>
      </rPr>
      <t>(2.12‑2.62)</t>
    </r>
  </si>
  <si>
    <r>
      <t>2.56</t>
    </r>
    <r>
      <rPr>
        <sz val="8"/>
        <color rgb="FF000000"/>
        <rFont val="Arial"/>
        <family val="2"/>
      </rPr>
      <t>(2.27‑2.83)</t>
    </r>
  </si>
  <si>
    <r>
      <t>2.79</t>
    </r>
    <r>
      <rPr>
        <sz val="8"/>
        <color rgb="FF000000"/>
        <rFont val="Arial"/>
        <family val="2"/>
      </rPr>
      <t>(2.46‑3.10)</t>
    </r>
  </si>
  <si>
    <r>
      <t>2.99</t>
    </r>
    <r>
      <rPr>
        <sz val="8"/>
        <color rgb="FF000000"/>
        <rFont val="Arial"/>
        <family val="2"/>
      </rPr>
      <t>(2.61‑3.32)</t>
    </r>
  </si>
  <si>
    <r>
      <t>1.29</t>
    </r>
    <r>
      <rPr>
        <sz val="8"/>
        <color rgb="FF000000"/>
        <rFont val="Arial"/>
        <family val="2"/>
      </rPr>
      <t>(1.16‑1.42)</t>
    </r>
  </si>
  <si>
    <r>
      <t>1.55</t>
    </r>
    <r>
      <rPr>
        <sz val="8"/>
        <color rgb="FF000000"/>
        <rFont val="Arial"/>
        <family val="2"/>
      </rPr>
      <t>(1.41‑1.72)</t>
    </r>
  </si>
  <si>
    <r>
      <t>2.23</t>
    </r>
    <r>
      <rPr>
        <sz val="8"/>
        <color rgb="FF000000"/>
        <rFont val="Arial"/>
        <family val="2"/>
      </rPr>
      <t>(2.02‑2.47)</t>
    </r>
  </si>
  <si>
    <r>
      <t>2.62</t>
    </r>
    <r>
      <rPr>
        <sz val="8"/>
        <color rgb="FF000000"/>
        <rFont val="Arial"/>
        <family val="2"/>
      </rPr>
      <t>(2.36‑2.89)</t>
    </r>
  </si>
  <si>
    <r>
      <t>2.95</t>
    </r>
    <r>
      <rPr>
        <sz val="8"/>
        <color rgb="FF000000"/>
        <rFont val="Arial"/>
        <family val="2"/>
      </rPr>
      <t>(2.64‑3.25)</t>
    </r>
  </si>
  <si>
    <r>
      <t>3.27</t>
    </r>
    <r>
      <rPr>
        <sz val="8"/>
        <color rgb="FF000000"/>
        <rFont val="Arial"/>
        <family val="2"/>
      </rPr>
      <t>(2.91‑3.61)</t>
    </r>
  </si>
  <si>
    <r>
      <t>3.59</t>
    </r>
    <r>
      <rPr>
        <sz val="8"/>
        <color rgb="FF000000"/>
        <rFont val="Arial"/>
        <family val="2"/>
      </rPr>
      <t>(3.18‑3.96)</t>
    </r>
  </si>
  <si>
    <r>
      <t>4.01</t>
    </r>
    <r>
      <rPr>
        <sz val="8"/>
        <color rgb="FF000000"/>
        <rFont val="Arial"/>
        <family val="2"/>
      </rPr>
      <t>(3.53‑4.44)</t>
    </r>
  </si>
  <si>
    <r>
      <t>4.36</t>
    </r>
    <r>
      <rPr>
        <sz val="8"/>
        <color rgb="FF000000"/>
        <rFont val="Arial"/>
        <family val="2"/>
      </rPr>
      <t>(3.81‑4.85)</t>
    </r>
  </si>
  <si>
    <r>
      <t>1.53</t>
    </r>
    <r>
      <rPr>
        <sz val="8"/>
        <color rgb="FF000000"/>
        <rFont val="Arial"/>
        <family val="2"/>
      </rPr>
      <t>(1.38‑1.71)</t>
    </r>
  </si>
  <si>
    <r>
      <t>2.71</t>
    </r>
    <r>
      <rPr>
        <sz val="8"/>
        <color rgb="FF000000"/>
        <rFont val="Arial"/>
        <family val="2"/>
      </rPr>
      <t>(2.44‑3.00)</t>
    </r>
  </si>
  <si>
    <r>
      <t>3.23</t>
    </r>
    <r>
      <rPr>
        <sz val="8"/>
        <color rgb="FF000000"/>
        <rFont val="Arial"/>
        <family val="2"/>
      </rPr>
      <t>(2.89‑3.58)</t>
    </r>
  </si>
  <si>
    <r>
      <t>3.68</t>
    </r>
    <r>
      <rPr>
        <sz val="8"/>
        <color rgb="FF000000"/>
        <rFont val="Arial"/>
        <family val="2"/>
      </rPr>
      <t>(3.27‑4.07)</t>
    </r>
  </si>
  <si>
    <r>
      <t>4.13</t>
    </r>
    <r>
      <rPr>
        <sz val="8"/>
        <color rgb="FF000000"/>
        <rFont val="Arial"/>
        <family val="2"/>
      </rPr>
      <t>(3.65‑4.57)</t>
    </r>
  </si>
  <si>
    <r>
      <t>4.60</t>
    </r>
    <r>
      <rPr>
        <sz val="8"/>
        <color rgb="FF000000"/>
        <rFont val="Arial"/>
        <family val="2"/>
      </rPr>
      <t>(4.04‑5.09)</t>
    </r>
  </si>
  <si>
    <r>
      <t>5.24</t>
    </r>
    <r>
      <rPr>
        <sz val="8"/>
        <color rgb="FF000000"/>
        <rFont val="Arial"/>
        <family val="2"/>
      </rPr>
      <t>(4.55‑5.80)</t>
    </r>
  </si>
  <si>
    <r>
      <t>5.78</t>
    </r>
    <r>
      <rPr>
        <sz val="8"/>
        <color rgb="FF000000"/>
        <rFont val="Arial"/>
        <family val="2"/>
      </rPr>
      <t>(4.97‑6.41)</t>
    </r>
  </si>
  <si>
    <r>
      <t>1.66</t>
    </r>
    <r>
      <rPr>
        <sz val="8"/>
        <color rgb="FF000000"/>
        <rFont val="Arial"/>
        <family val="2"/>
      </rPr>
      <t>(1.49‑1.87)</t>
    </r>
  </si>
  <si>
    <r>
      <t>2.00</t>
    </r>
    <r>
      <rPr>
        <sz val="8"/>
        <color rgb="FF000000"/>
        <rFont val="Arial"/>
        <family val="2"/>
      </rPr>
      <t>(1.80‑2.24)</t>
    </r>
  </si>
  <si>
    <r>
      <t>2.95</t>
    </r>
    <r>
      <rPr>
        <sz val="8"/>
        <color rgb="FF000000"/>
        <rFont val="Arial"/>
        <family val="2"/>
      </rPr>
      <t>(2.64‑3.29)</t>
    </r>
  </si>
  <si>
    <r>
      <t>3.53</t>
    </r>
    <r>
      <rPr>
        <sz val="8"/>
        <color rgb="FF000000"/>
        <rFont val="Arial"/>
        <family val="2"/>
      </rPr>
      <t>(3.14‑3.93)</t>
    </r>
  </si>
  <si>
    <r>
      <t>4.04</t>
    </r>
    <r>
      <rPr>
        <sz val="8"/>
        <color rgb="FF000000"/>
        <rFont val="Arial"/>
        <family val="2"/>
      </rPr>
      <t>(3.56‑4.49)</t>
    </r>
  </si>
  <si>
    <r>
      <t>4.55</t>
    </r>
    <r>
      <rPr>
        <sz val="8"/>
        <color rgb="FF000000"/>
        <rFont val="Arial"/>
        <family val="2"/>
      </rPr>
      <t>(3.99‑5.06)</t>
    </r>
  </si>
  <si>
    <r>
      <t>5.09</t>
    </r>
    <r>
      <rPr>
        <sz val="8"/>
        <color rgb="FF000000"/>
        <rFont val="Arial"/>
        <family val="2"/>
      </rPr>
      <t>(4.43‑5.66)</t>
    </r>
  </si>
  <si>
    <r>
      <t>5.83</t>
    </r>
    <r>
      <rPr>
        <sz val="8"/>
        <color rgb="FF000000"/>
        <rFont val="Arial"/>
        <family val="2"/>
      </rPr>
      <t>(5.02‑6.48)</t>
    </r>
  </si>
  <si>
    <r>
      <t>6.46</t>
    </r>
    <r>
      <rPr>
        <sz val="8"/>
        <color rgb="FF000000"/>
        <rFont val="Arial"/>
        <family val="2"/>
      </rPr>
      <t>(5.51‑7.20)</t>
    </r>
  </si>
  <si>
    <r>
      <t>2.01</t>
    </r>
    <r>
      <rPr>
        <sz val="8"/>
        <color rgb="FF000000"/>
        <rFont val="Arial"/>
        <family val="2"/>
      </rPr>
      <t>(1.80‑2.28)</t>
    </r>
  </si>
  <si>
    <r>
      <t>2.41</t>
    </r>
    <r>
      <rPr>
        <sz val="8"/>
        <color rgb="FF000000"/>
        <rFont val="Arial"/>
        <family val="2"/>
      </rPr>
      <t>(2.16‑2.72)</t>
    </r>
  </si>
  <si>
    <r>
      <t>3.00</t>
    </r>
    <r>
      <rPr>
        <sz val="8"/>
        <color rgb="FF000000"/>
        <rFont val="Arial"/>
        <family val="2"/>
      </rPr>
      <t>(2.67‑3.38)</t>
    </r>
  </si>
  <si>
    <r>
      <t>3.56</t>
    </r>
    <r>
      <rPr>
        <sz val="8"/>
        <color rgb="FF000000"/>
        <rFont val="Arial"/>
        <family val="2"/>
      </rPr>
      <t>(3.17‑4.01)</t>
    </r>
  </si>
  <si>
    <r>
      <t>4.30</t>
    </r>
    <r>
      <rPr>
        <sz val="8"/>
        <color rgb="FF000000"/>
        <rFont val="Arial"/>
        <family val="2"/>
      </rPr>
      <t>(3.80‑4.84)</t>
    </r>
  </si>
  <si>
    <r>
      <t>4.97</t>
    </r>
    <r>
      <rPr>
        <sz val="8"/>
        <color rgb="FF000000"/>
        <rFont val="Arial"/>
        <family val="2"/>
      </rPr>
      <t>(4.35‑5.57)</t>
    </r>
  </si>
  <si>
    <r>
      <t>5.65</t>
    </r>
    <r>
      <rPr>
        <sz val="8"/>
        <color rgb="FF000000"/>
        <rFont val="Arial"/>
        <family val="2"/>
      </rPr>
      <t>(4.91‑6.34)</t>
    </r>
  </si>
  <si>
    <r>
      <t>6.39</t>
    </r>
    <r>
      <rPr>
        <sz val="8"/>
        <color rgb="FF000000"/>
        <rFont val="Arial"/>
        <family val="2"/>
      </rPr>
      <t>(5.50‑7.16)</t>
    </r>
  </si>
  <si>
    <r>
      <t>7.42</t>
    </r>
    <r>
      <rPr>
        <sz val="8"/>
        <color rgb="FF000000"/>
        <rFont val="Arial"/>
        <family val="2"/>
      </rPr>
      <t>(6.30‑8.32)</t>
    </r>
  </si>
  <si>
    <r>
      <t>8.33</t>
    </r>
    <r>
      <rPr>
        <sz val="8"/>
        <color rgb="FF000000"/>
        <rFont val="Arial"/>
        <family val="2"/>
      </rPr>
      <t>(6.99‑9.35)</t>
    </r>
  </si>
  <si>
    <r>
      <t>2.41</t>
    </r>
    <r>
      <rPr>
        <sz val="8"/>
        <color rgb="FF000000"/>
        <rFont val="Arial"/>
        <family val="2"/>
      </rPr>
      <t>(2.15‑2.75)</t>
    </r>
  </si>
  <si>
    <r>
      <t>2.88</t>
    </r>
    <r>
      <rPr>
        <sz val="8"/>
        <color rgb="FF000000"/>
        <rFont val="Arial"/>
        <family val="2"/>
      </rPr>
      <t>(2.57‑3.28)</t>
    </r>
  </si>
  <si>
    <r>
      <t>3.60</t>
    </r>
    <r>
      <rPr>
        <sz val="8"/>
        <color rgb="FF000000"/>
        <rFont val="Arial"/>
        <family val="2"/>
      </rPr>
      <t>(3.20‑4.09)</t>
    </r>
  </si>
  <si>
    <r>
      <t>4.32</t>
    </r>
    <r>
      <rPr>
        <sz val="8"/>
        <color rgb="FF000000"/>
        <rFont val="Arial"/>
        <family val="2"/>
      </rPr>
      <t>(3.82‑4.89)</t>
    </r>
  </si>
  <si>
    <r>
      <t>5.28</t>
    </r>
    <r>
      <rPr>
        <sz val="8"/>
        <color rgb="FF000000"/>
        <rFont val="Arial"/>
        <family val="2"/>
      </rPr>
      <t>(4.63‑5.97)</t>
    </r>
  </si>
  <si>
    <r>
      <t>6.16</t>
    </r>
    <r>
      <rPr>
        <sz val="8"/>
        <color rgb="FF000000"/>
        <rFont val="Arial"/>
        <family val="2"/>
      </rPr>
      <t>(5.35‑6.96)</t>
    </r>
  </si>
  <si>
    <r>
      <t>7.10</t>
    </r>
    <r>
      <rPr>
        <sz val="8"/>
        <color rgb="FF000000"/>
        <rFont val="Arial"/>
        <family val="2"/>
      </rPr>
      <t>(6.10‑7.99)</t>
    </r>
  </si>
  <si>
    <r>
      <t>8.12</t>
    </r>
    <r>
      <rPr>
        <sz val="8"/>
        <color rgb="FF000000"/>
        <rFont val="Arial"/>
        <family val="2"/>
      </rPr>
      <t>(6.90‑9.14)</t>
    </r>
  </si>
  <si>
    <r>
      <t>9.60</t>
    </r>
    <r>
      <rPr>
        <sz val="8"/>
        <color rgb="FF000000"/>
        <rFont val="Arial"/>
        <family val="2"/>
      </rPr>
      <t>(8.02‑10.8)</t>
    </r>
  </si>
  <si>
    <r>
      <t>10.9</t>
    </r>
    <r>
      <rPr>
        <sz val="8"/>
        <color rgb="FF000000"/>
        <rFont val="Arial"/>
        <family val="2"/>
      </rPr>
      <t>(9.01‑12.3)</t>
    </r>
  </si>
  <si>
    <r>
      <t>2.66</t>
    </r>
    <r>
      <rPr>
        <sz val="8"/>
        <color rgb="FF000000"/>
        <rFont val="Arial"/>
        <family val="2"/>
      </rPr>
      <t>(2.43‑2.96)</t>
    </r>
  </si>
  <si>
    <r>
      <t>3.23</t>
    </r>
    <r>
      <rPr>
        <sz val="8"/>
        <color rgb="FF000000"/>
        <rFont val="Arial"/>
        <family val="2"/>
      </rPr>
      <t>(2.95‑3.60)</t>
    </r>
  </si>
  <si>
    <r>
      <t>4.18</t>
    </r>
    <r>
      <rPr>
        <sz val="8"/>
        <color rgb="FF000000"/>
        <rFont val="Arial"/>
        <family val="2"/>
      </rPr>
      <t>(3.81‑4.66)</t>
    </r>
  </si>
  <si>
    <r>
      <t>5.00</t>
    </r>
    <r>
      <rPr>
        <sz val="8"/>
        <color rgb="FF000000"/>
        <rFont val="Arial"/>
        <family val="2"/>
      </rPr>
      <t>(4.54‑5.56)</t>
    </r>
  </si>
  <si>
    <r>
      <t>6.25</t>
    </r>
    <r>
      <rPr>
        <sz val="8"/>
        <color rgb="FF000000"/>
        <rFont val="Arial"/>
        <family val="2"/>
      </rPr>
      <t>(5.62‑6.92)</t>
    </r>
  </si>
  <si>
    <r>
      <t>7.34</t>
    </r>
    <r>
      <rPr>
        <sz val="8"/>
        <color rgb="FF000000"/>
        <rFont val="Arial"/>
        <family val="2"/>
      </rPr>
      <t>(6.55‑8.09)</t>
    </r>
  </si>
  <si>
    <r>
      <t>8.55</t>
    </r>
    <r>
      <rPr>
        <sz val="8"/>
        <color rgb="FF000000"/>
        <rFont val="Arial"/>
        <family val="2"/>
      </rPr>
      <t>(7.57‑9.40)</t>
    </r>
  </si>
  <si>
    <r>
      <t>9.92</t>
    </r>
    <r>
      <rPr>
        <sz val="8"/>
        <color rgb="FF000000"/>
        <rFont val="Arial"/>
        <family val="2"/>
      </rPr>
      <t>(8.70‑10.9)</t>
    </r>
  </si>
  <si>
    <r>
      <t>12.0</t>
    </r>
    <r>
      <rPr>
        <sz val="8"/>
        <color rgb="FF000000"/>
        <rFont val="Arial"/>
        <family val="2"/>
      </rPr>
      <t>(10.4‑13.1)</t>
    </r>
  </si>
  <si>
    <r>
      <t>13.8</t>
    </r>
    <r>
      <rPr>
        <sz val="8"/>
        <color rgb="FF000000"/>
        <rFont val="Arial"/>
        <family val="2"/>
      </rPr>
      <t>(11.8‑15.1)</t>
    </r>
  </si>
  <si>
    <r>
      <t>3.09</t>
    </r>
    <r>
      <rPr>
        <sz val="8"/>
        <color rgb="FF000000"/>
        <rFont val="Arial"/>
        <family val="2"/>
      </rPr>
      <t>(2.82‑3.41)</t>
    </r>
  </si>
  <si>
    <r>
      <t>3.75</t>
    </r>
    <r>
      <rPr>
        <sz val="8"/>
        <color rgb="FF000000"/>
        <rFont val="Arial"/>
        <family val="2"/>
      </rPr>
      <t>(3.43‑4.14)</t>
    </r>
  </si>
  <si>
    <r>
      <t>4.84</t>
    </r>
    <r>
      <rPr>
        <sz val="8"/>
        <color rgb="FF000000"/>
        <rFont val="Arial"/>
        <family val="2"/>
      </rPr>
      <t>(4.43‑5.36)</t>
    </r>
  </si>
  <si>
    <r>
      <t>5.78</t>
    </r>
    <r>
      <rPr>
        <sz val="8"/>
        <color rgb="FF000000"/>
        <rFont val="Arial"/>
        <family val="2"/>
      </rPr>
      <t>(5.26‑6.39)</t>
    </r>
  </si>
  <si>
    <r>
      <t>7.18</t>
    </r>
    <r>
      <rPr>
        <sz val="8"/>
        <color rgb="FF000000"/>
        <rFont val="Arial"/>
        <family val="2"/>
      </rPr>
      <t>(6.50‑7.92)</t>
    </r>
  </si>
  <si>
    <r>
      <t>8.40</t>
    </r>
    <r>
      <rPr>
        <sz val="8"/>
        <color rgb="FF000000"/>
        <rFont val="Arial"/>
        <family val="2"/>
      </rPr>
      <t>(7.55‑9.23)</t>
    </r>
  </si>
  <si>
    <r>
      <t>9.75</t>
    </r>
    <r>
      <rPr>
        <sz val="8"/>
        <color rgb="FF000000"/>
        <rFont val="Arial"/>
        <family val="2"/>
      </rPr>
      <t>(8.70‑10.7)</t>
    </r>
  </si>
  <si>
    <r>
      <t>11.3</t>
    </r>
    <r>
      <rPr>
        <sz val="8"/>
        <color rgb="FF000000"/>
        <rFont val="Arial"/>
        <family val="2"/>
      </rPr>
      <t>(9.96‑12.4)</t>
    </r>
  </si>
  <si>
    <r>
      <t>13.5</t>
    </r>
    <r>
      <rPr>
        <sz val="8"/>
        <color rgb="FF000000"/>
        <rFont val="Arial"/>
        <family val="2"/>
      </rPr>
      <t>(11.8‑14.9)</t>
    </r>
  </si>
  <si>
    <r>
      <t>15.5</t>
    </r>
    <r>
      <rPr>
        <sz val="8"/>
        <color rgb="FF000000"/>
        <rFont val="Arial"/>
        <family val="2"/>
      </rPr>
      <t>(13.3‑17.0)</t>
    </r>
  </si>
  <si>
    <r>
      <t>3.28</t>
    </r>
    <r>
      <rPr>
        <sz val="8"/>
        <color rgb="FF000000"/>
        <rFont val="Arial"/>
        <family val="2"/>
      </rPr>
      <t>(3.01‑3.62)</t>
    </r>
  </si>
  <si>
    <r>
      <t>3.98</t>
    </r>
    <r>
      <rPr>
        <sz val="8"/>
        <color rgb="FF000000"/>
        <rFont val="Arial"/>
        <family val="2"/>
      </rPr>
      <t>(3.65‑4.39)</t>
    </r>
  </si>
  <si>
    <r>
      <t>5.13</t>
    </r>
    <r>
      <rPr>
        <sz val="8"/>
        <color rgb="FF000000"/>
        <rFont val="Arial"/>
        <family val="2"/>
      </rPr>
      <t>(4.69‑5.65)</t>
    </r>
  </si>
  <si>
    <r>
      <t>6.10</t>
    </r>
    <r>
      <rPr>
        <sz val="8"/>
        <color rgb="FF000000"/>
        <rFont val="Arial"/>
        <family val="2"/>
      </rPr>
      <t>(5.56‑6.71)</t>
    </r>
  </si>
  <si>
    <r>
      <t>7.55</t>
    </r>
    <r>
      <rPr>
        <sz val="8"/>
        <color rgb="FF000000"/>
        <rFont val="Arial"/>
        <family val="2"/>
      </rPr>
      <t>(6.85‑8.29)</t>
    </r>
  </si>
  <si>
    <r>
      <t>8.80</t>
    </r>
    <r>
      <rPr>
        <sz val="8"/>
        <color rgb="FF000000"/>
        <rFont val="Arial"/>
        <family val="2"/>
      </rPr>
      <t>(7.93‑9.65)</t>
    </r>
  </si>
  <si>
    <r>
      <t>10.2</t>
    </r>
    <r>
      <rPr>
        <sz val="8"/>
        <color rgb="FF000000"/>
        <rFont val="Arial"/>
        <family val="2"/>
      </rPr>
      <t>(9.12‑11.1)</t>
    </r>
  </si>
  <si>
    <r>
      <t>14.0</t>
    </r>
    <r>
      <rPr>
        <sz val="8"/>
        <color rgb="FF000000"/>
        <rFont val="Arial"/>
        <family val="2"/>
      </rPr>
      <t>(12.3‑15.4)</t>
    </r>
  </si>
  <si>
    <r>
      <t>16.0</t>
    </r>
    <r>
      <rPr>
        <sz val="8"/>
        <color rgb="FF000000"/>
        <rFont val="Arial"/>
        <family val="2"/>
      </rPr>
      <t>(13.8‑17.5)</t>
    </r>
  </si>
  <si>
    <r>
      <t>3.48</t>
    </r>
    <r>
      <rPr>
        <sz val="8"/>
        <color rgb="FF000000"/>
        <rFont val="Arial"/>
        <family val="2"/>
      </rPr>
      <t>(3.20‑3.83)</t>
    </r>
  </si>
  <si>
    <r>
      <t>4.22</t>
    </r>
    <r>
      <rPr>
        <sz val="8"/>
        <color rgb="FF000000"/>
        <rFont val="Arial"/>
        <family val="2"/>
      </rPr>
      <t>(3.88‑4.64)</t>
    </r>
  </si>
  <si>
    <r>
      <t>5.41</t>
    </r>
    <r>
      <rPr>
        <sz val="8"/>
        <color rgb="FF000000"/>
        <rFont val="Arial"/>
        <family val="2"/>
      </rPr>
      <t>(4.96‑5.95)</t>
    </r>
  </si>
  <si>
    <r>
      <t>6.42</t>
    </r>
    <r>
      <rPr>
        <sz val="8"/>
        <color rgb="FF000000"/>
        <rFont val="Arial"/>
        <family val="2"/>
      </rPr>
      <t>(5.87‑7.04)</t>
    </r>
  </si>
  <si>
    <r>
      <t>7.92</t>
    </r>
    <r>
      <rPr>
        <sz val="8"/>
        <color rgb="FF000000"/>
        <rFont val="Arial"/>
        <family val="2"/>
      </rPr>
      <t>(7.20‑8.67)</t>
    </r>
  </si>
  <si>
    <r>
      <t>9.21</t>
    </r>
    <r>
      <rPr>
        <sz val="8"/>
        <color rgb="FF000000"/>
        <rFont val="Arial"/>
        <family val="2"/>
      </rPr>
      <t>(8.32‑10.1)</t>
    </r>
  </si>
  <si>
    <r>
      <t>10.6</t>
    </r>
    <r>
      <rPr>
        <sz val="8"/>
        <color rgb="FF000000"/>
        <rFont val="Arial"/>
        <family val="2"/>
      </rPr>
      <t>(9.53‑11.6)</t>
    </r>
  </si>
  <si>
    <r>
      <t>4.02</t>
    </r>
    <r>
      <rPr>
        <sz val="8"/>
        <color rgb="FF000000"/>
        <rFont val="Arial"/>
        <family val="2"/>
      </rPr>
      <t>(3.69‑4.41)</t>
    </r>
  </si>
  <si>
    <r>
      <t>4.84</t>
    </r>
    <r>
      <rPr>
        <sz val="8"/>
        <color rgb="FF000000"/>
        <rFont val="Arial"/>
        <family val="2"/>
      </rPr>
      <t>(4.45‑5.31)</t>
    </r>
  </si>
  <si>
    <r>
      <t>6.12</t>
    </r>
    <r>
      <rPr>
        <sz val="8"/>
        <color rgb="FF000000"/>
        <rFont val="Arial"/>
        <family val="2"/>
      </rPr>
      <t>(5.62‑6.71)</t>
    </r>
  </si>
  <si>
    <r>
      <t>7.19</t>
    </r>
    <r>
      <rPr>
        <sz val="8"/>
        <color rgb="FF000000"/>
        <rFont val="Arial"/>
        <family val="2"/>
      </rPr>
      <t>(6.58‑7.89)</t>
    </r>
  </si>
  <si>
    <r>
      <t>8.77</t>
    </r>
    <r>
      <rPr>
        <sz val="8"/>
        <color rgb="FF000000"/>
        <rFont val="Arial"/>
        <family val="2"/>
      </rPr>
      <t>(7.98‑9.61)</t>
    </r>
  </si>
  <si>
    <r>
      <t>10.1</t>
    </r>
    <r>
      <rPr>
        <sz val="8"/>
        <color rgb="FF000000"/>
        <rFont val="Arial"/>
        <family val="2"/>
      </rPr>
      <t>(9.15‑11.1)</t>
    </r>
  </si>
  <si>
    <r>
      <t>11.6</t>
    </r>
    <r>
      <rPr>
        <sz val="8"/>
        <color rgb="FF000000"/>
        <rFont val="Arial"/>
        <family val="2"/>
      </rPr>
      <t>(10.4‑12.7)</t>
    </r>
  </si>
  <si>
    <r>
      <t>13.2</t>
    </r>
    <r>
      <rPr>
        <sz val="8"/>
        <color rgb="FF000000"/>
        <rFont val="Arial"/>
        <family val="2"/>
      </rPr>
      <t>(11.8‑14.4)</t>
    </r>
  </si>
  <si>
    <r>
      <t>15.6</t>
    </r>
    <r>
      <rPr>
        <sz val="8"/>
        <color rgb="FF000000"/>
        <rFont val="Arial"/>
        <family val="2"/>
      </rPr>
      <t>(13.7‑17.1)</t>
    </r>
  </si>
  <si>
    <r>
      <t>17.6</t>
    </r>
    <r>
      <rPr>
        <sz val="8"/>
        <color rgb="FF000000"/>
        <rFont val="Arial"/>
        <family val="2"/>
      </rPr>
      <t>(15.3‑19.3)</t>
    </r>
  </si>
  <si>
    <r>
      <t>4.59</t>
    </r>
    <r>
      <rPr>
        <sz val="8"/>
        <color rgb="FF000000"/>
        <rFont val="Arial"/>
        <family val="2"/>
      </rPr>
      <t>(4.24‑5.00)</t>
    </r>
  </si>
  <si>
    <r>
      <t>5.51</t>
    </r>
    <r>
      <rPr>
        <sz val="8"/>
        <color rgb="FF000000"/>
        <rFont val="Arial"/>
        <family val="2"/>
      </rPr>
      <t>(5.10‑6.00)</t>
    </r>
  </si>
  <si>
    <r>
      <t>6.85</t>
    </r>
    <r>
      <rPr>
        <sz val="8"/>
        <color rgb="FF000000"/>
        <rFont val="Arial"/>
        <family val="2"/>
      </rPr>
      <t>(6.33‑7.46)</t>
    </r>
  </si>
  <si>
    <r>
      <t>7.97</t>
    </r>
    <r>
      <rPr>
        <sz val="8"/>
        <color rgb="FF000000"/>
        <rFont val="Arial"/>
        <family val="2"/>
      </rPr>
      <t>(7.34‑8.67)</t>
    </r>
  </si>
  <si>
    <r>
      <t>9.57</t>
    </r>
    <r>
      <rPr>
        <sz val="8"/>
        <color rgb="FF000000"/>
        <rFont val="Arial"/>
        <family val="2"/>
      </rPr>
      <t>(8.78‑10.4)</t>
    </r>
  </si>
  <si>
    <r>
      <t>10.9</t>
    </r>
    <r>
      <rPr>
        <sz val="8"/>
        <color rgb="FF000000"/>
        <rFont val="Arial"/>
        <family val="2"/>
      </rPr>
      <t>(9.96‑11.9)</t>
    </r>
  </si>
  <si>
    <r>
      <t>12.3</t>
    </r>
    <r>
      <rPr>
        <sz val="8"/>
        <color rgb="FF000000"/>
        <rFont val="Arial"/>
        <family val="2"/>
      </rPr>
      <t>(11.2‑13.4)</t>
    </r>
  </si>
  <si>
    <r>
      <t>13.9</t>
    </r>
    <r>
      <rPr>
        <sz val="8"/>
        <color rgb="FF000000"/>
        <rFont val="Arial"/>
        <family val="2"/>
      </rPr>
      <t>(12.5‑15.1)</t>
    </r>
  </si>
  <si>
    <r>
      <t>17.9</t>
    </r>
    <r>
      <rPr>
        <sz val="8"/>
        <color rgb="FF000000"/>
        <rFont val="Arial"/>
        <family val="2"/>
      </rPr>
      <t>(15.8‑19.5)</t>
    </r>
  </si>
  <si>
    <r>
      <t>6.15</t>
    </r>
    <r>
      <rPr>
        <sz val="8"/>
        <color rgb="FF000000"/>
        <rFont val="Arial"/>
        <family val="2"/>
      </rPr>
      <t>(5.74‑6.62)</t>
    </r>
  </si>
  <si>
    <r>
      <t>7.33</t>
    </r>
    <r>
      <rPr>
        <sz val="8"/>
        <color rgb="FF000000"/>
        <rFont val="Arial"/>
        <family val="2"/>
      </rPr>
      <t>(6.83‑7.89)</t>
    </r>
  </si>
  <si>
    <r>
      <t>8.87</t>
    </r>
    <r>
      <rPr>
        <sz val="8"/>
        <color rgb="FF000000"/>
        <rFont val="Arial"/>
        <family val="2"/>
      </rPr>
      <t>(8.26‑9.54)</t>
    </r>
  </si>
  <si>
    <r>
      <t>10.1</t>
    </r>
    <r>
      <rPr>
        <sz val="8"/>
        <color rgb="FF000000"/>
        <rFont val="Arial"/>
        <family val="2"/>
      </rPr>
      <t>(9.39‑10.9)</t>
    </r>
  </si>
  <si>
    <r>
      <t>13.2</t>
    </r>
    <r>
      <rPr>
        <sz val="8"/>
        <color rgb="FF000000"/>
        <rFont val="Arial"/>
        <family val="2"/>
      </rPr>
      <t>(12.2‑14.2)</t>
    </r>
  </si>
  <si>
    <r>
      <t>14.6</t>
    </r>
    <r>
      <rPr>
        <sz val="8"/>
        <color rgb="FF000000"/>
        <rFont val="Arial"/>
        <family val="2"/>
      </rPr>
      <t>(13.5‑15.8)</t>
    </r>
  </si>
  <si>
    <r>
      <t>16.1</t>
    </r>
    <r>
      <rPr>
        <sz val="8"/>
        <color rgb="FF000000"/>
        <rFont val="Arial"/>
        <family val="2"/>
      </rPr>
      <t>(14.8‑17.4)</t>
    </r>
  </si>
  <si>
    <r>
      <t>19.8</t>
    </r>
    <r>
      <rPr>
        <sz val="8"/>
        <color rgb="FF000000"/>
        <rFont val="Arial"/>
        <family val="2"/>
      </rPr>
      <t>(17.9‑21.4)</t>
    </r>
  </si>
  <si>
    <r>
      <t>7.62</t>
    </r>
    <r>
      <rPr>
        <sz val="8"/>
        <color rgb="FF000000"/>
        <rFont val="Arial"/>
        <family val="2"/>
      </rPr>
      <t>(7.15‑8.15)</t>
    </r>
  </si>
  <si>
    <r>
      <t>9.02</t>
    </r>
    <r>
      <rPr>
        <sz val="8"/>
        <color rgb="FF000000"/>
        <rFont val="Arial"/>
        <family val="2"/>
      </rPr>
      <t>(8.47‑9.65)</t>
    </r>
  </si>
  <si>
    <r>
      <t>10.7</t>
    </r>
    <r>
      <rPr>
        <sz val="8"/>
        <color rgb="FF000000"/>
        <rFont val="Arial"/>
        <family val="2"/>
      </rPr>
      <t>(10.1‑11.5)</t>
    </r>
  </si>
  <si>
    <r>
      <t>12.1</t>
    </r>
    <r>
      <rPr>
        <sz val="8"/>
        <color rgb="FF000000"/>
        <rFont val="Arial"/>
        <family val="2"/>
      </rPr>
      <t>(11.3‑12.9)</t>
    </r>
  </si>
  <si>
    <r>
      <t>16.9</t>
    </r>
    <r>
      <rPr>
        <sz val="8"/>
        <color rgb="FF000000"/>
        <rFont val="Arial"/>
        <family val="2"/>
      </rPr>
      <t>(15.6‑18.0)</t>
    </r>
  </si>
  <si>
    <r>
      <t>18.3</t>
    </r>
    <r>
      <rPr>
        <sz val="8"/>
        <color rgb="FF000000"/>
        <rFont val="Arial"/>
        <family val="2"/>
      </rPr>
      <t>(17.0‑19.6)</t>
    </r>
  </si>
  <si>
    <r>
      <t>20.3</t>
    </r>
    <r>
      <rPr>
        <sz val="8"/>
        <color rgb="FF000000"/>
        <rFont val="Arial"/>
        <family val="2"/>
      </rPr>
      <t>(18.7‑21.8)</t>
    </r>
  </si>
  <si>
    <r>
      <t>21.9</t>
    </r>
    <r>
      <rPr>
        <sz val="8"/>
        <color rgb="FF000000"/>
        <rFont val="Arial"/>
        <family val="2"/>
      </rPr>
      <t>(20.0‑23.4)</t>
    </r>
  </si>
  <si>
    <r>
      <t>9.62</t>
    </r>
    <r>
      <rPr>
        <sz val="8"/>
        <color rgb="FF000000"/>
        <rFont val="Arial"/>
        <family val="2"/>
      </rPr>
      <t>(9.07‑10.2)</t>
    </r>
  </si>
  <si>
    <r>
      <t>11.4</t>
    </r>
    <r>
      <rPr>
        <sz val="8"/>
        <color rgb="FF000000"/>
        <rFont val="Arial"/>
        <family val="2"/>
      </rPr>
      <t>(10.7‑12.1)</t>
    </r>
  </si>
  <si>
    <r>
      <t>16.8</t>
    </r>
    <r>
      <rPr>
        <sz val="8"/>
        <color rgb="FF000000"/>
        <rFont val="Arial"/>
        <family val="2"/>
      </rPr>
      <t>(15.7‑17.8)</t>
    </r>
  </si>
  <si>
    <r>
      <t>18.3</t>
    </r>
    <r>
      <rPr>
        <sz val="8"/>
        <color rgb="FF000000"/>
        <rFont val="Arial"/>
        <family val="2"/>
      </rPr>
      <t>(17.1‑19.4)</t>
    </r>
  </si>
  <si>
    <r>
      <t>19.7</t>
    </r>
    <r>
      <rPr>
        <sz val="8"/>
        <color rgb="FF000000"/>
        <rFont val="Arial"/>
        <family val="2"/>
      </rPr>
      <t>(18.4‑20.9)</t>
    </r>
  </si>
  <si>
    <r>
      <t>21.1</t>
    </r>
    <r>
      <rPr>
        <sz val="8"/>
        <color rgb="FF000000"/>
        <rFont val="Arial"/>
        <family val="2"/>
      </rPr>
      <t>(19.6‑22.4)</t>
    </r>
  </si>
  <si>
    <r>
      <t>23.0</t>
    </r>
    <r>
      <rPr>
        <sz val="8"/>
        <color rgb="FF000000"/>
        <rFont val="Arial"/>
        <family val="2"/>
      </rPr>
      <t>(21.3‑24.4)</t>
    </r>
  </si>
  <si>
    <r>
      <t>24.3</t>
    </r>
    <r>
      <rPr>
        <sz val="8"/>
        <color rgb="FF000000"/>
        <rFont val="Arial"/>
        <family val="2"/>
      </rPr>
      <t>(22.5‑25.9)</t>
    </r>
  </si>
  <si>
    <r>
      <t>17.2</t>
    </r>
    <r>
      <rPr>
        <sz val="8"/>
        <color rgb="FF000000"/>
        <rFont val="Arial"/>
        <family val="2"/>
      </rPr>
      <t>(16.2‑18.1)</t>
    </r>
  </si>
  <si>
    <r>
      <t>20.7</t>
    </r>
    <r>
      <rPr>
        <sz val="8"/>
        <color rgb="FF000000"/>
        <rFont val="Arial"/>
        <family val="2"/>
      </rPr>
      <t>(19.5‑21.8)</t>
    </r>
  </si>
  <si>
    <r>
      <t>22.1</t>
    </r>
    <r>
      <rPr>
        <sz val="8"/>
        <color rgb="FF000000"/>
        <rFont val="Arial"/>
        <family val="2"/>
      </rPr>
      <t>(20.8‑23.3)</t>
    </r>
  </si>
  <si>
    <r>
      <t>23.5</t>
    </r>
    <r>
      <rPr>
        <sz val="8"/>
        <color rgb="FF000000"/>
        <rFont val="Arial"/>
        <family val="2"/>
      </rPr>
      <t>(22.1‑24.8)</t>
    </r>
  </si>
  <si>
    <r>
      <t>25.2</t>
    </r>
    <r>
      <rPr>
        <sz val="8"/>
        <color rgb="FF000000"/>
        <rFont val="Arial"/>
        <family val="2"/>
      </rPr>
      <t>(23.6‑26.6)</t>
    </r>
  </si>
  <si>
    <r>
      <t>26.5</t>
    </r>
    <r>
      <rPr>
        <sz val="8"/>
        <color rgb="FF000000"/>
        <rFont val="Arial"/>
        <family val="2"/>
      </rPr>
      <t>(24.7‑28.0)</t>
    </r>
  </si>
  <si>
    <r>
      <t>1</t>
    </r>
    <r>
      <rPr>
        <sz val="8"/>
        <color rgb="FF000000"/>
        <rFont val="Arial"/>
        <family val="2"/>
      </rPr>
      <t> Precipitation frequency (PF) estimates in this table are based on frequency analysis of partial duration series (PDS).</t>
    </r>
  </si>
  <si>
    <t>Numbers in parenthesis are PF estimates at lower and upper bounds of the 90% confidence interval. The probability that precipitation frequency estimates (for a given duration and average recurrence interval) will be greater than the upper bound (or less than the lower bound) is 5%. Estimates at upper bounds are not checked against probable maximum precipitation (PMP) estimates and may be higher than currently valid PMP values.</t>
  </si>
  <si>
    <t>P(mm)</t>
  </si>
  <si>
    <t>Walkertown</t>
  </si>
  <si>
    <t>La Plata</t>
  </si>
  <si>
    <r>
      <t>0.367</t>
    </r>
    <r>
      <rPr>
        <sz val="8"/>
        <color rgb="FF000000"/>
        <rFont val="Arial"/>
        <family val="2"/>
      </rPr>
      <t>(0.333‑0.405)</t>
    </r>
  </si>
  <si>
    <r>
      <t>0.440</t>
    </r>
    <r>
      <rPr>
        <sz val="8"/>
        <color rgb="FF000000"/>
        <rFont val="Arial"/>
        <family val="2"/>
      </rPr>
      <t>(0.398‑0.485)</t>
    </r>
  </si>
  <si>
    <r>
      <t>0.583</t>
    </r>
    <r>
      <rPr>
        <sz val="8"/>
        <color rgb="FF000000"/>
        <rFont val="Arial"/>
        <family val="2"/>
      </rPr>
      <t>(0.526‑0.642)</t>
    </r>
  </si>
  <si>
    <r>
      <t>0.660</t>
    </r>
    <r>
      <rPr>
        <sz val="8"/>
        <color rgb="FF000000"/>
        <rFont val="Arial"/>
        <family val="2"/>
      </rPr>
      <t>(0.592‑0.729)</t>
    </r>
  </si>
  <si>
    <r>
      <t>0.718</t>
    </r>
    <r>
      <rPr>
        <sz val="8"/>
        <color rgb="FF000000"/>
        <rFont val="Arial"/>
        <family val="2"/>
      </rPr>
      <t>(0.642‑0.794)</t>
    </r>
  </si>
  <si>
    <r>
      <t>0.775</t>
    </r>
    <r>
      <rPr>
        <sz val="8"/>
        <color rgb="FF000000"/>
        <rFont val="Arial"/>
        <family val="2"/>
      </rPr>
      <t>(0.689‑0.860)</t>
    </r>
  </si>
  <si>
    <r>
      <t>0.829</t>
    </r>
    <r>
      <rPr>
        <sz val="8"/>
        <color rgb="FF000000"/>
        <rFont val="Arial"/>
        <family val="2"/>
      </rPr>
      <t>(0.733‑0.924)</t>
    </r>
  </si>
  <si>
    <r>
      <t>0.897</t>
    </r>
    <r>
      <rPr>
        <sz val="8"/>
        <color rgb="FF000000"/>
        <rFont val="Arial"/>
        <family val="2"/>
      </rPr>
      <t>(0.785‑1.01)</t>
    </r>
  </si>
  <si>
    <r>
      <t>0.952</t>
    </r>
    <r>
      <rPr>
        <sz val="8"/>
        <color rgb="FF000000"/>
        <rFont val="Arial"/>
        <family val="2"/>
      </rPr>
      <t>(0.826‑1.08)</t>
    </r>
  </si>
  <si>
    <r>
      <t>0.587</t>
    </r>
    <r>
      <rPr>
        <sz val="8"/>
        <color rgb="FF000000"/>
        <rFont val="Arial"/>
        <family val="2"/>
      </rPr>
      <t>(0.532‑0.647)</t>
    </r>
  </si>
  <si>
    <r>
      <t>0.704</t>
    </r>
    <r>
      <rPr>
        <sz val="8"/>
        <color rgb="FF000000"/>
        <rFont val="Arial"/>
        <family val="2"/>
      </rPr>
      <t>(0.637‑0.776)</t>
    </r>
  </si>
  <si>
    <r>
      <t>0.835</t>
    </r>
    <r>
      <rPr>
        <sz val="8"/>
        <color rgb="FF000000"/>
        <rFont val="Arial"/>
        <family val="2"/>
      </rPr>
      <t>(0.755‑0.920)</t>
    </r>
  </si>
  <si>
    <r>
      <t>0.932</t>
    </r>
    <r>
      <rPr>
        <sz val="8"/>
        <color rgb="FF000000"/>
        <rFont val="Arial"/>
        <family val="2"/>
      </rPr>
      <t>(0.841‑1.03)</t>
    </r>
  </si>
  <si>
    <r>
      <t>1.05</t>
    </r>
    <r>
      <rPr>
        <sz val="8"/>
        <color rgb="FF000000"/>
        <rFont val="Arial"/>
        <family val="2"/>
      </rPr>
      <t>(0.944‑1.16)</t>
    </r>
  </si>
  <si>
    <r>
      <t>1.23</t>
    </r>
    <r>
      <rPr>
        <sz val="8"/>
        <color rgb="FF000000"/>
        <rFont val="Arial"/>
        <family val="2"/>
      </rPr>
      <t>(1.10‑1.37)</t>
    </r>
  </si>
  <si>
    <r>
      <t>1.31</t>
    </r>
    <r>
      <rPr>
        <sz val="8"/>
        <color rgb="FF000000"/>
        <rFont val="Arial"/>
        <family val="2"/>
      </rPr>
      <t>(1.16‑1.47)</t>
    </r>
  </si>
  <si>
    <r>
      <t>0.734</t>
    </r>
    <r>
      <rPr>
        <sz val="8"/>
        <color rgb="FF000000"/>
        <rFont val="Arial"/>
        <family val="2"/>
      </rPr>
      <t>(0.665‑0.809)</t>
    </r>
  </si>
  <si>
    <r>
      <t>0.885</t>
    </r>
    <r>
      <rPr>
        <sz val="8"/>
        <color rgb="FF000000"/>
        <rFont val="Arial"/>
        <family val="2"/>
      </rPr>
      <t>(0.801‑0.975)</t>
    </r>
  </si>
  <si>
    <r>
      <t>1.56</t>
    </r>
    <r>
      <rPr>
        <sz val="8"/>
        <color rgb="FF000000"/>
        <rFont val="Arial"/>
        <family val="2"/>
      </rPr>
      <t>(1.38‑1.73)</t>
    </r>
  </si>
  <si>
    <r>
      <t>1.79</t>
    </r>
    <r>
      <rPr>
        <sz val="8"/>
        <color rgb="FF000000"/>
        <rFont val="Arial"/>
        <family val="2"/>
      </rPr>
      <t>(1.56‑2.00)</t>
    </r>
  </si>
  <si>
    <r>
      <t>1.01</t>
    </r>
    <r>
      <rPr>
        <sz val="8"/>
        <color rgb="FF000000"/>
        <rFont val="Arial"/>
        <family val="2"/>
      </rPr>
      <t>(0.912‑1.11)</t>
    </r>
  </si>
  <si>
    <r>
      <t>2.58</t>
    </r>
    <r>
      <rPr>
        <sz val="8"/>
        <color rgb="FF000000"/>
        <rFont val="Arial"/>
        <family val="2"/>
      </rPr>
      <t>(2.28‑2.88)</t>
    </r>
  </si>
  <si>
    <r>
      <t>2.84</t>
    </r>
    <r>
      <rPr>
        <sz val="8"/>
        <color rgb="FF000000"/>
        <rFont val="Arial"/>
        <family val="2"/>
      </rPr>
      <t>(2.49‑3.19)</t>
    </r>
  </si>
  <si>
    <r>
      <t>3.05</t>
    </r>
    <r>
      <rPr>
        <sz val="8"/>
        <color rgb="FF000000"/>
        <rFont val="Arial"/>
        <family val="2"/>
      </rPr>
      <t>(2.64‑3.44)</t>
    </r>
  </si>
  <si>
    <r>
      <t>1.25</t>
    </r>
    <r>
      <rPr>
        <sz val="8"/>
        <color rgb="FF000000"/>
        <rFont val="Arial"/>
        <family val="2"/>
      </rPr>
      <t>(1.14‑1.38)</t>
    </r>
  </si>
  <si>
    <r>
      <t>2.23</t>
    </r>
    <r>
      <rPr>
        <sz val="8"/>
        <color rgb="FF000000"/>
        <rFont val="Arial"/>
        <family val="2"/>
      </rPr>
      <t>(2.01‑2.45)</t>
    </r>
  </si>
  <si>
    <r>
      <t>3.28</t>
    </r>
    <r>
      <rPr>
        <sz val="8"/>
        <color rgb="FF000000"/>
        <rFont val="Arial"/>
        <family val="2"/>
      </rPr>
      <t>(2.92‑3.64)</t>
    </r>
  </si>
  <si>
    <r>
      <t>3.62</t>
    </r>
    <r>
      <rPr>
        <sz val="8"/>
        <color rgb="FF000000"/>
        <rFont val="Arial"/>
        <family val="2"/>
      </rPr>
      <t>(3.20‑4.04)</t>
    </r>
  </si>
  <si>
    <r>
      <t>4.08</t>
    </r>
    <r>
      <rPr>
        <sz val="8"/>
        <color rgb="FF000000"/>
        <rFont val="Arial"/>
        <family val="2"/>
      </rPr>
      <t>(3.57‑4.57)</t>
    </r>
  </si>
  <si>
    <r>
      <t>4.45</t>
    </r>
    <r>
      <rPr>
        <sz val="8"/>
        <color rgb="FF000000"/>
        <rFont val="Arial"/>
        <family val="2"/>
      </rPr>
      <t>(3.86‑5.03)</t>
    </r>
  </si>
  <si>
    <r>
      <t>2.33</t>
    </r>
    <r>
      <rPr>
        <sz val="8"/>
        <color rgb="FF000000"/>
        <rFont val="Arial"/>
        <family val="2"/>
      </rPr>
      <t>(2.11‑2.58)</t>
    </r>
  </si>
  <si>
    <r>
      <t>3.69</t>
    </r>
    <r>
      <rPr>
        <sz val="8"/>
        <color rgb="FF000000"/>
        <rFont val="Arial"/>
        <family val="2"/>
      </rPr>
      <t>(3.28‑4.08)</t>
    </r>
  </si>
  <si>
    <r>
      <t>4.14</t>
    </r>
    <r>
      <rPr>
        <sz val="8"/>
        <color rgb="FF000000"/>
        <rFont val="Arial"/>
        <family val="2"/>
      </rPr>
      <t>(3.66‑4.60)</t>
    </r>
  </si>
  <si>
    <r>
      <t>5.26</t>
    </r>
    <r>
      <rPr>
        <sz val="8"/>
        <color rgb="FF000000"/>
        <rFont val="Arial"/>
        <family val="2"/>
      </rPr>
      <t>(4.56‑5.90)</t>
    </r>
  </si>
  <si>
    <r>
      <t>5.80</t>
    </r>
    <r>
      <rPr>
        <sz val="8"/>
        <color rgb="FF000000"/>
        <rFont val="Arial"/>
        <family val="2"/>
      </rPr>
      <t>(4.98‑6.55)</t>
    </r>
  </si>
  <si>
    <r>
      <t>2.54</t>
    </r>
    <r>
      <rPr>
        <sz val="8"/>
        <color rgb="FF000000"/>
        <rFont val="Arial"/>
        <family val="2"/>
      </rPr>
      <t>(2.28‑2.83)</t>
    </r>
  </si>
  <si>
    <r>
      <t>4.08</t>
    </r>
    <r>
      <rPr>
        <sz val="8"/>
        <color rgb="FF000000"/>
        <rFont val="Arial"/>
        <family val="2"/>
      </rPr>
      <t>(3.60‑4.54)</t>
    </r>
  </si>
  <si>
    <r>
      <t>4.62</t>
    </r>
    <r>
      <rPr>
        <sz val="8"/>
        <color rgb="FF000000"/>
        <rFont val="Arial"/>
        <family val="2"/>
      </rPr>
      <t>(4.03‑5.14)</t>
    </r>
  </si>
  <si>
    <r>
      <t>5.18</t>
    </r>
    <r>
      <rPr>
        <sz val="8"/>
        <color rgb="FF000000"/>
        <rFont val="Arial"/>
        <family val="2"/>
      </rPr>
      <t>(4.49‑5.79)</t>
    </r>
  </si>
  <si>
    <r>
      <t>5.97</t>
    </r>
    <r>
      <rPr>
        <sz val="8"/>
        <color rgb="FF000000"/>
        <rFont val="Arial"/>
        <family val="2"/>
      </rPr>
      <t>(5.11‑6.72)</t>
    </r>
  </si>
  <si>
    <r>
      <t>6.64</t>
    </r>
    <r>
      <rPr>
        <sz val="8"/>
        <color rgb="FF000000"/>
        <rFont val="Arial"/>
        <family val="2"/>
      </rPr>
      <t>(5.60‑7.51)</t>
    </r>
  </si>
  <si>
    <r>
      <t>2.44</t>
    </r>
    <r>
      <rPr>
        <sz val="8"/>
        <color rgb="FF000000"/>
        <rFont val="Arial"/>
        <family val="2"/>
      </rPr>
      <t>(2.20‑2.72)</t>
    </r>
  </si>
  <si>
    <r>
      <t>3.09</t>
    </r>
    <r>
      <rPr>
        <sz val="8"/>
        <color rgb="FF000000"/>
        <rFont val="Arial"/>
        <family val="2"/>
      </rPr>
      <t>(2.77‑3.43)</t>
    </r>
  </si>
  <si>
    <r>
      <t>3.63</t>
    </r>
    <r>
      <rPr>
        <sz val="8"/>
        <color rgb="FF000000"/>
        <rFont val="Arial"/>
        <family val="2"/>
      </rPr>
      <t>(3.24‑4.03)</t>
    </r>
  </si>
  <si>
    <r>
      <t>5.79</t>
    </r>
    <r>
      <rPr>
        <sz val="8"/>
        <color rgb="FF000000"/>
        <rFont val="Arial"/>
        <family val="2"/>
      </rPr>
      <t>(5.05‑6.47)</t>
    </r>
  </si>
  <si>
    <r>
      <t>7.70</t>
    </r>
    <r>
      <rPr>
        <sz val="8"/>
        <color rgb="FF000000"/>
        <rFont val="Arial"/>
        <family val="2"/>
      </rPr>
      <t>(6.54‑8.71)</t>
    </r>
  </si>
  <si>
    <r>
      <t>8.68</t>
    </r>
    <r>
      <rPr>
        <sz val="8"/>
        <color rgb="FF000000"/>
        <rFont val="Arial"/>
        <family val="2"/>
      </rPr>
      <t>(7.24‑9.87)</t>
    </r>
  </si>
  <si>
    <r>
      <t>2.91</t>
    </r>
    <r>
      <rPr>
        <sz val="8"/>
        <color rgb="FF000000"/>
        <rFont val="Arial"/>
        <family val="2"/>
      </rPr>
      <t>(2.60‑3.29)</t>
    </r>
  </si>
  <si>
    <r>
      <t>3.70</t>
    </r>
    <r>
      <rPr>
        <sz val="8"/>
        <color rgb="FF000000"/>
        <rFont val="Arial"/>
        <family val="2"/>
      </rPr>
      <t>(3.30‑4.17)</t>
    </r>
  </si>
  <si>
    <r>
      <t>4.39</t>
    </r>
    <r>
      <rPr>
        <sz val="8"/>
        <color rgb="FF000000"/>
        <rFont val="Arial"/>
        <family val="2"/>
      </rPr>
      <t>(3.89‑4.95)</t>
    </r>
  </si>
  <si>
    <r>
      <t>5.42</t>
    </r>
    <r>
      <rPr>
        <sz val="8"/>
        <color rgb="FF000000"/>
        <rFont val="Arial"/>
        <family val="2"/>
      </rPr>
      <t>(4.76‑6.10)</t>
    </r>
  </si>
  <si>
    <r>
      <t>6.33</t>
    </r>
    <r>
      <rPr>
        <sz val="8"/>
        <color rgb="FF000000"/>
        <rFont val="Arial"/>
        <family val="2"/>
      </rPr>
      <t>(5.50‑7.14)</t>
    </r>
  </si>
  <si>
    <r>
      <t>7.34</t>
    </r>
    <r>
      <rPr>
        <sz val="8"/>
        <color rgb="FF000000"/>
        <rFont val="Arial"/>
        <family val="2"/>
      </rPr>
      <t>(6.30‑8.29)</t>
    </r>
  </si>
  <si>
    <r>
      <t>8.46</t>
    </r>
    <r>
      <rPr>
        <sz val="8"/>
        <color rgb="FF000000"/>
        <rFont val="Arial"/>
        <family val="2"/>
      </rPr>
      <t>(7.16‑9.59)</t>
    </r>
  </si>
  <si>
    <r>
      <t>10.2</t>
    </r>
    <r>
      <rPr>
        <sz val="8"/>
        <color rgb="FF000000"/>
        <rFont val="Arial"/>
        <family val="2"/>
      </rPr>
      <t>(8.41‑11.6)</t>
    </r>
  </si>
  <si>
    <r>
      <t>2.75</t>
    </r>
    <r>
      <rPr>
        <sz val="8"/>
        <color rgb="FF000000"/>
        <rFont val="Arial"/>
        <family val="2"/>
      </rPr>
      <t>(2.49‑3.09)</t>
    </r>
  </si>
  <si>
    <r>
      <t>3.35</t>
    </r>
    <r>
      <rPr>
        <sz val="8"/>
        <color rgb="FF000000"/>
        <rFont val="Arial"/>
        <family val="2"/>
      </rPr>
      <t>(3.03‑3.75)</t>
    </r>
  </si>
  <si>
    <r>
      <t>4.35</t>
    </r>
    <r>
      <rPr>
        <sz val="8"/>
        <color rgb="FF000000"/>
        <rFont val="Arial"/>
        <family val="2"/>
      </rPr>
      <t>(3.93‑4.88)</t>
    </r>
  </si>
  <si>
    <r>
      <t>5.22</t>
    </r>
    <r>
      <rPr>
        <sz val="8"/>
        <color rgb="FF000000"/>
        <rFont val="Arial"/>
        <family val="2"/>
      </rPr>
      <t>(4.69‑5.83)</t>
    </r>
  </si>
  <si>
    <r>
      <t>6.54</t>
    </r>
    <r>
      <rPr>
        <sz val="8"/>
        <color rgb="FF000000"/>
        <rFont val="Arial"/>
        <family val="2"/>
      </rPr>
      <t>(5.83‑7.28)</t>
    </r>
  </si>
  <si>
    <r>
      <t>7.70</t>
    </r>
    <r>
      <rPr>
        <sz val="8"/>
        <color rgb="FF000000"/>
        <rFont val="Arial"/>
        <family val="2"/>
      </rPr>
      <t>(6.82‑8.55)</t>
    </r>
  </si>
  <si>
    <r>
      <t>9.00</t>
    </r>
    <r>
      <rPr>
        <sz val="8"/>
        <color rgb="FF000000"/>
        <rFont val="Arial"/>
        <family val="2"/>
      </rPr>
      <t>(7.90‑9.98)</t>
    </r>
  </si>
  <si>
    <r>
      <t>10.5</t>
    </r>
    <r>
      <rPr>
        <sz val="8"/>
        <color rgb="FF000000"/>
        <rFont val="Arial"/>
        <family val="2"/>
      </rPr>
      <t>(9.09‑11.6)</t>
    </r>
  </si>
  <si>
    <r>
      <t>12.7</t>
    </r>
    <r>
      <rPr>
        <sz val="8"/>
        <color rgb="FF000000"/>
        <rFont val="Arial"/>
        <family val="2"/>
      </rPr>
      <t>(10.9‑14.0)</t>
    </r>
  </si>
  <si>
    <r>
      <t>3.16</t>
    </r>
    <r>
      <rPr>
        <sz val="8"/>
        <color rgb="FF000000"/>
        <rFont val="Arial"/>
        <family val="2"/>
      </rPr>
      <t>(2.86‑3.52)</t>
    </r>
  </si>
  <si>
    <r>
      <t>3.85</t>
    </r>
    <r>
      <rPr>
        <sz val="8"/>
        <color rgb="FF000000"/>
        <rFont val="Arial"/>
        <family val="2"/>
      </rPr>
      <t>(3.48‑4.28)</t>
    </r>
  </si>
  <si>
    <r>
      <t>5.00</t>
    </r>
    <r>
      <rPr>
        <sz val="8"/>
        <color rgb="FF000000"/>
        <rFont val="Arial"/>
        <family val="2"/>
      </rPr>
      <t>(4.51‑5.57)</t>
    </r>
  </si>
  <si>
    <r>
      <t>5.99</t>
    </r>
    <r>
      <rPr>
        <sz val="8"/>
        <color rgb="FF000000"/>
        <rFont val="Arial"/>
        <family val="2"/>
      </rPr>
      <t>(5.38‑6.65)</t>
    </r>
  </si>
  <si>
    <r>
      <t>7.48</t>
    </r>
    <r>
      <rPr>
        <sz val="8"/>
        <color rgb="FF000000"/>
        <rFont val="Arial"/>
        <family val="2"/>
      </rPr>
      <t>(6.69‑8.29)</t>
    </r>
  </si>
  <si>
    <r>
      <t>8.79</t>
    </r>
    <r>
      <rPr>
        <sz val="8"/>
        <color rgb="FF000000"/>
        <rFont val="Arial"/>
        <family val="2"/>
      </rPr>
      <t>(7.80‑9.71)</t>
    </r>
  </si>
  <si>
    <r>
      <t>10.2</t>
    </r>
    <r>
      <rPr>
        <sz val="8"/>
        <color rgb="FF000000"/>
        <rFont val="Arial"/>
        <family val="2"/>
      </rPr>
      <t>(9.03‑11.3)</t>
    </r>
  </si>
  <si>
    <r>
      <t>11.9</t>
    </r>
    <r>
      <rPr>
        <sz val="8"/>
        <color rgb="FF000000"/>
        <rFont val="Arial"/>
        <family val="2"/>
      </rPr>
      <t>(10.4‑13.1)</t>
    </r>
  </si>
  <si>
    <r>
      <t>16.5</t>
    </r>
    <r>
      <rPr>
        <sz val="8"/>
        <color rgb="FF000000"/>
        <rFont val="Arial"/>
        <family val="2"/>
      </rPr>
      <t>(14.0‑18.2)</t>
    </r>
  </si>
  <si>
    <r>
      <t>4.08</t>
    </r>
    <r>
      <rPr>
        <sz val="8"/>
        <color rgb="FF000000"/>
        <rFont val="Arial"/>
        <family val="2"/>
      </rPr>
      <t>(3.71‑4.53)</t>
    </r>
  </si>
  <si>
    <r>
      <t>5.28</t>
    </r>
    <r>
      <rPr>
        <sz val="8"/>
        <color rgb="FF000000"/>
        <rFont val="Arial"/>
        <family val="2"/>
      </rPr>
      <t>(4.79‑5.86)</t>
    </r>
  </si>
  <si>
    <r>
      <t>6.30</t>
    </r>
    <r>
      <rPr>
        <sz val="8"/>
        <color rgb="FF000000"/>
        <rFont val="Arial"/>
        <family val="2"/>
      </rPr>
      <t>(5.69‑6.98)</t>
    </r>
  </si>
  <si>
    <r>
      <t>7.83</t>
    </r>
    <r>
      <rPr>
        <sz val="8"/>
        <color rgb="FF000000"/>
        <rFont val="Arial"/>
        <family val="2"/>
      </rPr>
      <t>(7.04‑8.66)</t>
    </r>
  </si>
  <si>
    <r>
      <t>9.17</t>
    </r>
    <r>
      <rPr>
        <sz val="8"/>
        <color rgb="FF000000"/>
        <rFont val="Arial"/>
        <family val="2"/>
      </rPr>
      <t>(8.19‑10.1)</t>
    </r>
  </si>
  <si>
    <r>
      <t>10.7</t>
    </r>
    <r>
      <rPr>
        <sz val="8"/>
        <color rgb="FF000000"/>
        <rFont val="Arial"/>
        <family val="2"/>
      </rPr>
      <t>(9.44‑11.7)</t>
    </r>
  </si>
  <si>
    <r>
      <t>12.3</t>
    </r>
    <r>
      <rPr>
        <sz val="8"/>
        <color rgb="FF000000"/>
        <rFont val="Arial"/>
        <family val="2"/>
      </rPr>
      <t>(10.8‑13.5)</t>
    </r>
  </si>
  <si>
    <r>
      <t>17.0</t>
    </r>
    <r>
      <rPr>
        <sz val="8"/>
        <color rgb="FF000000"/>
        <rFont val="Arial"/>
        <family val="2"/>
      </rPr>
      <t>(14.5‑18.7)</t>
    </r>
  </si>
  <si>
    <r>
      <t>3.55</t>
    </r>
    <r>
      <rPr>
        <sz val="8"/>
        <color rgb="FF000000"/>
        <rFont val="Arial"/>
        <family val="2"/>
      </rPr>
      <t>(3.23‑3.93)</t>
    </r>
  </si>
  <si>
    <r>
      <t>4.31</t>
    </r>
    <r>
      <rPr>
        <sz val="8"/>
        <color rgb="FF000000"/>
        <rFont val="Arial"/>
        <family val="2"/>
      </rPr>
      <t>(3.93‑4.78)</t>
    </r>
  </si>
  <si>
    <r>
      <t>5.55</t>
    </r>
    <r>
      <rPr>
        <sz val="8"/>
        <color rgb="FF000000"/>
        <rFont val="Arial"/>
        <family val="2"/>
      </rPr>
      <t>(5.06‑6.16)</t>
    </r>
  </si>
  <si>
    <r>
      <t>6.61</t>
    </r>
    <r>
      <rPr>
        <sz val="8"/>
        <color rgb="FF000000"/>
        <rFont val="Arial"/>
        <family val="2"/>
      </rPr>
      <t>(6.00‑7.31)</t>
    </r>
  </si>
  <si>
    <r>
      <t>8.19</t>
    </r>
    <r>
      <rPr>
        <sz val="8"/>
        <color rgb="FF000000"/>
        <rFont val="Arial"/>
        <family val="2"/>
      </rPr>
      <t>(7.39‑9.03)</t>
    </r>
  </si>
  <si>
    <r>
      <t>9.55</t>
    </r>
    <r>
      <rPr>
        <sz val="8"/>
        <color rgb="FF000000"/>
        <rFont val="Arial"/>
        <family val="2"/>
      </rPr>
      <t>(8.57‑10.5)</t>
    </r>
  </si>
  <si>
    <r>
      <t>11.1</t>
    </r>
    <r>
      <rPr>
        <sz val="8"/>
        <color rgb="FF000000"/>
        <rFont val="Arial"/>
        <family val="2"/>
      </rPr>
      <t>(9.86‑12.2)</t>
    </r>
  </si>
  <si>
    <r>
      <t>17.4</t>
    </r>
    <r>
      <rPr>
        <sz val="8"/>
        <color rgb="FF000000"/>
        <rFont val="Arial"/>
        <family val="2"/>
      </rPr>
      <t>(15.0‑19.1)</t>
    </r>
  </si>
  <si>
    <r>
      <t>4.11</t>
    </r>
    <r>
      <rPr>
        <sz val="8"/>
        <color rgb="FF000000"/>
        <rFont val="Arial"/>
        <family val="2"/>
      </rPr>
      <t>(3.79‑4.51)</t>
    </r>
  </si>
  <si>
    <r>
      <t>4.96</t>
    </r>
    <r>
      <rPr>
        <sz val="8"/>
        <color rgb="FF000000"/>
        <rFont val="Arial"/>
        <family val="2"/>
      </rPr>
      <t>(4.57‑5.44)</t>
    </r>
  </si>
  <si>
    <r>
      <t>6.28</t>
    </r>
    <r>
      <rPr>
        <sz val="8"/>
        <color rgb="FF000000"/>
        <rFont val="Arial"/>
        <family val="2"/>
      </rPr>
      <t>(5.77‑6.88)</t>
    </r>
  </si>
  <si>
    <r>
      <t>7.40</t>
    </r>
    <r>
      <rPr>
        <sz val="8"/>
        <color rgb="FF000000"/>
        <rFont val="Arial"/>
        <family val="2"/>
      </rPr>
      <t>(6.79‑8.10)</t>
    </r>
  </si>
  <si>
    <r>
      <t>9.06</t>
    </r>
    <r>
      <rPr>
        <sz val="8"/>
        <color rgb="FF000000"/>
        <rFont val="Arial"/>
        <family val="2"/>
      </rPr>
      <t>(8.27‑9.91)</t>
    </r>
  </si>
  <si>
    <r>
      <t>10.5</t>
    </r>
    <r>
      <rPr>
        <sz val="8"/>
        <color rgb="FF000000"/>
        <rFont val="Arial"/>
        <family val="2"/>
      </rPr>
      <t>(9.52‑11.4)</t>
    </r>
  </si>
  <si>
    <r>
      <t>12.0</t>
    </r>
    <r>
      <rPr>
        <sz val="8"/>
        <color rgb="FF000000"/>
        <rFont val="Arial"/>
        <family val="2"/>
      </rPr>
      <t>(10.9‑13.1)</t>
    </r>
  </si>
  <si>
    <r>
      <t>18.4</t>
    </r>
    <r>
      <rPr>
        <sz val="8"/>
        <color rgb="FF000000"/>
        <rFont val="Arial"/>
        <family val="2"/>
      </rPr>
      <t>(16.1‑20.1)</t>
    </r>
  </si>
  <si>
    <r>
      <t>4.66</t>
    </r>
    <r>
      <rPr>
        <sz val="8"/>
        <color rgb="FF000000"/>
        <rFont val="Arial"/>
        <family val="2"/>
      </rPr>
      <t>(4.32‑5.07)</t>
    </r>
  </si>
  <si>
    <r>
      <t>5.60</t>
    </r>
    <r>
      <rPr>
        <sz val="8"/>
        <color rgb="FF000000"/>
        <rFont val="Arial"/>
        <family val="2"/>
      </rPr>
      <t>(5.18‑6.09)</t>
    </r>
  </si>
  <si>
    <r>
      <t>6.98</t>
    </r>
    <r>
      <rPr>
        <sz val="8"/>
        <color rgb="FF000000"/>
        <rFont val="Arial"/>
        <family val="2"/>
      </rPr>
      <t>(6.45‑7.59)</t>
    </r>
  </si>
  <si>
    <r>
      <t>8.12</t>
    </r>
    <r>
      <rPr>
        <sz val="8"/>
        <color rgb="FF000000"/>
        <rFont val="Arial"/>
        <family val="2"/>
      </rPr>
      <t>(7.49‑8.82)</t>
    </r>
  </si>
  <si>
    <r>
      <t>9.77</t>
    </r>
    <r>
      <rPr>
        <sz val="8"/>
        <color rgb="FF000000"/>
        <rFont val="Arial"/>
        <family val="2"/>
      </rPr>
      <t>(8.99‑10.6)</t>
    </r>
  </si>
  <si>
    <r>
      <t>11.1</t>
    </r>
    <r>
      <rPr>
        <sz val="8"/>
        <color rgb="FF000000"/>
        <rFont val="Arial"/>
        <family val="2"/>
      </rPr>
      <t>(10.2‑12.1)</t>
    </r>
  </si>
  <si>
    <r>
      <t>12.6</t>
    </r>
    <r>
      <rPr>
        <sz val="8"/>
        <color rgb="FF000000"/>
        <rFont val="Arial"/>
        <family val="2"/>
      </rPr>
      <t>(11.5‑13.7)</t>
    </r>
  </si>
  <si>
    <r>
      <t>16.7</t>
    </r>
    <r>
      <rPr>
        <sz val="8"/>
        <color rgb="FF000000"/>
        <rFont val="Arial"/>
        <family val="2"/>
      </rPr>
      <t>(14.9‑18.1)</t>
    </r>
  </si>
  <si>
    <r>
      <t>18.8</t>
    </r>
    <r>
      <rPr>
        <sz val="8"/>
        <color rgb="FF000000"/>
        <rFont val="Arial"/>
        <family val="2"/>
      </rPr>
      <t>(16.7‑20.3)</t>
    </r>
  </si>
  <si>
    <r>
      <t>6.21</t>
    </r>
    <r>
      <rPr>
        <sz val="8"/>
        <color rgb="FF000000"/>
        <rFont val="Arial"/>
        <family val="2"/>
      </rPr>
      <t>(5.80‑6.67)</t>
    </r>
  </si>
  <si>
    <r>
      <t>7.39</t>
    </r>
    <r>
      <rPr>
        <sz val="8"/>
        <color rgb="FF000000"/>
        <rFont val="Arial"/>
        <family val="2"/>
      </rPr>
      <t>(6.90‑7.95)</t>
    </r>
  </si>
  <si>
    <r>
      <t>8.94</t>
    </r>
    <r>
      <rPr>
        <sz val="8"/>
        <color rgb="FF000000"/>
        <rFont val="Arial"/>
        <family val="2"/>
      </rPr>
      <t>(8.34‑9.62)</t>
    </r>
  </si>
  <si>
    <r>
      <t>10.2</t>
    </r>
    <r>
      <rPr>
        <sz val="8"/>
        <color rgb="FF000000"/>
        <rFont val="Arial"/>
        <family val="2"/>
      </rPr>
      <t>(9.49‑11.0)</t>
    </r>
  </si>
  <si>
    <r>
      <t>11.9</t>
    </r>
    <r>
      <rPr>
        <sz val="8"/>
        <color rgb="FF000000"/>
        <rFont val="Arial"/>
        <family val="2"/>
      </rPr>
      <t>(11.1‑12.8)</t>
    </r>
  </si>
  <si>
    <r>
      <t>14.8</t>
    </r>
    <r>
      <rPr>
        <sz val="8"/>
        <color rgb="FF000000"/>
        <rFont val="Arial"/>
        <family val="2"/>
      </rPr>
      <t>(13.7‑15.9)</t>
    </r>
  </si>
  <si>
    <r>
      <t>18.5</t>
    </r>
    <r>
      <rPr>
        <sz val="8"/>
        <color rgb="FF000000"/>
        <rFont val="Arial"/>
        <family val="2"/>
      </rPr>
      <t>(16.8‑19.9)</t>
    </r>
  </si>
  <si>
    <r>
      <t>20.2</t>
    </r>
    <r>
      <rPr>
        <sz val="8"/>
        <color rgb="FF000000"/>
        <rFont val="Arial"/>
        <family val="2"/>
      </rPr>
      <t>(18.2‑21.7)</t>
    </r>
  </si>
  <si>
    <r>
      <t>7.71</t>
    </r>
    <r>
      <rPr>
        <sz val="8"/>
        <color rgb="FF000000"/>
        <rFont val="Arial"/>
        <family val="2"/>
      </rPr>
      <t>(7.21‑8.24)</t>
    </r>
  </si>
  <si>
    <r>
      <t>9.14</t>
    </r>
    <r>
      <rPr>
        <sz val="8"/>
        <color rgb="FF000000"/>
        <rFont val="Arial"/>
        <family val="2"/>
      </rPr>
      <t>(8.54‑9.78)</t>
    </r>
  </si>
  <si>
    <r>
      <t>10.9</t>
    </r>
    <r>
      <rPr>
        <sz val="8"/>
        <color rgb="FF000000"/>
        <rFont val="Arial"/>
        <family val="2"/>
      </rPr>
      <t>(10.2‑11.6)</t>
    </r>
  </si>
  <si>
    <r>
      <t>17.2</t>
    </r>
    <r>
      <rPr>
        <sz val="8"/>
        <color rgb="FF000000"/>
        <rFont val="Arial"/>
        <family val="2"/>
      </rPr>
      <t>(15.9‑18.4)</t>
    </r>
  </si>
  <si>
    <r>
      <t>18.7</t>
    </r>
    <r>
      <rPr>
        <sz val="8"/>
        <color rgb="FF000000"/>
        <rFont val="Arial"/>
        <family val="2"/>
      </rPr>
      <t>(17.3‑20.1)</t>
    </r>
  </si>
  <si>
    <r>
      <t>20.8</t>
    </r>
    <r>
      <rPr>
        <sz val="8"/>
        <color rgb="FF000000"/>
        <rFont val="Arial"/>
        <family val="2"/>
      </rPr>
      <t>(19.1‑22.3)</t>
    </r>
  </si>
  <si>
    <r>
      <t>22.5</t>
    </r>
    <r>
      <rPr>
        <sz val="8"/>
        <color rgb="FF000000"/>
        <rFont val="Arial"/>
        <family val="2"/>
      </rPr>
      <t>(20.5‑24.1)</t>
    </r>
  </si>
  <si>
    <r>
      <t>9.66</t>
    </r>
    <r>
      <rPr>
        <sz val="8"/>
        <color rgb="FF000000"/>
        <rFont val="Arial"/>
        <family val="2"/>
      </rPr>
      <t>(9.10‑10.3)</t>
    </r>
  </si>
  <si>
    <r>
      <t>16.8</t>
    </r>
    <r>
      <rPr>
        <sz val="8"/>
        <color rgb="FF000000"/>
        <rFont val="Arial"/>
        <family val="2"/>
      </rPr>
      <t>(15.8‑17.9)</t>
    </r>
  </si>
  <si>
    <r>
      <t>18.3</t>
    </r>
    <r>
      <rPr>
        <sz val="8"/>
        <color rgb="FF000000"/>
        <rFont val="Arial"/>
        <family val="2"/>
      </rPr>
      <t>(17.1‑19.5)</t>
    </r>
  </si>
  <si>
    <r>
      <t>21.2</t>
    </r>
    <r>
      <rPr>
        <sz val="8"/>
        <color rgb="FF000000"/>
        <rFont val="Arial"/>
        <family val="2"/>
      </rPr>
      <t>(19.7‑22.6)</t>
    </r>
  </si>
  <si>
    <r>
      <t>23.1</t>
    </r>
    <r>
      <rPr>
        <sz val="8"/>
        <color rgb="FF000000"/>
        <rFont val="Arial"/>
        <family val="2"/>
      </rPr>
      <t>(21.4‑24.6)</t>
    </r>
  </si>
  <si>
    <r>
      <t>24.4</t>
    </r>
    <r>
      <rPr>
        <sz val="8"/>
        <color rgb="FF000000"/>
        <rFont val="Arial"/>
        <family val="2"/>
      </rPr>
      <t>(22.6‑26.1)</t>
    </r>
  </si>
  <si>
    <r>
      <t>13.6</t>
    </r>
    <r>
      <rPr>
        <sz val="8"/>
        <color rgb="FF000000"/>
        <rFont val="Arial"/>
        <family val="2"/>
      </rPr>
      <t>(12.8‑14.4)</t>
    </r>
  </si>
  <si>
    <r>
      <t>15.7</t>
    </r>
    <r>
      <rPr>
        <sz val="8"/>
        <color rgb="FF000000"/>
        <rFont val="Arial"/>
        <family val="2"/>
      </rPr>
      <t>(14.8‑16.6)</t>
    </r>
  </si>
  <si>
    <r>
      <t>17.3</t>
    </r>
    <r>
      <rPr>
        <sz val="8"/>
        <color rgb="FF000000"/>
        <rFont val="Arial"/>
        <family val="2"/>
      </rPr>
      <t>(16.3‑18.3)</t>
    </r>
  </si>
  <si>
    <r>
      <t>19.3</t>
    </r>
    <r>
      <rPr>
        <sz val="8"/>
        <color rgb="FF000000"/>
        <rFont val="Arial"/>
        <family val="2"/>
      </rPr>
      <t>(18.2‑20.4)</t>
    </r>
  </si>
  <si>
    <r>
      <t>20.8</t>
    </r>
    <r>
      <rPr>
        <sz val="8"/>
        <color rgb="FF000000"/>
        <rFont val="Arial"/>
        <family val="2"/>
      </rPr>
      <t>(19.6‑22.1)</t>
    </r>
  </si>
  <si>
    <r>
      <t>22.2</t>
    </r>
    <r>
      <rPr>
        <sz val="8"/>
        <color rgb="FF000000"/>
        <rFont val="Arial"/>
        <family val="2"/>
      </rPr>
      <t>(20.9‑23.5)</t>
    </r>
  </si>
  <si>
    <r>
      <t>23.6</t>
    </r>
    <r>
      <rPr>
        <sz val="8"/>
        <color rgb="FF000000"/>
        <rFont val="Arial"/>
        <family val="2"/>
      </rPr>
      <t>(22.1‑25.0)</t>
    </r>
  </si>
  <si>
    <r>
      <t>25.3</t>
    </r>
    <r>
      <rPr>
        <sz val="8"/>
        <color rgb="FF000000"/>
        <rFont val="Arial"/>
        <family val="2"/>
      </rPr>
      <t>(23.6‑26.8)</t>
    </r>
  </si>
  <si>
    <t>Pruxtun River, MD</t>
  </si>
  <si>
    <t>P (in)</t>
  </si>
  <si>
    <t>Patunext River</t>
  </si>
  <si>
    <t>West Point 2 NW</t>
  </si>
  <si>
    <t>Ananapolis ACM</t>
  </si>
  <si>
    <t>Warrenton</t>
  </si>
  <si>
    <t>Snow Hill</t>
  </si>
  <si>
    <t>Solomons</t>
  </si>
  <si>
    <t>Suffolk Lake</t>
  </si>
  <si>
    <t>Chestertown</t>
  </si>
  <si>
    <t>Mechanicsville</t>
  </si>
  <si>
    <t>Warsaw 2 NW</t>
  </si>
  <si>
    <t>Buckingham</t>
  </si>
  <si>
    <t>Walkerton</t>
  </si>
  <si>
    <t>Easton</t>
  </si>
  <si>
    <t>Lawrenceville</t>
  </si>
  <si>
    <t>Patuxant River NAS</t>
  </si>
  <si>
    <t>Oceana NAS</t>
  </si>
  <si>
    <t>Bridgeville</t>
  </si>
  <si>
    <t>Salisbury</t>
  </si>
  <si>
    <t>Princes Anne</t>
  </si>
  <si>
    <t>Hagerstown</t>
  </si>
  <si>
    <t>Emporia, VA</t>
  </si>
  <si>
    <t>Hopewell, VA</t>
  </si>
  <si>
    <t>Charlotte, VA</t>
  </si>
  <si>
    <t>Farmville</t>
  </si>
  <si>
    <t>Bremo Bluff</t>
  </si>
  <si>
    <t>Laurel</t>
  </si>
  <si>
    <t>Frederick Police</t>
  </si>
  <si>
    <r>
      <t>0.341</t>
    </r>
    <r>
      <rPr>
        <sz val="8"/>
        <color rgb="FF000000"/>
        <rFont val="Arial"/>
        <family val="2"/>
      </rPr>
      <t>(0.306‑0.380)</t>
    </r>
  </si>
  <si>
    <r>
      <t>0.389</t>
    </r>
    <r>
      <rPr>
        <sz val="8"/>
        <color rgb="FF000000"/>
        <rFont val="Arial"/>
        <family val="2"/>
      </rPr>
      <t>(0.350‑0.432)</t>
    </r>
  </si>
  <si>
    <r>
      <t>0.435</t>
    </r>
    <r>
      <rPr>
        <sz val="8"/>
        <color rgb="FF000000"/>
        <rFont val="Arial"/>
        <family val="2"/>
      </rPr>
      <t>(0.391‑0.483)</t>
    </r>
  </si>
  <si>
    <r>
      <t>0.512</t>
    </r>
    <r>
      <rPr>
        <sz val="8"/>
        <color rgb="FF000000"/>
        <rFont val="Arial"/>
        <family val="2"/>
      </rPr>
      <t>(0.459‑0.568)</t>
    </r>
  </si>
  <si>
    <r>
      <t>0.574</t>
    </r>
    <r>
      <rPr>
        <sz val="8"/>
        <color rgb="FF000000"/>
        <rFont val="Arial"/>
        <family val="2"/>
      </rPr>
      <t>(0.515‑0.635)</t>
    </r>
  </si>
  <si>
    <r>
      <t>0.633</t>
    </r>
    <r>
      <rPr>
        <sz val="8"/>
        <color rgb="FF000000"/>
        <rFont val="Arial"/>
        <family val="2"/>
      </rPr>
      <t>(0.564‑0.699)</t>
    </r>
  </si>
  <si>
    <r>
      <t>0.681</t>
    </r>
    <r>
      <rPr>
        <sz val="8"/>
        <color rgb="FF000000"/>
        <rFont val="Arial"/>
        <family val="2"/>
      </rPr>
      <t>(0.605‑0.752)</t>
    </r>
  </si>
  <si>
    <r>
      <t>0.724</t>
    </r>
    <r>
      <rPr>
        <sz val="8"/>
        <color rgb="FF000000"/>
        <rFont val="Arial"/>
        <family val="2"/>
      </rPr>
      <t>(0.639‑0.799)</t>
    </r>
  </si>
  <si>
    <r>
      <t>0.767</t>
    </r>
    <r>
      <rPr>
        <sz val="8"/>
        <color rgb="FF000000"/>
        <rFont val="Arial"/>
        <family val="2"/>
      </rPr>
      <t>(0.673‑0.848)</t>
    </r>
  </si>
  <si>
    <r>
      <t>0.813</t>
    </r>
    <r>
      <rPr>
        <sz val="8"/>
        <color rgb="FF000000"/>
        <rFont val="Arial"/>
        <family val="2"/>
      </rPr>
      <t>(0.707‑0.899)</t>
    </r>
  </si>
  <si>
    <r>
      <t>0.545</t>
    </r>
    <r>
      <rPr>
        <sz val="8"/>
        <color rgb="FF000000"/>
        <rFont val="Arial"/>
        <family val="2"/>
      </rPr>
      <t>(0.490‑0.607)</t>
    </r>
  </si>
  <si>
    <r>
      <t>0.621</t>
    </r>
    <r>
      <rPr>
        <sz val="8"/>
        <color rgb="FF000000"/>
        <rFont val="Arial"/>
        <family val="2"/>
      </rPr>
      <t>(0.560‑0.691)</t>
    </r>
  </si>
  <si>
    <r>
      <t>0.696</t>
    </r>
    <r>
      <rPr>
        <sz val="8"/>
        <color rgb="FF000000"/>
        <rFont val="Arial"/>
        <family val="2"/>
      </rPr>
      <t>(0.627‑0.774)</t>
    </r>
  </si>
  <si>
    <r>
      <t>0.818</t>
    </r>
    <r>
      <rPr>
        <sz val="8"/>
        <color rgb="FF000000"/>
        <rFont val="Arial"/>
        <family val="2"/>
      </rPr>
      <t>(0.735‑0.908)</t>
    </r>
  </si>
  <si>
    <r>
      <t>0.914</t>
    </r>
    <r>
      <rPr>
        <sz val="8"/>
        <color rgb="FF000000"/>
        <rFont val="Arial"/>
        <family val="2"/>
      </rPr>
      <t>(0.820‑1.01)</t>
    </r>
  </si>
  <si>
    <r>
      <t>1.01</t>
    </r>
    <r>
      <rPr>
        <sz val="8"/>
        <color rgb="FF000000"/>
        <rFont val="Arial"/>
        <family val="2"/>
      </rPr>
      <t>(0.899‑1.11)</t>
    </r>
  </si>
  <si>
    <r>
      <t>1.08</t>
    </r>
    <r>
      <rPr>
        <sz val="8"/>
        <color rgb="FF000000"/>
        <rFont val="Arial"/>
        <family val="2"/>
      </rPr>
      <t>(0.961‑1.20)</t>
    </r>
  </si>
  <si>
    <r>
      <t>1.21</t>
    </r>
    <r>
      <rPr>
        <sz val="8"/>
        <color rgb="FF000000"/>
        <rFont val="Arial"/>
        <family val="2"/>
      </rPr>
      <t>(1.06‑1.34)</t>
    </r>
  </si>
  <si>
    <r>
      <t>1.28</t>
    </r>
    <r>
      <rPr>
        <sz val="8"/>
        <color rgb="FF000000"/>
        <rFont val="Arial"/>
        <family val="2"/>
      </rPr>
      <t>(1.11‑1.42)</t>
    </r>
  </si>
  <si>
    <r>
      <t>0.682</t>
    </r>
    <r>
      <rPr>
        <sz val="8"/>
        <color rgb="FF000000"/>
        <rFont val="Arial"/>
        <family val="2"/>
      </rPr>
      <t>(0.612‑0.758)</t>
    </r>
  </si>
  <si>
    <r>
      <t>0.781</t>
    </r>
    <r>
      <rPr>
        <sz val="8"/>
        <color rgb="FF000000"/>
        <rFont val="Arial"/>
        <family val="2"/>
      </rPr>
      <t>(0.704‑0.869)</t>
    </r>
  </si>
  <si>
    <r>
      <t>0.881</t>
    </r>
    <r>
      <rPr>
        <sz val="8"/>
        <color rgb="FF000000"/>
        <rFont val="Arial"/>
        <family val="2"/>
      </rPr>
      <t>(0.793‑0.979)</t>
    </r>
  </si>
  <si>
    <r>
      <t>1.03</t>
    </r>
    <r>
      <rPr>
        <sz val="8"/>
        <color rgb="FF000000"/>
        <rFont val="Arial"/>
        <family val="2"/>
      </rPr>
      <t>(0.929‑1.15)</t>
    </r>
  </si>
  <si>
    <r>
      <t>1.37</t>
    </r>
    <r>
      <rPr>
        <sz val="8"/>
        <color rgb="FF000000"/>
        <rFont val="Arial"/>
        <family val="2"/>
      </rPr>
      <t>(1.21‑1.51)</t>
    </r>
  </si>
  <si>
    <r>
      <t>1.45</t>
    </r>
    <r>
      <rPr>
        <sz val="8"/>
        <color rgb="FF000000"/>
        <rFont val="Arial"/>
        <family val="2"/>
      </rPr>
      <t>(1.28‑1.60)</t>
    </r>
  </si>
  <si>
    <r>
      <t>1.53</t>
    </r>
    <r>
      <rPr>
        <sz val="8"/>
        <color rgb="FF000000"/>
        <rFont val="Arial"/>
        <family val="2"/>
      </rPr>
      <t>(1.34‑1.69)</t>
    </r>
  </si>
  <si>
    <r>
      <t>1.61</t>
    </r>
    <r>
      <rPr>
        <sz val="8"/>
        <color rgb="FF000000"/>
        <rFont val="Arial"/>
        <family val="2"/>
      </rPr>
      <t>(1.40‑1.78)</t>
    </r>
  </si>
  <si>
    <r>
      <t>0.934</t>
    </r>
    <r>
      <rPr>
        <sz val="8"/>
        <color rgb="FF000000"/>
        <rFont val="Arial"/>
        <family val="2"/>
      </rPr>
      <t>(0.839‑1.04)</t>
    </r>
  </si>
  <si>
    <r>
      <t>1.08</t>
    </r>
    <r>
      <rPr>
        <sz val="8"/>
        <color rgb="FF000000"/>
        <rFont val="Arial"/>
        <family val="2"/>
      </rPr>
      <t>(0.972‑1.20)</t>
    </r>
  </si>
  <si>
    <r>
      <t>1.50</t>
    </r>
    <r>
      <rPr>
        <sz val="8"/>
        <color rgb="FF000000"/>
        <rFont val="Arial"/>
        <family val="2"/>
      </rPr>
      <t>(1.35‑1.66)</t>
    </r>
  </si>
  <si>
    <r>
      <t>1.72</t>
    </r>
    <r>
      <rPr>
        <sz val="8"/>
        <color rgb="FF000000"/>
        <rFont val="Arial"/>
        <family val="2"/>
      </rPr>
      <t>(1.54‑1.90)</t>
    </r>
  </si>
  <si>
    <r>
      <t>1.92</t>
    </r>
    <r>
      <rPr>
        <sz val="8"/>
        <color rgb="FF000000"/>
        <rFont val="Arial"/>
        <family val="2"/>
      </rPr>
      <t>(1.71‑2.12)</t>
    </r>
  </si>
  <si>
    <r>
      <t>2.10</t>
    </r>
    <r>
      <rPr>
        <sz val="8"/>
        <color rgb="FF000000"/>
        <rFont val="Arial"/>
        <family val="2"/>
      </rPr>
      <t>(1.86‑2.31)</t>
    </r>
  </si>
  <si>
    <r>
      <t>2.26</t>
    </r>
    <r>
      <rPr>
        <sz val="8"/>
        <color rgb="FF000000"/>
        <rFont val="Arial"/>
        <family val="2"/>
      </rPr>
      <t>(1.99‑2.49)</t>
    </r>
  </si>
  <si>
    <r>
      <t>2.43</t>
    </r>
    <r>
      <rPr>
        <sz val="8"/>
        <color rgb="FF000000"/>
        <rFont val="Arial"/>
        <family val="2"/>
      </rPr>
      <t>(2.13‑2.69)</t>
    </r>
  </si>
  <si>
    <r>
      <t>2.60</t>
    </r>
    <r>
      <rPr>
        <sz val="8"/>
        <color rgb="FF000000"/>
        <rFont val="Arial"/>
        <family val="2"/>
      </rPr>
      <t>(2.27‑2.88)</t>
    </r>
  </si>
  <si>
    <r>
      <t>1.17</t>
    </r>
    <r>
      <rPr>
        <sz val="8"/>
        <color rgb="FF000000"/>
        <rFont val="Arial"/>
        <family val="2"/>
      </rPr>
      <t>(1.05‑1.30)</t>
    </r>
  </si>
  <si>
    <r>
      <t>1.60</t>
    </r>
    <r>
      <rPr>
        <sz val="8"/>
        <color rgb="FF000000"/>
        <rFont val="Arial"/>
        <family val="2"/>
      </rPr>
      <t>(1.44‑1.78)</t>
    </r>
  </si>
  <si>
    <r>
      <t>1.95</t>
    </r>
    <r>
      <rPr>
        <sz val="8"/>
        <color rgb="FF000000"/>
        <rFont val="Arial"/>
        <family val="2"/>
      </rPr>
      <t>(1.75‑2.17)</t>
    </r>
  </si>
  <si>
    <r>
      <t>2.29</t>
    </r>
    <r>
      <rPr>
        <sz val="8"/>
        <color rgb="FF000000"/>
        <rFont val="Arial"/>
        <family val="2"/>
      </rPr>
      <t>(2.05‑2.53)</t>
    </r>
  </si>
  <si>
    <r>
      <t>2.60</t>
    </r>
    <r>
      <rPr>
        <sz val="8"/>
        <color rgb="FF000000"/>
        <rFont val="Arial"/>
        <family val="2"/>
      </rPr>
      <t>(2.32‑2.88)</t>
    </r>
  </si>
  <si>
    <r>
      <t>2.89</t>
    </r>
    <r>
      <rPr>
        <sz val="8"/>
        <color rgb="FF000000"/>
        <rFont val="Arial"/>
        <family val="2"/>
      </rPr>
      <t>(2.56‑3.19)</t>
    </r>
  </si>
  <si>
    <r>
      <t>3.49</t>
    </r>
    <r>
      <rPr>
        <sz val="8"/>
        <color rgb="FF000000"/>
        <rFont val="Arial"/>
        <family val="2"/>
      </rPr>
      <t>(3.06‑3.86)</t>
    </r>
  </si>
  <si>
    <r>
      <t>3.80</t>
    </r>
    <r>
      <rPr>
        <sz val="8"/>
        <color rgb="FF000000"/>
        <rFont val="Arial"/>
        <family val="2"/>
      </rPr>
      <t>(3.31‑4.20)</t>
    </r>
  </si>
  <si>
    <r>
      <t>1.39</t>
    </r>
    <r>
      <rPr>
        <sz val="8"/>
        <color rgb="FF000000"/>
        <rFont val="Arial"/>
        <family val="2"/>
      </rPr>
      <t>(1.24‑1.57)</t>
    </r>
  </si>
  <si>
    <r>
      <t>1.61</t>
    </r>
    <r>
      <rPr>
        <sz val="8"/>
        <color rgb="FF000000"/>
        <rFont val="Arial"/>
        <family val="2"/>
      </rPr>
      <t>(1.44‑1.81)</t>
    </r>
  </si>
  <si>
    <r>
      <t>1.91</t>
    </r>
    <r>
      <rPr>
        <sz val="8"/>
        <color rgb="FF000000"/>
        <rFont val="Arial"/>
        <family val="2"/>
      </rPr>
      <t>(1.71‑2.15)</t>
    </r>
  </si>
  <si>
    <r>
      <t>2.35</t>
    </r>
    <r>
      <rPr>
        <sz val="8"/>
        <color rgb="FF000000"/>
        <rFont val="Arial"/>
        <family val="2"/>
      </rPr>
      <t>(2.10‑2.63)</t>
    </r>
  </si>
  <si>
    <r>
      <t>2.78</t>
    </r>
    <r>
      <rPr>
        <sz val="8"/>
        <color rgb="FF000000"/>
        <rFont val="Arial"/>
        <family val="2"/>
      </rPr>
      <t>(2.47‑3.11)</t>
    </r>
  </si>
  <si>
    <r>
      <t>3.21</t>
    </r>
    <r>
      <rPr>
        <sz val="8"/>
        <color rgb="FF000000"/>
        <rFont val="Arial"/>
        <family val="2"/>
      </rPr>
      <t>(2.83‑3.59)</t>
    </r>
  </si>
  <si>
    <r>
      <t>3.60</t>
    </r>
    <r>
      <rPr>
        <sz val="8"/>
        <color rgb="FF000000"/>
        <rFont val="Arial"/>
        <family val="2"/>
      </rPr>
      <t>(3.15‑4.01)</t>
    </r>
  </si>
  <si>
    <r>
      <t>3.99</t>
    </r>
    <r>
      <rPr>
        <sz val="8"/>
        <color rgb="FF000000"/>
        <rFont val="Arial"/>
        <family val="2"/>
      </rPr>
      <t>(3.48‑4.45)</t>
    </r>
  </si>
  <si>
    <r>
      <t>4.47</t>
    </r>
    <r>
      <rPr>
        <sz val="8"/>
        <color rgb="FF000000"/>
        <rFont val="Arial"/>
        <family val="2"/>
      </rPr>
      <t>(3.87‑4.98)</t>
    </r>
  </si>
  <si>
    <r>
      <t>4.94</t>
    </r>
    <r>
      <rPr>
        <sz val="8"/>
        <color rgb="FF000000"/>
        <rFont val="Arial"/>
        <family val="2"/>
      </rPr>
      <t>(4.23‑5.51)</t>
    </r>
  </si>
  <si>
    <r>
      <t>1.50</t>
    </r>
    <r>
      <rPr>
        <sz val="8"/>
        <color rgb="FF000000"/>
        <rFont val="Arial"/>
        <family val="2"/>
      </rPr>
      <t>(1.33‑1.69)</t>
    </r>
  </si>
  <si>
    <r>
      <t>1.74</t>
    </r>
    <r>
      <rPr>
        <sz val="8"/>
        <color rgb="FF000000"/>
        <rFont val="Arial"/>
        <family val="2"/>
      </rPr>
      <t>(1.55‑1.96)</t>
    </r>
  </si>
  <si>
    <r>
      <t>2.07</t>
    </r>
    <r>
      <rPr>
        <sz val="8"/>
        <color rgb="FF000000"/>
        <rFont val="Arial"/>
        <family val="2"/>
      </rPr>
      <t>(1.84‑2.33)</t>
    </r>
  </si>
  <si>
    <r>
      <t>2.53</t>
    </r>
    <r>
      <rPr>
        <sz val="8"/>
        <color rgb="FF000000"/>
        <rFont val="Arial"/>
        <family val="2"/>
      </rPr>
      <t>(2.25‑2.85)</t>
    </r>
  </si>
  <si>
    <r>
      <t>2.99</t>
    </r>
    <r>
      <rPr>
        <sz val="8"/>
        <color rgb="FF000000"/>
        <rFont val="Arial"/>
        <family val="2"/>
      </rPr>
      <t>(2.65‑3.37)</t>
    </r>
  </si>
  <si>
    <r>
      <t>3.45</t>
    </r>
    <r>
      <rPr>
        <sz val="8"/>
        <color rgb="FF000000"/>
        <rFont val="Arial"/>
        <family val="2"/>
      </rPr>
      <t>(3.03‑3.87)</t>
    </r>
  </si>
  <si>
    <r>
      <t>3.87</t>
    </r>
    <r>
      <rPr>
        <sz val="8"/>
        <color rgb="FF000000"/>
        <rFont val="Arial"/>
        <family val="2"/>
      </rPr>
      <t>(3.38‑4.34)</t>
    </r>
  </si>
  <si>
    <r>
      <t>4.80</t>
    </r>
    <r>
      <rPr>
        <sz val="8"/>
        <color rgb="FF000000"/>
        <rFont val="Arial"/>
        <family val="2"/>
      </rPr>
      <t>(4.13‑5.38)</t>
    </r>
  </si>
  <si>
    <r>
      <t>5.31</t>
    </r>
    <r>
      <rPr>
        <sz val="8"/>
        <color rgb="FF000000"/>
        <rFont val="Arial"/>
        <family val="2"/>
      </rPr>
      <t>(4.52‑5.94)</t>
    </r>
  </si>
  <si>
    <r>
      <t>1.84</t>
    </r>
    <r>
      <rPr>
        <sz val="8"/>
        <color rgb="FF000000"/>
        <rFont val="Arial"/>
        <family val="2"/>
      </rPr>
      <t>(1.63‑2.11)</t>
    </r>
  </si>
  <si>
    <r>
      <t>2.14</t>
    </r>
    <r>
      <rPr>
        <sz val="8"/>
        <color rgb="FF000000"/>
        <rFont val="Arial"/>
        <family val="2"/>
      </rPr>
      <t>(1.90‑2.44)</t>
    </r>
  </si>
  <si>
    <r>
      <t>2.53</t>
    </r>
    <r>
      <rPr>
        <sz val="8"/>
        <color rgb="FF000000"/>
        <rFont val="Arial"/>
        <family val="2"/>
      </rPr>
      <t>(2.24‑2.89)</t>
    </r>
  </si>
  <si>
    <r>
      <t>3.10</t>
    </r>
    <r>
      <rPr>
        <sz val="8"/>
        <color rgb="FF000000"/>
        <rFont val="Arial"/>
        <family val="2"/>
      </rPr>
      <t>(2.74‑3.54)</t>
    </r>
  </si>
  <si>
    <r>
      <t>3.70</t>
    </r>
    <r>
      <rPr>
        <sz val="8"/>
        <color rgb="FF000000"/>
        <rFont val="Arial"/>
        <family val="2"/>
      </rPr>
      <t>(3.24‑4.21)</t>
    </r>
  </si>
  <si>
    <r>
      <t>4.31</t>
    </r>
    <r>
      <rPr>
        <sz val="8"/>
        <color rgb="FF000000"/>
        <rFont val="Arial"/>
        <family val="2"/>
      </rPr>
      <t>(3.76‑4.89)</t>
    </r>
  </si>
  <si>
    <r>
      <t>4.88</t>
    </r>
    <r>
      <rPr>
        <sz val="8"/>
        <color rgb="FF000000"/>
        <rFont val="Arial"/>
        <family val="2"/>
      </rPr>
      <t>(4.22‑5.54)</t>
    </r>
  </si>
  <si>
    <r>
      <t>5.49</t>
    </r>
    <r>
      <rPr>
        <sz val="8"/>
        <color rgb="FF000000"/>
        <rFont val="Arial"/>
        <family val="2"/>
      </rPr>
      <t>(4.70‑6.23)</t>
    </r>
  </si>
  <si>
    <r>
      <t>6.25</t>
    </r>
    <r>
      <rPr>
        <sz val="8"/>
        <color rgb="FF000000"/>
        <rFont val="Arial"/>
        <family val="2"/>
      </rPr>
      <t>(5.29‑7.08)</t>
    </r>
  </si>
  <si>
    <r>
      <t>7.03</t>
    </r>
    <r>
      <rPr>
        <sz val="8"/>
        <color rgb="FF000000"/>
        <rFont val="Arial"/>
        <family val="2"/>
      </rPr>
      <t>(5.87‑7.95)</t>
    </r>
  </si>
  <si>
    <r>
      <t>2.25</t>
    </r>
    <r>
      <rPr>
        <sz val="8"/>
        <color rgb="FF000000"/>
        <rFont val="Arial"/>
        <family val="2"/>
      </rPr>
      <t>(2.00‑2.58)</t>
    </r>
  </si>
  <si>
    <r>
      <t>2.61</t>
    </r>
    <r>
      <rPr>
        <sz val="8"/>
        <color rgb="FF000000"/>
        <rFont val="Arial"/>
        <family val="2"/>
      </rPr>
      <t>(2.32‑2.99)</t>
    </r>
  </si>
  <si>
    <r>
      <t>3.09</t>
    </r>
    <r>
      <rPr>
        <sz val="8"/>
        <color rgb="FF000000"/>
        <rFont val="Arial"/>
        <family val="2"/>
      </rPr>
      <t>(2.74‑3.54)</t>
    </r>
  </si>
  <si>
    <r>
      <t>3.81</t>
    </r>
    <r>
      <rPr>
        <sz val="8"/>
        <color rgb="FF000000"/>
        <rFont val="Arial"/>
        <family val="2"/>
      </rPr>
      <t>(3.37‑4.36)</t>
    </r>
  </si>
  <si>
    <r>
      <t>4.60</t>
    </r>
    <r>
      <rPr>
        <sz val="8"/>
        <color rgb="FF000000"/>
        <rFont val="Arial"/>
        <family val="2"/>
      </rPr>
      <t>(4.02‑5.24)</t>
    </r>
  </si>
  <si>
    <r>
      <t>5.43</t>
    </r>
    <r>
      <rPr>
        <sz val="8"/>
        <color rgb="FF000000"/>
        <rFont val="Arial"/>
        <family val="2"/>
      </rPr>
      <t>(4.70‑6.15)</t>
    </r>
  </si>
  <si>
    <r>
      <t>6.22</t>
    </r>
    <r>
      <rPr>
        <sz val="8"/>
        <color rgb="FF000000"/>
        <rFont val="Arial"/>
        <family val="2"/>
      </rPr>
      <t>(5.34‑7.04)</t>
    </r>
  </si>
  <si>
    <r>
      <t>7.09</t>
    </r>
    <r>
      <rPr>
        <sz val="8"/>
        <color rgb="FF000000"/>
        <rFont val="Arial"/>
        <family val="2"/>
      </rPr>
      <t>(6.01‑7.98)</t>
    </r>
  </si>
  <si>
    <r>
      <t>8.22</t>
    </r>
    <r>
      <rPr>
        <sz val="8"/>
        <color rgb="FF000000"/>
        <rFont val="Arial"/>
        <family val="2"/>
      </rPr>
      <t>(6.86‑9.25)</t>
    </r>
  </si>
  <si>
    <r>
      <t>9.40</t>
    </r>
    <r>
      <rPr>
        <sz val="8"/>
        <color rgb="FF000000"/>
        <rFont val="Arial"/>
        <family val="2"/>
      </rPr>
      <t>(7.72‑10.6)</t>
    </r>
  </si>
  <si>
    <r>
      <t>2.64</t>
    </r>
    <r>
      <rPr>
        <sz val="8"/>
        <color rgb="FF000000"/>
        <rFont val="Arial"/>
        <family val="2"/>
      </rPr>
      <t>(2.41‑2.93)</t>
    </r>
  </si>
  <si>
    <r>
      <t>3.19</t>
    </r>
    <r>
      <rPr>
        <sz val="8"/>
        <color rgb="FF000000"/>
        <rFont val="Arial"/>
        <family val="2"/>
      </rPr>
      <t>(2.92‑3.54)</t>
    </r>
  </si>
  <si>
    <r>
      <t>4.08</t>
    </r>
    <r>
      <rPr>
        <sz val="8"/>
        <color rgb="FF000000"/>
        <rFont val="Arial"/>
        <family val="2"/>
      </rPr>
      <t>(3.72‑4.52)</t>
    </r>
  </si>
  <si>
    <r>
      <t>4.83</t>
    </r>
    <r>
      <rPr>
        <sz val="8"/>
        <color rgb="FF000000"/>
        <rFont val="Arial"/>
        <family val="2"/>
      </rPr>
      <t>(4.38‑5.34)</t>
    </r>
  </si>
  <si>
    <r>
      <t>5.93</t>
    </r>
    <r>
      <rPr>
        <sz val="8"/>
        <color rgb="FF000000"/>
        <rFont val="Arial"/>
        <family val="2"/>
      </rPr>
      <t>(5.35‑6.54)</t>
    </r>
  </si>
  <si>
    <r>
      <t>6.87</t>
    </r>
    <r>
      <rPr>
        <sz val="8"/>
        <color rgb="FF000000"/>
        <rFont val="Arial"/>
        <family val="2"/>
      </rPr>
      <t>(6.16‑7.57)</t>
    </r>
  </si>
  <si>
    <r>
      <t>7.91</t>
    </r>
    <r>
      <rPr>
        <sz val="8"/>
        <color rgb="FF000000"/>
        <rFont val="Arial"/>
        <family val="2"/>
      </rPr>
      <t>(7.03‑8.69)</t>
    </r>
  </si>
  <si>
    <r>
      <t>9.05</t>
    </r>
    <r>
      <rPr>
        <sz val="8"/>
        <color rgb="FF000000"/>
        <rFont val="Arial"/>
        <family val="2"/>
      </rPr>
      <t>(7.97‑9.91)</t>
    </r>
  </si>
  <si>
    <r>
      <t>12.1</t>
    </r>
    <r>
      <rPr>
        <sz val="8"/>
        <color rgb="FF000000"/>
        <rFont val="Arial"/>
        <family val="2"/>
      </rPr>
      <t>(10.4‑13.3)</t>
    </r>
  </si>
  <si>
    <r>
      <t>3.09</t>
    </r>
    <r>
      <rPr>
        <sz val="8"/>
        <color rgb="FF000000"/>
        <rFont val="Arial"/>
        <family val="2"/>
      </rPr>
      <t>(2.81‑3.41)</t>
    </r>
  </si>
  <si>
    <r>
      <t>3.74</t>
    </r>
    <r>
      <rPr>
        <sz val="8"/>
        <color rgb="FF000000"/>
        <rFont val="Arial"/>
        <family val="2"/>
      </rPr>
      <t>(3.40‑4.13)</t>
    </r>
  </si>
  <si>
    <r>
      <t>4.75</t>
    </r>
    <r>
      <rPr>
        <sz val="8"/>
        <color rgb="FF000000"/>
        <rFont val="Arial"/>
        <family val="2"/>
      </rPr>
      <t>(4.31‑5.23)</t>
    </r>
  </si>
  <si>
    <r>
      <t>5.58</t>
    </r>
    <r>
      <rPr>
        <sz val="8"/>
        <color rgb="FF000000"/>
        <rFont val="Arial"/>
        <family val="2"/>
      </rPr>
      <t>(5.06‑6.14)</t>
    </r>
  </si>
  <si>
    <r>
      <t>6.79</t>
    </r>
    <r>
      <rPr>
        <sz val="8"/>
        <color rgb="FF000000"/>
        <rFont val="Arial"/>
        <family val="2"/>
      </rPr>
      <t>(6.12‑7.45)</t>
    </r>
  </si>
  <si>
    <r>
      <t>7.79</t>
    </r>
    <r>
      <rPr>
        <sz val="8"/>
        <color rgb="FF000000"/>
        <rFont val="Arial"/>
        <family val="2"/>
      </rPr>
      <t>(6.99‑8.54)</t>
    </r>
  </si>
  <si>
    <r>
      <t>8.87</t>
    </r>
    <r>
      <rPr>
        <sz val="8"/>
        <color rgb="FF000000"/>
        <rFont val="Arial"/>
        <family val="2"/>
      </rPr>
      <t>(7.91‑9.71)</t>
    </r>
  </si>
  <si>
    <r>
      <t>10.0</t>
    </r>
    <r>
      <rPr>
        <sz val="8"/>
        <color rgb="FF000000"/>
        <rFont val="Arial"/>
        <family val="2"/>
      </rPr>
      <t>(8.89‑11.0)</t>
    </r>
  </si>
  <si>
    <r>
      <t>13.1</t>
    </r>
    <r>
      <rPr>
        <sz val="8"/>
        <color rgb="FF000000"/>
        <rFont val="Arial"/>
        <family val="2"/>
      </rPr>
      <t>(11.4‑14.4)</t>
    </r>
  </si>
  <si>
    <r>
      <t>3.27</t>
    </r>
    <r>
      <rPr>
        <sz val="8"/>
        <color rgb="FF000000"/>
        <rFont val="Arial"/>
        <family val="2"/>
      </rPr>
      <t>(2.99‑3.60)</t>
    </r>
  </si>
  <si>
    <r>
      <t>3.95</t>
    </r>
    <r>
      <rPr>
        <sz val="8"/>
        <color rgb="FF000000"/>
        <rFont val="Arial"/>
        <family val="2"/>
      </rPr>
      <t>(3.61‑4.35)</t>
    </r>
  </si>
  <si>
    <r>
      <t>5.02</t>
    </r>
    <r>
      <rPr>
        <sz val="8"/>
        <color rgb="FF000000"/>
        <rFont val="Arial"/>
        <family val="2"/>
      </rPr>
      <t>(4.58‑5.52)</t>
    </r>
  </si>
  <si>
    <r>
      <t>5.90</t>
    </r>
    <r>
      <rPr>
        <sz val="8"/>
        <color rgb="FF000000"/>
        <rFont val="Arial"/>
        <family val="2"/>
      </rPr>
      <t>(5.37‑6.47)</t>
    </r>
  </si>
  <si>
    <r>
      <t>7.17</t>
    </r>
    <r>
      <rPr>
        <sz val="8"/>
        <color rgb="FF000000"/>
        <rFont val="Arial"/>
        <family val="2"/>
      </rPr>
      <t>(6.50‑7.85)</t>
    </r>
  </si>
  <si>
    <r>
      <t>8.23</t>
    </r>
    <r>
      <rPr>
        <sz val="8"/>
        <color rgb="FF000000"/>
        <rFont val="Arial"/>
        <family val="2"/>
      </rPr>
      <t>(7.42‑9.00)</t>
    </r>
  </si>
  <si>
    <r>
      <t>9.37</t>
    </r>
    <r>
      <rPr>
        <sz val="8"/>
        <color rgb="FF000000"/>
        <rFont val="Arial"/>
        <family val="2"/>
      </rPr>
      <t>(8.39‑10.2)</t>
    </r>
  </si>
  <si>
    <r>
      <t>10.6</t>
    </r>
    <r>
      <rPr>
        <sz val="8"/>
        <color rgb="FF000000"/>
        <rFont val="Arial"/>
        <family val="2"/>
      </rPr>
      <t>(9.42‑11.6)</t>
    </r>
  </si>
  <si>
    <r>
      <t>12.4</t>
    </r>
    <r>
      <rPr>
        <sz val="8"/>
        <color rgb="FF000000"/>
        <rFont val="Arial"/>
        <family val="2"/>
      </rPr>
      <t>(10.9‑13.5)</t>
    </r>
  </si>
  <si>
    <r>
      <t>13.8</t>
    </r>
    <r>
      <rPr>
        <sz val="8"/>
        <color rgb="FF000000"/>
        <rFont val="Arial"/>
        <family val="2"/>
      </rPr>
      <t>(12.0‑15.2)</t>
    </r>
  </si>
  <si>
    <r>
      <t>3.45</t>
    </r>
    <r>
      <rPr>
        <sz val="8"/>
        <color rgb="FF000000"/>
        <rFont val="Arial"/>
        <family val="2"/>
      </rPr>
      <t>(3.16‑3.78)</t>
    </r>
  </si>
  <si>
    <r>
      <t>4.17</t>
    </r>
    <r>
      <rPr>
        <sz val="8"/>
        <color rgb="FF000000"/>
        <rFont val="Arial"/>
        <family val="2"/>
      </rPr>
      <t>(3.82‑4.58)</t>
    </r>
  </si>
  <si>
    <r>
      <t>5.30</t>
    </r>
    <r>
      <rPr>
        <sz val="8"/>
        <color rgb="FF000000"/>
        <rFont val="Arial"/>
        <family val="2"/>
      </rPr>
      <t>(4.85‑5.80)</t>
    </r>
  </si>
  <si>
    <r>
      <t>6.22</t>
    </r>
    <r>
      <rPr>
        <sz val="8"/>
        <color rgb="FF000000"/>
        <rFont val="Arial"/>
        <family val="2"/>
      </rPr>
      <t>(5.68‑6.80)</t>
    </r>
  </si>
  <si>
    <r>
      <t>7.56</t>
    </r>
    <r>
      <rPr>
        <sz val="8"/>
        <color rgb="FF000000"/>
        <rFont val="Arial"/>
        <family val="2"/>
      </rPr>
      <t>(6.88‑8.25)</t>
    </r>
  </si>
  <si>
    <r>
      <t>8.67</t>
    </r>
    <r>
      <rPr>
        <sz val="8"/>
        <color rgb="FF000000"/>
        <rFont val="Arial"/>
        <family val="2"/>
      </rPr>
      <t>(7.85‑9.46)</t>
    </r>
  </si>
  <si>
    <r>
      <t>9.87</t>
    </r>
    <r>
      <rPr>
        <sz val="8"/>
        <color rgb="FF000000"/>
        <rFont val="Arial"/>
        <family val="2"/>
      </rPr>
      <t>(8.86‑10.8)</t>
    </r>
  </si>
  <si>
    <r>
      <t>11.2</t>
    </r>
    <r>
      <rPr>
        <sz val="8"/>
        <color rgb="FF000000"/>
        <rFont val="Arial"/>
        <family val="2"/>
      </rPr>
      <t>(9.95‑12.2)</t>
    </r>
  </si>
  <si>
    <r>
      <t>13.0</t>
    </r>
    <r>
      <rPr>
        <sz val="8"/>
        <color rgb="FF000000"/>
        <rFont val="Arial"/>
        <family val="2"/>
      </rPr>
      <t>(11.5‑14.2)</t>
    </r>
  </si>
  <si>
    <r>
      <t>3.95</t>
    </r>
    <r>
      <rPr>
        <sz val="8"/>
        <color rgb="FF000000"/>
        <rFont val="Arial"/>
        <family val="2"/>
      </rPr>
      <t>(3.65‑4.29)</t>
    </r>
  </si>
  <si>
    <r>
      <t>4.75</t>
    </r>
    <r>
      <rPr>
        <sz val="8"/>
        <color rgb="FF000000"/>
        <rFont val="Arial"/>
        <family val="2"/>
      </rPr>
      <t>(4.39‑5.17)</t>
    </r>
  </si>
  <si>
    <r>
      <t>5.94</t>
    </r>
    <r>
      <rPr>
        <sz val="8"/>
        <color rgb="FF000000"/>
        <rFont val="Arial"/>
        <family val="2"/>
      </rPr>
      <t>(5.47‑6.45)</t>
    </r>
  </si>
  <si>
    <r>
      <t>6.91</t>
    </r>
    <r>
      <rPr>
        <sz val="8"/>
        <color rgb="FF000000"/>
        <rFont val="Arial"/>
        <family val="2"/>
      </rPr>
      <t>(6.35‑7.50)</t>
    </r>
  </si>
  <si>
    <r>
      <t>8.30</t>
    </r>
    <r>
      <rPr>
        <sz val="8"/>
        <color rgb="FF000000"/>
        <rFont val="Arial"/>
        <family val="2"/>
      </rPr>
      <t>(7.60‑8.99)</t>
    </r>
  </si>
  <si>
    <r>
      <t>9.45</t>
    </r>
    <r>
      <rPr>
        <sz val="8"/>
        <color rgb="FF000000"/>
        <rFont val="Arial"/>
        <family val="2"/>
      </rPr>
      <t>(8.61‑10.2)</t>
    </r>
  </si>
  <si>
    <r>
      <t>10.7</t>
    </r>
    <r>
      <rPr>
        <sz val="8"/>
        <color rgb="FF000000"/>
        <rFont val="Arial"/>
        <family val="2"/>
      </rPr>
      <t>(9.66‑11.6)</t>
    </r>
  </si>
  <si>
    <r>
      <t>12.0</t>
    </r>
    <r>
      <rPr>
        <sz val="8"/>
        <color rgb="FF000000"/>
        <rFont val="Arial"/>
        <family val="2"/>
      </rPr>
      <t>(10.8‑13.0)</t>
    </r>
  </si>
  <si>
    <r>
      <t>13.9</t>
    </r>
    <r>
      <rPr>
        <sz val="8"/>
        <color rgb="FF000000"/>
        <rFont val="Arial"/>
        <family val="2"/>
      </rPr>
      <t>(12.3‑15.0)</t>
    </r>
  </si>
  <si>
    <r>
      <t>15.4</t>
    </r>
    <r>
      <rPr>
        <sz val="8"/>
        <color rgb="FF000000"/>
        <rFont val="Arial"/>
        <family val="2"/>
      </rPr>
      <t>(13.5‑16.7)</t>
    </r>
  </si>
  <si>
    <r>
      <t>4.46</t>
    </r>
    <r>
      <rPr>
        <sz val="8"/>
        <color rgb="FF000000"/>
        <rFont val="Arial"/>
        <family val="2"/>
      </rPr>
      <t>(4.14‑4.82)</t>
    </r>
  </si>
  <si>
    <r>
      <t>5.35</t>
    </r>
    <r>
      <rPr>
        <sz val="8"/>
        <color rgb="FF000000"/>
        <rFont val="Arial"/>
        <family val="2"/>
      </rPr>
      <t>(4.96‑5.79)</t>
    </r>
  </si>
  <si>
    <r>
      <t>6.60</t>
    </r>
    <r>
      <rPr>
        <sz val="8"/>
        <color rgb="FF000000"/>
        <rFont val="Arial"/>
        <family val="2"/>
      </rPr>
      <t>(6.12‑7.13)</t>
    </r>
  </si>
  <si>
    <r>
      <t>7.62</t>
    </r>
    <r>
      <rPr>
        <sz val="8"/>
        <color rgb="FF000000"/>
        <rFont val="Arial"/>
        <family val="2"/>
      </rPr>
      <t>(7.04‑8.22)</t>
    </r>
  </si>
  <si>
    <r>
      <t>9.05</t>
    </r>
    <r>
      <rPr>
        <sz val="8"/>
        <color rgb="FF000000"/>
        <rFont val="Arial"/>
        <family val="2"/>
      </rPr>
      <t>(8.33‑9.76)</t>
    </r>
  </si>
  <si>
    <r>
      <t>10.2</t>
    </r>
    <r>
      <rPr>
        <sz val="8"/>
        <color rgb="FF000000"/>
        <rFont val="Arial"/>
        <family val="2"/>
      </rPr>
      <t>(9.37‑11.0)</t>
    </r>
  </si>
  <si>
    <r>
      <t>14.5</t>
    </r>
    <r>
      <rPr>
        <sz val="8"/>
        <color rgb="FF000000"/>
        <rFont val="Arial"/>
        <family val="2"/>
      </rPr>
      <t>(13.1‑15.7)</t>
    </r>
  </si>
  <si>
    <r>
      <t>6.01</t>
    </r>
    <r>
      <rPr>
        <sz val="8"/>
        <color rgb="FF000000"/>
        <rFont val="Arial"/>
        <family val="2"/>
      </rPr>
      <t>(5.62‑6.43)</t>
    </r>
  </si>
  <si>
    <r>
      <t>7.17</t>
    </r>
    <r>
      <rPr>
        <sz val="8"/>
        <color rgb="FF000000"/>
        <rFont val="Arial"/>
        <family val="2"/>
      </rPr>
      <t>(6.71‑7.67)</t>
    </r>
  </si>
  <si>
    <r>
      <t>8.66</t>
    </r>
    <r>
      <rPr>
        <sz val="8"/>
        <color rgb="FF000000"/>
        <rFont val="Arial"/>
        <family val="2"/>
      </rPr>
      <t>(8.09‑9.26)</t>
    </r>
  </si>
  <si>
    <r>
      <t>9.83</t>
    </r>
    <r>
      <rPr>
        <sz val="8"/>
        <color rgb="FF000000"/>
        <rFont val="Arial"/>
        <family val="2"/>
      </rPr>
      <t>(9.18‑10.5)</t>
    </r>
  </si>
  <si>
    <r>
      <t>11.4</t>
    </r>
    <r>
      <rPr>
        <sz val="8"/>
        <color rgb="FF000000"/>
        <rFont val="Arial"/>
        <family val="2"/>
      </rPr>
      <t>(10.6‑12.2)</t>
    </r>
  </si>
  <si>
    <r>
      <t>12.7</t>
    </r>
    <r>
      <rPr>
        <sz val="8"/>
        <color rgb="FF000000"/>
        <rFont val="Arial"/>
        <family val="2"/>
      </rPr>
      <t>(11.8‑13.5)</t>
    </r>
  </si>
  <si>
    <r>
      <t>13.9</t>
    </r>
    <r>
      <rPr>
        <sz val="8"/>
        <color rgb="FF000000"/>
        <rFont val="Arial"/>
        <family val="2"/>
      </rPr>
      <t>(12.9‑14.9)</t>
    </r>
  </si>
  <si>
    <r>
      <t>17.0</t>
    </r>
    <r>
      <rPr>
        <sz val="8"/>
        <color rgb="FF000000"/>
        <rFont val="Arial"/>
        <family val="2"/>
      </rPr>
      <t>(15.5‑18.2)</t>
    </r>
  </si>
  <si>
    <r>
      <t>18.3</t>
    </r>
    <r>
      <rPr>
        <sz val="8"/>
        <color rgb="FF000000"/>
        <rFont val="Arial"/>
        <family val="2"/>
      </rPr>
      <t>(16.6‑19.6)</t>
    </r>
  </si>
  <si>
    <r>
      <t>7.41</t>
    </r>
    <r>
      <rPr>
        <sz val="8"/>
        <color rgb="FF000000"/>
        <rFont val="Arial"/>
        <family val="2"/>
      </rPr>
      <t>(6.97‑7.88)</t>
    </r>
  </si>
  <si>
    <r>
      <t>8.78</t>
    </r>
    <r>
      <rPr>
        <sz val="8"/>
        <color rgb="FF000000"/>
        <rFont val="Arial"/>
        <family val="2"/>
      </rPr>
      <t>(8.27‑9.34)</t>
    </r>
  </si>
  <si>
    <r>
      <t>10.4</t>
    </r>
    <r>
      <rPr>
        <sz val="8"/>
        <color rgb="FF000000"/>
        <rFont val="Arial"/>
        <family val="2"/>
      </rPr>
      <t>(9.77‑11.0)</t>
    </r>
  </si>
  <si>
    <r>
      <t>11.6</t>
    </r>
    <r>
      <rPr>
        <sz val="8"/>
        <color rgb="FF000000"/>
        <rFont val="Arial"/>
        <family val="2"/>
      </rPr>
      <t>(10.9‑12.3)</t>
    </r>
  </si>
  <si>
    <r>
      <t>15.6</t>
    </r>
    <r>
      <rPr>
        <sz val="8"/>
        <color rgb="FF000000"/>
        <rFont val="Arial"/>
        <family val="2"/>
      </rPr>
      <t>(14.5‑16.5)</t>
    </r>
  </si>
  <si>
    <r>
      <t>19.3</t>
    </r>
    <r>
      <rPr>
        <sz val="8"/>
        <color rgb="FF000000"/>
        <rFont val="Arial"/>
        <family val="2"/>
      </rPr>
      <t>(17.7‑20.5)</t>
    </r>
  </si>
  <si>
    <r>
      <t>9.32</t>
    </r>
    <r>
      <rPr>
        <sz val="8"/>
        <color rgb="FF000000"/>
        <rFont val="Arial"/>
        <family val="2"/>
      </rPr>
      <t>(8.79‑9.87)</t>
    </r>
  </si>
  <si>
    <r>
      <t>12.9</t>
    </r>
    <r>
      <rPr>
        <sz val="8"/>
        <color rgb="FF000000"/>
        <rFont val="Arial"/>
        <family val="2"/>
      </rPr>
      <t>(12.1‑13.6)</t>
    </r>
  </si>
  <si>
    <r>
      <t>14.2</t>
    </r>
    <r>
      <rPr>
        <sz val="8"/>
        <color rgb="FF000000"/>
        <rFont val="Arial"/>
        <family val="2"/>
      </rPr>
      <t>(13.4‑15.1)</t>
    </r>
  </si>
  <si>
    <r>
      <t>16.0</t>
    </r>
    <r>
      <rPr>
        <sz val="8"/>
        <color rgb="FF000000"/>
        <rFont val="Arial"/>
        <family val="2"/>
      </rPr>
      <t>(15.1‑16.9)</t>
    </r>
  </si>
  <si>
    <r>
      <t>18.6</t>
    </r>
    <r>
      <rPr>
        <sz val="8"/>
        <color rgb="FF000000"/>
        <rFont val="Arial"/>
        <family val="2"/>
      </rPr>
      <t>(17.4‑19.7)</t>
    </r>
  </si>
  <si>
    <r>
      <t>19.8</t>
    </r>
    <r>
      <rPr>
        <sz val="8"/>
        <color rgb="FF000000"/>
        <rFont val="Arial"/>
        <family val="2"/>
      </rPr>
      <t>(18.5‑20.9)</t>
    </r>
  </si>
  <si>
    <r>
      <t>22.4</t>
    </r>
    <r>
      <rPr>
        <sz val="8"/>
        <color rgb="FF000000"/>
        <rFont val="Arial"/>
        <family val="2"/>
      </rPr>
      <t>(20.8‑23.8)</t>
    </r>
  </si>
  <si>
    <r>
      <t>11.1</t>
    </r>
    <r>
      <rPr>
        <sz val="8"/>
        <color rgb="FF000000"/>
        <rFont val="Arial"/>
        <family val="2"/>
      </rPr>
      <t>(10.4‑11.7)</t>
    </r>
  </si>
  <si>
    <r>
      <t>13.0</t>
    </r>
    <r>
      <rPr>
        <sz val="8"/>
        <color rgb="FF000000"/>
        <rFont val="Arial"/>
        <family val="2"/>
      </rPr>
      <t>(12.3‑13.7)</t>
    </r>
  </si>
  <si>
    <r>
      <t>16.5</t>
    </r>
    <r>
      <rPr>
        <sz val="8"/>
        <color rgb="FF000000"/>
        <rFont val="Arial"/>
        <family val="2"/>
      </rPr>
      <t>(15.6‑17.4)</t>
    </r>
  </si>
  <si>
    <r>
      <t>18.4</t>
    </r>
    <r>
      <rPr>
        <sz val="8"/>
        <color rgb="FF000000"/>
        <rFont val="Arial"/>
        <family val="2"/>
      </rPr>
      <t>(17.4‑19.4)</t>
    </r>
  </si>
  <si>
    <r>
      <t>19.8</t>
    </r>
    <r>
      <rPr>
        <sz val="8"/>
        <color rgb="FF000000"/>
        <rFont val="Arial"/>
        <family val="2"/>
      </rPr>
      <t>(18.6‑20.9)</t>
    </r>
  </si>
  <si>
    <r>
      <t>21.1</t>
    </r>
    <r>
      <rPr>
        <sz val="8"/>
        <color rgb="FF000000"/>
        <rFont val="Arial"/>
        <family val="2"/>
      </rPr>
      <t>(19.9‑22.3)</t>
    </r>
  </si>
  <si>
    <r>
      <t>22.4</t>
    </r>
    <r>
      <rPr>
        <sz val="8"/>
        <color rgb="FF000000"/>
        <rFont val="Arial"/>
        <family val="2"/>
      </rPr>
      <t>(21.0‑23.7)</t>
    </r>
  </si>
  <si>
    <r>
      <t>24.0</t>
    </r>
    <r>
      <rPr>
        <sz val="8"/>
        <color rgb="FF000000"/>
        <rFont val="Arial"/>
        <family val="2"/>
      </rPr>
      <t>(22.4‑25.3)</t>
    </r>
  </si>
  <si>
    <r>
      <t>25.1</t>
    </r>
    <r>
      <rPr>
        <sz val="8"/>
        <color rgb="FF000000"/>
        <rFont val="Arial"/>
        <family val="2"/>
      </rPr>
      <t>(23.3‑26.6)</t>
    </r>
  </si>
  <si>
    <r>
      <t>Name: </t>
    </r>
    <r>
      <rPr>
        <sz val="9"/>
        <color rgb="FF000000"/>
        <rFont val="Arial"/>
        <family val="2"/>
      </rPr>
      <t>Bridgeville, Delaware, USA*</t>
    </r>
  </si>
  <si>
    <r>
      <t>Latitude:</t>
    </r>
    <r>
      <rPr>
        <sz val="9"/>
        <color rgb="FF000000"/>
        <rFont val="Arial"/>
        <family val="2"/>
      </rPr>
      <t> 38.7500°</t>
    </r>
  </si>
  <si>
    <r>
      <t>Longitude:</t>
    </r>
    <r>
      <rPr>
        <sz val="9"/>
        <color rgb="FF000000"/>
        <rFont val="Arial"/>
        <family val="2"/>
      </rPr>
      <t> -75.6170°</t>
    </r>
  </si>
  <si>
    <r>
      <t>Elevation:</t>
    </r>
    <r>
      <rPr>
        <sz val="9"/>
        <color rgb="FF000000"/>
        <rFont val="Arial"/>
        <family val="2"/>
      </rPr>
      <t> 40.33 ft **</t>
    </r>
  </si>
  <si>
    <r>
      <t>0.355</t>
    </r>
    <r>
      <rPr>
        <sz val="8"/>
        <color rgb="FF000000"/>
        <rFont val="Arial"/>
        <family val="2"/>
      </rPr>
      <t>(0.320‑0.394)</t>
    </r>
  </si>
  <si>
    <r>
      <t>0.422</t>
    </r>
    <r>
      <rPr>
        <sz val="8"/>
        <color rgb="FF000000"/>
        <rFont val="Arial"/>
        <family val="2"/>
      </rPr>
      <t>(0.380‑0.467)</t>
    </r>
  </si>
  <si>
    <r>
      <t>0.498</t>
    </r>
    <r>
      <rPr>
        <sz val="8"/>
        <color rgb="FF000000"/>
        <rFont val="Arial"/>
        <family val="2"/>
      </rPr>
      <t>(0.448‑0.550)</t>
    </r>
  </si>
  <si>
    <r>
      <t>0.559</t>
    </r>
    <r>
      <rPr>
        <sz val="8"/>
        <color rgb="FF000000"/>
        <rFont val="Arial"/>
        <family val="2"/>
      </rPr>
      <t>(0.501‑0.618)</t>
    </r>
  </si>
  <si>
    <r>
      <t>0.633</t>
    </r>
    <r>
      <rPr>
        <sz val="8"/>
        <color rgb="FF000000"/>
        <rFont val="Arial"/>
        <family val="2"/>
      </rPr>
      <t>(0.565‑0.700)</t>
    </r>
  </si>
  <si>
    <r>
      <t>0.688</t>
    </r>
    <r>
      <rPr>
        <sz val="8"/>
        <color rgb="FF000000"/>
        <rFont val="Arial"/>
        <family val="2"/>
      </rPr>
      <t>(0.612‑0.762)</t>
    </r>
  </si>
  <si>
    <r>
      <t>0.743</t>
    </r>
    <r>
      <rPr>
        <sz val="8"/>
        <color rgb="FF000000"/>
        <rFont val="Arial"/>
        <family val="2"/>
      </rPr>
      <t>(0.657‑0.824)</t>
    </r>
  </si>
  <si>
    <r>
      <t>0.793</t>
    </r>
    <r>
      <rPr>
        <sz val="8"/>
        <color rgb="FF000000"/>
        <rFont val="Arial"/>
        <family val="2"/>
      </rPr>
      <t>(0.698‑0.884)</t>
    </r>
  </si>
  <si>
    <r>
      <t>0.856</t>
    </r>
    <r>
      <rPr>
        <sz val="8"/>
        <color rgb="FF000000"/>
        <rFont val="Arial"/>
        <family val="2"/>
      </rPr>
      <t>(0.744‑0.960)</t>
    </r>
  </si>
  <si>
    <r>
      <t>0.908</t>
    </r>
    <r>
      <rPr>
        <sz val="8"/>
        <color rgb="FF000000"/>
        <rFont val="Arial"/>
        <family val="2"/>
      </rPr>
      <t>(0.783‑1.03)</t>
    </r>
  </si>
  <si>
    <r>
      <t>0.567</t>
    </r>
    <r>
      <rPr>
        <sz val="8"/>
        <color rgb="FF000000"/>
        <rFont val="Arial"/>
        <family val="2"/>
      </rPr>
      <t>(0.511‑0.629)</t>
    </r>
  </si>
  <si>
    <r>
      <t>0.675</t>
    </r>
    <r>
      <rPr>
        <sz val="8"/>
        <color rgb="FF000000"/>
        <rFont val="Arial"/>
        <family val="2"/>
      </rPr>
      <t>(0.607‑0.747)</t>
    </r>
  </si>
  <si>
    <r>
      <t>0.798</t>
    </r>
    <r>
      <rPr>
        <sz val="8"/>
        <color rgb="FF000000"/>
        <rFont val="Arial"/>
        <family val="2"/>
      </rPr>
      <t>(0.717‑0.881)</t>
    </r>
  </si>
  <si>
    <r>
      <t>0.895</t>
    </r>
    <r>
      <rPr>
        <sz val="8"/>
        <color rgb="FF000000"/>
        <rFont val="Arial"/>
        <family val="2"/>
      </rPr>
      <t>(0.802‑0.988)</t>
    </r>
  </si>
  <si>
    <r>
      <t>1.01</t>
    </r>
    <r>
      <rPr>
        <sz val="8"/>
        <color rgb="FF000000"/>
        <rFont val="Arial"/>
        <family val="2"/>
      </rPr>
      <t>(0.900‑1.12)</t>
    </r>
  </si>
  <si>
    <r>
      <t>1.10</t>
    </r>
    <r>
      <rPr>
        <sz val="8"/>
        <color rgb="FF000000"/>
        <rFont val="Arial"/>
        <family val="2"/>
      </rPr>
      <t>(0.975‑1.21)</t>
    </r>
  </si>
  <si>
    <r>
      <t>1.18</t>
    </r>
    <r>
      <rPr>
        <sz val="8"/>
        <color rgb="FF000000"/>
        <rFont val="Arial"/>
        <family val="2"/>
      </rPr>
      <t>(1.04‑1.31)</t>
    </r>
  </si>
  <si>
    <r>
      <t>1.35</t>
    </r>
    <r>
      <rPr>
        <sz val="8"/>
        <color rgb="FF000000"/>
        <rFont val="Arial"/>
        <family val="2"/>
      </rPr>
      <t>(1.18‑1.52)</t>
    </r>
  </si>
  <si>
    <r>
      <t>1.43</t>
    </r>
    <r>
      <rPr>
        <sz val="8"/>
        <color rgb="FF000000"/>
        <rFont val="Arial"/>
        <family val="2"/>
      </rPr>
      <t>(1.23‑1.62)</t>
    </r>
  </si>
  <si>
    <r>
      <t>0.708</t>
    </r>
    <r>
      <rPr>
        <sz val="8"/>
        <color rgb="FF000000"/>
        <rFont val="Arial"/>
        <family val="2"/>
      </rPr>
      <t>(0.638‑0.786)</t>
    </r>
  </si>
  <si>
    <r>
      <t>0.849</t>
    </r>
    <r>
      <rPr>
        <sz val="8"/>
        <color rgb="FF000000"/>
        <rFont val="Arial"/>
        <family val="2"/>
      </rPr>
      <t>(0.763‑0.939)</t>
    </r>
  </si>
  <si>
    <r>
      <t>1.01</t>
    </r>
    <r>
      <rPr>
        <sz val="8"/>
        <color rgb="FF000000"/>
        <rFont val="Arial"/>
        <family val="2"/>
      </rPr>
      <t>(0.907‑1.12)</t>
    </r>
  </si>
  <si>
    <r>
      <t>1.28</t>
    </r>
    <r>
      <rPr>
        <sz val="8"/>
        <color rgb="FF000000"/>
        <rFont val="Arial"/>
        <family val="2"/>
      </rPr>
      <t>(1.14‑1.42)</t>
    </r>
  </si>
  <si>
    <r>
      <t>1.49</t>
    </r>
    <r>
      <rPr>
        <sz val="8"/>
        <color rgb="FF000000"/>
        <rFont val="Arial"/>
        <family val="2"/>
      </rPr>
      <t>(1.32‑1.66)</t>
    </r>
  </si>
  <si>
    <r>
      <t>1.59</t>
    </r>
    <r>
      <rPr>
        <sz val="8"/>
        <color rgb="FF000000"/>
        <rFont val="Arial"/>
        <family val="2"/>
      </rPr>
      <t>(1.40‑1.77)</t>
    </r>
  </si>
  <si>
    <r>
      <t>1.70</t>
    </r>
    <r>
      <rPr>
        <sz val="8"/>
        <color rgb="FF000000"/>
        <rFont val="Arial"/>
        <family val="2"/>
      </rPr>
      <t>(1.48‑1.91)</t>
    </r>
  </si>
  <si>
    <r>
      <t>1.80</t>
    </r>
    <r>
      <rPr>
        <sz val="8"/>
        <color rgb="FF000000"/>
        <rFont val="Arial"/>
        <family val="2"/>
      </rPr>
      <t>(1.55‑2.03)</t>
    </r>
  </si>
  <si>
    <r>
      <t>0.971</t>
    </r>
    <r>
      <rPr>
        <sz val="8"/>
        <color rgb="FF000000"/>
        <rFont val="Arial"/>
        <family val="2"/>
      </rPr>
      <t>(0.875‑1.08)</t>
    </r>
  </si>
  <si>
    <r>
      <t>1.64</t>
    </r>
    <r>
      <rPr>
        <sz val="8"/>
        <color rgb="FF000000"/>
        <rFont val="Arial"/>
        <family val="2"/>
      </rPr>
      <t>(1.47‑1.81)</t>
    </r>
  </si>
  <si>
    <r>
      <t>1.89</t>
    </r>
    <r>
      <rPr>
        <sz val="8"/>
        <color rgb="FF000000"/>
        <rFont val="Arial"/>
        <family val="2"/>
      </rPr>
      <t>(1.69‑2.10)</t>
    </r>
  </si>
  <si>
    <r>
      <t>2.09</t>
    </r>
    <r>
      <rPr>
        <sz val="8"/>
        <color rgb="FF000000"/>
        <rFont val="Arial"/>
        <family val="2"/>
      </rPr>
      <t>(1.86‑2.32)</t>
    </r>
  </si>
  <si>
    <r>
      <t>2.29</t>
    </r>
    <r>
      <rPr>
        <sz val="8"/>
        <color rgb="FF000000"/>
        <rFont val="Arial"/>
        <family val="2"/>
      </rPr>
      <t>(2.02‑2.54)</t>
    </r>
  </si>
  <si>
    <r>
      <t>2.47</t>
    </r>
    <r>
      <rPr>
        <sz val="8"/>
        <color rgb="FF000000"/>
        <rFont val="Arial"/>
        <family val="2"/>
      </rPr>
      <t>(2.17‑2.75)</t>
    </r>
  </si>
  <si>
    <r>
      <t>2.71</t>
    </r>
    <r>
      <rPr>
        <sz val="8"/>
        <color rgb="FF000000"/>
        <rFont val="Arial"/>
        <family val="2"/>
      </rPr>
      <t>(2.36‑3.04)</t>
    </r>
  </si>
  <si>
    <r>
      <t>2.91</t>
    </r>
    <r>
      <rPr>
        <sz val="8"/>
        <color rgb="FF000000"/>
        <rFont val="Arial"/>
        <family val="2"/>
      </rPr>
      <t>(2.51‑3.28)</t>
    </r>
  </si>
  <si>
    <r>
      <t>1.47</t>
    </r>
    <r>
      <rPr>
        <sz val="8"/>
        <color rgb="FF000000"/>
        <rFont val="Arial"/>
        <family val="2"/>
      </rPr>
      <t>(1.32‑1.63)</t>
    </r>
  </si>
  <si>
    <r>
      <t>1.84</t>
    </r>
    <r>
      <rPr>
        <sz val="8"/>
        <color rgb="FF000000"/>
        <rFont val="Arial"/>
        <family val="2"/>
      </rPr>
      <t>(1.65‑2.03)</t>
    </r>
  </si>
  <si>
    <r>
      <t>2.13</t>
    </r>
    <r>
      <rPr>
        <sz val="8"/>
        <color rgb="FF000000"/>
        <rFont val="Arial"/>
        <family val="2"/>
      </rPr>
      <t>(1.91‑2.36)</t>
    </r>
  </si>
  <si>
    <r>
      <t>2.52</t>
    </r>
    <r>
      <rPr>
        <sz val="8"/>
        <color rgb="FF000000"/>
        <rFont val="Arial"/>
        <family val="2"/>
      </rPr>
      <t>(2.25‑2.79)</t>
    </r>
  </si>
  <si>
    <r>
      <t>2.83</t>
    </r>
    <r>
      <rPr>
        <sz val="8"/>
        <color rgb="FF000000"/>
        <rFont val="Arial"/>
        <family val="2"/>
      </rPr>
      <t>(2.52‑3.14)</t>
    </r>
  </si>
  <si>
    <r>
      <t>3.15</t>
    </r>
    <r>
      <rPr>
        <sz val="8"/>
        <color rgb="FF000000"/>
        <rFont val="Arial"/>
        <family val="2"/>
      </rPr>
      <t>(2.79‑3.49)</t>
    </r>
  </si>
  <si>
    <r>
      <t>3.46</t>
    </r>
    <r>
      <rPr>
        <sz val="8"/>
        <color rgb="FF000000"/>
        <rFont val="Arial"/>
        <family val="2"/>
      </rPr>
      <t>(3.05‑3.86)</t>
    </r>
  </si>
  <si>
    <r>
      <t>3.89</t>
    </r>
    <r>
      <rPr>
        <sz val="8"/>
        <color rgb="FF000000"/>
        <rFont val="Arial"/>
        <family val="2"/>
      </rPr>
      <t>(3.38‑4.36)</t>
    </r>
  </si>
  <si>
    <r>
      <t>4.24</t>
    </r>
    <r>
      <rPr>
        <sz val="8"/>
        <color rgb="FF000000"/>
        <rFont val="Arial"/>
        <family val="2"/>
      </rPr>
      <t>(3.66‑4.79)</t>
    </r>
  </si>
  <si>
    <r>
      <t>1.47</t>
    </r>
    <r>
      <rPr>
        <sz val="8"/>
        <color rgb="FF000000"/>
        <rFont val="Arial"/>
        <family val="2"/>
      </rPr>
      <t>(1.31‑1.64)</t>
    </r>
  </si>
  <si>
    <r>
      <t>1.78</t>
    </r>
    <r>
      <rPr>
        <sz val="8"/>
        <color rgb="FF000000"/>
        <rFont val="Arial"/>
        <family val="2"/>
      </rPr>
      <t>(1.59‑1.99)</t>
    </r>
  </si>
  <si>
    <r>
      <t>2.24</t>
    </r>
    <r>
      <rPr>
        <sz val="8"/>
        <color rgb="FF000000"/>
        <rFont val="Arial"/>
        <family val="2"/>
      </rPr>
      <t>(1.99‑2.49)</t>
    </r>
  </si>
  <si>
    <r>
      <t>2.62</t>
    </r>
    <r>
      <rPr>
        <sz val="8"/>
        <color rgb="FF000000"/>
        <rFont val="Arial"/>
        <family val="2"/>
      </rPr>
      <t>(2.33‑2.92)</t>
    </r>
  </si>
  <si>
    <r>
      <t>3.12</t>
    </r>
    <r>
      <rPr>
        <sz val="8"/>
        <color rgb="FF000000"/>
        <rFont val="Arial"/>
        <family val="2"/>
      </rPr>
      <t>(2.77‑3.48)</t>
    </r>
  </si>
  <si>
    <r>
      <t>3.54</t>
    </r>
    <r>
      <rPr>
        <sz val="8"/>
        <color rgb="FF000000"/>
        <rFont val="Arial"/>
        <family val="2"/>
      </rPr>
      <t>(3.12‑3.95)</t>
    </r>
  </si>
  <si>
    <r>
      <t>3.97</t>
    </r>
    <r>
      <rPr>
        <sz val="8"/>
        <color rgb="FF000000"/>
        <rFont val="Arial"/>
        <family val="2"/>
      </rPr>
      <t>(3.48‑4.44)</t>
    </r>
  </si>
  <si>
    <r>
      <t>4.41</t>
    </r>
    <r>
      <rPr>
        <sz val="8"/>
        <color rgb="FF000000"/>
        <rFont val="Arial"/>
        <family val="2"/>
      </rPr>
      <t>(3.83‑4.95)</t>
    </r>
  </si>
  <si>
    <r>
      <t>5.01</t>
    </r>
    <r>
      <rPr>
        <sz val="8"/>
        <color rgb="FF000000"/>
        <rFont val="Arial"/>
        <family val="2"/>
      </rPr>
      <t>(4.30‑5.66)</t>
    </r>
  </si>
  <si>
    <r>
      <t>5.51</t>
    </r>
    <r>
      <rPr>
        <sz val="8"/>
        <color rgb="FF000000"/>
        <rFont val="Arial"/>
        <family val="2"/>
      </rPr>
      <t>(4.68‑6.26)</t>
    </r>
  </si>
  <si>
    <r>
      <t>1.94</t>
    </r>
    <r>
      <rPr>
        <sz val="8"/>
        <color rgb="FF000000"/>
        <rFont val="Arial"/>
        <family val="2"/>
      </rPr>
      <t>(1.74‑2.16)</t>
    </r>
  </si>
  <si>
    <r>
      <t>3.45</t>
    </r>
    <r>
      <rPr>
        <sz val="8"/>
        <color rgb="FF000000"/>
        <rFont val="Arial"/>
        <family val="2"/>
      </rPr>
      <t>(3.06‑3.83)</t>
    </r>
  </si>
  <si>
    <r>
      <t>3.94</t>
    </r>
    <r>
      <rPr>
        <sz val="8"/>
        <color rgb="FF000000"/>
        <rFont val="Arial"/>
        <family val="2"/>
      </rPr>
      <t>(3.47‑4.38)</t>
    </r>
  </si>
  <si>
    <r>
      <t>4.44</t>
    </r>
    <r>
      <rPr>
        <sz val="8"/>
        <color rgb="FF000000"/>
        <rFont val="Arial"/>
        <family val="2"/>
      </rPr>
      <t>(3.89‑4.95)</t>
    </r>
  </si>
  <si>
    <r>
      <t>4.97</t>
    </r>
    <r>
      <rPr>
        <sz val="8"/>
        <color rgb="FF000000"/>
        <rFont val="Arial"/>
        <family val="2"/>
      </rPr>
      <t>(4.31‑5.56)</t>
    </r>
  </si>
  <si>
    <r>
      <t>5.70</t>
    </r>
    <r>
      <rPr>
        <sz val="8"/>
        <color rgb="FF000000"/>
        <rFont val="Arial"/>
        <family val="2"/>
      </rPr>
      <t>(4.88‑6.42)</t>
    </r>
  </si>
  <si>
    <r>
      <t>6.32</t>
    </r>
    <r>
      <rPr>
        <sz val="8"/>
        <color rgb="FF000000"/>
        <rFont val="Arial"/>
        <family val="2"/>
      </rPr>
      <t>(5.35‑7.16)</t>
    </r>
  </si>
  <si>
    <r>
      <t>1.97</t>
    </r>
    <r>
      <rPr>
        <sz val="8"/>
        <color rgb="FF000000"/>
        <rFont val="Arial"/>
        <family val="2"/>
      </rPr>
      <t>(1.77‑2.20)</t>
    </r>
  </si>
  <si>
    <r>
      <t>2.38</t>
    </r>
    <r>
      <rPr>
        <sz val="8"/>
        <color rgb="FF000000"/>
        <rFont val="Arial"/>
        <family val="2"/>
      </rPr>
      <t>(2.14‑2.66)</t>
    </r>
  </si>
  <si>
    <r>
      <t>2.99</t>
    </r>
    <r>
      <rPr>
        <sz val="8"/>
        <color rgb="FF000000"/>
        <rFont val="Arial"/>
        <family val="2"/>
      </rPr>
      <t>(2.68‑3.33)</t>
    </r>
  </si>
  <si>
    <r>
      <t>3.53</t>
    </r>
    <r>
      <rPr>
        <sz val="8"/>
        <color rgb="FF000000"/>
        <rFont val="Arial"/>
        <family val="2"/>
      </rPr>
      <t>(3.15‑3.93)</t>
    </r>
  </si>
  <si>
    <r>
      <t>4.28</t>
    </r>
    <r>
      <rPr>
        <sz val="8"/>
        <color rgb="FF000000"/>
        <rFont val="Arial"/>
        <family val="2"/>
      </rPr>
      <t>(3.79‑4.76)</t>
    </r>
  </si>
  <si>
    <r>
      <t>4.93</t>
    </r>
    <r>
      <rPr>
        <sz val="8"/>
        <color rgb="FF000000"/>
        <rFont val="Arial"/>
        <family val="2"/>
      </rPr>
      <t>(4.33‑5.48)</t>
    </r>
  </si>
  <si>
    <r>
      <t>5.62</t>
    </r>
    <r>
      <rPr>
        <sz val="8"/>
        <color rgb="FF000000"/>
        <rFont val="Arial"/>
        <family val="2"/>
      </rPr>
      <t>(4.89‑6.27)</t>
    </r>
  </si>
  <si>
    <r>
      <t>6.36</t>
    </r>
    <r>
      <rPr>
        <sz val="8"/>
        <color rgb="FF000000"/>
        <rFont val="Arial"/>
        <family val="2"/>
      </rPr>
      <t>(5.47‑7.13)</t>
    </r>
  </si>
  <si>
    <r>
      <t>7.42</t>
    </r>
    <r>
      <rPr>
        <sz val="8"/>
        <color rgb="FF000000"/>
        <rFont val="Arial"/>
        <family val="2"/>
      </rPr>
      <t>(6.27‑8.38)</t>
    </r>
  </si>
  <si>
    <r>
      <t>8.35</t>
    </r>
    <r>
      <rPr>
        <sz val="8"/>
        <color rgb="FF000000"/>
        <rFont val="Arial"/>
        <family val="2"/>
      </rPr>
      <t>(6.95‑9.51)</t>
    </r>
  </si>
  <si>
    <r>
      <t>2.36</t>
    </r>
    <r>
      <rPr>
        <sz val="8"/>
        <color rgb="FF000000"/>
        <rFont val="Arial"/>
        <family val="2"/>
      </rPr>
      <t>(2.11‑2.66)</t>
    </r>
  </si>
  <si>
    <r>
      <t>2.85</t>
    </r>
    <r>
      <rPr>
        <sz val="8"/>
        <color rgb="FF000000"/>
        <rFont val="Arial"/>
        <family val="2"/>
      </rPr>
      <t>(2.55‑3.20)</t>
    </r>
  </si>
  <si>
    <r>
      <t>3.59</t>
    </r>
    <r>
      <rPr>
        <sz val="8"/>
        <color rgb="FF000000"/>
        <rFont val="Arial"/>
        <family val="2"/>
      </rPr>
      <t>(3.20‑4.03)</t>
    </r>
  </si>
  <si>
    <r>
      <t>4.28</t>
    </r>
    <r>
      <rPr>
        <sz val="8"/>
        <color rgb="FF000000"/>
        <rFont val="Arial"/>
        <family val="2"/>
      </rPr>
      <t>(3.81‑4.81)</t>
    </r>
  </si>
  <si>
    <r>
      <t>5.28</t>
    </r>
    <r>
      <rPr>
        <sz val="8"/>
        <color rgb="FF000000"/>
        <rFont val="Arial"/>
        <family val="2"/>
      </rPr>
      <t>(4.65‑5.92)</t>
    </r>
  </si>
  <si>
    <r>
      <t>6.17</t>
    </r>
    <r>
      <rPr>
        <sz val="8"/>
        <color rgb="FF000000"/>
        <rFont val="Arial"/>
        <family val="2"/>
      </rPr>
      <t>(5.38‑6.92)</t>
    </r>
  </si>
  <si>
    <r>
      <t>7.15</t>
    </r>
    <r>
      <rPr>
        <sz val="8"/>
        <color rgb="FF000000"/>
        <rFont val="Arial"/>
        <family val="2"/>
      </rPr>
      <t>(6.16‑8.05)</t>
    </r>
  </si>
  <si>
    <r>
      <t>8.23</t>
    </r>
    <r>
      <rPr>
        <sz val="8"/>
        <color rgb="FF000000"/>
        <rFont val="Arial"/>
        <family val="2"/>
      </rPr>
      <t>(6.98‑9.30)</t>
    </r>
  </si>
  <si>
    <r>
      <t>9.83</t>
    </r>
    <r>
      <rPr>
        <sz val="8"/>
        <color rgb="FF000000"/>
        <rFont val="Arial"/>
        <family val="2"/>
      </rPr>
      <t>(8.16‑11.2)</t>
    </r>
  </si>
  <si>
    <r>
      <t>11.3</t>
    </r>
    <r>
      <rPr>
        <sz val="8"/>
        <color rgb="FF000000"/>
        <rFont val="Arial"/>
        <family val="2"/>
      </rPr>
      <t>(9.16‑12.9)</t>
    </r>
  </si>
  <si>
    <r>
      <t>2.77</t>
    </r>
    <r>
      <rPr>
        <sz val="8"/>
        <color rgb="FF000000"/>
        <rFont val="Arial"/>
        <family val="2"/>
      </rPr>
      <t>(2.56‑3.00)</t>
    </r>
  </si>
  <si>
    <r>
      <t>3.36</t>
    </r>
    <r>
      <rPr>
        <sz val="8"/>
        <color rgb="FF000000"/>
        <rFont val="Arial"/>
        <family val="2"/>
      </rPr>
      <t>(3.11‑3.66)</t>
    </r>
  </si>
  <si>
    <r>
      <t>4.37</t>
    </r>
    <r>
      <rPr>
        <sz val="8"/>
        <color rgb="FF000000"/>
        <rFont val="Arial"/>
        <family val="2"/>
      </rPr>
      <t>(4.04‑4.75)</t>
    </r>
  </si>
  <si>
    <r>
      <t>5.25</t>
    </r>
    <r>
      <rPr>
        <sz val="8"/>
        <color rgb="FF000000"/>
        <rFont val="Arial"/>
        <family val="2"/>
      </rPr>
      <t>(4.83‑5.68)</t>
    </r>
  </si>
  <si>
    <r>
      <t>6.58</t>
    </r>
    <r>
      <rPr>
        <sz val="8"/>
        <color rgb="FF000000"/>
        <rFont val="Arial"/>
        <family val="2"/>
      </rPr>
      <t>(6.01‑7.09)</t>
    </r>
  </si>
  <si>
    <r>
      <t>7.74</t>
    </r>
    <r>
      <rPr>
        <sz val="8"/>
        <color rgb="FF000000"/>
        <rFont val="Arial"/>
        <family val="2"/>
      </rPr>
      <t>(7.02‑8.32)</t>
    </r>
  </si>
  <si>
    <r>
      <t>9.06</t>
    </r>
    <r>
      <rPr>
        <sz val="8"/>
        <color rgb="FF000000"/>
        <rFont val="Arial"/>
        <family val="2"/>
      </rPr>
      <t>(8.14‑9.71)</t>
    </r>
  </si>
  <si>
    <r>
      <t>10.5</t>
    </r>
    <r>
      <rPr>
        <sz val="8"/>
        <color rgb="FF000000"/>
        <rFont val="Arial"/>
        <family val="2"/>
      </rPr>
      <t>(9.37‑11.3)</t>
    </r>
  </si>
  <si>
    <r>
      <t>12.8</t>
    </r>
    <r>
      <rPr>
        <sz val="8"/>
        <color rgb="FF000000"/>
        <rFont val="Arial"/>
        <family val="2"/>
      </rPr>
      <t>(11.2‑13.7)</t>
    </r>
  </si>
  <si>
    <r>
      <t>14.8</t>
    </r>
    <r>
      <rPr>
        <sz val="8"/>
        <color rgb="FF000000"/>
        <rFont val="Arial"/>
        <family val="2"/>
      </rPr>
      <t>(12.8‑15.8)</t>
    </r>
  </si>
  <si>
    <r>
      <t>3.19</t>
    </r>
    <r>
      <rPr>
        <sz val="8"/>
        <color rgb="FF000000"/>
        <rFont val="Arial"/>
        <family val="2"/>
      </rPr>
      <t>(2.94‑3.48)</t>
    </r>
  </si>
  <si>
    <r>
      <t>3.88</t>
    </r>
    <r>
      <rPr>
        <sz val="8"/>
        <color rgb="FF000000"/>
        <rFont val="Arial"/>
        <family val="2"/>
      </rPr>
      <t>(3.57‑4.24)</t>
    </r>
  </si>
  <si>
    <r>
      <t>5.04</t>
    </r>
    <r>
      <rPr>
        <sz val="8"/>
        <color rgb="FF000000"/>
        <rFont val="Arial"/>
        <family val="2"/>
      </rPr>
      <t>(4.64‑5.51)</t>
    </r>
  </si>
  <si>
    <r>
      <t>6.04</t>
    </r>
    <r>
      <rPr>
        <sz val="8"/>
        <color rgb="FF000000"/>
        <rFont val="Arial"/>
        <family val="2"/>
      </rPr>
      <t>(5.54‑6.59)</t>
    </r>
  </si>
  <si>
    <r>
      <t>7.55</t>
    </r>
    <r>
      <rPr>
        <sz val="8"/>
        <color rgb="FF000000"/>
        <rFont val="Arial"/>
        <family val="2"/>
      </rPr>
      <t>(6.88‑8.21)</t>
    </r>
  </si>
  <si>
    <r>
      <t>8.87</t>
    </r>
    <r>
      <rPr>
        <sz val="8"/>
        <color rgb="FF000000"/>
        <rFont val="Arial"/>
        <family val="2"/>
      </rPr>
      <t>(8.03‑9.64)</t>
    </r>
  </si>
  <si>
    <r>
      <t>10.3</t>
    </r>
    <r>
      <rPr>
        <sz val="8"/>
        <color rgb="FF000000"/>
        <rFont val="Arial"/>
        <family val="2"/>
      </rPr>
      <t>(9.29‑11.2)</t>
    </r>
  </si>
  <si>
    <r>
      <t>12.0</t>
    </r>
    <r>
      <rPr>
        <sz val="8"/>
        <color rgb="FF000000"/>
        <rFont val="Arial"/>
        <family val="2"/>
      </rPr>
      <t>(10.7‑13.0)</t>
    </r>
  </si>
  <si>
    <r>
      <t>16.7</t>
    </r>
    <r>
      <rPr>
        <sz val="8"/>
        <color rgb="FF000000"/>
        <rFont val="Arial"/>
        <family val="2"/>
      </rPr>
      <t>(14.5‑18.1)</t>
    </r>
  </si>
  <si>
    <r>
      <t>3.37</t>
    </r>
    <r>
      <rPr>
        <sz val="8"/>
        <color rgb="FF000000"/>
        <rFont val="Arial"/>
        <family val="2"/>
      </rPr>
      <t>(3.11‑3.68)</t>
    </r>
  </si>
  <si>
    <r>
      <t>4.10</t>
    </r>
    <r>
      <rPr>
        <sz val="8"/>
        <color rgb="FF000000"/>
        <rFont val="Arial"/>
        <family val="2"/>
      </rPr>
      <t>(3.79‑4.48)</t>
    </r>
  </si>
  <si>
    <r>
      <t>5.30</t>
    </r>
    <r>
      <rPr>
        <sz val="8"/>
        <color rgb="FF000000"/>
        <rFont val="Arial"/>
        <family val="2"/>
      </rPr>
      <t>(4.89‑5.79)</t>
    </r>
  </si>
  <si>
    <r>
      <t>6.33</t>
    </r>
    <r>
      <rPr>
        <sz val="8"/>
        <color rgb="FF000000"/>
        <rFont val="Arial"/>
        <family val="2"/>
      </rPr>
      <t>(5.82‑6.89)</t>
    </r>
  </si>
  <si>
    <r>
      <t>7.87</t>
    </r>
    <r>
      <rPr>
        <sz val="8"/>
        <color rgb="FF000000"/>
        <rFont val="Arial"/>
        <family val="2"/>
      </rPr>
      <t>(7.19‑8.56)</t>
    </r>
  </si>
  <si>
    <r>
      <t>9.22</t>
    </r>
    <r>
      <rPr>
        <sz val="8"/>
        <color rgb="FF000000"/>
        <rFont val="Arial"/>
        <family val="2"/>
      </rPr>
      <t>(8.37‑10.0)</t>
    </r>
  </si>
  <si>
    <r>
      <t>10.7</t>
    </r>
    <r>
      <rPr>
        <sz val="8"/>
        <color rgb="FF000000"/>
        <rFont val="Arial"/>
        <family val="2"/>
      </rPr>
      <t>(9.65‑11.6)</t>
    </r>
  </si>
  <si>
    <r>
      <t>12.4</t>
    </r>
    <r>
      <rPr>
        <sz val="8"/>
        <color rgb="FF000000"/>
        <rFont val="Arial"/>
        <family val="2"/>
      </rPr>
      <t>(11.1‑13.4)</t>
    </r>
  </si>
  <si>
    <r>
      <t>17.0</t>
    </r>
    <r>
      <rPr>
        <sz val="8"/>
        <color rgb="FF000000"/>
        <rFont val="Arial"/>
        <family val="2"/>
      </rPr>
      <t>(14.9‑18.5)</t>
    </r>
  </si>
  <si>
    <r>
      <t>3.56</t>
    </r>
    <r>
      <rPr>
        <sz val="8"/>
        <color rgb="FF000000"/>
        <rFont val="Arial"/>
        <family val="2"/>
      </rPr>
      <t>(3.29‑3.88)</t>
    </r>
  </si>
  <si>
    <r>
      <t>4.32</t>
    </r>
    <r>
      <rPr>
        <sz val="8"/>
        <color rgb="FF000000"/>
        <rFont val="Arial"/>
        <family val="2"/>
      </rPr>
      <t>(4.00‑4.72)</t>
    </r>
  </si>
  <si>
    <r>
      <t>5.56</t>
    </r>
    <r>
      <rPr>
        <sz val="8"/>
        <color rgb="FF000000"/>
        <rFont val="Arial"/>
        <family val="2"/>
      </rPr>
      <t>(5.15‑6.06)</t>
    </r>
  </si>
  <si>
    <r>
      <t>6.62</t>
    </r>
    <r>
      <rPr>
        <sz val="8"/>
        <color rgb="FF000000"/>
        <rFont val="Arial"/>
        <family val="2"/>
      </rPr>
      <t>(6.10‑7.19)</t>
    </r>
  </si>
  <si>
    <r>
      <t>8.19</t>
    </r>
    <r>
      <rPr>
        <sz val="8"/>
        <color rgb="FF000000"/>
        <rFont val="Arial"/>
        <family val="2"/>
      </rPr>
      <t>(7.51‑8.90)</t>
    </r>
  </si>
  <si>
    <r>
      <t>9.56</t>
    </r>
    <r>
      <rPr>
        <sz val="8"/>
        <color rgb="FF000000"/>
        <rFont val="Arial"/>
        <family val="2"/>
      </rPr>
      <t>(8.71‑10.4)</t>
    </r>
  </si>
  <si>
    <r>
      <t>11.1</t>
    </r>
    <r>
      <rPr>
        <sz val="8"/>
        <color rgb="FF000000"/>
        <rFont val="Arial"/>
        <family val="2"/>
      </rPr>
      <t>(10.0‑12.0)</t>
    </r>
  </si>
  <si>
    <r>
      <t>12.7</t>
    </r>
    <r>
      <rPr>
        <sz val="8"/>
        <color rgb="FF000000"/>
        <rFont val="Arial"/>
        <family val="2"/>
      </rPr>
      <t>(11.4‑13.8)</t>
    </r>
  </si>
  <si>
    <r>
      <t>15.2</t>
    </r>
    <r>
      <rPr>
        <sz val="8"/>
        <color rgb="FF000000"/>
        <rFont val="Arial"/>
        <family val="2"/>
      </rPr>
      <t>(13.5‑16.6)</t>
    </r>
  </si>
  <si>
    <r>
      <t>17.4</t>
    </r>
    <r>
      <rPr>
        <sz val="8"/>
        <color rgb="FF000000"/>
        <rFont val="Arial"/>
        <family val="2"/>
      </rPr>
      <t>(15.2‑18.9)</t>
    </r>
  </si>
  <si>
    <r>
      <t>4.12</t>
    </r>
    <r>
      <rPr>
        <sz val="8"/>
        <color rgb="FF000000"/>
        <rFont val="Arial"/>
        <family val="2"/>
      </rPr>
      <t>(3.82‑4.46)</t>
    </r>
  </si>
  <si>
    <r>
      <t>4.96</t>
    </r>
    <r>
      <rPr>
        <sz val="8"/>
        <color rgb="FF000000"/>
        <rFont val="Arial"/>
        <family val="2"/>
      </rPr>
      <t>(4.61‑5.39)</t>
    </r>
  </si>
  <si>
    <r>
      <t>6.29</t>
    </r>
    <r>
      <rPr>
        <sz val="8"/>
        <color rgb="FF000000"/>
        <rFont val="Arial"/>
        <family val="2"/>
      </rPr>
      <t>(5.83‑6.81)</t>
    </r>
  </si>
  <si>
    <r>
      <t>7.41</t>
    </r>
    <r>
      <rPr>
        <sz val="8"/>
        <color rgb="FF000000"/>
        <rFont val="Arial"/>
        <family val="2"/>
      </rPr>
      <t>(6.86‑8.01)</t>
    </r>
  </si>
  <si>
    <r>
      <t>9.06</t>
    </r>
    <r>
      <rPr>
        <sz val="8"/>
        <color rgb="FF000000"/>
        <rFont val="Arial"/>
        <family val="2"/>
      </rPr>
      <t>(8.34‑9.78)</t>
    </r>
  </si>
  <si>
    <r>
      <t>10.5</t>
    </r>
    <r>
      <rPr>
        <sz val="8"/>
        <color rgb="FF000000"/>
        <rFont val="Arial"/>
        <family val="2"/>
      </rPr>
      <t>(9.59‑11.3)</t>
    </r>
  </si>
  <si>
    <r>
      <t>12.0</t>
    </r>
    <r>
      <rPr>
        <sz val="8"/>
        <color rgb="FF000000"/>
        <rFont val="Arial"/>
        <family val="2"/>
      </rPr>
      <t>(10.9‑13.0)</t>
    </r>
  </si>
  <si>
    <r>
      <t>16.3</t>
    </r>
    <r>
      <rPr>
        <sz val="8"/>
        <color rgb="FF000000"/>
        <rFont val="Arial"/>
        <family val="2"/>
      </rPr>
      <t>(14.5‑17.5)</t>
    </r>
  </si>
  <si>
    <r>
      <t>18.4</t>
    </r>
    <r>
      <rPr>
        <sz val="8"/>
        <color rgb="FF000000"/>
        <rFont val="Arial"/>
        <family val="2"/>
      </rPr>
      <t>(16.2‑19.8)</t>
    </r>
  </si>
  <si>
    <r>
      <t>4.63</t>
    </r>
    <r>
      <rPr>
        <sz val="8"/>
        <color rgb="FF000000"/>
        <rFont val="Arial"/>
        <family val="2"/>
      </rPr>
      <t>(4.33‑4.98)</t>
    </r>
  </si>
  <si>
    <r>
      <t>5.56</t>
    </r>
    <r>
      <rPr>
        <sz val="8"/>
        <color rgb="FF000000"/>
        <rFont val="Arial"/>
        <family val="2"/>
      </rPr>
      <t>(5.20‑5.98)</t>
    </r>
  </si>
  <si>
    <r>
      <t>6.93</t>
    </r>
    <r>
      <rPr>
        <sz val="8"/>
        <color rgb="FF000000"/>
        <rFont val="Arial"/>
        <family val="2"/>
      </rPr>
      <t>(6.47‑7.45)</t>
    </r>
  </si>
  <si>
    <r>
      <t>8.06</t>
    </r>
    <r>
      <rPr>
        <sz val="8"/>
        <color rgb="FF000000"/>
        <rFont val="Arial"/>
        <family val="2"/>
      </rPr>
      <t>(7.51‑8.65)</t>
    </r>
  </si>
  <si>
    <r>
      <t>9.70</t>
    </r>
    <r>
      <rPr>
        <sz val="8"/>
        <color rgb="FF000000"/>
        <rFont val="Arial"/>
        <family val="2"/>
      </rPr>
      <t>(8.99‑10.4)</t>
    </r>
  </si>
  <si>
    <r>
      <t>11.1</t>
    </r>
    <r>
      <rPr>
        <sz val="8"/>
        <color rgb="FF000000"/>
        <rFont val="Arial"/>
        <family val="2"/>
      </rPr>
      <t>(10.2‑11.8)</t>
    </r>
  </si>
  <si>
    <r>
      <t>12.5</t>
    </r>
    <r>
      <rPr>
        <sz val="8"/>
        <color rgb="FF000000"/>
        <rFont val="Arial"/>
        <family val="2"/>
      </rPr>
      <t>(11.5‑13.4)</t>
    </r>
  </si>
  <si>
    <r>
      <t>14.1</t>
    </r>
    <r>
      <rPr>
        <sz val="8"/>
        <color rgb="FF000000"/>
        <rFont val="Arial"/>
        <family val="2"/>
      </rPr>
      <t>(12.9‑15.1)</t>
    </r>
  </si>
  <si>
    <r>
      <t>16.5</t>
    </r>
    <r>
      <rPr>
        <sz val="8"/>
        <color rgb="FF000000"/>
        <rFont val="Arial"/>
        <family val="2"/>
      </rPr>
      <t>(14.9‑17.7)</t>
    </r>
  </si>
  <si>
    <r>
      <t>18.6</t>
    </r>
    <r>
      <rPr>
        <sz val="8"/>
        <color rgb="FF000000"/>
        <rFont val="Arial"/>
        <family val="2"/>
      </rPr>
      <t>(16.7‑19.9)</t>
    </r>
  </si>
  <si>
    <r>
      <t>6.18</t>
    </r>
    <r>
      <rPr>
        <sz val="8"/>
        <color rgb="FF000000"/>
        <rFont val="Arial"/>
        <family val="2"/>
      </rPr>
      <t>(5.82‑6.56)</t>
    </r>
  </si>
  <si>
    <r>
      <t>7.35</t>
    </r>
    <r>
      <rPr>
        <sz val="8"/>
        <color rgb="FF000000"/>
        <rFont val="Arial"/>
        <family val="2"/>
      </rPr>
      <t>(6.92‑7.81)</t>
    </r>
  </si>
  <si>
    <r>
      <t>8.89</t>
    </r>
    <r>
      <rPr>
        <sz val="8"/>
        <color rgb="FF000000"/>
        <rFont val="Arial"/>
        <family val="2"/>
      </rPr>
      <t>(8.37‑9.44)</t>
    </r>
  </si>
  <si>
    <r>
      <t>10.1</t>
    </r>
    <r>
      <rPr>
        <sz val="8"/>
        <color rgb="FF000000"/>
        <rFont val="Arial"/>
        <family val="2"/>
      </rPr>
      <t>(9.53‑10.8)</t>
    </r>
  </si>
  <si>
    <r>
      <t>13.3</t>
    </r>
    <r>
      <rPr>
        <sz val="8"/>
        <color rgb="FF000000"/>
        <rFont val="Arial"/>
        <family val="2"/>
      </rPr>
      <t>(12.4‑14.1)</t>
    </r>
  </si>
  <si>
    <r>
      <t>14.7</t>
    </r>
    <r>
      <rPr>
        <sz val="8"/>
        <color rgb="FF000000"/>
        <rFont val="Arial"/>
        <family val="2"/>
      </rPr>
      <t>(13.7‑15.6)</t>
    </r>
  </si>
  <si>
    <r>
      <t>16.3</t>
    </r>
    <r>
      <rPr>
        <sz val="8"/>
        <color rgb="FF000000"/>
        <rFont val="Arial"/>
        <family val="2"/>
      </rPr>
      <t>(15.0‑17.2)</t>
    </r>
  </si>
  <si>
    <r>
      <t>18.3</t>
    </r>
    <r>
      <rPr>
        <sz val="8"/>
        <color rgb="FF000000"/>
        <rFont val="Arial"/>
        <family val="2"/>
      </rPr>
      <t>(16.8‑19.5)</t>
    </r>
  </si>
  <si>
    <r>
      <t>20.0</t>
    </r>
    <r>
      <rPr>
        <sz val="8"/>
        <color rgb="FF000000"/>
        <rFont val="Arial"/>
        <family val="2"/>
      </rPr>
      <t>(18.3‑21.3)</t>
    </r>
  </si>
  <si>
    <r>
      <t>7.69</t>
    </r>
    <r>
      <rPr>
        <sz val="8"/>
        <color rgb="FF000000"/>
        <rFont val="Arial"/>
        <family val="2"/>
      </rPr>
      <t>(7.26‑8.15)</t>
    </r>
  </si>
  <si>
    <r>
      <t>9.11</t>
    </r>
    <r>
      <rPr>
        <sz val="8"/>
        <color rgb="FF000000"/>
        <rFont val="Arial"/>
        <family val="2"/>
      </rPr>
      <t>(8.61‑9.65)</t>
    </r>
  </si>
  <si>
    <r>
      <t>10.9</t>
    </r>
    <r>
      <rPr>
        <sz val="8"/>
        <color rgb="FF000000"/>
        <rFont val="Arial"/>
        <family val="2"/>
      </rPr>
      <t>(10.2‑11.5)</t>
    </r>
  </si>
  <si>
    <r>
      <t>14.1</t>
    </r>
    <r>
      <rPr>
        <sz val="8"/>
        <color rgb="FF000000"/>
        <rFont val="Arial"/>
        <family val="2"/>
      </rPr>
      <t>(13.3‑15.0)</t>
    </r>
  </si>
  <si>
    <r>
      <t>15.6</t>
    </r>
    <r>
      <rPr>
        <sz val="8"/>
        <color rgb="FF000000"/>
        <rFont val="Arial"/>
        <family val="2"/>
      </rPr>
      <t>(14.7‑16.5)</t>
    </r>
  </si>
  <si>
    <r>
      <t>17.1</t>
    </r>
    <r>
      <rPr>
        <sz val="8"/>
        <color rgb="FF000000"/>
        <rFont val="Arial"/>
        <family val="2"/>
      </rPr>
      <t>(16.0‑18.2)</t>
    </r>
  </si>
  <si>
    <r>
      <t>18.7</t>
    </r>
    <r>
      <rPr>
        <sz val="8"/>
        <color rgb="FF000000"/>
        <rFont val="Arial"/>
        <family val="2"/>
      </rPr>
      <t>(17.4‑19.8)</t>
    </r>
  </si>
  <si>
    <r>
      <t>20.8</t>
    </r>
    <r>
      <rPr>
        <sz val="8"/>
        <color rgb="FF000000"/>
        <rFont val="Arial"/>
        <family val="2"/>
      </rPr>
      <t>(19.3‑22.0)</t>
    </r>
  </si>
  <si>
    <r>
      <t>22.4</t>
    </r>
    <r>
      <rPr>
        <sz val="8"/>
        <color rgb="FF000000"/>
        <rFont val="Arial"/>
        <family val="2"/>
      </rPr>
      <t>(20.6‑23.8)</t>
    </r>
  </si>
  <si>
    <r>
      <t>9.66</t>
    </r>
    <r>
      <rPr>
        <sz val="8"/>
        <color rgb="FF000000"/>
        <rFont val="Arial"/>
        <family val="2"/>
      </rPr>
      <t>(9.18‑10.2)</t>
    </r>
  </si>
  <si>
    <r>
      <t>13.3</t>
    </r>
    <r>
      <rPr>
        <sz val="8"/>
        <color rgb="FF000000"/>
        <rFont val="Arial"/>
        <family val="2"/>
      </rPr>
      <t>(12.7‑14.1)</t>
    </r>
  </si>
  <si>
    <r>
      <t>14.8</t>
    </r>
    <r>
      <rPr>
        <sz val="8"/>
        <color rgb="FF000000"/>
        <rFont val="Arial"/>
        <family val="2"/>
      </rPr>
      <t>(14.1‑15.7)</t>
    </r>
  </si>
  <si>
    <r>
      <t>16.8</t>
    </r>
    <r>
      <rPr>
        <sz val="8"/>
        <color rgb="FF000000"/>
        <rFont val="Arial"/>
        <family val="2"/>
      </rPr>
      <t>(15.9‑17.8)</t>
    </r>
  </si>
  <si>
    <r>
      <t>18.3</t>
    </r>
    <r>
      <rPr>
        <sz val="8"/>
        <color rgb="FF000000"/>
        <rFont val="Arial"/>
        <family val="2"/>
      </rPr>
      <t>(17.3‑19.3)</t>
    </r>
  </si>
  <si>
    <r>
      <t>19.8</t>
    </r>
    <r>
      <rPr>
        <sz val="8"/>
        <color rgb="FF000000"/>
        <rFont val="Arial"/>
        <family val="2"/>
      </rPr>
      <t>(18.7‑20.9)</t>
    </r>
  </si>
  <si>
    <r>
      <t>21.2</t>
    </r>
    <r>
      <rPr>
        <sz val="8"/>
        <color rgb="FF000000"/>
        <rFont val="Arial"/>
        <family val="2"/>
      </rPr>
      <t>(19.9‑22.4)</t>
    </r>
  </si>
  <si>
    <r>
      <t>23.0</t>
    </r>
    <r>
      <rPr>
        <sz val="8"/>
        <color rgb="FF000000"/>
        <rFont val="Arial"/>
        <family val="2"/>
      </rPr>
      <t>(21.6‑24.4)</t>
    </r>
  </si>
  <si>
    <r>
      <t>24.4</t>
    </r>
    <r>
      <rPr>
        <sz val="8"/>
        <color rgb="FF000000"/>
        <rFont val="Arial"/>
        <family val="2"/>
      </rPr>
      <t>(22.8‑25.8)</t>
    </r>
  </si>
  <si>
    <r>
      <t>11.6</t>
    </r>
    <r>
      <rPr>
        <sz val="8"/>
        <color rgb="FF000000"/>
        <rFont val="Arial"/>
        <family val="2"/>
      </rPr>
      <t>(11.0‑12.1)</t>
    </r>
  </si>
  <si>
    <r>
      <t>15.7</t>
    </r>
    <r>
      <rPr>
        <sz val="8"/>
        <color rgb="FF000000"/>
        <rFont val="Arial"/>
        <family val="2"/>
      </rPr>
      <t>(15.0‑16.5)</t>
    </r>
  </si>
  <si>
    <r>
      <t>17.3</t>
    </r>
    <r>
      <rPr>
        <sz val="8"/>
        <color rgb="FF000000"/>
        <rFont val="Arial"/>
        <family val="2"/>
      </rPr>
      <t>(16.5‑18.2)</t>
    </r>
  </si>
  <si>
    <r>
      <t>19.4</t>
    </r>
    <r>
      <rPr>
        <sz val="8"/>
        <color rgb="FF000000"/>
        <rFont val="Arial"/>
        <family val="2"/>
      </rPr>
      <t>(18.4‑20.3)</t>
    </r>
  </si>
  <si>
    <r>
      <t>20.9</t>
    </r>
    <r>
      <rPr>
        <sz val="8"/>
        <color rgb="FF000000"/>
        <rFont val="Arial"/>
        <family val="2"/>
      </rPr>
      <t>(19.8‑21.9)</t>
    </r>
  </si>
  <si>
    <r>
      <t>22.3</t>
    </r>
    <r>
      <rPr>
        <sz val="8"/>
        <color rgb="FF000000"/>
        <rFont val="Arial"/>
        <family val="2"/>
      </rPr>
      <t>(21.1‑23.4)</t>
    </r>
  </si>
  <si>
    <r>
      <t>23.6</t>
    </r>
    <r>
      <rPr>
        <sz val="8"/>
        <color rgb="FF000000"/>
        <rFont val="Arial"/>
        <family val="2"/>
      </rPr>
      <t>(22.3‑24.8)</t>
    </r>
  </si>
  <si>
    <r>
      <t>25.3</t>
    </r>
    <r>
      <rPr>
        <sz val="8"/>
        <color rgb="FF000000"/>
        <rFont val="Arial"/>
        <family val="2"/>
      </rPr>
      <t>(23.8‑26.6)</t>
    </r>
  </si>
  <si>
    <r>
      <t>26.5</t>
    </r>
    <r>
      <rPr>
        <sz val="8"/>
        <color rgb="FF000000"/>
        <rFont val="Arial"/>
        <family val="2"/>
      </rPr>
      <t>(24.9‑27.9)</t>
    </r>
  </si>
  <si>
    <r>
      <t>Name: </t>
    </r>
    <r>
      <rPr>
        <sz val="9"/>
        <color rgb="FF000000"/>
        <rFont val="Arial"/>
        <family val="2"/>
      </rPr>
      <t>Bremo Bluff, Virginia, USA*</t>
    </r>
  </si>
  <si>
    <r>
      <t>Latitude:</t>
    </r>
    <r>
      <rPr>
        <sz val="9"/>
        <color rgb="FF000000"/>
        <rFont val="Arial"/>
        <family val="2"/>
      </rPr>
      <t> 37.7090°</t>
    </r>
  </si>
  <si>
    <r>
      <t>Longitude:</t>
    </r>
    <r>
      <rPr>
        <sz val="9"/>
        <color rgb="FF000000"/>
        <rFont val="Arial"/>
        <family val="2"/>
      </rPr>
      <t> -78.2890°</t>
    </r>
  </si>
  <si>
    <r>
      <t>Elevation:</t>
    </r>
    <r>
      <rPr>
        <sz val="9"/>
        <color rgb="FF000000"/>
        <rFont val="Arial"/>
        <family val="2"/>
      </rPr>
      <t> 230.92 ft **</t>
    </r>
  </si>
  <si>
    <r>
      <t>Name: </t>
    </r>
    <r>
      <rPr>
        <sz val="9"/>
        <color rgb="FF000000"/>
        <rFont val="Arial"/>
        <family val="2"/>
      </rPr>
      <t>Buckingham, Virginia, USA*</t>
    </r>
  </si>
  <si>
    <r>
      <t>Latitude:</t>
    </r>
    <r>
      <rPr>
        <sz val="9"/>
        <color rgb="FF000000"/>
        <rFont val="Arial"/>
        <family val="2"/>
      </rPr>
      <t> 37.5080°</t>
    </r>
  </si>
  <si>
    <r>
      <t>Longitude:</t>
    </r>
    <r>
      <rPr>
        <sz val="9"/>
        <color rgb="FF000000"/>
        <rFont val="Arial"/>
        <family val="2"/>
      </rPr>
      <t> -78.5330°</t>
    </r>
  </si>
  <si>
    <r>
      <t>Elevation:</t>
    </r>
    <r>
      <rPr>
        <sz val="9"/>
        <color rgb="FF000000"/>
        <rFont val="Arial"/>
        <family val="2"/>
      </rPr>
      <t> 565.34 ft **</t>
    </r>
  </si>
  <si>
    <r>
      <t>0.407</t>
    </r>
    <r>
      <rPr>
        <sz val="8"/>
        <color rgb="FF000000"/>
        <rFont val="Arial"/>
        <family val="2"/>
      </rPr>
      <t>(0.367‑0.452)</t>
    </r>
  </si>
  <si>
    <r>
      <t>0.473</t>
    </r>
    <r>
      <rPr>
        <sz val="8"/>
        <color rgb="FF000000"/>
        <rFont val="Arial"/>
        <family val="2"/>
      </rPr>
      <t>(0.425‑0.524)</t>
    </r>
  </si>
  <si>
    <r>
      <t>0.538</t>
    </r>
    <r>
      <rPr>
        <sz val="8"/>
        <color rgb="FF000000"/>
        <rFont val="Arial"/>
        <family val="2"/>
      </rPr>
      <t>(0.483‑0.596)</t>
    </r>
  </si>
  <si>
    <r>
      <t>0.604</t>
    </r>
    <r>
      <rPr>
        <sz val="8"/>
        <color rgb="FF000000"/>
        <rFont val="Arial"/>
        <family val="2"/>
      </rPr>
      <t>(0.541‑0.668)</t>
    </r>
  </si>
  <si>
    <r>
      <t>0.658</t>
    </r>
    <r>
      <rPr>
        <sz val="8"/>
        <color rgb="FF000000"/>
        <rFont val="Arial"/>
        <family val="2"/>
      </rPr>
      <t>(0.586‑0.726)</t>
    </r>
  </si>
  <si>
    <r>
      <t>0.706</t>
    </r>
    <r>
      <rPr>
        <sz val="8"/>
        <color rgb="FF000000"/>
        <rFont val="Arial"/>
        <family val="2"/>
      </rPr>
      <t>(0.626‑0.780)</t>
    </r>
  </si>
  <si>
    <r>
      <t>0.749</t>
    </r>
    <r>
      <rPr>
        <sz val="8"/>
        <color rgb="FF000000"/>
        <rFont val="Arial"/>
        <family val="2"/>
      </rPr>
      <t>(0.660‑0.828)</t>
    </r>
  </si>
  <si>
    <r>
      <t>0.797</t>
    </r>
    <r>
      <rPr>
        <sz val="8"/>
        <color rgb="FF000000"/>
        <rFont val="Arial"/>
        <family val="2"/>
      </rPr>
      <t>(0.697‑0.884)</t>
    </r>
  </si>
  <si>
    <r>
      <t>0.839</t>
    </r>
    <r>
      <rPr>
        <sz val="8"/>
        <color rgb="FF000000"/>
        <rFont val="Arial"/>
        <family val="2"/>
      </rPr>
      <t>(0.728‑0.932)</t>
    </r>
  </si>
  <si>
    <r>
      <t>0.554</t>
    </r>
    <r>
      <rPr>
        <sz val="8"/>
        <color rgb="FF000000"/>
        <rFont val="Arial"/>
        <family val="2"/>
      </rPr>
      <t>(0.498‑0.615)</t>
    </r>
  </si>
  <si>
    <r>
      <t>0.650</t>
    </r>
    <r>
      <rPr>
        <sz val="8"/>
        <color rgb="FF000000"/>
        <rFont val="Arial"/>
        <family val="2"/>
      </rPr>
      <t>(0.587‑0.722)</t>
    </r>
  </si>
  <si>
    <r>
      <t>0.757</t>
    </r>
    <r>
      <rPr>
        <sz val="8"/>
        <color rgb="FF000000"/>
        <rFont val="Arial"/>
        <family val="2"/>
      </rPr>
      <t>(0.681‑0.840)</t>
    </r>
  </si>
  <si>
    <r>
      <t>0.860</t>
    </r>
    <r>
      <rPr>
        <sz val="8"/>
        <color rgb="FF000000"/>
        <rFont val="Arial"/>
        <family val="2"/>
      </rPr>
      <t>(0.773‑0.953)</t>
    </r>
  </si>
  <si>
    <r>
      <t>0.963</t>
    </r>
    <r>
      <rPr>
        <sz val="8"/>
        <color rgb="FF000000"/>
        <rFont val="Arial"/>
        <family val="2"/>
      </rPr>
      <t>(0.862‑1.07)</t>
    </r>
  </si>
  <si>
    <r>
      <t>1.05</t>
    </r>
    <r>
      <rPr>
        <sz val="8"/>
        <color rgb="FF000000"/>
        <rFont val="Arial"/>
        <family val="2"/>
      </rPr>
      <t>(0.933‑1.16)</t>
    </r>
  </si>
  <si>
    <r>
      <t>1.12</t>
    </r>
    <r>
      <rPr>
        <sz val="8"/>
        <color rgb="FF000000"/>
        <rFont val="Arial"/>
        <family val="2"/>
      </rPr>
      <t>(0.994‑1.24)</t>
    </r>
  </si>
  <si>
    <r>
      <t>1.26</t>
    </r>
    <r>
      <rPr>
        <sz val="8"/>
        <color rgb="FF000000"/>
        <rFont val="Arial"/>
        <family val="2"/>
      </rPr>
      <t>(1.10‑1.40)</t>
    </r>
  </si>
  <si>
    <r>
      <t>1.32</t>
    </r>
    <r>
      <rPr>
        <sz val="8"/>
        <color rgb="FF000000"/>
        <rFont val="Arial"/>
        <family val="2"/>
      </rPr>
      <t>(1.15‑1.47)</t>
    </r>
  </si>
  <si>
    <r>
      <t>0.692</t>
    </r>
    <r>
      <rPr>
        <sz val="8"/>
        <color rgb="FF000000"/>
        <rFont val="Arial"/>
        <family val="2"/>
      </rPr>
      <t>(0.622‑0.769)</t>
    </r>
  </si>
  <si>
    <r>
      <t>0.818</t>
    </r>
    <r>
      <rPr>
        <sz val="8"/>
        <color rgb="FF000000"/>
        <rFont val="Arial"/>
        <family val="2"/>
      </rPr>
      <t>(0.737‑0.908)</t>
    </r>
  </si>
  <si>
    <r>
      <t>0.957</t>
    </r>
    <r>
      <rPr>
        <sz val="8"/>
        <color rgb="FF000000"/>
        <rFont val="Arial"/>
        <family val="2"/>
      </rPr>
      <t>(0.862‑1.06)</t>
    </r>
  </si>
  <si>
    <r>
      <t>1.33</t>
    </r>
    <r>
      <rPr>
        <sz val="8"/>
        <color rgb="FF000000"/>
        <rFont val="Arial"/>
        <family val="2"/>
      </rPr>
      <t>(1.18‑1.47)</t>
    </r>
  </si>
  <si>
    <r>
      <t>1.59</t>
    </r>
    <r>
      <rPr>
        <sz val="8"/>
        <color rgb="FF000000"/>
        <rFont val="Arial"/>
        <family val="2"/>
      </rPr>
      <t>(1.39‑1.76)</t>
    </r>
  </si>
  <si>
    <r>
      <t>1.66</t>
    </r>
    <r>
      <rPr>
        <sz val="8"/>
        <color rgb="FF000000"/>
        <rFont val="Arial"/>
        <family val="2"/>
      </rPr>
      <t>(1.44‑1.84)</t>
    </r>
  </si>
  <si>
    <r>
      <t>0.949</t>
    </r>
    <r>
      <rPr>
        <sz val="8"/>
        <color rgb="FF000000"/>
        <rFont val="Arial"/>
        <family val="2"/>
      </rPr>
      <t>(0.853‑1.05)</t>
    </r>
  </si>
  <si>
    <r>
      <t>1.13</t>
    </r>
    <r>
      <rPr>
        <sz val="8"/>
        <color rgb="FF000000"/>
        <rFont val="Arial"/>
        <family val="2"/>
      </rPr>
      <t>(1.02‑1.25)</t>
    </r>
  </si>
  <si>
    <r>
      <t>1.36</t>
    </r>
    <r>
      <rPr>
        <sz val="8"/>
        <color rgb="FF000000"/>
        <rFont val="Arial"/>
        <family val="2"/>
      </rPr>
      <t>(1.23‑1.51)</t>
    </r>
  </si>
  <si>
    <r>
      <t>1.81</t>
    </r>
    <r>
      <rPr>
        <sz val="8"/>
        <color rgb="FF000000"/>
        <rFont val="Arial"/>
        <family val="2"/>
      </rPr>
      <t>(1.62‑2.00)</t>
    </r>
  </si>
  <si>
    <r>
      <t>2.00</t>
    </r>
    <r>
      <rPr>
        <sz val="8"/>
        <color rgb="FF000000"/>
        <rFont val="Arial"/>
        <family val="2"/>
      </rPr>
      <t>(1.78‑2.21)</t>
    </r>
  </si>
  <si>
    <r>
      <t>2.17</t>
    </r>
    <r>
      <rPr>
        <sz val="8"/>
        <color rgb="FF000000"/>
        <rFont val="Arial"/>
        <family val="2"/>
      </rPr>
      <t>(1.93‑2.40)</t>
    </r>
  </si>
  <si>
    <r>
      <t>2.33</t>
    </r>
    <r>
      <rPr>
        <sz val="8"/>
        <color rgb="FF000000"/>
        <rFont val="Arial"/>
        <family val="2"/>
      </rPr>
      <t>(2.06‑2.58)</t>
    </r>
  </si>
  <si>
    <r>
      <t>2.53</t>
    </r>
    <r>
      <rPr>
        <sz val="8"/>
        <color rgb="FF000000"/>
        <rFont val="Arial"/>
        <family val="2"/>
      </rPr>
      <t>(2.21‑2.80)</t>
    </r>
  </si>
  <si>
    <r>
      <t>2.69</t>
    </r>
    <r>
      <rPr>
        <sz val="8"/>
        <color rgb="FF000000"/>
        <rFont val="Arial"/>
        <family val="2"/>
      </rPr>
      <t>(2.33‑2.98)</t>
    </r>
  </si>
  <si>
    <r>
      <t>1.42</t>
    </r>
    <r>
      <rPr>
        <sz val="8"/>
        <color rgb="FF000000"/>
        <rFont val="Arial"/>
        <family val="2"/>
      </rPr>
      <t>(1.28‑1.57)</t>
    </r>
  </si>
  <si>
    <r>
      <t>1.74</t>
    </r>
    <r>
      <rPr>
        <sz val="8"/>
        <color rgb="FF000000"/>
        <rFont val="Arial"/>
        <family val="2"/>
      </rPr>
      <t>(1.57‑1.94)</t>
    </r>
  </si>
  <si>
    <r>
      <t>2.05</t>
    </r>
    <r>
      <rPr>
        <sz val="8"/>
        <color rgb="FF000000"/>
        <rFont val="Arial"/>
        <family val="2"/>
      </rPr>
      <t>(1.85‑2.27)</t>
    </r>
  </si>
  <si>
    <r>
      <t>2.41</t>
    </r>
    <r>
      <rPr>
        <sz val="8"/>
        <color rgb="FF000000"/>
        <rFont val="Arial"/>
        <family val="2"/>
      </rPr>
      <t>(2.16‑2.66)</t>
    </r>
  </si>
  <si>
    <r>
      <t>2.71</t>
    </r>
    <r>
      <rPr>
        <sz val="8"/>
        <color rgb="FF000000"/>
        <rFont val="Arial"/>
        <family val="2"/>
      </rPr>
      <t>(2.41‑2.99)</t>
    </r>
  </si>
  <si>
    <r>
      <t>2.99</t>
    </r>
    <r>
      <rPr>
        <sz val="8"/>
        <color rgb="FF000000"/>
        <rFont val="Arial"/>
        <family val="2"/>
      </rPr>
      <t>(2.65‑3.30)</t>
    </r>
  </si>
  <si>
    <r>
      <t>3.27</t>
    </r>
    <r>
      <rPr>
        <sz val="8"/>
        <color rgb="FF000000"/>
        <rFont val="Arial"/>
        <family val="2"/>
      </rPr>
      <t>(2.88‑3.62)</t>
    </r>
  </si>
  <si>
    <r>
      <t>3.62</t>
    </r>
    <r>
      <rPr>
        <sz val="8"/>
        <color rgb="FF000000"/>
        <rFont val="Arial"/>
        <family val="2"/>
      </rPr>
      <t>(3.17‑4.02)</t>
    </r>
  </si>
  <si>
    <r>
      <t>3.92</t>
    </r>
    <r>
      <rPr>
        <sz val="8"/>
        <color rgb="FF000000"/>
        <rFont val="Arial"/>
        <family val="2"/>
      </rPr>
      <t>(3.40‑4.36)</t>
    </r>
  </si>
  <si>
    <r>
      <t>1.41</t>
    </r>
    <r>
      <rPr>
        <sz val="8"/>
        <color rgb="FF000000"/>
        <rFont val="Arial"/>
        <family val="2"/>
      </rPr>
      <t>(1.26‑1.59)</t>
    </r>
  </si>
  <si>
    <r>
      <t>1.69</t>
    </r>
    <r>
      <rPr>
        <sz val="8"/>
        <color rgb="FF000000"/>
        <rFont val="Arial"/>
        <family val="2"/>
      </rPr>
      <t>(1.51‑1.89)</t>
    </r>
  </si>
  <si>
    <r>
      <t>2.09</t>
    </r>
    <r>
      <rPr>
        <sz val="8"/>
        <color rgb="FF000000"/>
        <rFont val="Arial"/>
        <family val="2"/>
      </rPr>
      <t>(1.87‑2.34)</t>
    </r>
  </si>
  <si>
    <r>
      <t>2.48</t>
    </r>
    <r>
      <rPr>
        <sz val="8"/>
        <color rgb="FF000000"/>
        <rFont val="Arial"/>
        <family val="2"/>
      </rPr>
      <t>(2.21‑2.77)</t>
    </r>
  </si>
  <si>
    <r>
      <t>2.95</t>
    </r>
    <r>
      <rPr>
        <sz val="8"/>
        <color rgb="FF000000"/>
        <rFont val="Arial"/>
        <family val="2"/>
      </rPr>
      <t>(2.61‑3.29)</t>
    </r>
  </si>
  <si>
    <r>
      <t>3.35</t>
    </r>
    <r>
      <rPr>
        <sz val="8"/>
        <color rgb="FF000000"/>
        <rFont val="Arial"/>
        <family val="2"/>
      </rPr>
      <t>(2.95‑3.73)</t>
    </r>
  </si>
  <si>
    <r>
      <t>3.74</t>
    </r>
    <r>
      <rPr>
        <sz val="8"/>
        <color rgb="FF000000"/>
        <rFont val="Arial"/>
        <family val="2"/>
      </rPr>
      <t>(3.28‑4.17)</t>
    </r>
  </si>
  <si>
    <r>
      <t>4.15</t>
    </r>
    <r>
      <rPr>
        <sz val="8"/>
        <color rgb="FF000000"/>
        <rFont val="Arial"/>
        <family val="2"/>
      </rPr>
      <t>(3.61‑4.62)</t>
    </r>
  </si>
  <si>
    <r>
      <t>4.68</t>
    </r>
    <r>
      <rPr>
        <sz val="8"/>
        <color rgb="FF000000"/>
        <rFont val="Arial"/>
        <family val="2"/>
      </rPr>
      <t>(4.03‑5.21)</t>
    </r>
  </si>
  <si>
    <r>
      <t>5.13</t>
    </r>
    <r>
      <rPr>
        <sz val="8"/>
        <color rgb="FF000000"/>
        <rFont val="Arial"/>
        <family val="2"/>
      </rPr>
      <t>(4.37‑5.73)</t>
    </r>
  </si>
  <si>
    <r>
      <t>1.52</t>
    </r>
    <r>
      <rPr>
        <sz val="8"/>
        <color rgb="FF000000"/>
        <rFont val="Arial"/>
        <family val="2"/>
      </rPr>
      <t>(1.36‑1.72)</t>
    </r>
  </si>
  <si>
    <r>
      <t>1.82</t>
    </r>
    <r>
      <rPr>
        <sz val="8"/>
        <color rgb="FF000000"/>
        <rFont val="Arial"/>
        <family val="2"/>
      </rPr>
      <t>(1.62‑2.05)</t>
    </r>
  </si>
  <si>
    <r>
      <t>2.25</t>
    </r>
    <r>
      <rPr>
        <sz val="8"/>
        <color rgb="FF000000"/>
        <rFont val="Arial"/>
        <family val="2"/>
      </rPr>
      <t>(2.00‑2.53)</t>
    </r>
  </si>
  <si>
    <r>
      <t>2.67</t>
    </r>
    <r>
      <rPr>
        <sz val="8"/>
        <color rgb="FF000000"/>
        <rFont val="Arial"/>
        <family val="2"/>
      </rPr>
      <t>(2.37‑3.00)</t>
    </r>
  </si>
  <si>
    <r>
      <t>3.17</t>
    </r>
    <r>
      <rPr>
        <sz val="8"/>
        <color rgb="FF000000"/>
        <rFont val="Arial"/>
        <family val="2"/>
      </rPr>
      <t>(2.80‑3.56)</t>
    </r>
  </si>
  <si>
    <r>
      <t>4.03</t>
    </r>
    <r>
      <rPr>
        <sz val="8"/>
        <color rgb="FF000000"/>
        <rFont val="Arial"/>
        <family val="2"/>
      </rPr>
      <t>(3.52‑4.51)</t>
    </r>
  </si>
  <si>
    <r>
      <t>4.47</t>
    </r>
    <r>
      <rPr>
        <sz val="8"/>
        <color rgb="FF000000"/>
        <rFont val="Arial"/>
        <family val="2"/>
      </rPr>
      <t>(3.87‑5.00)</t>
    </r>
  </si>
  <si>
    <r>
      <t>5.03</t>
    </r>
    <r>
      <rPr>
        <sz val="8"/>
        <color rgb="FF000000"/>
        <rFont val="Arial"/>
        <family val="2"/>
      </rPr>
      <t>(4.31‑5.64)</t>
    </r>
  </si>
  <si>
    <r>
      <t>5.52</t>
    </r>
    <r>
      <rPr>
        <sz val="8"/>
        <color rgb="FF000000"/>
        <rFont val="Arial"/>
        <family val="2"/>
      </rPr>
      <t>(4.68‑6.19)</t>
    </r>
  </si>
  <si>
    <r>
      <t>1.90</t>
    </r>
    <r>
      <rPr>
        <sz val="8"/>
        <color rgb="FF000000"/>
        <rFont val="Arial"/>
        <family val="2"/>
      </rPr>
      <t>(1.70‑2.16)</t>
    </r>
  </si>
  <si>
    <r>
      <t>2.27</t>
    </r>
    <r>
      <rPr>
        <sz val="8"/>
        <color rgb="FF000000"/>
        <rFont val="Arial"/>
        <family val="2"/>
      </rPr>
      <t>(2.02‑2.57)</t>
    </r>
  </si>
  <si>
    <r>
      <t>2.79</t>
    </r>
    <r>
      <rPr>
        <sz val="8"/>
        <color rgb="FF000000"/>
        <rFont val="Arial"/>
        <family val="2"/>
      </rPr>
      <t>(2.48‑3.17)</t>
    </r>
  </si>
  <si>
    <r>
      <t>3.32</t>
    </r>
    <r>
      <rPr>
        <sz val="8"/>
        <color rgb="FF000000"/>
        <rFont val="Arial"/>
        <family val="2"/>
      </rPr>
      <t>(2.94‑3.76)</t>
    </r>
  </si>
  <si>
    <r>
      <t>3.98</t>
    </r>
    <r>
      <rPr>
        <sz val="8"/>
        <color rgb="FF000000"/>
        <rFont val="Arial"/>
        <family val="2"/>
      </rPr>
      <t>(3.50‑4.50)</t>
    </r>
  </si>
  <si>
    <r>
      <t>4.58</t>
    </r>
    <r>
      <rPr>
        <sz val="8"/>
        <color rgb="FF000000"/>
        <rFont val="Arial"/>
        <family val="2"/>
      </rPr>
      <t>(3.99‑5.16)</t>
    </r>
  </si>
  <si>
    <r>
      <t>5.18</t>
    </r>
    <r>
      <rPr>
        <sz val="8"/>
        <color rgb="FF000000"/>
        <rFont val="Arial"/>
        <family val="2"/>
      </rPr>
      <t>(4.48‑5.83)</t>
    </r>
  </si>
  <si>
    <r>
      <t>5.81</t>
    </r>
    <r>
      <rPr>
        <sz val="8"/>
        <color rgb="FF000000"/>
        <rFont val="Arial"/>
        <family val="2"/>
      </rPr>
      <t>(4.97‑6.55)</t>
    </r>
  </si>
  <si>
    <r>
      <t>6.68</t>
    </r>
    <r>
      <rPr>
        <sz val="8"/>
        <color rgb="FF000000"/>
        <rFont val="Arial"/>
        <family val="2"/>
      </rPr>
      <t>(5.63‑7.52)</t>
    </r>
  </si>
  <si>
    <r>
      <t>7.45</t>
    </r>
    <r>
      <rPr>
        <sz val="8"/>
        <color rgb="FF000000"/>
        <rFont val="Arial"/>
        <family val="2"/>
      </rPr>
      <t>(6.19‑8.39)</t>
    </r>
  </si>
  <si>
    <r>
      <t>2.34</t>
    </r>
    <r>
      <rPr>
        <sz val="8"/>
        <color rgb="FF000000"/>
        <rFont val="Arial"/>
        <family val="2"/>
      </rPr>
      <t>(2.10‑2.66)</t>
    </r>
  </si>
  <si>
    <r>
      <t>2.79</t>
    </r>
    <r>
      <rPr>
        <sz val="8"/>
        <color rgb="FF000000"/>
        <rFont val="Arial"/>
        <family val="2"/>
      </rPr>
      <t>(2.49‑3.18)</t>
    </r>
  </si>
  <si>
    <r>
      <t>3.45</t>
    </r>
    <r>
      <rPr>
        <sz val="8"/>
        <color rgb="FF000000"/>
        <rFont val="Arial"/>
        <family val="2"/>
      </rPr>
      <t>(3.07‑3.91)</t>
    </r>
  </si>
  <si>
    <r>
      <t>4.13</t>
    </r>
    <r>
      <rPr>
        <sz val="8"/>
        <color rgb="FF000000"/>
        <rFont val="Arial"/>
        <family val="2"/>
      </rPr>
      <t>(3.66‑4.68)</t>
    </r>
  </si>
  <si>
    <r>
      <t>5.01</t>
    </r>
    <r>
      <rPr>
        <sz val="8"/>
        <color rgb="FF000000"/>
        <rFont val="Arial"/>
        <family val="2"/>
      </rPr>
      <t>(4.40‑5.65)</t>
    </r>
  </si>
  <si>
    <r>
      <t>5.82</t>
    </r>
    <r>
      <rPr>
        <sz val="8"/>
        <color rgb="FF000000"/>
        <rFont val="Arial"/>
        <family val="2"/>
      </rPr>
      <t>(5.06‑6.55)</t>
    </r>
  </si>
  <si>
    <r>
      <t>6.67</t>
    </r>
    <r>
      <rPr>
        <sz val="8"/>
        <color rgb="FF000000"/>
        <rFont val="Arial"/>
        <family val="2"/>
      </rPr>
      <t>(5.74‑7.48)</t>
    </r>
  </si>
  <si>
    <r>
      <t>7.59</t>
    </r>
    <r>
      <rPr>
        <sz val="8"/>
        <color rgb="FF000000"/>
        <rFont val="Arial"/>
        <family val="2"/>
      </rPr>
      <t>(6.44‑8.50)</t>
    </r>
  </si>
  <si>
    <r>
      <t>8.89</t>
    </r>
    <r>
      <rPr>
        <sz val="8"/>
        <color rgb="FF000000"/>
        <rFont val="Arial"/>
        <family val="2"/>
      </rPr>
      <t>(7.41‑9.96)</t>
    </r>
  </si>
  <si>
    <r>
      <t>10.1</t>
    </r>
    <r>
      <rPr>
        <sz val="8"/>
        <color rgb="FF000000"/>
        <rFont val="Arial"/>
        <family val="2"/>
      </rPr>
      <t>(8.26‑11.3)</t>
    </r>
  </si>
  <si>
    <r>
      <t>2.79</t>
    </r>
    <r>
      <rPr>
        <sz val="8"/>
        <color rgb="FF000000"/>
        <rFont val="Arial"/>
        <family val="2"/>
      </rPr>
      <t>(2.56‑3.10)</t>
    </r>
  </si>
  <si>
    <r>
      <t>3.38</t>
    </r>
    <r>
      <rPr>
        <sz val="8"/>
        <color rgb="FF000000"/>
        <rFont val="Arial"/>
        <family val="2"/>
      </rPr>
      <t>(3.10‑3.75)</t>
    </r>
  </si>
  <si>
    <r>
      <t>4.33</t>
    </r>
    <r>
      <rPr>
        <sz val="8"/>
        <color rgb="FF000000"/>
        <rFont val="Arial"/>
        <family val="2"/>
      </rPr>
      <t>(3.95‑4.79)</t>
    </r>
  </si>
  <si>
    <r>
      <t>5.12</t>
    </r>
    <r>
      <rPr>
        <sz val="8"/>
        <color rgb="FF000000"/>
        <rFont val="Arial"/>
        <family val="2"/>
      </rPr>
      <t>(4.66‑5.66)</t>
    </r>
  </si>
  <si>
    <r>
      <t>6.30</t>
    </r>
    <r>
      <rPr>
        <sz val="8"/>
        <color rgb="FF000000"/>
        <rFont val="Arial"/>
        <family val="2"/>
      </rPr>
      <t>(5.68‑6.94)</t>
    </r>
  </si>
  <si>
    <r>
      <t>7.31</t>
    </r>
    <r>
      <rPr>
        <sz val="8"/>
        <color rgb="FF000000"/>
        <rFont val="Arial"/>
        <family val="2"/>
      </rPr>
      <t>(6.55‑8.04)</t>
    </r>
  </si>
  <si>
    <r>
      <t>8.41</t>
    </r>
    <r>
      <rPr>
        <sz val="8"/>
        <color rgb="FF000000"/>
        <rFont val="Arial"/>
        <family val="2"/>
      </rPr>
      <t>(7.49‑9.24)</t>
    </r>
  </si>
  <si>
    <r>
      <t>9.64</t>
    </r>
    <r>
      <rPr>
        <sz val="8"/>
        <color rgb="FF000000"/>
        <rFont val="Arial"/>
        <family val="2"/>
      </rPr>
      <t>(8.49‑10.6)</t>
    </r>
  </si>
  <si>
    <r>
      <t>11.5</t>
    </r>
    <r>
      <rPr>
        <sz val="8"/>
        <color rgb="FF000000"/>
        <rFont val="Arial"/>
        <family val="2"/>
      </rPr>
      <t>(9.93‑12.5)</t>
    </r>
  </si>
  <si>
    <r>
      <t>13.0</t>
    </r>
    <r>
      <rPr>
        <sz val="8"/>
        <color rgb="FF000000"/>
        <rFont val="Arial"/>
        <family val="2"/>
      </rPr>
      <t>(11.1‑14.2)</t>
    </r>
  </si>
  <si>
    <r>
      <t>3.28</t>
    </r>
    <r>
      <rPr>
        <sz val="8"/>
        <color rgb="FF000000"/>
        <rFont val="Arial"/>
        <family val="2"/>
      </rPr>
      <t>(3.01‑3.59)</t>
    </r>
  </si>
  <si>
    <r>
      <t>3.97</t>
    </r>
    <r>
      <rPr>
        <sz val="8"/>
        <color rgb="FF000000"/>
        <rFont val="Arial"/>
        <family val="2"/>
      </rPr>
      <t>(3.65‑4.35)</t>
    </r>
  </si>
  <si>
    <r>
      <t>5.05</t>
    </r>
    <r>
      <rPr>
        <sz val="8"/>
        <color rgb="FF000000"/>
        <rFont val="Arial"/>
        <family val="2"/>
      </rPr>
      <t>(4.63‑5.53)</t>
    </r>
  </si>
  <si>
    <r>
      <t>5.94</t>
    </r>
    <r>
      <rPr>
        <sz val="8"/>
        <color rgb="FF000000"/>
        <rFont val="Arial"/>
        <family val="2"/>
      </rPr>
      <t>(5.43‑6.49)</t>
    </r>
  </si>
  <si>
    <r>
      <t>7.22</t>
    </r>
    <r>
      <rPr>
        <sz val="8"/>
        <color rgb="FF000000"/>
        <rFont val="Arial"/>
        <family val="2"/>
      </rPr>
      <t>(6.57‑7.88)</t>
    </r>
  </si>
  <si>
    <r>
      <t>8.30</t>
    </r>
    <r>
      <rPr>
        <sz val="8"/>
        <color rgb="FF000000"/>
        <rFont val="Arial"/>
        <family val="2"/>
      </rPr>
      <t>(7.51‑9.05)</t>
    </r>
  </si>
  <si>
    <r>
      <t>9.46</t>
    </r>
    <r>
      <rPr>
        <sz val="8"/>
        <color rgb="FF000000"/>
        <rFont val="Arial"/>
        <family val="2"/>
      </rPr>
      <t>(8.51‑10.3)</t>
    </r>
  </si>
  <si>
    <r>
      <t>10.7</t>
    </r>
    <r>
      <rPr>
        <sz val="8"/>
        <color rgb="FF000000"/>
        <rFont val="Arial"/>
        <family val="2"/>
      </rPr>
      <t>(9.57‑11.7)</t>
    </r>
  </si>
  <si>
    <r>
      <t>14.1</t>
    </r>
    <r>
      <rPr>
        <sz val="8"/>
        <color rgb="FF000000"/>
        <rFont val="Arial"/>
        <family val="2"/>
      </rPr>
      <t>(12.3‑15.4)</t>
    </r>
  </si>
  <si>
    <r>
      <t>3.48</t>
    </r>
    <r>
      <rPr>
        <sz val="8"/>
        <color rgb="FF000000"/>
        <rFont val="Arial"/>
        <family val="2"/>
      </rPr>
      <t>(3.20‑3.81)</t>
    </r>
  </si>
  <si>
    <r>
      <t>4.21</t>
    </r>
    <r>
      <rPr>
        <sz val="8"/>
        <color rgb="FF000000"/>
        <rFont val="Arial"/>
        <family val="2"/>
      </rPr>
      <t>(3.87‑4.62)</t>
    </r>
  </si>
  <si>
    <r>
      <t>5.35</t>
    </r>
    <r>
      <rPr>
        <sz val="8"/>
        <color rgb="FF000000"/>
        <rFont val="Arial"/>
        <family val="2"/>
      </rPr>
      <t>(4.91‑5.86)</t>
    </r>
  </si>
  <si>
    <r>
      <t>6.29</t>
    </r>
    <r>
      <rPr>
        <sz val="8"/>
        <color rgb="FF000000"/>
        <rFont val="Arial"/>
        <family val="2"/>
      </rPr>
      <t>(5.76‑6.88)</t>
    </r>
  </si>
  <si>
    <r>
      <t>7.65</t>
    </r>
    <r>
      <rPr>
        <sz val="8"/>
        <color rgb="FF000000"/>
        <rFont val="Arial"/>
        <family val="2"/>
      </rPr>
      <t>(6.96‑8.34)</t>
    </r>
  </si>
  <si>
    <r>
      <t>8.79</t>
    </r>
    <r>
      <rPr>
        <sz val="8"/>
        <color rgb="FF000000"/>
        <rFont val="Arial"/>
        <family val="2"/>
      </rPr>
      <t>(7.96‑9.57)</t>
    </r>
  </si>
  <si>
    <r>
      <t>10.0</t>
    </r>
    <r>
      <rPr>
        <sz val="8"/>
        <color rgb="FF000000"/>
        <rFont val="Arial"/>
        <family val="2"/>
      </rPr>
      <t>(9.00‑10.9)</t>
    </r>
  </si>
  <si>
    <r>
      <t>11.3</t>
    </r>
    <r>
      <rPr>
        <sz val="8"/>
        <color rgb="FF000000"/>
        <rFont val="Arial"/>
        <family val="2"/>
      </rPr>
      <t>(10.1‑12.4)</t>
    </r>
  </si>
  <si>
    <r>
      <t>13.3</t>
    </r>
    <r>
      <rPr>
        <sz val="8"/>
        <color rgb="FF000000"/>
        <rFont val="Arial"/>
        <family val="2"/>
      </rPr>
      <t>(11.7‑14.5)</t>
    </r>
  </si>
  <si>
    <r>
      <t>14.9</t>
    </r>
    <r>
      <rPr>
        <sz val="8"/>
        <color rgb="FF000000"/>
        <rFont val="Arial"/>
        <family val="2"/>
      </rPr>
      <t>(13.0‑16.3)</t>
    </r>
  </si>
  <si>
    <r>
      <t>3.69</t>
    </r>
    <r>
      <rPr>
        <sz val="8"/>
        <color rgb="FF000000"/>
        <rFont val="Arial"/>
        <family val="2"/>
      </rPr>
      <t>(3.38‑4.03)</t>
    </r>
  </si>
  <si>
    <r>
      <t>4.46</t>
    </r>
    <r>
      <rPr>
        <sz val="8"/>
        <color rgb="FF000000"/>
        <rFont val="Arial"/>
        <family val="2"/>
      </rPr>
      <t>(4.09‑4.89)</t>
    </r>
  </si>
  <si>
    <r>
      <t>5.66</t>
    </r>
    <r>
      <rPr>
        <sz val="8"/>
        <color rgb="FF000000"/>
        <rFont val="Arial"/>
        <family val="2"/>
      </rPr>
      <t>(5.19‑6.19)</t>
    </r>
  </si>
  <si>
    <r>
      <t>6.65</t>
    </r>
    <r>
      <rPr>
        <sz val="8"/>
        <color rgb="FF000000"/>
        <rFont val="Arial"/>
        <family val="2"/>
      </rPr>
      <t>(6.08‑7.27)</t>
    </r>
  </si>
  <si>
    <r>
      <t>8.08</t>
    </r>
    <r>
      <rPr>
        <sz val="8"/>
        <color rgb="FF000000"/>
        <rFont val="Arial"/>
        <family val="2"/>
      </rPr>
      <t>(7.35‑8.81)</t>
    </r>
  </si>
  <si>
    <r>
      <t>9.28</t>
    </r>
    <r>
      <rPr>
        <sz val="8"/>
        <color rgb="FF000000"/>
        <rFont val="Arial"/>
        <family val="2"/>
      </rPr>
      <t>(8.40‑10.1)</t>
    </r>
  </si>
  <si>
    <r>
      <t>10.6</t>
    </r>
    <r>
      <rPr>
        <sz val="8"/>
        <color rgb="FF000000"/>
        <rFont val="Arial"/>
        <family val="2"/>
      </rPr>
      <t>(9.50‑11.5)</t>
    </r>
  </si>
  <si>
    <r>
      <t>14.0</t>
    </r>
    <r>
      <rPr>
        <sz val="8"/>
        <color rgb="FF000000"/>
        <rFont val="Arial"/>
        <family val="2"/>
      </rPr>
      <t>(12.3‑15.3)</t>
    </r>
  </si>
  <si>
    <r>
      <t>4.24</t>
    </r>
    <r>
      <rPr>
        <sz val="8"/>
        <color rgb="FF000000"/>
        <rFont val="Arial"/>
        <family val="2"/>
      </rPr>
      <t>(3.94‑4.60)</t>
    </r>
  </si>
  <si>
    <r>
      <t>5.11</t>
    </r>
    <r>
      <rPr>
        <sz val="8"/>
        <color rgb="FF000000"/>
        <rFont val="Arial"/>
        <family val="2"/>
      </rPr>
      <t>(4.74‑5.54)</t>
    </r>
  </si>
  <si>
    <r>
      <t>6.39</t>
    </r>
    <r>
      <rPr>
        <sz val="8"/>
        <color rgb="FF000000"/>
        <rFont val="Arial"/>
        <family val="2"/>
      </rPr>
      <t>(5.91‑6.92)</t>
    </r>
  </si>
  <si>
    <r>
      <t>7.43</t>
    </r>
    <r>
      <rPr>
        <sz val="8"/>
        <color rgb="FF000000"/>
        <rFont val="Arial"/>
        <family val="2"/>
      </rPr>
      <t>(6.86‑8.05)</t>
    </r>
  </si>
  <si>
    <r>
      <t>8.94</t>
    </r>
    <r>
      <rPr>
        <sz val="8"/>
        <color rgb="FF000000"/>
        <rFont val="Arial"/>
        <family val="2"/>
      </rPr>
      <t>(8.20‑9.66)</t>
    </r>
  </si>
  <si>
    <r>
      <t>10.2</t>
    </r>
    <r>
      <rPr>
        <sz val="8"/>
        <color rgb="FF000000"/>
        <rFont val="Arial"/>
        <family val="2"/>
      </rPr>
      <t>(9.30‑11.0)</t>
    </r>
  </si>
  <si>
    <r>
      <t>13.0</t>
    </r>
    <r>
      <rPr>
        <sz val="8"/>
        <color rgb="FF000000"/>
        <rFont val="Arial"/>
        <family val="2"/>
      </rPr>
      <t>(11.7‑14.0)</t>
    </r>
  </si>
  <si>
    <r>
      <t>15.0</t>
    </r>
    <r>
      <rPr>
        <sz val="8"/>
        <color rgb="FF000000"/>
        <rFont val="Arial"/>
        <family val="2"/>
      </rPr>
      <t>(13.3‑16.3)</t>
    </r>
  </si>
  <si>
    <r>
      <t>16.7</t>
    </r>
    <r>
      <rPr>
        <sz val="8"/>
        <color rgb="FF000000"/>
        <rFont val="Arial"/>
        <family val="2"/>
      </rPr>
      <t>(14.7‑18.2)</t>
    </r>
  </si>
  <si>
    <r>
      <t>4.82</t>
    </r>
    <r>
      <rPr>
        <sz val="8"/>
        <color rgb="FF000000"/>
        <rFont val="Arial"/>
        <family val="2"/>
      </rPr>
      <t>(4.48‑5.21)</t>
    </r>
  </si>
  <si>
    <r>
      <t>5.78</t>
    </r>
    <r>
      <rPr>
        <sz val="8"/>
        <color rgb="FF000000"/>
        <rFont val="Arial"/>
        <family val="2"/>
      </rPr>
      <t>(5.37‑6.25)</t>
    </r>
  </si>
  <si>
    <r>
      <t>7.14</t>
    </r>
    <r>
      <rPr>
        <sz val="8"/>
        <color rgb="FF000000"/>
        <rFont val="Arial"/>
        <family val="2"/>
      </rPr>
      <t>(6.62‑7.71)</t>
    </r>
  </si>
  <si>
    <r>
      <t>8.24</t>
    </r>
    <r>
      <rPr>
        <sz val="8"/>
        <color rgb="FF000000"/>
        <rFont val="Arial"/>
        <family val="2"/>
      </rPr>
      <t>(7.63‑8.89)</t>
    </r>
  </si>
  <si>
    <r>
      <t>9.79</t>
    </r>
    <r>
      <rPr>
        <sz val="8"/>
        <color rgb="FF000000"/>
        <rFont val="Arial"/>
        <family val="2"/>
      </rPr>
      <t>(9.03‑10.6)</t>
    </r>
  </si>
  <si>
    <r>
      <t>12.4</t>
    </r>
    <r>
      <rPr>
        <sz val="8"/>
        <color rgb="FF000000"/>
        <rFont val="Arial"/>
        <family val="2"/>
      </rPr>
      <t>(11.3‑13.4)</t>
    </r>
  </si>
  <si>
    <r>
      <t>13.8</t>
    </r>
    <r>
      <rPr>
        <sz val="8"/>
        <color rgb="FF000000"/>
        <rFont val="Arial"/>
        <family val="2"/>
      </rPr>
      <t>(12.5‑14.9)</t>
    </r>
  </si>
  <si>
    <r>
      <t>15.8</t>
    </r>
    <r>
      <rPr>
        <sz val="8"/>
        <color rgb="FF000000"/>
        <rFont val="Arial"/>
        <family val="2"/>
      </rPr>
      <t>(14.2‑17.1)</t>
    </r>
  </si>
  <si>
    <r>
      <t>17.4</t>
    </r>
    <r>
      <rPr>
        <sz val="8"/>
        <color rgb="FF000000"/>
        <rFont val="Arial"/>
        <family val="2"/>
      </rPr>
      <t>(15.5‑18.9)</t>
    </r>
  </si>
  <si>
    <r>
      <t>6.43</t>
    </r>
    <r>
      <rPr>
        <sz val="8"/>
        <color rgb="FF000000"/>
        <rFont val="Arial"/>
        <family val="2"/>
      </rPr>
      <t>(6.02‑6.91)</t>
    </r>
  </si>
  <si>
    <r>
      <t>7.67</t>
    </r>
    <r>
      <rPr>
        <sz val="8"/>
        <color rgb="FF000000"/>
        <rFont val="Arial"/>
        <family val="2"/>
      </rPr>
      <t>(7.18‑8.24)</t>
    </r>
  </si>
  <si>
    <r>
      <t>9.28</t>
    </r>
    <r>
      <rPr>
        <sz val="8"/>
        <color rgb="FF000000"/>
        <rFont val="Arial"/>
        <family val="2"/>
      </rPr>
      <t>(8.66‑9.96)</t>
    </r>
  </si>
  <si>
    <r>
      <t>10.5</t>
    </r>
    <r>
      <rPr>
        <sz val="8"/>
        <color rgb="FF000000"/>
        <rFont val="Arial"/>
        <family val="2"/>
      </rPr>
      <t>(9.82‑11.3)</t>
    </r>
  </si>
  <si>
    <r>
      <t>13.6</t>
    </r>
    <r>
      <rPr>
        <sz val="8"/>
        <color rgb="FF000000"/>
        <rFont val="Arial"/>
        <family val="2"/>
      </rPr>
      <t>(12.6‑14.6)</t>
    </r>
  </si>
  <si>
    <r>
      <t>16.3</t>
    </r>
    <r>
      <rPr>
        <sz val="8"/>
        <color rgb="FF000000"/>
        <rFont val="Arial"/>
        <family val="2"/>
      </rPr>
      <t>(15.0‑17.6)</t>
    </r>
  </si>
  <si>
    <r>
      <t>18.2</t>
    </r>
    <r>
      <rPr>
        <sz val="8"/>
        <color rgb="FF000000"/>
        <rFont val="Arial"/>
        <family val="2"/>
      </rPr>
      <t>(16.6‑19.6)</t>
    </r>
  </si>
  <si>
    <r>
      <t>19.7</t>
    </r>
    <r>
      <rPr>
        <sz val="8"/>
        <color rgb="FF000000"/>
        <rFont val="Arial"/>
        <family val="2"/>
      </rPr>
      <t>(17.8‑21.2)</t>
    </r>
  </si>
  <si>
    <r>
      <t>7.93</t>
    </r>
    <r>
      <rPr>
        <sz val="8"/>
        <color rgb="FF000000"/>
        <rFont val="Arial"/>
        <family val="2"/>
      </rPr>
      <t>(7.48‑8.43)</t>
    </r>
  </si>
  <si>
    <r>
      <t>9.41</t>
    </r>
    <r>
      <rPr>
        <sz val="8"/>
        <color rgb="FF000000"/>
        <rFont val="Arial"/>
        <family val="2"/>
      </rPr>
      <t>(8.87‑10.00)</t>
    </r>
  </si>
  <si>
    <r>
      <t>11.1</t>
    </r>
    <r>
      <rPr>
        <sz val="8"/>
        <color rgb="FF000000"/>
        <rFont val="Arial"/>
        <family val="2"/>
      </rPr>
      <t>(10.5‑11.8)</t>
    </r>
  </si>
  <si>
    <r>
      <t>15.4</t>
    </r>
    <r>
      <rPr>
        <sz val="8"/>
        <color rgb="FF000000"/>
        <rFont val="Arial"/>
        <family val="2"/>
      </rPr>
      <t>(14.4‑16.4)</t>
    </r>
  </si>
  <si>
    <r>
      <t>16.7</t>
    </r>
    <r>
      <rPr>
        <sz val="8"/>
        <color rgb="FF000000"/>
        <rFont val="Arial"/>
        <family val="2"/>
      </rPr>
      <t>(15.6‑17.7)</t>
    </r>
  </si>
  <si>
    <r>
      <t>17.9</t>
    </r>
    <r>
      <rPr>
        <sz val="8"/>
        <color rgb="FF000000"/>
        <rFont val="Arial"/>
        <family val="2"/>
      </rPr>
      <t>(16.7‑19.1)</t>
    </r>
  </si>
  <si>
    <r>
      <t>19.5</t>
    </r>
    <r>
      <rPr>
        <sz val="8"/>
        <color rgb="FF000000"/>
        <rFont val="Arial"/>
        <family val="2"/>
      </rPr>
      <t>(18.1‑20.8)</t>
    </r>
  </si>
  <si>
    <r>
      <t>9.94</t>
    </r>
    <r>
      <rPr>
        <sz val="8"/>
        <color rgb="FF000000"/>
        <rFont val="Arial"/>
        <family val="2"/>
      </rPr>
      <t>(9.38‑10.5)</t>
    </r>
  </si>
  <si>
    <r>
      <t>11.7</t>
    </r>
    <r>
      <rPr>
        <sz val="8"/>
        <color rgb="FF000000"/>
        <rFont val="Arial"/>
        <family val="2"/>
      </rPr>
      <t>(11.1‑12.4)</t>
    </r>
  </si>
  <si>
    <r>
      <t>13.7</t>
    </r>
    <r>
      <rPr>
        <sz val="8"/>
        <color rgb="FF000000"/>
        <rFont val="Arial"/>
        <family val="2"/>
      </rPr>
      <t>(13.0‑14.5)</t>
    </r>
  </si>
  <si>
    <r>
      <t>15.2</t>
    </r>
    <r>
      <rPr>
        <sz val="8"/>
        <color rgb="FF000000"/>
        <rFont val="Arial"/>
        <family val="2"/>
      </rPr>
      <t>(14.4‑16.1)</t>
    </r>
  </si>
  <si>
    <r>
      <t>17.1</t>
    </r>
    <r>
      <rPr>
        <sz val="8"/>
        <color rgb="FF000000"/>
        <rFont val="Arial"/>
        <family val="2"/>
      </rPr>
      <t>(16.1‑18.1)</t>
    </r>
  </si>
  <si>
    <r>
      <t>19.9</t>
    </r>
    <r>
      <rPr>
        <sz val="8"/>
        <color rgb="FF000000"/>
        <rFont val="Arial"/>
        <family val="2"/>
      </rPr>
      <t>(18.7‑21.0)</t>
    </r>
  </si>
  <si>
    <r>
      <t>21.2</t>
    </r>
    <r>
      <rPr>
        <sz val="8"/>
        <color rgb="FF000000"/>
        <rFont val="Arial"/>
        <family val="2"/>
      </rPr>
      <t>(19.8‑22.4)</t>
    </r>
  </si>
  <si>
    <r>
      <t>22.8</t>
    </r>
    <r>
      <rPr>
        <sz val="8"/>
        <color rgb="FF000000"/>
        <rFont val="Arial"/>
        <family val="2"/>
      </rPr>
      <t>(21.3‑24.3)</t>
    </r>
  </si>
  <si>
    <r>
      <t>24.0</t>
    </r>
    <r>
      <rPr>
        <sz val="8"/>
        <color rgb="FF000000"/>
        <rFont val="Arial"/>
        <family val="2"/>
      </rPr>
      <t>(22.3‑25.6)</t>
    </r>
  </si>
  <si>
    <r>
      <t>11.8</t>
    </r>
    <r>
      <rPr>
        <sz val="8"/>
        <color rgb="FF000000"/>
        <rFont val="Arial"/>
        <family val="2"/>
      </rPr>
      <t>(11.1‑12.4)</t>
    </r>
  </si>
  <si>
    <r>
      <t>17.6</t>
    </r>
    <r>
      <rPr>
        <sz val="8"/>
        <color rgb="FF000000"/>
        <rFont val="Arial"/>
        <family val="2"/>
      </rPr>
      <t>(16.6‑18.5)</t>
    </r>
  </si>
  <si>
    <r>
      <t>19.6</t>
    </r>
    <r>
      <rPr>
        <sz val="8"/>
        <color rgb="FF000000"/>
        <rFont val="Arial"/>
        <family val="2"/>
      </rPr>
      <t>(18.5‑20.7)</t>
    </r>
  </si>
  <si>
    <r>
      <t>22.5</t>
    </r>
    <r>
      <rPr>
        <sz val="8"/>
        <color rgb="FF000000"/>
        <rFont val="Arial"/>
        <family val="2"/>
      </rPr>
      <t>(21.2‑23.8)</t>
    </r>
  </si>
  <si>
    <r>
      <t>23.9</t>
    </r>
    <r>
      <rPr>
        <sz val="8"/>
        <color rgb="FF000000"/>
        <rFont val="Arial"/>
        <family val="2"/>
      </rPr>
      <t>(22.4‑25.3)</t>
    </r>
  </si>
  <si>
    <r>
      <t>26.8</t>
    </r>
    <r>
      <rPr>
        <sz val="8"/>
        <color rgb="FF000000"/>
        <rFont val="Arial"/>
        <family val="2"/>
      </rPr>
      <t>(25.0‑28.5)</t>
    </r>
  </si>
  <si>
    <r>
      <t>Name: </t>
    </r>
    <r>
      <rPr>
        <sz val="9"/>
        <color rgb="FF000000"/>
        <rFont val="Arial"/>
        <family val="2"/>
      </rPr>
      <t>Charlotte Court House, Virginia, USA*</t>
    </r>
  </si>
  <si>
    <r>
      <t>Latitude:</t>
    </r>
    <r>
      <rPr>
        <sz val="9"/>
        <color rgb="FF000000"/>
        <rFont val="Arial"/>
        <family val="2"/>
      </rPr>
      <t> 37.0520°</t>
    </r>
  </si>
  <si>
    <r>
      <t>Longitude:</t>
    </r>
    <r>
      <rPr>
        <sz val="9"/>
        <color rgb="FF000000"/>
        <rFont val="Arial"/>
        <family val="2"/>
      </rPr>
      <t> -78.6500°</t>
    </r>
  </si>
  <si>
    <r>
      <t>Elevation:</t>
    </r>
    <r>
      <rPr>
        <sz val="9"/>
        <color rgb="FF000000"/>
        <rFont val="Arial"/>
        <family val="2"/>
      </rPr>
      <t> 564.06 ft **</t>
    </r>
  </si>
  <si>
    <r>
      <t>0.362</t>
    </r>
    <r>
      <rPr>
        <sz val="8"/>
        <color rgb="FF000000"/>
        <rFont val="Arial"/>
        <family val="2"/>
      </rPr>
      <t>(0.322‑0.407)</t>
    </r>
  </si>
  <si>
    <r>
      <t>0.428</t>
    </r>
    <r>
      <rPr>
        <sz val="8"/>
        <color rgb="FF000000"/>
        <rFont val="Arial"/>
        <family val="2"/>
      </rPr>
      <t>(0.381‑0.481)</t>
    </r>
  </si>
  <si>
    <r>
      <t>0.503</t>
    </r>
    <r>
      <rPr>
        <sz val="8"/>
        <color rgb="FF000000"/>
        <rFont val="Arial"/>
        <family val="2"/>
      </rPr>
      <t>(0.446‑0.563)</t>
    </r>
  </si>
  <si>
    <r>
      <t>0.564</t>
    </r>
    <r>
      <rPr>
        <sz val="8"/>
        <color rgb="FF000000"/>
        <rFont val="Arial"/>
        <family val="2"/>
      </rPr>
      <t>(0.500‑0.630)</t>
    </r>
  </si>
  <si>
    <r>
      <t>0.633</t>
    </r>
    <r>
      <rPr>
        <sz val="8"/>
        <color rgb="FF000000"/>
        <rFont val="Arial"/>
        <family val="2"/>
      </rPr>
      <t>(0.558‑0.705)</t>
    </r>
  </si>
  <si>
    <r>
      <t>0.683</t>
    </r>
    <r>
      <rPr>
        <sz val="8"/>
        <color rgb="FF000000"/>
        <rFont val="Arial"/>
        <family val="2"/>
      </rPr>
      <t>(0.599‑0.760)</t>
    </r>
  </si>
  <si>
    <r>
      <t>0.731</t>
    </r>
    <r>
      <rPr>
        <sz val="8"/>
        <color rgb="FF000000"/>
        <rFont val="Arial"/>
        <family val="2"/>
      </rPr>
      <t>(0.639‑0.813)</t>
    </r>
  </si>
  <si>
    <r>
      <t>0.772</t>
    </r>
    <r>
      <rPr>
        <sz val="8"/>
        <color rgb="FF000000"/>
        <rFont val="Arial"/>
        <family val="2"/>
      </rPr>
      <t>(0.672‑0.861)</t>
    </r>
  </si>
  <si>
    <r>
      <t>0.822</t>
    </r>
    <r>
      <rPr>
        <sz val="8"/>
        <color rgb="FF000000"/>
        <rFont val="Arial"/>
        <family val="2"/>
      </rPr>
      <t>(0.710‑0.918)</t>
    </r>
  </si>
  <si>
    <r>
      <t>0.861</t>
    </r>
    <r>
      <rPr>
        <sz val="8"/>
        <color rgb="FF000000"/>
        <rFont val="Arial"/>
        <family val="2"/>
      </rPr>
      <t>(0.738‑0.962)</t>
    </r>
  </si>
  <si>
    <r>
      <t>0.579</t>
    </r>
    <r>
      <rPr>
        <sz val="8"/>
        <color rgb="FF000000"/>
        <rFont val="Arial"/>
        <family val="2"/>
      </rPr>
      <t>(0.514‑0.651)</t>
    </r>
  </si>
  <si>
    <r>
      <t>0.685</t>
    </r>
    <r>
      <rPr>
        <sz val="8"/>
        <color rgb="FF000000"/>
        <rFont val="Arial"/>
        <family val="2"/>
      </rPr>
      <t>(0.609‑0.770)</t>
    </r>
  </si>
  <si>
    <r>
      <t>0.805</t>
    </r>
    <r>
      <rPr>
        <sz val="8"/>
        <color rgb="FF000000"/>
        <rFont val="Arial"/>
        <family val="2"/>
      </rPr>
      <t>(0.714‑0.902)</t>
    </r>
  </si>
  <si>
    <r>
      <t>0.902</t>
    </r>
    <r>
      <rPr>
        <sz val="8"/>
        <color rgb="FF000000"/>
        <rFont val="Arial"/>
        <family val="2"/>
      </rPr>
      <t>(0.800‑1.01)</t>
    </r>
  </si>
  <si>
    <r>
      <t>1.01</t>
    </r>
    <r>
      <rPr>
        <sz val="8"/>
        <color rgb="FF000000"/>
        <rFont val="Arial"/>
        <family val="2"/>
      </rPr>
      <t>(0.890‑1.12)</t>
    </r>
  </si>
  <si>
    <r>
      <t>1.09</t>
    </r>
    <r>
      <rPr>
        <sz val="8"/>
        <color rgb="FF000000"/>
        <rFont val="Arial"/>
        <family val="2"/>
      </rPr>
      <t>(0.955‑1.21)</t>
    </r>
  </si>
  <si>
    <r>
      <t>1.16</t>
    </r>
    <r>
      <rPr>
        <sz val="8"/>
        <color rgb="FF000000"/>
        <rFont val="Arial"/>
        <family val="2"/>
      </rPr>
      <t>(1.01‑1.29)</t>
    </r>
  </si>
  <si>
    <r>
      <t>1.22</t>
    </r>
    <r>
      <rPr>
        <sz val="8"/>
        <color rgb="FF000000"/>
        <rFont val="Arial"/>
        <family val="2"/>
      </rPr>
      <t>(1.07‑1.37)</t>
    </r>
  </si>
  <si>
    <r>
      <t>1.30</t>
    </r>
    <r>
      <rPr>
        <sz val="8"/>
        <color rgb="FF000000"/>
        <rFont val="Arial"/>
        <family val="2"/>
      </rPr>
      <t>(1.12‑1.45)</t>
    </r>
  </si>
  <si>
    <r>
      <t>1.36</t>
    </r>
    <r>
      <rPr>
        <sz val="8"/>
        <color rgb="FF000000"/>
        <rFont val="Arial"/>
        <family val="2"/>
      </rPr>
      <t>(1.16‑1.52)</t>
    </r>
  </si>
  <si>
    <r>
      <t>0.724</t>
    </r>
    <r>
      <rPr>
        <sz val="8"/>
        <color rgb="FF000000"/>
        <rFont val="Arial"/>
        <family val="2"/>
      </rPr>
      <t>(0.642‑0.813)</t>
    </r>
  </si>
  <si>
    <r>
      <t>0.861</t>
    </r>
    <r>
      <rPr>
        <sz val="8"/>
        <color rgb="FF000000"/>
        <rFont val="Arial"/>
        <family val="2"/>
      </rPr>
      <t>(0.766‑0.968)</t>
    </r>
  </si>
  <si>
    <r>
      <t>1.02</t>
    </r>
    <r>
      <rPr>
        <sz val="8"/>
        <color rgb="FF000000"/>
        <rFont val="Arial"/>
        <family val="2"/>
      </rPr>
      <t>(0.903‑1.14)</t>
    </r>
  </si>
  <si>
    <r>
      <t>1.14</t>
    </r>
    <r>
      <rPr>
        <sz val="8"/>
        <color rgb="FF000000"/>
        <rFont val="Arial"/>
        <family val="2"/>
      </rPr>
      <t>(1.01‑1.27)</t>
    </r>
  </si>
  <si>
    <r>
      <t>1.38</t>
    </r>
    <r>
      <rPr>
        <sz val="8"/>
        <color rgb="FF000000"/>
        <rFont val="Arial"/>
        <family val="2"/>
      </rPr>
      <t>(1.21‑1.53)</t>
    </r>
  </si>
  <si>
    <r>
      <t>1.54</t>
    </r>
    <r>
      <rPr>
        <sz val="8"/>
        <color rgb="FF000000"/>
        <rFont val="Arial"/>
        <family val="2"/>
      </rPr>
      <t>(1.34‑1.72)</t>
    </r>
  </si>
  <si>
    <r>
      <t>1.64</t>
    </r>
    <r>
      <rPr>
        <sz val="8"/>
        <color rgb="FF000000"/>
        <rFont val="Arial"/>
        <family val="2"/>
      </rPr>
      <t>(1.41‑1.83)</t>
    </r>
  </si>
  <si>
    <r>
      <t>1.70</t>
    </r>
    <r>
      <rPr>
        <sz val="8"/>
        <color rgb="FF000000"/>
        <rFont val="Arial"/>
        <family val="2"/>
      </rPr>
      <t>(1.46‑1.90)</t>
    </r>
  </si>
  <si>
    <r>
      <t>0.992</t>
    </r>
    <r>
      <rPr>
        <sz val="8"/>
        <color rgb="FF000000"/>
        <rFont val="Arial"/>
        <family val="2"/>
      </rPr>
      <t>(0.881‑1.12)</t>
    </r>
  </si>
  <si>
    <r>
      <t>1.19</t>
    </r>
    <r>
      <rPr>
        <sz val="8"/>
        <color rgb="FF000000"/>
        <rFont val="Arial"/>
        <family val="2"/>
      </rPr>
      <t>(1.06‑1.34)</t>
    </r>
  </si>
  <si>
    <r>
      <t>1.45</t>
    </r>
    <r>
      <rPr>
        <sz val="8"/>
        <color rgb="FF000000"/>
        <rFont val="Arial"/>
        <family val="2"/>
      </rPr>
      <t>(1.28‑1.62)</t>
    </r>
  </si>
  <si>
    <r>
      <t>1.65</t>
    </r>
    <r>
      <rPr>
        <sz val="8"/>
        <color rgb="FF000000"/>
        <rFont val="Arial"/>
        <family val="2"/>
      </rPr>
      <t>(1.47‑1.85)</t>
    </r>
  </si>
  <si>
    <r>
      <t>1.89</t>
    </r>
    <r>
      <rPr>
        <sz val="8"/>
        <color rgb="FF000000"/>
        <rFont val="Arial"/>
        <family val="2"/>
      </rPr>
      <t>(1.67‑2.11)</t>
    </r>
  </si>
  <si>
    <r>
      <t>2.07</t>
    </r>
    <r>
      <rPr>
        <sz val="8"/>
        <color rgb="FF000000"/>
        <rFont val="Arial"/>
        <family val="2"/>
      </rPr>
      <t>(1.82‑2.31)</t>
    </r>
  </si>
  <si>
    <r>
      <t>2.25</t>
    </r>
    <r>
      <rPr>
        <sz val="8"/>
        <color rgb="FF000000"/>
        <rFont val="Arial"/>
        <family val="2"/>
      </rPr>
      <t>(1.97‑2.50)</t>
    </r>
  </si>
  <si>
    <r>
      <t>2.40</t>
    </r>
    <r>
      <rPr>
        <sz val="8"/>
        <color rgb="FF000000"/>
        <rFont val="Arial"/>
        <family val="2"/>
      </rPr>
      <t>(2.09‑2.68)</t>
    </r>
  </si>
  <si>
    <r>
      <t>2.60</t>
    </r>
    <r>
      <rPr>
        <sz val="8"/>
        <color rgb="FF000000"/>
        <rFont val="Arial"/>
        <family val="2"/>
      </rPr>
      <t>(2.25‑2.91)</t>
    </r>
  </si>
  <si>
    <r>
      <t>2.76</t>
    </r>
    <r>
      <rPr>
        <sz val="8"/>
        <color rgb="FF000000"/>
        <rFont val="Arial"/>
        <family val="2"/>
      </rPr>
      <t>(2.36‑3.08)</t>
    </r>
  </si>
  <si>
    <r>
      <t>1.24</t>
    </r>
    <r>
      <rPr>
        <sz val="8"/>
        <color rgb="FF000000"/>
        <rFont val="Arial"/>
        <family val="2"/>
      </rPr>
      <t>(1.10‑1.39)</t>
    </r>
  </si>
  <si>
    <r>
      <t>1.49</t>
    </r>
    <r>
      <rPr>
        <sz val="8"/>
        <color rgb="FF000000"/>
        <rFont val="Arial"/>
        <family val="2"/>
      </rPr>
      <t>(1.33‑1.68)</t>
    </r>
  </si>
  <si>
    <r>
      <t>1.86</t>
    </r>
    <r>
      <rPr>
        <sz val="8"/>
        <color rgb="FF000000"/>
        <rFont val="Arial"/>
        <family val="2"/>
      </rPr>
      <t>(1.65‑2.08)</t>
    </r>
  </si>
  <si>
    <r>
      <t>2.15</t>
    </r>
    <r>
      <rPr>
        <sz val="8"/>
        <color rgb="FF000000"/>
        <rFont val="Arial"/>
        <family val="2"/>
      </rPr>
      <t>(1.91‑2.41)</t>
    </r>
  </si>
  <si>
    <r>
      <t>2.52</t>
    </r>
    <r>
      <rPr>
        <sz val="8"/>
        <color rgb="FF000000"/>
        <rFont val="Arial"/>
        <family val="2"/>
      </rPr>
      <t>(2.23‑2.81)</t>
    </r>
  </si>
  <si>
    <r>
      <t>2.81</t>
    </r>
    <r>
      <rPr>
        <sz val="8"/>
        <color rgb="FF000000"/>
        <rFont val="Arial"/>
        <family val="2"/>
      </rPr>
      <t>(2.47‑3.13)</t>
    </r>
  </si>
  <si>
    <r>
      <t>3.10</t>
    </r>
    <r>
      <rPr>
        <sz val="8"/>
        <color rgb="FF000000"/>
        <rFont val="Arial"/>
        <family val="2"/>
      </rPr>
      <t>(2.71‑3.45)</t>
    </r>
  </si>
  <si>
    <r>
      <t>3.37</t>
    </r>
    <r>
      <rPr>
        <sz val="8"/>
        <color rgb="FF000000"/>
        <rFont val="Arial"/>
        <family val="2"/>
      </rPr>
      <t>(2.93‑3.76)</t>
    </r>
  </si>
  <si>
    <r>
      <t>3.74</t>
    </r>
    <r>
      <rPr>
        <sz val="8"/>
        <color rgb="FF000000"/>
        <rFont val="Arial"/>
        <family val="2"/>
      </rPr>
      <t>(3.23‑4.17)</t>
    </r>
  </si>
  <si>
    <r>
      <t>4.02</t>
    </r>
    <r>
      <rPr>
        <sz val="8"/>
        <color rgb="FF000000"/>
        <rFont val="Arial"/>
        <family val="2"/>
      </rPr>
      <t>(3.45‑4.50)</t>
    </r>
  </si>
  <si>
    <r>
      <t>1.47</t>
    </r>
    <r>
      <rPr>
        <sz val="8"/>
        <color rgb="FF000000"/>
        <rFont val="Arial"/>
        <family val="2"/>
      </rPr>
      <t>(1.30‑1.66)</t>
    </r>
  </si>
  <si>
    <r>
      <t>1.77</t>
    </r>
    <r>
      <rPr>
        <sz val="8"/>
        <color rgb="FF000000"/>
        <rFont val="Arial"/>
        <family val="2"/>
      </rPr>
      <t>(1.56‑2.00)</t>
    </r>
  </si>
  <si>
    <r>
      <t>2.21</t>
    </r>
    <r>
      <rPr>
        <sz val="8"/>
        <color rgb="FF000000"/>
        <rFont val="Arial"/>
        <family val="2"/>
      </rPr>
      <t>(1.95‑2.50)</t>
    </r>
  </si>
  <si>
    <r>
      <t>2.59</t>
    </r>
    <r>
      <rPr>
        <sz val="8"/>
        <color rgb="FF000000"/>
        <rFont val="Arial"/>
        <family val="2"/>
      </rPr>
      <t>(2.29‑2.91)</t>
    </r>
  </si>
  <si>
    <r>
      <t>3.08</t>
    </r>
    <r>
      <rPr>
        <sz val="8"/>
        <color rgb="FF000000"/>
        <rFont val="Arial"/>
        <family val="2"/>
      </rPr>
      <t>(2.70‑3.45)</t>
    </r>
  </si>
  <si>
    <r>
      <t>3.49</t>
    </r>
    <r>
      <rPr>
        <sz val="8"/>
        <color rgb="FF000000"/>
        <rFont val="Arial"/>
        <family val="2"/>
      </rPr>
      <t>(3.03‑3.90)</t>
    </r>
  </si>
  <si>
    <r>
      <t>3.89</t>
    </r>
    <r>
      <rPr>
        <sz val="8"/>
        <color rgb="FF000000"/>
        <rFont val="Arial"/>
        <family val="2"/>
      </rPr>
      <t>(3.36‑4.35)</t>
    </r>
  </si>
  <si>
    <r>
      <t>4.31</t>
    </r>
    <r>
      <rPr>
        <sz val="8"/>
        <color rgb="FF000000"/>
        <rFont val="Arial"/>
        <family val="2"/>
      </rPr>
      <t>(3.70‑4.81)</t>
    </r>
  </si>
  <si>
    <r>
      <t>4.87</t>
    </r>
    <r>
      <rPr>
        <sz val="8"/>
        <color rgb="FF000000"/>
        <rFont val="Arial"/>
        <family val="2"/>
      </rPr>
      <t>(4.13‑5.44)</t>
    </r>
  </si>
  <si>
    <r>
      <t>5.32</t>
    </r>
    <r>
      <rPr>
        <sz val="8"/>
        <color rgb="FF000000"/>
        <rFont val="Arial"/>
        <family val="2"/>
      </rPr>
      <t>(4.48‑5.95)</t>
    </r>
  </si>
  <si>
    <r>
      <t>1.57</t>
    </r>
    <r>
      <rPr>
        <sz val="8"/>
        <color rgb="FF000000"/>
        <rFont val="Arial"/>
        <family val="2"/>
      </rPr>
      <t>(1.39‑1.78)</t>
    </r>
  </si>
  <si>
    <r>
      <t>1.90</t>
    </r>
    <r>
      <rPr>
        <sz val="8"/>
        <color rgb="FF000000"/>
        <rFont val="Arial"/>
        <family val="2"/>
      </rPr>
      <t>(1.68‑2.15)</t>
    </r>
  </si>
  <si>
    <r>
      <t>2.37</t>
    </r>
    <r>
      <rPr>
        <sz val="8"/>
        <color rgb="FF000000"/>
        <rFont val="Arial"/>
        <family val="2"/>
      </rPr>
      <t>(2.10‑2.68)</t>
    </r>
  </si>
  <si>
    <r>
      <t>2.78</t>
    </r>
    <r>
      <rPr>
        <sz val="8"/>
        <color rgb="FF000000"/>
        <rFont val="Arial"/>
        <family val="2"/>
      </rPr>
      <t>(2.45‑3.14)</t>
    </r>
  </si>
  <si>
    <r>
      <t>3.31</t>
    </r>
    <r>
      <rPr>
        <sz val="8"/>
        <color rgb="FF000000"/>
        <rFont val="Arial"/>
        <family val="2"/>
      </rPr>
      <t>(2.90‑3.72)</t>
    </r>
  </si>
  <si>
    <r>
      <t>3.74</t>
    </r>
    <r>
      <rPr>
        <sz val="8"/>
        <color rgb="FF000000"/>
        <rFont val="Arial"/>
        <family val="2"/>
      </rPr>
      <t>(3.26‑4.20)</t>
    </r>
  </si>
  <si>
    <r>
      <t>4.18</t>
    </r>
    <r>
      <rPr>
        <sz val="8"/>
        <color rgb="FF000000"/>
        <rFont val="Arial"/>
        <family val="2"/>
      </rPr>
      <t>(3.62‑4.68)</t>
    </r>
  </si>
  <si>
    <r>
      <t>4.62</t>
    </r>
    <r>
      <rPr>
        <sz val="8"/>
        <color rgb="FF000000"/>
        <rFont val="Arial"/>
        <family val="2"/>
      </rPr>
      <t>(3.97‑5.17)</t>
    </r>
  </si>
  <si>
    <r>
      <t>5.22</t>
    </r>
    <r>
      <rPr>
        <sz val="8"/>
        <color rgb="FF000000"/>
        <rFont val="Arial"/>
        <family val="2"/>
      </rPr>
      <t>(4.43‑5.85)</t>
    </r>
  </si>
  <si>
    <r>
      <t>5.70</t>
    </r>
    <r>
      <rPr>
        <sz val="8"/>
        <color rgb="FF000000"/>
        <rFont val="Arial"/>
        <family val="2"/>
      </rPr>
      <t>(4.81‑6.39)</t>
    </r>
  </si>
  <si>
    <r>
      <t>1.93</t>
    </r>
    <r>
      <rPr>
        <sz val="8"/>
        <color rgb="FF000000"/>
        <rFont val="Arial"/>
        <family val="2"/>
      </rPr>
      <t>(1.70‑2.20)</t>
    </r>
  </si>
  <si>
    <r>
      <t>2.32</t>
    </r>
    <r>
      <rPr>
        <sz val="8"/>
        <color rgb="FF000000"/>
        <rFont val="Arial"/>
        <family val="2"/>
      </rPr>
      <t>(2.05‑2.64)</t>
    </r>
  </si>
  <si>
    <r>
      <t>2.90</t>
    </r>
    <r>
      <rPr>
        <sz val="8"/>
        <color rgb="FF000000"/>
        <rFont val="Arial"/>
        <family val="2"/>
      </rPr>
      <t>(2.55‑3.30)</t>
    </r>
  </si>
  <si>
    <r>
      <t>3.41</t>
    </r>
    <r>
      <rPr>
        <sz val="8"/>
        <color rgb="FF000000"/>
        <rFont val="Arial"/>
        <family val="2"/>
      </rPr>
      <t>(2.99‑3.87)</t>
    </r>
  </si>
  <si>
    <r>
      <t>4.09</t>
    </r>
    <r>
      <rPr>
        <sz val="8"/>
        <color rgb="FF000000"/>
        <rFont val="Arial"/>
        <family val="2"/>
      </rPr>
      <t>(3.57‑4.64)</t>
    </r>
  </si>
  <si>
    <r>
      <t>4.68</t>
    </r>
    <r>
      <rPr>
        <sz val="8"/>
        <color rgb="FF000000"/>
        <rFont val="Arial"/>
        <family val="2"/>
      </rPr>
      <t>(4.05‑5.30)</t>
    </r>
  </si>
  <si>
    <r>
      <t>5.29</t>
    </r>
    <r>
      <rPr>
        <sz val="8"/>
        <color rgb="FF000000"/>
        <rFont val="Arial"/>
        <family val="2"/>
      </rPr>
      <t>(4.54‑5.97)</t>
    </r>
  </si>
  <si>
    <r>
      <t>5.93</t>
    </r>
    <r>
      <rPr>
        <sz val="8"/>
        <color rgb="FF000000"/>
        <rFont val="Arial"/>
        <family val="2"/>
      </rPr>
      <t>(5.04‑6.68)</t>
    </r>
  </si>
  <si>
    <r>
      <t>6.82</t>
    </r>
    <r>
      <rPr>
        <sz val="8"/>
        <color rgb="FF000000"/>
        <rFont val="Arial"/>
        <family val="2"/>
      </rPr>
      <t>(5.72‑7.67)</t>
    </r>
  </si>
  <si>
    <r>
      <t>7.58</t>
    </r>
    <r>
      <rPr>
        <sz val="8"/>
        <color rgb="FF000000"/>
        <rFont val="Arial"/>
        <family val="2"/>
      </rPr>
      <t>(6.27‑8.51)</t>
    </r>
  </si>
  <si>
    <r>
      <t>2.32</t>
    </r>
    <r>
      <rPr>
        <sz val="8"/>
        <color rgb="FF000000"/>
        <rFont val="Arial"/>
        <family val="2"/>
      </rPr>
      <t>(2.08‑2.65)</t>
    </r>
  </si>
  <si>
    <r>
      <t>2.80</t>
    </r>
    <r>
      <rPr>
        <sz val="8"/>
        <color rgb="FF000000"/>
        <rFont val="Arial"/>
        <family val="2"/>
      </rPr>
      <t>(2.50‑3.19)</t>
    </r>
  </si>
  <si>
    <r>
      <t>3.51</t>
    </r>
    <r>
      <rPr>
        <sz val="8"/>
        <color rgb="FF000000"/>
        <rFont val="Arial"/>
        <family val="2"/>
      </rPr>
      <t>(3.12‑3.99)</t>
    </r>
  </si>
  <si>
    <r>
      <t>4.17</t>
    </r>
    <r>
      <rPr>
        <sz val="8"/>
        <color rgb="FF000000"/>
        <rFont val="Arial"/>
        <family val="2"/>
      </rPr>
      <t>(3.69‑4.72)</t>
    </r>
  </si>
  <si>
    <r>
      <t>5.07</t>
    </r>
    <r>
      <rPr>
        <sz val="8"/>
        <color rgb="FF000000"/>
        <rFont val="Arial"/>
        <family val="2"/>
      </rPr>
      <t>(4.45‑5.71)</t>
    </r>
  </si>
  <si>
    <r>
      <t>5.86</t>
    </r>
    <r>
      <rPr>
        <sz val="8"/>
        <color rgb="FF000000"/>
        <rFont val="Arial"/>
        <family val="2"/>
      </rPr>
      <t>(5.10‑6.57)</t>
    </r>
  </si>
  <si>
    <r>
      <t>6.70</t>
    </r>
    <r>
      <rPr>
        <sz val="8"/>
        <color rgb="FF000000"/>
        <rFont val="Arial"/>
        <family val="2"/>
      </rPr>
      <t>(5.78‑7.49)</t>
    </r>
  </si>
  <si>
    <r>
      <t>7.61</t>
    </r>
    <r>
      <rPr>
        <sz val="8"/>
        <color rgb="FF000000"/>
        <rFont val="Arial"/>
        <family val="2"/>
      </rPr>
      <t>(6.48‑8.49)</t>
    </r>
  </si>
  <si>
    <r>
      <t>8.92</t>
    </r>
    <r>
      <rPr>
        <sz val="8"/>
        <color rgb="FF000000"/>
        <rFont val="Arial"/>
        <family val="2"/>
      </rPr>
      <t>(7.47‑9.93)</t>
    </r>
  </si>
  <si>
    <r>
      <t>10.1</t>
    </r>
    <r>
      <rPr>
        <sz val="8"/>
        <color rgb="FF000000"/>
        <rFont val="Arial"/>
        <family val="2"/>
      </rPr>
      <t>(8.29‑11.2)</t>
    </r>
  </si>
  <si>
    <r>
      <t>2.71</t>
    </r>
    <r>
      <rPr>
        <sz val="8"/>
        <color rgb="FF000000"/>
        <rFont val="Arial"/>
        <family val="2"/>
      </rPr>
      <t>(2.47‑3.00)</t>
    </r>
  </si>
  <si>
    <r>
      <t>3.28</t>
    </r>
    <r>
      <rPr>
        <sz val="8"/>
        <color rgb="FF000000"/>
        <rFont val="Arial"/>
        <family val="2"/>
      </rPr>
      <t>(3.00‑3.64)</t>
    </r>
  </si>
  <si>
    <r>
      <t>4.20</t>
    </r>
    <r>
      <rPr>
        <sz val="8"/>
        <color rgb="FF000000"/>
        <rFont val="Arial"/>
        <family val="2"/>
      </rPr>
      <t>(3.82‑4.65)</t>
    </r>
  </si>
  <si>
    <r>
      <t>4.97</t>
    </r>
    <r>
      <rPr>
        <sz val="8"/>
        <color rgb="FF000000"/>
        <rFont val="Arial"/>
        <family val="2"/>
      </rPr>
      <t>(4.50‑5.49)</t>
    </r>
  </si>
  <si>
    <r>
      <t>6.11</t>
    </r>
    <r>
      <rPr>
        <sz val="8"/>
        <color rgb="FF000000"/>
        <rFont val="Arial"/>
        <family val="2"/>
      </rPr>
      <t>(5.50‑6.74)</t>
    </r>
  </si>
  <si>
    <r>
      <t>7.09</t>
    </r>
    <r>
      <rPr>
        <sz val="8"/>
        <color rgb="FF000000"/>
        <rFont val="Arial"/>
        <family val="2"/>
      </rPr>
      <t>(6.34‑7.81)</t>
    </r>
  </si>
  <si>
    <r>
      <t>8.16</t>
    </r>
    <r>
      <rPr>
        <sz val="8"/>
        <color rgb="FF000000"/>
        <rFont val="Arial"/>
        <family val="2"/>
      </rPr>
      <t>(7.25‑8.97)</t>
    </r>
  </si>
  <si>
    <r>
      <t>9.34</t>
    </r>
    <r>
      <rPr>
        <sz val="8"/>
        <color rgb="FF000000"/>
        <rFont val="Arial"/>
        <family val="2"/>
      </rPr>
      <t>(8.22‑10.3)</t>
    </r>
  </si>
  <si>
    <r>
      <t>11.1</t>
    </r>
    <r>
      <rPr>
        <sz val="8"/>
        <color rgb="FF000000"/>
        <rFont val="Arial"/>
        <family val="2"/>
      </rPr>
      <t>(9.63‑12.2)</t>
    </r>
  </si>
  <si>
    <r>
      <t>12.6</t>
    </r>
    <r>
      <rPr>
        <sz val="8"/>
        <color rgb="FF000000"/>
        <rFont val="Arial"/>
        <family val="2"/>
      </rPr>
      <t>(10.8‑13.8)</t>
    </r>
  </si>
  <si>
    <r>
      <t>3.19</t>
    </r>
    <r>
      <rPr>
        <sz val="8"/>
        <color rgb="FF000000"/>
        <rFont val="Arial"/>
        <family val="2"/>
      </rPr>
      <t>(2.93‑3.50)</t>
    </r>
  </si>
  <si>
    <r>
      <t>3.86</t>
    </r>
    <r>
      <rPr>
        <sz val="8"/>
        <color rgb="FF000000"/>
        <rFont val="Arial"/>
        <family val="2"/>
      </rPr>
      <t>(3.55‑4.24)</t>
    </r>
  </si>
  <si>
    <r>
      <t>4.90</t>
    </r>
    <r>
      <rPr>
        <sz val="8"/>
        <color rgb="FF000000"/>
        <rFont val="Arial"/>
        <family val="2"/>
      </rPr>
      <t>(4.50‑5.38)</t>
    </r>
  </si>
  <si>
    <r>
      <t>5.77</t>
    </r>
    <r>
      <rPr>
        <sz val="8"/>
        <color rgb="FF000000"/>
        <rFont val="Arial"/>
        <family val="2"/>
      </rPr>
      <t>(5.27‑6.32)</t>
    </r>
  </si>
  <si>
    <r>
      <t>7.01</t>
    </r>
    <r>
      <rPr>
        <sz val="8"/>
        <color rgb="FF000000"/>
        <rFont val="Arial"/>
        <family val="2"/>
      </rPr>
      <t>(6.38‑7.69)</t>
    </r>
  </si>
  <si>
    <r>
      <t>8.06</t>
    </r>
    <r>
      <rPr>
        <sz val="8"/>
        <color rgb="FF000000"/>
        <rFont val="Arial"/>
        <family val="2"/>
      </rPr>
      <t>(7.29‑8.83)</t>
    </r>
  </si>
  <si>
    <r>
      <t>9.19</t>
    </r>
    <r>
      <rPr>
        <sz val="8"/>
        <color rgb="FF000000"/>
        <rFont val="Arial"/>
        <family val="2"/>
      </rPr>
      <t>(8.25‑10.1)</t>
    </r>
  </si>
  <si>
    <r>
      <t>10.4</t>
    </r>
    <r>
      <rPr>
        <sz val="8"/>
        <color rgb="FF000000"/>
        <rFont val="Arial"/>
        <family val="2"/>
      </rPr>
      <t>(9.27‑11.4)</t>
    </r>
  </si>
  <si>
    <r>
      <t>13.6</t>
    </r>
    <r>
      <rPr>
        <sz val="8"/>
        <color rgb="FF000000"/>
        <rFont val="Arial"/>
        <family val="2"/>
      </rPr>
      <t>(11.9‑15.0)</t>
    </r>
  </si>
  <si>
    <r>
      <t>3.37</t>
    </r>
    <r>
      <rPr>
        <sz val="8"/>
        <color rgb="FF000000"/>
        <rFont val="Arial"/>
        <family val="2"/>
      </rPr>
      <t>(3.10‑3.71)</t>
    </r>
  </si>
  <si>
    <r>
      <t>4.09</t>
    </r>
    <r>
      <rPr>
        <sz val="8"/>
        <color rgb="FF000000"/>
        <rFont val="Arial"/>
        <family val="2"/>
      </rPr>
      <t>(3.75‑4.49)</t>
    </r>
  </si>
  <si>
    <r>
      <t>5.19</t>
    </r>
    <r>
      <rPr>
        <sz val="8"/>
        <color rgb="FF000000"/>
        <rFont val="Arial"/>
        <family val="2"/>
      </rPr>
      <t>(4.75‑5.69)</t>
    </r>
  </si>
  <si>
    <r>
      <t>6.10</t>
    </r>
    <r>
      <rPr>
        <sz val="8"/>
        <color rgb="FF000000"/>
        <rFont val="Arial"/>
        <family val="2"/>
      </rPr>
      <t>(5.57‑6.68)</t>
    </r>
  </si>
  <si>
    <r>
      <t>7.41</t>
    </r>
    <r>
      <rPr>
        <sz val="8"/>
        <color rgb="FF000000"/>
        <rFont val="Arial"/>
        <family val="2"/>
      </rPr>
      <t>(6.73‑8.11)</t>
    </r>
  </si>
  <si>
    <r>
      <t>8.51</t>
    </r>
    <r>
      <rPr>
        <sz val="8"/>
        <color rgb="FF000000"/>
        <rFont val="Arial"/>
        <family val="2"/>
      </rPr>
      <t>(7.70‑9.30)</t>
    </r>
  </si>
  <si>
    <r>
      <t>9.70</t>
    </r>
    <r>
      <rPr>
        <sz val="8"/>
        <color rgb="FF000000"/>
        <rFont val="Arial"/>
        <family val="2"/>
      </rPr>
      <t>(8.71‑10.6)</t>
    </r>
  </si>
  <si>
    <r>
      <t>11.0</t>
    </r>
    <r>
      <rPr>
        <sz val="8"/>
        <color rgb="FF000000"/>
        <rFont val="Arial"/>
        <family val="2"/>
      </rPr>
      <t>(9.78‑12.0)</t>
    </r>
  </si>
  <si>
    <r>
      <t>12.8</t>
    </r>
    <r>
      <rPr>
        <sz val="8"/>
        <color rgb="FF000000"/>
        <rFont val="Arial"/>
        <family val="2"/>
      </rPr>
      <t>(11.3‑14.1)</t>
    </r>
  </si>
  <si>
    <r>
      <t>14.4</t>
    </r>
    <r>
      <rPr>
        <sz val="8"/>
        <color rgb="FF000000"/>
        <rFont val="Arial"/>
        <family val="2"/>
      </rPr>
      <t>(12.5‑15.8)</t>
    </r>
  </si>
  <si>
    <r>
      <t>3.56</t>
    </r>
    <r>
      <rPr>
        <sz val="8"/>
        <color rgb="FF000000"/>
        <rFont val="Arial"/>
        <family val="2"/>
      </rPr>
      <t>(3.27‑3.91)</t>
    </r>
  </si>
  <si>
    <r>
      <t>4.31</t>
    </r>
    <r>
      <rPr>
        <sz val="8"/>
        <color rgb="FF000000"/>
        <rFont val="Arial"/>
        <family val="2"/>
      </rPr>
      <t>(3.96‑4.73)</t>
    </r>
  </si>
  <si>
    <r>
      <t>5.47</t>
    </r>
    <r>
      <rPr>
        <sz val="8"/>
        <color rgb="FF000000"/>
        <rFont val="Arial"/>
        <family val="2"/>
      </rPr>
      <t>(5.01‑5.99)</t>
    </r>
  </si>
  <si>
    <r>
      <t>6.43</t>
    </r>
    <r>
      <rPr>
        <sz val="8"/>
        <color rgb="FF000000"/>
        <rFont val="Arial"/>
        <family val="2"/>
      </rPr>
      <t>(5.87‑7.04)</t>
    </r>
  </si>
  <si>
    <r>
      <t>7.81</t>
    </r>
    <r>
      <rPr>
        <sz val="8"/>
        <color rgb="FF000000"/>
        <rFont val="Arial"/>
        <family val="2"/>
      </rPr>
      <t>(7.09‑8.54)</t>
    </r>
  </si>
  <si>
    <r>
      <t>8.97</t>
    </r>
    <r>
      <rPr>
        <sz val="8"/>
        <color rgb="FF000000"/>
        <rFont val="Arial"/>
        <family val="2"/>
      </rPr>
      <t>(8.10‑9.78)</t>
    </r>
  </si>
  <si>
    <r>
      <t>10.2</t>
    </r>
    <r>
      <rPr>
        <sz val="8"/>
        <color rgb="FF000000"/>
        <rFont val="Arial"/>
        <family val="2"/>
      </rPr>
      <t>(9.17‑11.2)</t>
    </r>
  </si>
  <si>
    <r>
      <t>11.6</t>
    </r>
    <r>
      <rPr>
        <sz val="8"/>
        <color rgb="FF000000"/>
        <rFont val="Arial"/>
        <family val="2"/>
      </rPr>
      <t>(10.3‑12.6)</t>
    </r>
  </si>
  <si>
    <r>
      <t>13.5</t>
    </r>
    <r>
      <rPr>
        <sz val="8"/>
        <color rgb="FF000000"/>
        <rFont val="Arial"/>
        <family val="2"/>
      </rPr>
      <t>(11.9‑14.8)</t>
    </r>
  </si>
  <si>
    <r>
      <t>15.1</t>
    </r>
    <r>
      <rPr>
        <sz val="8"/>
        <color rgb="FF000000"/>
        <rFont val="Arial"/>
        <family val="2"/>
      </rPr>
      <t>(13.2‑16.6)</t>
    </r>
  </si>
  <si>
    <r>
      <t>4.11</t>
    </r>
    <r>
      <rPr>
        <sz val="8"/>
        <color rgb="FF000000"/>
        <rFont val="Arial"/>
        <family val="2"/>
      </rPr>
      <t>(3.78‑4.49)</t>
    </r>
  </si>
  <si>
    <r>
      <t>4.94</t>
    </r>
    <r>
      <rPr>
        <sz val="8"/>
        <color rgb="FF000000"/>
        <rFont val="Arial"/>
        <family val="2"/>
      </rPr>
      <t>(4.55‑5.40)</t>
    </r>
  </si>
  <si>
    <r>
      <t>6.17</t>
    </r>
    <r>
      <rPr>
        <sz val="8"/>
        <color rgb="FF000000"/>
        <rFont val="Arial"/>
        <family val="2"/>
      </rPr>
      <t>(5.67‑6.73)</t>
    </r>
  </si>
  <si>
    <r>
      <t>7.18</t>
    </r>
    <r>
      <rPr>
        <sz val="8"/>
        <color rgb="FF000000"/>
        <rFont val="Arial"/>
        <family val="2"/>
      </rPr>
      <t>(6.58‑7.83)</t>
    </r>
  </si>
  <si>
    <r>
      <t>8.64</t>
    </r>
    <r>
      <rPr>
        <sz val="8"/>
        <color rgb="FF000000"/>
        <rFont val="Arial"/>
        <family val="2"/>
      </rPr>
      <t>(7.87‑9.40)</t>
    </r>
  </si>
  <si>
    <r>
      <t>9.84</t>
    </r>
    <r>
      <rPr>
        <sz val="8"/>
        <color rgb="FF000000"/>
        <rFont val="Arial"/>
        <family val="2"/>
      </rPr>
      <t>(8.93‑10.7)</t>
    </r>
  </si>
  <si>
    <r>
      <t>14.5</t>
    </r>
    <r>
      <rPr>
        <sz val="8"/>
        <color rgb="FF000000"/>
        <rFont val="Arial"/>
        <family val="2"/>
      </rPr>
      <t>(12.8‑15.8)</t>
    </r>
  </si>
  <si>
    <r>
      <t>16.1</t>
    </r>
    <r>
      <rPr>
        <sz val="8"/>
        <color rgb="FF000000"/>
        <rFont val="Arial"/>
        <family val="2"/>
      </rPr>
      <t>(14.1‑17.6)</t>
    </r>
  </si>
  <si>
    <r>
      <t>4.67</t>
    </r>
    <r>
      <rPr>
        <sz val="8"/>
        <color rgb="FF000000"/>
        <rFont val="Arial"/>
        <family val="2"/>
      </rPr>
      <t>(4.32‑5.08)</t>
    </r>
  </si>
  <si>
    <r>
      <t>5.60</t>
    </r>
    <r>
      <rPr>
        <sz val="8"/>
        <color rgb="FF000000"/>
        <rFont val="Arial"/>
        <family val="2"/>
      </rPr>
      <t>(5.18‑6.08)</t>
    </r>
  </si>
  <si>
    <r>
      <t>6.92</t>
    </r>
    <r>
      <rPr>
        <sz val="8"/>
        <color rgb="FF000000"/>
        <rFont val="Arial"/>
        <family val="2"/>
      </rPr>
      <t>(6.38‑7.51)</t>
    </r>
  </si>
  <si>
    <r>
      <t>7.98</t>
    </r>
    <r>
      <rPr>
        <sz val="8"/>
        <color rgb="FF000000"/>
        <rFont val="Arial"/>
        <family val="2"/>
      </rPr>
      <t>(7.35‑8.66)</t>
    </r>
  </si>
  <si>
    <r>
      <t>9.49</t>
    </r>
    <r>
      <rPr>
        <sz val="8"/>
        <color rgb="FF000000"/>
        <rFont val="Arial"/>
        <family val="2"/>
      </rPr>
      <t>(8.71‑10.3)</t>
    </r>
  </si>
  <si>
    <r>
      <t>10.7</t>
    </r>
    <r>
      <rPr>
        <sz val="8"/>
        <color rgb="FF000000"/>
        <rFont val="Arial"/>
        <family val="2"/>
      </rPr>
      <t>(9.79‑11.6)</t>
    </r>
  </si>
  <si>
    <r>
      <t>13.4</t>
    </r>
    <r>
      <rPr>
        <sz val="8"/>
        <color rgb="FF000000"/>
        <rFont val="Arial"/>
        <family val="2"/>
      </rPr>
      <t>(12.1‑14.5)</t>
    </r>
  </si>
  <si>
    <r>
      <t>15.3</t>
    </r>
    <r>
      <rPr>
        <sz val="8"/>
        <color rgb="FF000000"/>
        <rFont val="Arial"/>
        <family val="2"/>
      </rPr>
      <t>(13.7‑16.6)</t>
    </r>
  </si>
  <si>
    <r>
      <t>16.9</t>
    </r>
    <r>
      <rPr>
        <sz val="8"/>
        <color rgb="FF000000"/>
        <rFont val="Arial"/>
        <family val="2"/>
      </rPr>
      <t>(14.9‑18.3)</t>
    </r>
  </si>
  <si>
    <r>
      <t>6.33</t>
    </r>
    <r>
      <rPr>
        <sz val="8"/>
        <color rgb="FF000000"/>
        <rFont val="Arial"/>
        <family val="2"/>
      </rPr>
      <t>(5.90‑6.81)</t>
    </r>
  </si>
  <si>
    <r>
      <t>7.55</t>
    </r>
    <r>
      <rPr>
        <sz val="8"/>
        <color rgb="FF000000"/>
        <rFont val="Arial"/>
        <family val="2"/>
      </rPr>
      <t>(7.03‑8.11)</t>
    </r>
  </si>
  <si>
    <r>
      <t>9.12</t>
    </r>
    <r>
      <rPr>
        <sz val="8"/>
        <color rgb="FF000000"/>
        <rFont val="Arial"/>
        <family val="2"/>
      </rPr>
      <t>(8.49‑9.80)</t>
    </r>
  </si>
  <si>
    <r>
      <t>10.4</t>
    </r>
    <r>
      <rPr>
        <sz val="8"/>
        <color rgb="FF000000"/>
        <rFont val="Arial"/>
        <family val="2"/>
      </rPr>
      <t>(9.61‑11.1)</t>
    </r>
  </si>
  <si>
    <r>
      <t>13.4</t>
    </r>
    <r>
      <rPr>
        <sz val="8"/>
        <color rgb="FF000000"/>
        <rFont val="Arial"/>
        <family val="2"/>
      </rPr>
      <t>(12.3‑14.3)</t>
    </r>
  </si>
  <si>
    <r>
      <t>14.7</t>
    </r>
    <r>
      <rPr>
        <sz val="8"/>
        <color rgb="FF000000"/>
        <rFont val="Arial"/>
        <family val="2"/>
      </rPr>
      <t>(13.5‑15.8)</t>
    </r>
  </si>
  <si>
    <r>
      <t>16.1</t>
    </r>
    <r>
      <rPr>
        <sz val="8"/>
        <color rgb="FF000000"/>
        <rFont val="Arial"/>
        <family val="2"/>
      </rPr>
      <t>(14.7‑17.2)</t>
    </r>
  </si>
  <si>
    <r>
      <t>17.9</t>
    </r>
    <r>
      <rPr>
        <sz val="8"/>
        <color rgb="FF000000"/>
        <rFont val="Arial"/>
        <family val="2"/>
      </rPr>
      <t>(16.2‑19.3)</t>
    </r>
  </si>
  <si>
    <r>
      <t>19.3</t>
    </r>
    <r>
      <rPr>
        <sz val="8"/>
        <color rgb="FF000000"/>
        <rFont val="Arial"/>
        <family val="2"/>
      </rPr>
      <t>(17.5‑20.8)</t>
    </r>
  </si>
  <si>
    <r>
      <t>7.81</t>
    </r>
    <r>
      <rPr>
        <sz val="8"/>
        <color rgb="FF000000"/>
        <rFont val="Arial"/>
        <family val="2"/>
      </rPr>
      <t>(7.34‑8.32)</t>
    </r>
  </si>
  <si>
    <r>
      <t>9.26</t>
    </r>
    <r>
      <rPr>
        <sz val="8"/>
        <color rgb="FF000000"/>
        <rFont val="Arial"/>
        <family val="2"/>
      </rPr>
      <t>(8.70‑9.85)</t>
    </r>
  </si>
  <si>
    <r>
      <t>13.9</t>
    </r>
    <r>
      <rPr>
        <sz val="8"/>
        <color rgb="FF000000"/>
        <rFont val="Arial"/>
        <family val="2"/>
      </rPr>
      <t>(13.0‑14.8)</t>
    </r>
  </si>
  <si>
    <r>
      <t>16.4</t>
    </r>
    <r>
      <rPr>
        <sz val="8"/>
        <color rgb="FF000000"/>
        <rFont val="Arial"/>
        <family val="2"/>
      </rPr>
      <t>(15.3‑17.4)</t>
    </r>
  </si>
  <si>
    <r>
      <t>17.6</t>
    </r>
    <r>
      <rPr>
        <sz val="8"/>
        <color rgb="FF000000"/>
        <rFont val="Arial"/>
        <family val="2"/>
      </rPr>
      <t>(16.4‑18.8)</t>
    </r>
  </si>
  <si>
    <r>
      <t>19.2</t>
    </r>
    <r>
      <rPr>
        <sz val="8"/>
        <color rgb="FF000000"/>
        <rFont val="Arial"/>
        <family val="2"/>
      </rPr>
      <t>(17.7‑20.5)</t>
    </r>
  </si>
  <si>
    <r>
      <t>9.82</t>
    </r>
    <r>
      <rPr>
        <sz val="8"/>
        <color rgb="FF000000"/>
        <rFont val="Arial"/>
        <family val="2"/>
      </rPr>
      <t>(9.26‑10.4)</t>
    </r>
  </si>
  <si>
    <r>
      <t>15.0</t>
    </r>
    <r>
      <rPr>
        <sz val="8"/>
        <color rgb="FF000000"/>
        <rFont val="Arial"/>
        <family val="2"/>
      </rPr>
      <t>(14.1‑15.9)</t>
    </r>
  </si>
  <si>
    <r>
      <t>18.3</t>
    </r>
    <r>
      <rPr>
        <sz val="8"/>
        <color rgb="FF000000"/>
        <rFont val="Arial"/>
        <family val="2"/>
      </rPr>
      <t>(17.2‑19.4)</t>
    </r>
  </si>
  <si>
    <r>
      <t>19.6</t>
    </r>
    <r>
      <rPr>
        <sz val="8"/>
        <color rgb="FF000000"/>
        <rFont val="Arial"/>
        <family val="2"/>
      </rPr>
      <t>(18.4‑20.8)</t>
    </r>
  </si>
  <si>
    <r>
      <t>20.9</t>
    </r>
    <r>
      <rPr>
        <sz val="8"/>
        <color rgb="FF000000"/>
        <rFont val="Arial"/>
        <family val="2"/>
      </rPr>
      <t>(19.5‑22.2)</t>
    </r>
  </si>
  <si>
    <r>
      <t>22.5</t>
    </r>
    <r>
      <rPr>
        <sz val="8"/>
        <color rgb="FF000000"/>
        <rFont val="Arial"/>
        <family val="2"/>
      </rPr>
      <t>(20.9‑24.0)</t>
    </r>
  </si>
  <si>
    <r>
      <t>23.7</t>
    </r>
    <r>
      <rPr>
        <sz val="8"/>
        <color rgb="FF000000"/>
        <rFont val="Arial"/>
        <family val="2"/>
      </rPr>
      <t>(22.0‑25.3)</t>
    </r>
  </si>
  <si>
    <r>
      <t>11.7</t>
    </r>
    <r>
      <rPr>
        <sz val="8"/>
        <color rgb="FF000000"/>
        <rFont val="Arial"/>
        <family val="2"/>
      </rPr>
      <t>(11.0‑12.4)</t>
    </r>
  </si>
  <si>
    <r>
      <t>13.8</t>
    </r>
    <r>
      <rPr>
        <sz val="8"/>
        <color rgb="FF000000"/>
        <rFont val="Arial"/>
        <family val="2"/>
      </rPr>
      <t>(13.0‑14.5)</t>
    </r>
  </si>
  <si>
    <r>
      <t>15.9</t>
    </r>
    <r>
      <rPr>
        <sz val="8"/>
        <color rgb="FF000000"/>
        <rFont val="Arial"/>
        <family val="2"/>
      </rPr>
      <t>(15.0‑16.8)</t>
    </r>
  </si>
  <si>
    <r>
      <t>17.5</t>
    </r>
    <r>
      <rPr>
        <sz val="8"/>
        <color rgb="FF000000"/>
        <rFont val="Arial"/>
        <family val="2"/>
      </rPr>
      <t>(16.5‑18.5)</t>
    </r>
  </si>
  <si>
    <r>
      <t>19.5</t>
    </r>
    <r>
      <rPr>
        <sz val="8"/>
        <color rgb="FF000000"/>
        <rFont val="Arial"/>
        <family val="2"/>
      </rPr>
      <t>(18.4‑20.6)</t>
    </r>
  </si>
  <si>
    <r>
      <t>21.0</t>
    </r>
    <r>
      <rPr>
        <sz val="8"/>
        <color rgb="FF000000"/>
        <rFont val="Arial"/>
        <family val="2"/>
      </rPr>
      <t>(19.7‑22.2)</t>
    </r>
  </si>
  <si>
    <r>
      <t>23.7</t>
    </r>
    <r>
      <rPr>
        <sz val="8"/>
        <color rgb="FF000000"/>
        <rFont val="Arial"/>
        <family val="2"/>
      </rPr>
      <t>(22.2‑25.1)</t>
    </r>
  </si>
  <si>
    <r>
      <t>25.4</t>
    </r>
    <r>
      <rPr>
        <sz val="8"/>
        <color rgb="FF000000"/>
        <rFont val="Arial"/>
        <family val="2"/>
      </rPr>
      <t>(23.7‑27.0)</t>
    </r>
  </si>
  <si>
    <r>
      <t>26.6</t>
    </r>
    <r>
      <rPr>
        <sz val="8"/>
        <color rgb="FF000000"/>
        <rFont val="Arial"/>
        <family val="2"/>
      </rPr>
      <t>(24.8‑28.3)</t>
    </r>
  </si>
  <si>
    <r>
      <t>Name: </t>
    </r>
    <r>
      <rPr>
        <sz val="9"/>
        <color rgb="FF000000"/>
        <rFont val="Arial"/>
        <family val="2"/>
      </rPr>
      <t>Chestertown, Maryland, USA*</t>
    </r>
  </si>
  <si>
    <r>
      <t>Latitude:</t>
    </r>
    <r>
      <rPr>
        <sz val="9"/>
        <color rgb="FF000000"/>
        <rFont val="Arial"/>
        <family val="2"/>
      </rPr>
      <t> 39.2170°</t>
    </r>
  </si>
  <si>
    <r>
      <t>Longitude:</t>
    </r>
    <r>
      <rPr>
        <sz val="9"/>
        <color rgb="FF000000"/>
        <rFont val="Arial"/>
        <family val="2"/>
      </rPr>
      <t> -76.0520°</t>
    </r>
  </si>
  <si>
    <r>
      <t>Elevation:</t>
    </r>
    <r>
      <rPr>
        <sz val="9"/>
        <color rgb="FF000000"/>
        <rFont val="Arial"/>
        <family val="2"/>
      </rPr>
      <t> 1.16 ft **</t>
    </r>
  </si>
  <si>
    <r>
      <t>0.349</t>
    </r>
    <r>
      <rPr>
        <sz val="8"/>
        <color rgb="FF000000"/>
        <rFont val="Arial"/>
        <family val="2"/>
      </rPr>
      <t>(0.312‑0.390)</t>
    </r>
  </si>
  <si>
    <r>
      <t>0.417</t>
    </r>
    <r>
      <rPr>
        <sz val="8"/>
        <color rgb="FF000000"/>
        <rFont val="Arial"/>
        <family val="2"/>
      </rPr>
      <t>(0.373‑0.466)</t>
    </r>
  </si>
  <si>
    <r>
      <t>0.495</t>
    </r>
    <r>
      <rPr>
        <sz val="8"/>
        <color rgb="FF000000"/>
        <rFont val="Arial"/>
        <family val="2"/>
      </rPr>
      <t>(0.442‑0.553)</t>
    </r>
  </si>
  <si>
    <r>
      <t>0.551</t>
    </r>
    <r>
      <rPr>
        <sz val="8"/>
        <color rgb="FF000000"/>
        <rFont val="Arial"/>
        <family val="2"/>
      </rPr>
      <t>(0.492‑0.615)</t>
    </r>
  </si>
  <si>
    <r>
      <t>0.621</t>
    </r>
    <r>
      <rPr>
        <sz val="8"/>
        <color rgb="FF000000"/>
        <rFont val="Arial"/>
        <family val="2"/>
      </rPr>
      <t>(0.551‑0.694)</t>
    </r>
  </si>
  <si>
    <r>
      <t>0.672</t>
    </r>
    <r>
      <rPr>
        <sz val="8"/>
        <color rgb="FF000000"/>
        <rFont val="Arial"/>
        <family val="2"/>
      </rPr>
      <t>(0.594‑0.751)</t>
    </r>
  </si>
  <si>
    <r>
      <t>0.723</t>
    </r>
    <r>
      <rPr>
        <sz val="8"/>
        <color rgb="FF000000"/>
        <rFont val="Arial"/>
        <family val="2"/>
      </rPr>
      <t>(0.636‑0.809)</t>
    </r>
  </si>
  <si>
    <r>
      <t>0.770</t>
    </r>
    <r>
      <rPr>
        <sz val="8"/>
        <color rgb="FF000000"/>
        <rFont val="Arial"/>
        <family val="2"/>
      </rPr>
      <t>(0.673‑0.865)</t>
    </r>
  </si>
  <si>
    <r>
      <t>0.829</t>
    </r>
    <r>
      <rPr>
        <sz val="8"/>
        <color rgb="FF000000"/>
        <rFont val="Arial"/>
        <family val="2"/>
      </rPr>
      <t>(0.717‑0.936)</t>
    </r>
  </si>
  <si>
    <r>
      <t>0.875</t>
    </r>
    <r>
      <rPr>
        <sz val="8"/>
        <color rgb="FF000000"/>
        <rFont val="Arial"/>
        <family val="2"/>
      </rPr>
      <t>(0.751‑0.993)</t>
    </r>
  </si>
  <si>
    <r>
      <t>0.557</t>
    </r>
    <r>
      <rPr>
        <sz val="8"/>
        <color rgb="FF000000"/>
        <rFont val="Arial"/>
        <family val="2"/>
      </rPr>
      <t>(0.499‑0.623)</t>
    </r>
  </si>
  <si>
    <r>
      <t>0.666</t>
    </r>
    <r>
      <rPr>
        <sz val="8"/>
        <color rgb="FF000000"/>
        <rFont val="Arial"/>
        <family val="2"/>
      </rPr>
      <t>(0.597‑0.745)</t>
    </r>
  </si>
  <si>
    <r>
      <t>0.793</t>
    </r>
    <r>
      <rPr>
        <sz val="8"/>
        <color rgb="FF000000"/>
        <rFont val="Arial"/>
        <family val="2"/>
      </rPr>
      <t>(0.708‑0.885)</t>
    </r>
  </si>
  <si>
    <r>
      <t>0.881</t>
    </r>
    <r>
      <rPr>
        <sz val="8"/>
        <color rgb="FF000000"/>
        <rFont val="Arial"/>
        <family val="2"/>
      </rPr>
      <t>(0.786‑0.984)</t>
    </r>
  </si>
  <si>
    <r>
      <t>0.990</t>
    </r>
    <r>
      <rPr>
        <sz val="8"/>
        <color rgb="FF000000"/>
        <rFont val="Arial"/>
        <family val="2"/>
      </rPr>
      <t>(0.879‑1.11)</t>
    </r>
  </si>
  <si>
    <r>
      <t>1.07</t>
    </r>
    <r>
      <rPr>
        <sz val="8"/>
        <color rgb="FF000000"/>
        <rFont val="Arial"/>
        <family val="2"/>
      </rPr>
      <t>(0.946‑1.20)</t>
    </r>
  </si>
  <si>
    <r>
      <t>1.15</t>
    </r>
    <r>
      <rPr>
        <sz val="8"/>
        <color rgb="FF000000"/>
        <rFont val="Arial"/>
        <family val="2"/>
      </rPr>
      <t>(1.01‑1.29)</t>
    </r>
  </si>
  <si>
    <r>
      <t>1.31</t>
    </r>
    <r>
      <rPr>
        <sz val="8"/>
        <color rgb="FF000000"/>
        <rFont val="Arial"/>
        <family val="2"/>
      </rPr>
      <t>(1.13‑1.48)</t>
    </r>
  </si>
  <si>
    <r>
      <t>1.38</t>
    </r>
    <r>
      <rPr>
        <sz val="8"/>
        <color rgb="FF000000"/>
        <rFont val="Arial"/>
        <family val="2"/>
      </rPr>
      <t>(1.18‑1.56)</t>
    </r>
  </si>
  <si>
    <r>
      <t>0.697</t>
    </r>
    <r>
      <rPr>
        <sz val="8"/>
        <color rgb="FF000000"/>
        <rFont val="Arial"/>
        <family val="2"/>
      </rPr>
      <t>(0.624‑0.779)</t>
    </r>
  </si>
  <si>
    <r>
      <t>0.838</t>
    </r>
    <r>
      <rPr>
        <sz val="8"/>
        <color rgb="FF000000"/>
        <rFont val="Arial"/>
        <family val="2"/>
      </rPr>
      <t>(0.750‑0.937)</t>
    </r>
  </si>
  <si>
    <r>
      <t>1.00</t>
    </r>
    <r>
      <rPr>
        <sz val="8"/>
        <color rgb="FF000000"/>
        <rFont val="Arial"/>
        <family val="2"/>
      </rPr>
      <t>(0.896‑1.12)</t>
    </r>
  </si>
  <si>
    <r>
      <t>1.12</t>
    </r>
    <r>
      <rPr>
        <sz val="8"/>
        <color rgb="FF000000"/>
        <rFont val="Arial"/>
        <family val="2"/>
      </rPr>
      <t>(0.995‑1.25)</t>
    </r>
  </si>
  <si>
    <r>
      <t>1.25</t>
    </r>
    <r>
      <rPr>
        <sz val="8"/>
        <color rgb="FF000000"/>
        <rFont val="Arial"/>
        <family val="2"/>
      </rPr>
      <t>(1.11‑1.40)</t>
    </r>
  </si>
  <si>
    <r>
      <t>1.36</t>
    </r>
    <r>
      <rPr>
        <sz val="8"/>
        <color rgb="FF000000"/>
        <rFont val="Arial"/>
        <family val="2"/>
      </rPr>
      <t>(1.20‑1.51)</t>
    </r>
  </si>
  <si>
    <r>
      <t>1.45</t>
    </r>
    <r>
      <rPr>
        <sz val="8"/>
        <color rgb="FF000000"/>
        <rFont val="Arial"/>
        <family val="2"/>
      </rPr>
      <t>(1.28‑1.63)</t>
    </r>
  </si>
  <si>
    <r>
      <t>1.54</t>
    </r>
    <r>
      <rPr>
        <sz val="8"/>
        <color rgb="FF000000"/>
        <rFont val="Arial"/>
        <family val="2"/>
      </rPr>
      <t>(1.35‑1.73)</t>
    </r>
  </si>
  <si>
    <r>
      <t>1.65</t>
    </r>
    <r>
      <rPr>
        <sz val="8"/>
        <color rgb="FF000000"/>
        <rFont val="Arial"/>
        <family val="2"/>
      </rPr>
      <t>(1.43‑1.86)</t>
    </r>
  </si>
  <si>
    <r>
      <t>1.73</t>
    </r>
    <r>
      <rPr>
        <sz val="8"/>
        <color rgb="FF000000"/>
        <rFont val="Arial"/>
        <family val="2"/>
      </rPr>
      <t>(1.48‑1.96)</t>
    </r>
  </si>
  <si>
    <r>
      <t>0.955</t>
    </r>
    <r>
      <rPr>
        <sz val="8"/>
        <color rgb="FF000000"/>
        <rFont val="Arial"/>
        <family val="2"/>
      </rPr>
      <t>(0.855‑1.07)</t>
    </r>
  </si>
  <si>
    <r>
      <t>1.43</t>
    </r>
    <r>
      <rPr>
        <sz val="8"/>
        <color rgb="FF000000"/>
        <rFont val="Arial"/>
        <family val="2"/>
      </rPr>
      <t>(1.27‑1.59)</t>
    </r>
  </si>
  <si>
    <r>
      <t>1.62</t>
    </r>
    <r>
      <rPr>
        <sz val="8"/>
        <color rgb="FF000000"/>
        <rFont val="Arial"/>
        <family val="2"/>
      </rPr>
      <t>(1.44‑1.80)</t>
    </r>
  </si>
  <si>
    <r>
      <t>2.04</t>
    </r>
    <r>
      <rPr>
        <sz val="8"/>
        <color rgb="FF000000"/>
        <rFont val="Arial"/>
        <family val="2"/>
      </rPr>
      <t>(1.80‑2.28)</t>
    </r>
  </si>
  <si>
    <r>
      <t>2.22</t>
    </r>
    <r>
      <rPr>
        <sz val="8"/>
        <color rgb="FF000000"/>
        <rFont val="Arial"/>
        <family val="2"/>
      </rPr>
      <t>(1.96‑2.49)</t>
    </r>
  </si>
  <si>
    <r>
      <t>2.40</t>
    </r>
    <r>
      <rPr>
        <sz val="8"/>
        <color rgb="FF000000"/>
        <rFont val="Arial"/>
        <family val="2"/>
      </rPr>
      <t>(2.10‑2.69)</t>
    </r>
  </si>
  <si>
    <r>
      <t>2.63</t>
    </r>
    <r>
      <rPr>
        <sz val="8"/>
        <color rgb="FF000000"/>
        <rFont val="Arial"/>
        <family val="2"/>
      </rPr>
      <t>(2.27‑2.97)</t>
    </r>
  </si>
  <si>
    <r>
      <t>2.80</t>
    </r>
    <r>
      <rPr>
        <sz val="8"/>
        <color rgb="FF000000"/>
        <rFont val="Arial"/>
        <family val="2"/>
      </rPr>
      <t>(2.40‑3.18)</t>
    </r>
  </si>
  <si>
    <r>
      <t>1.19</t>
    </r>
    <r>
      <rPr>
        <sz val="8"/>
        <color rgb="FF000000"/>
        <rFont val="Arial"/>
        <family val="2"/>
      </rPr>
      <t>(1.07‑1.33)</t>
    </r>
  </si>
  <si>
    <r>
      <t>1.45</t>
    </r>
    <r>
      <rPr>
        <sz val="8"/>
        <color rgb="FF000000"/>
        <rFont val="Arial"/>
        <family val="2"/>
      </rPr>
      <t>(1.30‑1.62)</t>
    </r>
  </si>
  <si>
    <r>
      <t>2.10</t>
    </r>
    <r>
      <rPr>
        <sz val="8"/>
        <color rgb="FF000000"/>
        <rFont val="Arial"/>
        <family val="2"/>
      </rPr>
      <t>(1.88‑2.35)</t>
    </r>
  </si>
  <si>
    <r>
      <t>2.48</t>
    </r>
    <r>
      <rPr>
        <sz val="8"/>
        <color rgb="FF000000"/>
        <rFont val="Arial"/>
        <family val="2"/>
      </rPr>
      <t>(2.20‑2.77)</t>
    </r>
  </si>
  <si>
    <r>
      <t>2.77</t>
    </r>
    <r>
      <rPr>
        <sz val="8"/>
        <color rgb="FF000000"/>
        <rFont val="Arial"/>
        <family val="2"/>
      </rPr>
      <t>(2.44‑3.09)</t>
    </r>
  </si>
  <si>
    <r>
      <t>3.06</t>
    </r>
    <r>
      <rPr>
        <sz val="8"/>
        <color rgb="FF000000"/>
        <rFont val="Arial"/>
        <family val="2"/>
      </rPr>
      <t>(2.70‑3.43)</t>
    </r>
  </si>
  <si>
    <r>
      <t>3.36</t>
    </r>
    <r>
      <rPr>
        <sz val="8"/>
        <color rgb="FF000000"/>
        <rFont val="Arial"/>
        <family val="2"/>
      </rPr>
      <t>(2.94‑3.78)</t>
    </r>
  </si>
  <si>
    <r>
      <t>3.77</t>
    </r>
    <r>
      <rPr>
        <sz val="8"/>
        <color rgb="FF000000"/>
        <rFont val="Arial"/>
        <family val="2"/>
      </rPr>
      <t>(3.26‑4.26)</t>
    </r>
  </si>
  <si>
    <r>
      <t>4.09</t>
    </r>
    <r>
      <rPr>
        <sz val="8"/>
        <color rgb="FF000000"/>
        <rFont val="Arial"/>
        <family val="2"/>
      </rPr>
      <t>(3.51‑4.64)</t>
    </r>
  </si>
  <si>
    <r>
      <t>1.75</t>
    </r>
    <r>
      <rPr>
        <sz val="8"/>
        <color rgb="FF000000"/>
        <rFont val="Arial"/>
        <family val="2"/>
      </rPr>
      <t>(1.57‑1.95)</t>
    </r>
  </si>
  <si>
    <r>
      <t>2.21</t>
    </r>
    <r>
      <rPr>
        <sz val="8"/>
        <color rgb="FF000000"/>
        <rFont val="Arial"/>
        <family val="2"/>
      </rPr>
      <t>(1.97‑2.46)</t>
    </r>
  </si>
  <si>
    <r>
      <t>2.56</t>
    </r>
    <r>
      <rPr>
        <sz val="8"/>
        <color rgb="FF000000"/>
        <rFont val="Arial"/>
        <family val="2"/>
      </rPr>
      <t>(2.29‑2.85)</t>
    </r>
  </si>
  <si>
    <r>
      <t>3.06</t>
    </r>
    <r>
      <rPr>
        <sz val="8"/>
        <color rgb="FF000000"/>
        <rFont val="Arial"/>
        <family val="2"/>
      </rPr>
      <t>(2.71‑3.40)</t>
    </r>
  </si>
  <si>
    <r>
      <t>3.46</t>
    </r>
    <r>
      <rPr>
        <sz val="8"/>
        <color rgb="FF000000"/>
        <rFont val="Arial"/>
        <family val="2"/>
      </rPr>
      <t>(3.05‑3.84)</t>
    </r>
  </si>
  <si>
    <r>
      <t>3.87</t>
    </r>
    <r>
      <rPr>
        <sz val="8"/>
        <color rgb="FF000000"/>
        <rFont val="Arial"/>
        <family val="2"/>
      </rPr>
      <t>(3.40‑4.32)</t>
    </r>
  </si>
  <si>
    <r>
      <t>4.31</t>
    </r>
    <r>
      <rPr>
        <sz val="8"/>
        <color rgb="FF000000"/>
        <rFont val="Arial"/>
        <family val="2"/>
      </rPr>
      <t>(3.75‑4.81)</t>
    </r>
  </si>
  <si>
    <r>
      <t>4.92</t>
    </r>
    <r>
      <rPr>
        <sz val="8"/>
        <color rgb="FF000000"/>
        <rFont val="Arial"/>
        <family val="2"/>
      </rPr>
      <t>(4.23‑5.53)</t>
    </r>
  </si>
  <si>
    <r>
      <t>5.41</t>
    </r>
    <r>
      <rPr>
        <sz val="8"/>
        <color rgb="FF000000"/>
        <rFont val="Arial"/>
        <family val="2"/>
      </rPr>
      <t>(4.61‑6.12)</t>
    </r>
  </si>
  <si>
    <r>
      <t>1.55</t>
    </r>
    <r>
      <rPr>
        <sz val="8"/>
        <color rgb="FF000000"/>
        <rFont val="Arial"/>
        <family val="2"/>
      </rPr>
      <t>(1.40‑1.73)</t>
    </r>
  </si>
  <si>
    <r>
      <t>1.89</t>
    </r>
    <r>
      <rPr>
        <sz val="8"/>
        <color rgb="FF000000"/>
        <rFont val="Arial"/>
        <family val="2"/>
      </rPr>
      <t>(1.70‑2.10)</t>
    </r>
  </si>
  <si>
    <r>
      <t>2.39</t>
    </r>
    <r>
      <rPr>
        <sz val="8"/>
        <color rgb="FF000000"/>
        <rFont val="Arial"/>
        <family val="2"/>
      </rPr>
      <t>(2.15‑2.65)</t>
    </r>
  </si>
  <si>
    <r>
      <t>2.78</t>
    </r>
    <r>
      <rPr>
        <sz val="8"/>
        <color rgb="FF000000"/>
        <rFont val="Arial"/>
        <family val="2"/>
      </rPr>
      <t>(2.50‑3.09)</t>
    </r>
  </si>
  <si>
    <r>
      <t>3.79</t>
    </r>
    <r>
      <rPr>
        <sz val="8"/>
        <color rgb="FF000000"/>
        <rFont val="Arial"/>
        <family val="2"/>
      </rPr>
      <t>(3.36‑4.21)</t>
    </r>
  </si>
  <si>
    <r>
      <t>4.27</t>
    </r>
    <r>
      <rPr>
        <sz val="8"/>
        <color rgb="FF000000"/>
        <rFont val="Arial"/>
        <family val="2"/>
      </rPr>
      <t>(3.76‑4.74)</t>
    </r>
  </si>
  <si>
    <r>
      <t>4.78</t>
    </r>
    <r>
      <rPr>
        <sz val="8"/>
        <color rgb="FF000000"/>
        <rFont val="Arial"/>
        <family val="2"/>
      </rPr>
      <t>(4.16‑5.32)</t>
    </r>
  </si>
  <si>
    <r>
      <t>5.50</t>
    </r>
    <r>
      <rPr>
        <sz val="8"/>
        <color rgb="FF000000"/>
        <rFont val="Arial"/>
        <family val="2"/>
      </rPr>
      <t>(4.72‑6.16)</t>
    </r>
  </si>
  <si>
    <r>
      <t>6.09</t>
    </r>
    <r>
      <rPr>
        <sz val="8"/>
        <color rgb="FF000000"/>
        <rFont val="Arial"/>
        <family val="2"/>
      </rPr>
      <t>(5.17‑6.85)</t>
    </r>
  </si>
  <si>
    <r>
      <t>1.92</t>
    </r>
    <r>
      <rPr>
        <sz val="8"/>
        <color rgb="FF000000"/>
        <rFont val="Arial"/>
        <family val="2"/>
      </rPr>
      <t>(1.73‑2.14)</t>
    </r>
  </si>
  <si>
    <r>
      <t>2.32</t>
    </r>
    <r>
      <rPr>
        <sz val="8"/>
        <color rgb="FF000000"/>
        <rFont val="Arial"/>
        <family val="2"/>
      </rPr>
      <t>(2.10‑2.59)</t>
    </r>
  </si>
  <si>
    <r>
      <t>2.93</t>
    </r>
    <r>
      <rPr>
        <sz val="8"/>
        <color rgb="FF000000"/>
        <rFont val="Arial"/>
        <family val="2"/>
      </rPr>
      <t>(2.64‑3.26)</t>
    </r>
  </si>
  <si>
    <r>
      <t>3.42</t>
    </r>
    <r>
      <rPr>
        <sz val="8"/>
        <color rgb="FF000000"/>
        <rFont val="Arial"/>
        <family val="2"/>
      </rPr>
      <t>(3.07‑3.81)</t>
    </r>
  </si>
  <si>
    <r>
      <t>4.15</t>
    </r>
    <r>
      <rPr>
        <sz val="8"/>
        <color rgb="FF000000"/>
        <rFont val="Arial"/>
        <family val="2"/>
      </rPr>
      <t>(3.70‑4.61)</t>
    </r>
  </si>
  <si>
    <r>
      <t>4.76</t>
    </r>
    <r>
      <rPr>
        <sz val="8"/>
        <color rgb="FF000000"/>
        <rFont val="Arial"/>
        <family val="2"/>
      </rPr>
      <t>(4.20‑5.30)</t>
    </r>
  </si>
  <si>
    <r>
      <t>5.43</t>
    </r>
    <r>
      <rPr>
        <sz val="8"/>
        <color rgb="FF000000"/>
        <rFont val="Arial"/>
        <family val="2"/>
      </rPr>
      <t>(4.74‑6.05)</t>
    </r>
  </si>
  <si>
    <r>
      <t>6.14</t>
    </r>
    <r>
      <rPr>
        <sz val="8"/>
        <color rgb="FF000000"/>
        <rFont val="Arial"/>
        <family val="2"/>
      </rPr>
      <t>(5.31‑6.86)</t>
    </r>
  </si>
  <si>
    <r>
      <t>7.19</t>
    </r>
    <r>
      <rPr>
        <sz val="8"/>
        <color rgb="FF000000"/>
        <rFont val="Arial"/>
        <family val="2"/>
      </rPr>
      <t>(6.11‑8.09)</t>
    </r>
  </si>
  <si>
    <r>
      <t>8.08</t>
    </r>
    <r>
      <rPr>
        <sz val="8"/>
        <color rgb="FF000000"/>
        <rFont val="Arial"/>
        <family val="2"/>
      </rPr>
      <t>(6.76‑9.15)</t>
    </r>
  </si>
  <si>
    <r>
      <t>2.31</t>
    </r>
    <r>
      <rPr>
        <sz val="8"/>
        <color rgb="FF000000"/>
        <rFont val="Arial"/>
        <family val="2"/>
      </rPr>
      <t>(2.07‑2.63)</t>
    </r>
  </si>
  <si>
    <r>
      <t>2.80</t>
    </r>
    <r>
      <rPr>
        <sz val="8"/>
        <color rgb="FF000000"/>
        <rFont val="Arial"/>
        <family val="2"/>
      </rPr>
      <t>(2.50‑3.18)</t>
    </r>
  </si>
  <si>
    <r>
      <t>3.56</t>
    </r>
    <r>
      <rPr>
        <sz val="8"/>
        <color rgb="FF000000"/>
        <rFont val="Arial"/>
        <family val="2"/>
      </rPr>
      <t>(3.16‑4.03)</t>
    </r>
  </si>
  <si>
    <r>
      <t>4.20</t>
    </r>
    <r>
      <rPr>
        <sz val="8"/>
        <color rgb="FF000000"/>
        <rFont val="Arial"/>
        <family val="2"/>
      </rPr>
      <t>(3.71‑4.76)</t>
    </r>
  </si>
  <si>
    <r>
      <t>5.17</t>
    </r>
    <r>
      <rPr>
        <sz val="8"/>
        <color rgb="FF000000"/>
        <rFont val="Arial"/>
        <family val="2"/>
      </rPr>
      <t>(4.53‑5.86)</t>
    </r>
  </si>
  <si>
    <r>
      <t>6.02</t>
    </r>
    <r>
      <rPr>
        <sz val="8"/>
        <color rgb="FF000000"/>
        <rFont val="Arial"/>
        <family val="2"/>
      </rPr>
      <t>(5.22‑6.81)</t>
    </r>
  </si>
  <si>
    <r>
      <t>6.97</t>
    </r>
    <r>
      <rPr>
        <sz val="8"/>
        <color rgb="FF000000"/>
        <rFont val="Arial"/>
        <family val="2"/>
      </rPr>
      <t>(5.97‑7.89)</t>
    </r>
  </si>
  <si>
    <r>
      <t>8.02</t>
    </r>
    <r>
      <rPr>
        <sz val="8"/>
        <color rgb="FF000000"/>
        <rFont val="Arial"/>
        <family val="2"/>
      </rPr>
      <t>(6.77‑9.11)</t>
    </r>
  </si>
  <si>
    <r>
      <t>9.61</t>
    </r>
    <r>
      <rPr>
        <sz val="8"/>
        <color rgb="FF000000"/>
        <rFont val="Arial"/>
        <family val="2"/>
      </rPr>
      <t>(7.93‑11.0)</t>
    </r>
  </si>
  <si>
    <r>
      <t>11.0</t>
    </r>
    <r>
      <rPr>
        <sz val="8"/>
        <color rgb="FF000000"/>
        <rFont val="Arial"/>
        <family val="2"/>
      </rPr>
      <t>(8.90‑12.6)</t>
    </r>
  </si>
  <si>
    <r>
      <t>2.66</t>
    </r>
    <r>
      <rPr>
        <sz val="8"/>
        <color rgb="FF000000"/>
        <rFont val="Arial"/>
        <family val="2"/>
      </rPr>
      <t>(2.45‑2.93)</t>
    </r>
  </si>
  <si>
    <r>
      <t>4.21</t>
    </r>
    <r>
      <rPr>
        <sz val="8"/>
        <color rgb="FF000000"/>
        <rFont val="Arial"/>
        <family val="2"/>
      </rPr>
      <t>(3.86‑4.62)</t>
    </r>
  </si>
  <si>
    <r>
      <t>5.04</t>
    </r>
    <r>
      <rPr>
        <sz val="8"/>
        <color rgb="FF000000"/>
        <rFont val="Arial"/>
        <family val="2"/>
      </rPr>
      <t>(4.61‑5.52)</t>
    </r>
  </si>
  <si>
    <r>
      <t>6.31</t>
    </r>
    <r>
      <rPr>
        <sz val="8"/>
        <color rgb="FF000000"/>
        <rFont val="Arial"/>
        <family val="2"/>
      </rPr>
      <t>(5.72‑6.88)</t>
    </r>
  </si>
  <si>
    <r>
      <t>7.43</t>
    </r>
    <r>
      <rPr>
        <sz val="8"/>
        <color rgb="FF000000"/>
        <rFont val="Arial"/>
        <family val="2"/>
      </rPr>
      <t>(6.69‑8.08)</t>
    </r>
  </si>
  <si>
    <r>
      <t>8.69</t>
    </r>
    <r>
      <rPr>
        <sz val="8"/>
        <color rgb="FF000000"/>
        <rFont val="Arial"/>
        <family val="2"/>
      </rPr>
      <t>(7.76‑9.43)</t>
    </r>
  </si>
  <si>
    <r>
      <t>10.1</t>
    </r>
    <r>
      <rPr>
        <sz val="8"/>
        <color rgb="FF000000"/>
        <rFont val="Arial"/>
        <family val="2"/>
      </rPr>
      <t>(8.94‑10.9)</t>
    </r>
  </si>
  <si>
    <r>
      <t>12.3</t>
    </r>
    <r>
      <rPr>
        <sz val="8"/>
        <color rgb="FF000000"/>
        <rFont val="Arial"/>
        <family val="2"/>
      </rPr>
      <t>(10.7‑13.3)</t>
    </r>
  </si>
  <si>
    <r>
      <t>14.2</t>
    </r>
    <r>
      <rPr>
        <sz val="8"/>
        <color rgb="FF000000"/>
        <rFont val="Arial"/>
        <family val="2"/>
      </rPr>
      <t>(12.2‑15.3)</t>
    </r>
  </si>
  <si>
    <r>
      <t>3.07</t>
    </r>
    <r>
      <rPr>
        <sz val="8"/>
        <color rgb="FF000000"/>
        <rFont val="Arial"/>
        <family val="2"/>
      </rPr>
      <t>(2.83‑3.37)</t>
    </r>
  </si>
  <si>
    <r>
      <t>3.73</t>
    </r>
    <r>
      <rPr>
        <sz val="8"/>
        <color rgb="FF000000"/>
        <rFont val="Arial"/>
        <family val="2"/>
      </rPr>
      <t>(3.44‑4.10)</t>
    </r>
  </si>
  <si>
    <r>
      <t>4.84</t>
    </r>
    <r>
      <rPr>
        <sz val="8"/>
        <color rgb="FF000000"/>
        <rFont val="Arial"/>
        <family val="2"/>
      </rPr>
      <t>(4.46‑5.31)</t>
    </r>
  </si>
  <si>
    <r>
      <t>5.79</t>
    </r>
    <r>
      <rPr>
        <sz val="8"/>
        <color rgb="FF000000"/>
        <rFont val="Arial"/>
        <family val="2"/>
      </rPr>
      <t>(5.31‑6.34)</t>
    </r>
  </si>
  <si>
    <r>
      <t>7.22</t>
    </r>
    <r>
      <rPr>
        <sz val="8"/>
        <color rgb="FF000000"/>
        <rFont val="Arial"/>
        <family val="2"/>
      </rPr>
      <t>(6.58‑7.88)</t>
    </r>
  </si>
  <si>
    <r>
      <t>8.47</t>
    </r>
    <r>
      <rPr>
        <sz val="8"/>
        <color rgb="FF000000"/>
        <rFont val="Arial"/>
        <family val="2"/>
      </rPr>
      <t>(7.66‑9.22)</t>
    </r>
  </si>
  <si>
    <r>
      <t>11.4</t>
    </r>
    <r>
      <rPr>
        <sz val="8"/>
        <color rgb="FF000000"/>
        <rFont val="Arial"/>
        <family val="2"/>
      </rPr>
      <t>(10.2‑12.4)</t>
    </r>
  </si>
  <si>
    <r>
      <t>15.9</t>
    </r>
    <r>
      <rPr>
        <sz val="8"/>
        <color rgb="FF000000"/>
        <rFont val="Arial"/>
        <family val="2"/>
      </rPr>
      <t>(13.7‑17.3)</t>
    </r>
  </si>
  <si>
    <r>
      <t>3.24</t>
    </r>
    <r>
      <rPr>
        <sz val="8"/>
        <color rgb="FF000000"/>
        <rFont val="Arial"/>
        <family val="2"/>
      </rPr>
      <t>(2.99‑3.54)</t>
    </r>
  </si>
  <si>
    <r>
      <t>3.94</t>
    </r>
    <r>
      <rPr>
        <sz val="8"/>
        <color rgb="FF000000"/>
        <rFont val="Arial"/>
        <family val="2"/>
      </rPr>
      <t>(3.63‑4.31)</t>
    </r>
  </si>
  <si>
    <r>
      <t>5.08</t>
    </r>
    <r>
      <rPr>
        <sz val="8"/>
        <color rgb="FF000000"/>
        <rFont val="Arial"/>
        <family val="2"/>
      </rPr>
      <t>(4.68‑5.55)</t>
    </r>
  </si>
  <si>
    <r>
      <t>6.06</t>
    </r>
    <r>
      <rPr>
        <sz val="8"/>
        <color rgb="FF000000"/>
        <rFont val="Arial"/>
        <family val="2"/>
      </rPr>
      <t>(5.56‑6.61)</t>
    </r>
  </si>
  <si>
    <r>
      <t>7.53</t>
    </r>
    <r>
      <rPr>
        <sz val="8"/>
        <color rgb="FF000000"/>
        <rFont val="Arial"/>
        <family val="2"/>
      </rPr>
      <t>(6.87‑8.19)</t>
    </r>
  </si>
  <si>
    <r>
      <t>8.80</t>
    </r>
    <r>
      <rPr>
        <sz val="8"/>
        <color rgb="FF000000"/>
        <rFont val="Arial"/>
        <family val="2"/>
      </rPr>
      <t>(7.98‑9.55)</t>
    </r>
  </si>
  <si>
    <r>
      <t>10.2</t>
    </r>
    <r>
      <rPr>
        <sz val="8"/>
        <color rgb="FF000000"/>
        <rFont val="Arial"/>
        <family val="2"/>
      </rPr>
      <t>(9.20‑11.1)</t>
    </r>
  </si>
  <si>
    <r>
      <t>14.2</t>
    </r>
    <r>
      <rPr>
        <sz val="8"/>
        <color rgb="FF000000"/>
        <rFont val="Arial"/>
        <family val="2"/>
      </rPr>
      <t>(12.5‑15.4)</t>
    </r>
  </si>
  <si>
    <r>
      <t>16.2</t>
    </r>
    <r>
      <rPr>
        <sz val="8"/>
        <color rgb="FF000000"/>
        <rFont val="Arial"/>
        <family val="2"/>
      </rPr>
      <t>(14.1‑17.6)</t>
    </r>
  </si>
  <si>
    <r>
      <t>3.41</t>
    </r>
    <r>
      <rPr>
        <sz val="8"/>
        <color rgb="FF000000"/>
        <rFont val="Arial"/>
        <family val="2"/>
      </rPr>
      <t>(3.15‑3.72)</t>
    </r>
  </si>
  <si>
    <r>
      <t>5.32</t>
    </r>
    <r>
      <rPr>
        <sz val="8"/>
        <color rgb="FF000000"/>
        <rFont val="Arial"/>
        <family val="2"/>
      </rPr>
      <t>(4.91‑5.80)</t>
    </r>
  </si>
  <si>
    <r>
      <t>6.33</t>
    </r>
    <r>
      <rPr>
        <sz val="8"/>
        <color rgb="FF000000"/>
        <rFont val="Arial"/>
        <family val="2"/>
      </rPr>
      <t>(5.82‑6.88)</t>
    </r>
  </si>
  <si>
    <r>
      <t>7.83</t>
    </r>
    <r>
      <rPr>
        <sz val="8"/>
        <color rgb="FF000000"/>
        <rFont val="Arial"/>
        <family val="2"/>
      </rPr>
      <t>(7.16‑8.50)</t>
    </r>
  </si>
  <si>
    <r>
      <t>9.13</t>
    </r>
    <r>
      <rPr>
        <sz val="8"/>
        <color rgb="FF000000"/>
        <rFont val="Arial"/>
        <family val="2"/>
      </rPr>
      <t>(8.30‑9.89)</t>
    </r>
  </si>
  <si>
    <r>
      <t>10.6</t>
    </r>
    <r>
      <rPr>
        <sz val="8"/>
        <color rgb="FF000000"/>
        <rFont val="Arial"/>
        <family val="2"/>
      </rPr>
      <t>(9.55‑11.4)</t>
    </r>
  </si>
  <si>
    <r>
      <t>12.2</t>
    </r>
    <r>
      <rPr>
        <sz val="8"/>
        <color rgb="FF000000"/>
        <rFont val="Arial"/>
        <family val="2"/>
      </rPr>
      <t>(10.9‑13.2)</t>
    </r>
  </si>
  <si>
    <r>
      <t>14.6</t>
    </r>
    <r>
      <rPr>
        <sz val="8"/>
        <color rgb="FF000000"/>
        <rFont val="Arial"/>
        <family val="2"/>
      </rPr>
      <t>(12.9‑15.7)</t>
    </r>
  </si>
  <si>
    <r>
      <t>16.6</t>
    </r>
    <r>
      <rPr>
        <sz val="8"/>
        <color rgb="FF000000"/>
        <rFont val="Arial"/>
        <family val="2"/>
      </rPr>
      <t>(14.5‑18.0)</t>
    </r>
  </si>
  <si>
    <r>
      <t>3.96</t>
    </r>
    <r>
      <rPr>
        <sz val="8"/>
        <color rgb="FF000000"/>
        <rFont val="Arial"/>
        <family val="2"/>
      </rPr>
      <t>(3.66‑4.31)</t>
    </r>
  </si>
  <si>
    <r>
      <t>4.78</t>
    </r>
    <r>
      <rPr>
        <sz val="8"/>
        <color rgb="FF000000"/>
        <rFont val="Arial"/>
        <family val="2"/>
      </rPr>
      <t>(4.41‑5.20)</t>
    </r>
  </si>
  <si>
    <r>
      <t>6.05</t>
    </r>
    <r>
      <rPr>
        <sz val="8"/>
        <color rgb="FF000000"/>
        <rFont val="Arial"/>
        <family val="2"/>
      </rPr>
      <t>(5.58‑6.57)</t>
    </r>
  </si>
  <si>
    <r>
      <t>7.13</t>
    </r>
    <r>
      <rPr>
        <sz val="8"/>
        <color rgb="FF000000"/>
        <rFont val="Arial"/>
        <family val="2"/>
      </rPr>
      <t>(6.55‑7.72)</t>
    </r>
  </si>
  <si>
    <r>
      <t>8.72</t>
    </r>
    <r>
      <rPr>
        <sz val="8"/>
        <color rgb="FF000000"/>
        <rFont val="Arial"/>
        <family val="2"/>
      </rPr>
      <t>(7.98‑9.44)</t>
    </r>
  </si>
  <si>
    <r>
      <t>10.1</t>
    </r>
    <r>
      <rPr>
        <sz val="8"/>
        <color rgb="FF000000"/>
        <rFont val="Arial"/>
        <family val="2"/>
      </rPr>
      <t>(9.17‑10.9)</t>
    </r>
  </si>
  <si>
    <r>
      <t>11.6</t>
    </r>
    <r>
      <rPr>
        <sz val="8"/>
        <color rgb="FF000000"/>
        <rFont val="Arial"/>
        <family val="2"/>
      </rPr>
      <t>(10.5‑12.5)</t>
    </r>
  </si>
  <si>
    <r>
      <t>13.2</t>
    </r>
    <r>
      <rPr>
        <sz val="8"/>
        <color rgb="FF000000"/>
        <rFont val="Arial"/>
        <family val="2"/>
      </rPr>
      <t>(11.9‑14.3)</t>
    </r>
  </si>
  <si>
    <r>
      <t>15.7</t>
    </r>
    <r>
      <rPr>
        <sz val="8"/>
        <color rgb="FF000000"/>
        <rFont val="Arial"/>
        <family val="2"/>
      </rPr>
      <t>(13.9‑16.9)</t>
    </r>
  </si>
  <si>
    <r>
      <t>17.8</t>
    </r>
    <r>
      <rPr>
        <sz val="8"/>
        <color rgb="FF000000"/>
        <rFont val="Arial"/>
        <family val="2"/>
      </rPr>
      <t>(15.5‑19.2)</t>
    </r>
  </si>
  <si>
    <r>
      <t>4.49</t>
    </r>
    <r>
      <rPr>
        <sz val="8"/>
        <color rgb="FF000000"/>
        <rFont val="Arial"/>
        <family val="2"/>
      </rPr>
      <t>(4.17‑4.84)</t>
    </r>
  </si>
  <si>
    <r>
      <t>5.39</t>
    </r>
    <r>
      <rPr>
        <sz val="8"/>
        <color rgb="FF000000"/>
        <rFont val="Arial"/>
        <family val="2"/>
      </rPr>
      <t>(5.01‑5.82)</t>
    </r>
  </si>
  <si>
    <r>
      <t>6.71</t>
    </r>
    <r>
      <rPr>
        <sz val="8"/>
        <color rgb="FF000000"/>
        <rFont val="Arial"/>
        <family val="2"/>
      </rPr>
      <t>(6.24‑7.24)</t>
    </r>
  </si>
  <si>
    <r>
      <t>7.81</t>
    </r>
    <r>
      <rPr>
        <sz val="8"/>
        <color rgb="FF000000"/>
        <rFont val="Arial"/>
        <family val="2"/>
      </rPr>
      <t>(7.24‑8.41)</t>
    </r>
  </si>
  <si>
    <r>
      <t>9.40</t>
    </r>
    <r>
      <rPr>
        <sz val="8"/>
        <color rgb="FF000000"/>
        <rFont val="Arial"/>
        <family val="2"/>
      </rPr>
      <t>(8.67‑10.1)</t>
    </r>
  </si>
  <si>
    <r>
      <t>10.7</t>
    </r>
    <r>
      <rPr>
        <sz val="8"/>
        <color rgb="FF000000"/>
        <rFont val="Arial"/>
        <family val="2"/>
      </rPr>
      <t>(9.86‑11.5)</t>
    </r>
  </si>
  <si>
    <r>
      <t>12.2</t>
    </r>
    <r>
      <rPr>
        <sz val="8"/>
        <color rgb="FF000000"/>
        <rFont val="Arial"/>
        <family val="2"/>
      </rPr>
      <t>(11.1‑13.0)</t>
    </r>
  </si>
  <si>
    <r>
      <t>15.9</t>
    </r>
    <r>
      <rPr>
        <sz val="8"/>
        <color rgb="FF000000"/>
        <rFont val="Arial"/>
        <family val="2"/>
      </rPr>
      <t>(14.3‑17.1)</t>
    </r>
  </si>
  <si>
    <r>
      <t>17.9</t>
    </r>
    <r>
      <rPr>
        <sz val="8"/>
        <color rgb="FF000000"/>
        <rFont val="Arial"/>
        <family val="2"/>
      </rPr>
      <t>(15.9‑19.2)</t>
    </r>
  </si>
  <si>
    <r>
      <t>6.05</t>
    </r>
    <r>
      <rPr>
        <sz val="8"/>
        <color rgb="FF000000"/>
        <rFont val="Arial"/>
        <family val="2"/>
      </rPr>
      <t>(5.67‑6.47)</t>
    </r>
  </si>
  <si>
    <r>
      <t>7.20</t>
    </r>
    <r>
      <rPr>
        <sz val="8"/>
        <color rgb="FF000000"/>
        <rFont val="Arial"/>
        <family val="2"/>
      </rPr>
      <t>(6.75‑7.70)</t>
    </r>
  </si>
  <si>
    <r>
      <t>8.70</t>
    </r>
    <r>
      <rPr>
        <sz val="8"/>
        <color rgb="FF000000"/>
        <rFont val="Arial"/>
        <family val="2"/>
      </rPr>
      <t>(8.16‑9.31)</t>
    </r>
  </si>
  <si>
    <r>
      <t>9.93</t>
    </r>
    <r>
      <rPr>
        <sz val="8"/>
        <color rgb="FF000000"/>
        <rFont val="Arial"/>
        <family val="2"/>
      </rPr>
      <t>(9.29‑10.6)</t>
    </r>
  </si>
  <si>
    <r>
      <t>15.9</t>
    </r>
    <r>
      <rPr>
        <sz val="8"/>
        <color rgb="FF000000"/>
        <rFont val="Arial"/>
        <family val="2"/>
      </rPr>
      <t>(14.7‑17.0)</t>
    </r>
  </si>
  <si>
    <r>
      <t>18.0</t>
    </r>
    <r>
      <rPr>
        <sz val="8"/>
        <color rgb="FF000000"/>
        <rFont val="Arial"/>
        <family val="2"/>
      </rPr>
      <t>(16.4‑19.2)</t>
    </r>
  </si>
  <si>
    <r>
      <t>19.6</t>
    </r>
    <r>
      <rPr>
        <sz val="8"/>
        <color rgb="FF000000"/>
        <rFont val="Arial"/>
        <family val="2"/>
      </rPr>
      <t>(17.8‑21.0)</t>
    </r>
  </si>
  <si>
    <r>
      <t>7.48</t>
    </r>
    <r>
      <rPr>
        <sz val="8"/>
        <color rgb="FF000000"/>
        <rFont val="Arial"/>
        <family val="2"/>
      </rPr>
      <t>(7.06‑7.96)</t>
    </r>
  </si>
  <si>
    <r>
      <t>8.87</t>
    </r>
    <r>
      <rPr>
        <sz val="8"/>
        <color rgb="FF000000"/>
        <rFont val="Arial"/>
        <family val="2"/>
      </rPr>
      <t>(8.36‑9.44)</t>
    </r>
  </si>
  <si>
    <r>
      <t>10.6</t>
    </r>
    <r>
      <rPr>
        <sz val="8"/>
        <color rgb="FF000000"/>
        <rFont val="Arial"/>
        <family val="2"/>
      </rPr>
      <t>(9.95‑11.2)</t>
    </r>
  </si>
  <si>
    <r>
      <t>11.9</t>
    </r>
    <r>
      <rPr>
        <sz val="8"/>
        <color rgb="FF000000"/>
        <rFont val="Arial"/>
        <family val="2"/>
      </rPr>
      <t>(11.2‑12.7)</t>
    </r>
  </si>
  <si>
    <r>
      <t>15.2</t>
    </r>
    <r>
      <rPr>
        <sz val="8"/>
        <color rgb="FF000000"/>
        <rFont val="Arial"/>
        <family val="2"/>
      </rPr>
      <t>(14.2‑16.2)</t>
    </r>
  </si>
  <si>
    <r>
      <t>18.2</t>
    </r>
    <r>
      <rPr>
        <sz val="8"/>
        <color rgb="FF000000"/>
        <rFont val="Arial"/>
        <family val="2"/>
      </rPr>
      <t>(16.9‑19.3)</t>
    </r>
  </si>
  <si>
    <r>
      <t>21.8</t>
    </r>
    <r>
      <rPr>
        <sz val="8"/>
        <color rgb="FF000000"/>
        <rFont val="Arial"/>
        <family val="2"/>
      </rPr>
      <t>(20.0‑23.2)</t>
    </r>
  </si>
  <si>
    <r>
      <t>9.47</t>
    </r>
    <r>
      <rPr>
        <sz val="8"/>
        <color rgb="FF000000"/>
        <rFont val="Arial"/>
        <family val="2"/>
      </rPr>
      <t>(8.95‑10.0)</t>
    </r>
  </si>
  <si>
    <r>
      <t>11.2</t>
    </r>
    <r>
      <rPr>
        <sz val="8"/>
        <color rgb="FF000000"/>
        <rFont val="Arial"/>
        <family val="2"/>
      </rPr>
      <t>(10.6‑11.8)</t>
    </r>
  </si>
  <si>
    <r>
      <t>13.1</t>
    </r>
    <r>
      <rPr>
        <sz val="8"/>
        <color rgb="FF000000"/>
        <rFont val="Arial"/>
        <family val="2"/>
      </rPr>
      <t>(12.3‑13.8)</t>
    </r>
  </si>
  <si>
    <r>
      <t>16.5</t>
    </r>
    <r>
      <rPr>
        <sz val="8"/>
        <color rgb="FF000000"/>
        <rFont val="Arial"/>
        <family val="2"/>
      </rPr>
      <t>(15.5‑17.4)</t>
    </r>
  </si>
  <si>
    <r>
      <t>17.9</t>
    </r>
    <r>
      <rPr>
        <sz val="8"/>
        <color rgb="FF000000"/>
        <rFont val="Arial"/>
        <family val="2"/>
      </rPr>
      <t>(16.8‑18.9)</t>
    </r>
  </si>
  <si>
    <r>
      <t>19.4</t>
    </r>
    <r>
      <rPr>
        <sz val="8"/>
        <color rgb="FF000000"/>
        <rFont val="Arial"/>
        <family val="2"/>
      </rPr>
      <t>(18.1‑20.4)</t>
    </r>
  </si>
  <si>
    <r>
      <t>22.6</t>
    </r>
    <r>
      <rPr>
        <sz val="8"/>
        <color rgb="FF000000"/>
        <rFont val="Arial"/>
        <family val="2"/>
      </rPr>
      <t>(21.0‑23.9)</t>
    </r>
  </si>
  <si>
    <r>
      <t>23.9</t>
    </r>
    <r>
      <rPr>
        <sz val="8"/>
        <color rgb="FF000000"/>
        <rFont val="Arial"/>
        <family val="2"/>
      </rPr>
      <t>(22.1‑25.3)</t>
    </r>
  </si>
  <si>
    <r>
      <t>11.3</t>
    </r>
    <r>
      <rPr>
        <sz val="8"/>
        <color rgb="FF000000"/>
        <rFont val="Arial"/>
        <family val="2"/>
      </rPr>
      <t>(10.7‑11.9)</t>
    </r>
  </si>
  <si>
    <r>
      <t>13.3</t>
    </r>
    <r>
      <rPr>
        <sz val="8"/>
        <color rgb="FF000000"/>
        <rFont val="Arial"/>
        <family val="2"/>
      </rPr>
      <t>(12.6‑14.0)</t>
    </r>
  </si>
  <si>
    <r>
      <t>15.4</t>
    </r>
    <r>
      <rPr>
        <sz val="8"/>
        <color rgb="FF000000"/>
        <rFont val="Arial"/>
        <family val="2"/>
      </rPr>
      <t>(14.6‑16.2)</t>
    </r>
  </si>
  <si>
    <r>
      <t>17.0</t>
    </r>
    <r>
      <rPr>
        <sz val="8"/>
        <color rgb="FF000000"/>
        <rFont val="Arial"/>
        <family val="2"/>
      </rPr>
      <t>(16.1‑17.9)</t>
    </r>
  </si>
  <si>
    <r>
      <t>18.9</t>
    </r>
    <r>
      <rPr>
        <sz val="8"/>
        <color rgb="FF000000"/>
        <rFont val="Arial"/>
        <family val="2"/>
      </rPr>
      <t>(17.9‑19.9)</t>
    </r>
  </si>
  <si>
    <r>
      <t>20.4</t>
    </r>
    <r>
      <rPr>
        <sz val="8"/>
        <color rgb="FF000000"/>
        <rFont val="Arial"/>
        <family val="2"/>
      </rPr>
      <t>(19.3‑21.5)</t>
    </r>
  </si>
  <si>
    <r>
      <t>21.8</t>
    </r>
    <r>
      <rPr>
        <sz val="8"/>
        <color rgb="FF000000"/>
        <rFont val="Arial"/>
        <family val="2"/>
      </rPr>
      <t>(20.6‑23.0)</t>
    </r>
  </si>
  <si>
    <r>
      <t>23.1</t>
    </r>
    <r>
      <rPr>
        <sz val="8"/>
        <color rgb="FF000000"/>
        <rFont val="Arial"/>
        <family val="2"/>
      </rPr>
      <t>(21.8‑24.4)</t>
    </r>
  </si>
  <si>
    <r>
      <t>24.8</t>
    </r>
    <r>
      <rPr>
        <sz val="8"/>
        <color rgb="FF000000"/>
        <rFont val="Arial"/>
        <family val="2"/>
      </rPr>
      <t>(23.3‑26.1)</t>
    </r>
  </si>
  <si>
    <r>
      <t>26.0</t>
    </r>
    <r>
      <rPr>
        <sz val="8"/>
        <color rgb="FF000000"/>
        <rFont val="Arial"/>
        <family val="2"/>
      </rPr>
      <t>(24.3‑27.4)</t>
    </r>
  </si>
  <si>
    <r>
      <t>Name: </t>
    </r>
    <r>
      <rPr>
        <sz val="9"/>
        <color rgb="FF000000"/>
        <rFont val="Arial"/>
        <family val="2"/>
      </rPr>
      <t>Easton, Maryland, USA*</t>
    </r>
  </si>
  <si>
    <r>
      <t>Latitude:</t>
    </r>
    <r>
      <rPr>
        <sz val="9"/>
        <color rgb="FF000000"/>
        <rFont val="Arial"/>
        <family val="2"/>
      </rPr>
      <t> 38.7430°</t>
    </r>
  </si>
  <si>
    <r>
      <t>Longitude:</t>
    </r>
    <r>
      <rPr>
        <sz val="9"/>
        <color rgb="FF000000"/>
        <rFont val="Arial"/>
        <family val="2"/>
      </rPr>
      <t> -76.0670°</t>
    </r>
  </si>
  <si>
    <r>
      <t>Elevation:</t>
    </r>
    <r>
      <rPr>
        <sz val="9"/>
        <color rgb="FF000000"/>
        <rFont val="Arial"/>
        <family val="2"/>
      </rPr>
      <t> 40.73 ft **</t>
    </r>
  </si>
  <si>
    <r>
      <t>0.355</t>
    </r>
    <r>
      <rPr>
        <sz val="8"/>
        <color rgb="FF000000"/>
        <rFont val="Arial"/>
        <family val="2"/>
      </rPr>
      <t>(0.321‑0.392)</t>
    </r>
  </si>
  <si>
    <r>
      <t>0.424</t>
    </r>
    <r>
      <rPr>
        <sz val="8"/>
        <color rgb="FF000000"/>
        <rFont val="Arial"/>
        <family val="2"/>
      </rPr>
      <t>(0.384‑0.469)</t>
    </r>
  </si>
  <si>
    <r>
      <t>0.505</t>
    </r>
    <r>
      <rPr>
        <sz val="8"/>
        <color rgb="FF000000"/>
        <rFont val="Arial"/>
        <family val="2"/>
      </rPr>
      <t>(0.457‑0.559)</t>
    </r>
  </si>
  <si>
    <r>
      <t>0.564</t>
    </r>
    <r>
      <rPr>
        <sz val="8"/>
        <color rgb="FF000000"/>
        <rFont val="Arial"/>
        <family val="2"/>
      </rPr>
      <t>(0.509‑0.623)</t>
    </r>
  </si>
  <si>
    <r>
      <t>0.639</t>
    </r>
    <r>
      <rPr>
        <sz val="8"/>
        <color rgb="FF000000"/>
        <rFont val="Arial"/>
        <family val="2"/>
      </rPr>
      <t>(0.573‑0.707)</t>
    </r>
  </si>
  <si>
    <r>
      <t>0.694</t>
    </r>
    <r>
      <rPr>
        <sz val="8"/>
        <color rgb="FF000000"/>
        <rFont val="Arial"/>
        <family val="2"/>
      </rPr>
      <t>(0.619‑0.769)</t>
    </r>
  </si>
  <si>
    <r>
      <t>0.748</t>
    </r>
    <r>
      <rPr>
        <sz val="8"/>
        <color rgb="FF000000"/>
        <rFont val="Arial"/>
        <family val="2"/>
      </rPr>
      <t>(0.664‑0.832)</t>
    </r>
  </si>
  <si>
    <r>
      <t>0.800</t>
    </r>
    <r>
      <rPr>
        <sz val="8"/>
        <color rgb="FF000000"/>
        <rFont val="Arial"/>
        <family val="2"/>
      </rPr>
      <t>(0.706‑0.893)</t>
    </r>
  </si>
  <si>
    <r>
      <t>0.865</t>
    </r>
    <r>
      <rPr>
        <sz val="8"/>
        <color rgb="FF000000"/>
        <rFont val="Arial"/>
        <family val="2"/>
      </rPr>
      <t>(0.755‑0.974)</t>
    </r>
  </si>
  <si>
    <r>
      <t>0.917</t>
    </r>
    <r>
      <rPr>
        <sz val="8"/>
        <color rgb="FF000000"/>
        <rFont val="Arial"/>
        <family val="2"/>
      </rPr>
      <t>(0.793‑1.04)</t>
    </r>
  </si>
  <si>
    <r>
      <t>0.567</t>
    </r>
    <r>
      <rPr>
        <sz val="8"/>
        <color rgb="FF000000"/>
        <rFont val="Arial"/>
        <family val="2"/>
      </rPr>
      <t>(0.512‑0.626)</t>
    </r>
  </si>
  <si>
    <r>
      <t>0.679</t>
    </r>
    <r>
      <rPr>
        <sz val="8"/>
        <color rgb="FF000000"/>
        <rFont val="Arial"/>
        <family val="2"/>
      </rPr>
      <t>(0.614‑0.750)</t>
    </r>
  </si>
  <si>
    <r>
      <t>0.809</t>
    </r>
    <r>
      <rPr>
        <sz val="8"/>
        <color rgb="FF000000"/>
        <rFont val="Arial"/>
        <family val="2"/>
      </rPr>
      <t>(0.731‑0.894)</t>
    </r>
  </si>
  <si>
    <r>
      <t>0.902</t>
    </r>
    <r>
      <rPr>
        <sz val="8"/>
        <color rgb="FF000000"/>
        <rFont val="Arial"/>
        <family val="2"/>
      </rPr>
      <t>(0.813‑0.996)</t>
    </r>
  </si>
  <si>
    <r>
      <t>1.02</t>
    </r>
    <r>
      <rPr>
        <sz val="8"/>
        <color rgb="FF000000"/>
        <rFont val="Arial"/>
        <family val="2"/>
      </rPr>
      <t>(0.912‑1.13)</t>
    </r>
  </si>
  <si>
    <r>
      <t>1.10</t>
    </r>
    <r>
      <rPr>
        <sz val="8"/>
        <color rgb="FF000000"/>
        <rFont val="Arial"/>
        <family val="2"/>
      </rPr>
      <t>(0.986‑1.22)</t>
    </r>
  </si>
  <si>
    <r>
      <t>1.19</t>
    </r>
    <r>
      <rPr>
        <sz val="8"/>
        <color rgb="FF000000"/>
        <rFont val="Arial"/>
        <family val="2"/>
      </rPr>
      <t>(1.06‑1.32)</t>
    </r>
  </si>
  <si>
    <r>
      <t>1.37</t>
    </r>
    <r>
      <rPr>
        <sz val="8"/>
        <color rgb="FF000000"/>
        <rFont val="Arial"/>
        <family val="2"/>
      </rPr>
      <t>(1.19‑1.54)</t>
    </r>
  </si>
  <si>
    <r>
      <t>1.44</t>
    </r>
    <r>
      <rPr>
        <sz val="8"/>
        <color rgb="FF000000"/>
        <rFont val="Arial"/>
        <family val="2"/>
      </rPr>
      <t>(1.25‑1.64)</t>
    </r>
  </si>
  <si>
    <r>
      <t>0.708</t>
    </r>
    <r>
      <rPr>
        <sz val="8"/>
        <color rgb="FF000000"/>
        <rFont val="Arial"/>
        <family val="2"/>
      </rPr>
      <t>(0.641‑0.783)</t>
    </r>
  </si>
  <si>
    <r>
      <t>0.853</t>
    </r>
    <r>
      <rPr>
        <sz val="8"/>
        <color rgb="FF000000"/>
        <rFont val="Arial"/>
        <family val="2"/>
      </rPr>
      <t>(0.771‑0.942)</t>
    </r>
  </si>
  <si>
    <r>
      <t>1.50</t>
    </r>
    <r>
      <rPr>
        <sz val="8"/>
        <color rgb="FF000000"/>
        <rFont val="Arial"/>
        <family val="2"/>
      </rPr>
      <t>(1.33‑1.67)</t>
    </r>
  </si>
  <si>
    <r>
      <t>1.60</t>
    </r>
    <r>
      <rPr>
        <sz val="8"/>
        <color rgb="FF000000"/>
        <rFont val="Arial"/>
        <family val="2"/>
      </rPr>
      <t>(1.41‑1.79)</t>
    </r>
  </si>
  <si>
    <r>
      <t>1.72</t>
    </r>
    <r>
      <rPr>
        <sz val="8"/>
        <color rgb="FF000000"/>
        <rFont val="Arial"/>
        <family val="2"/>
      </rPr>
      <t>(1.50‑1.94)</t>
    </r>
  </si>
  <si>
    <r>
      <t>1.81</t>
    </r>
    <r>
      <rPr>
        <sz val="8"/>
        <color rgb="FF000000"/>
        <rFont val="Arial"/>
        <family val="2"/>
      </rPr>
      <t>(1.57‑2.05)</t>
    </r>
  </si>
  <si>
    <r>
      <t>1.65</t>
    </r>
    <r>
      <rPr>
        <sz val="8"/>
        <color rgb="FF000000"/>
        <rFont val="Arial"/>
        <family val="2"/>
      </rPr>
      <t>(1.49‑1.83)</t>
    </r>
  </si>
  <si>
    <r>
      <t>2.11</t>
    </r>
    <r>
      <rPr>
        <sz val="8"/>
        <color rgb="FF000000"/>
        <rFont val="Arial"/>
        <family val="2"/>
      </rPr>
      <t>(1.88‑2.33)</t>
    </r>
  </si>
  <si>
    <r>
      <t>2.30</t>
    </r>
    <r>
      <rPr>
        <sz val="8"/>
        <color rgb="FF000000"/>
        <rFont val="Arial"/>
        <family val="2"/>
      </rPr>
      <t>(2.04‑2.56)</t>
    </r>
  </si>
  <si>
    <r>
      <t>2.49</t>
    </r>
    <r>
      <rPr>
        <sz val="8"/>
        <color rgb="FF000000"/>
        <rFont val="Arial"/>
        <family val="2"/>
      </rPr>
      <t>(2.20‑2.78)</t>
    </r>
  </si>
  <si>
    <r>
      <t>2.74</t>
    </r>
    <r>
      <rPr>
        <sz val="8"/>
        <color rgb="FF000000"/>
        <rFont val="Arial"/>
        <family val="2"/>
      </rPr>
      <t>(2.39‑3.08)</t>
    </r>
  </si>
  <si>
    <r>
      <t>2.94</t>
    </r>
    <r>
      <rPr>
        <sz val="8"/>
        <color rgb="FF000000"/>
        <rFont val="Arial"/>
        <family val="2"/>
      </rPr>
      <t>(2.54‑3.33)</t>
    </r>
  </si>
  <si>
    <r>
      <t>2.15</t>
    </r>
    <r>
      <rPr>
        <sz val="8"/>
        <color rgb="FF000000"/>
        <rFont val="Arial"/>
        <family val="2"/>
      </rPr>
      <t>(1.94‑2.38)</t>
    </r>
  </si>
  <si>
    <r>
      <t>2.54</t>
    </r>
    <r>
      <rPr>
        <sz val="8"/>
        <color rgb="FF000000"/>
        <rFont val="Arial"/>
        <family val="2"/>
      </rPr>
      <t>(2.28‑2.82)</t>
    </r>
  </si>
  <si>
    <r>
      <t>2.85</t>
    </r>
    <r>
      <rPr>
        <sz val="8"/>
        <color rgb="FF000000"/>
        <rFont val="Arial"/>
        <family val="2"/>
      </rPr>
      <t>(2.55‑3.16)</t>
    </r>
  </si>
  <si>
    <r>
      <t>3.17</t>
    </r>
    <r>
      <rPr>
        <sz val="8"/>
        <color rgb="FF000000"/>
        <rFont val="Arial"/>
        <family val="2"/>
      </rPr>
      <t>(2.81‑3.53)</t>
    </r>
  </si>
  <si>
    <r>
      <t>3.49</t>
    </r>
    <r>
      <rPr>
        <sz val="8"/>
        <color rgb="FF000000"/>
        <rFont val="Arial"/>
        <family val="2"/>
      </rPr>
      <t>(3.08‑3.90)</t>
    </r>
  </si>
  <si>
    <r>
      <t>3.93</t>
    </r>
    <r>
      <rPr>
        <sz val="8"/>
        <color rgb="FF000000"/>
        <rFont val="Arial"/>
        <family val="2"/>
      </rPr>
      <t>(3.43‑4.43)</t>
    </r>
  </si>
  <si>
    <r>
      <t>4.28</t>
    </r>
    <r>
      <rPr>
        <sz val="8"/>
        <color rgb="FF000000"/>
        <rFont val="Arial"/>
        <family val="2"/>
      </rPr>
      <t>(3.71‑4.86)</t>
    </r>
  </si>
  <si>
    <r>
      <t>3.53</t>
    </r>
    <r>
      <rPr>
        <sz val="8"/>
        <color rgb="FF000000"/>
        <rFont val="Arial"/>
        <family val="2"/>
      </rPr>
      <t>(3.15‑3.90)</t>
    </r>
  </si>
  <si>
    <r>
      <t>3.96</t>
    </r>
    <r>
      <rPr>
        <sz val="8"/>
        <color rgb="FF000000"/>
        <rFont val="Arial"/>
        <family val="2"/>
      </rPr>
      <t>(3.51‑4.39)</t>
    </r>
  </si>
  <si>
    <r>
      <t>4.40</t>
    </r>
    <r>
      <rPr>
        <sz val="8"/>
        <color rgb="FF000000"/>
        <rFont val="Arial"/>
        <family val="2"/>
      </rPr>
      <t>(3.87‑4.90)</t>
    </r>
  </si>
  <si>
    <r>
      <t>5.03</t>
    </r>
    <r>
      <rPr>
        <sz val="8"/>
        <color rgb="FF000000"/>
        <rFont val="Arial"/>
        <family val="2"/>
      </rPr>
      <t>(4.36‑5.64)</t>
    </r>
  </si>
  <si>
    <r>
      <t>5.53</t>
    </r>
    <r>
      <rPr>
        <sz val="8"/>
        <color rgb="FF000000"/>
        <rFont val="Arial"/>
        <family val="2"/>
      </rPr>
      <t>(4.76‑6.25)</t>
    </r>
  </si>
  <si>
    <r>
      <t>1.58</t>
    </r>
    <r>
      <rPr>
        <sz val="8"/>
        <color rgb="FF000000"/>
        <rFont val="Arial"/>
        <family val="2"/>
      </rPr>
      <t>(1.44‑1.75)</t>
    </r>
  </si>
  <si>
    <r>
      <t>2.45</t>
    </r>
    <r>
      <rPr>
        <sz val="8"/>
        <color rgb="FF000000"/>
        <rFont val="Arial"/>
        <family val="2"/>
      </rPr>
      <t>(2.22‑2.71)</t>
    </r>
  </si>
  <si>
    <r>
      <t>2.86</t>
    </r>
    <r>
      <rPr>
        <sz val="8"/>
        <color rgb="FF000000"/>
        <rFont val="Arial"/>
        <family val="2"/>
      </rPr>
      <t>(2.58‑3.16)</t>
    </r>
  </si>
  <si>
    <r>
      <t>3.44</t>
    </r>
    <r>
      <rPr>
        <sz val="8"/>
        <color rgb="FF000000"/>
        <rFont val="Arial"/>
        <family val="2"/>
      </rPr>
      <t>(3.08‑3.80)</t>
    </r>
  </si>
  <si>
    <r>
      <t>3.92</t>
    </r>
    <r>
      <rPr>
        <sz val="8"/>
        <color rgb="FF000000"/>
        <rFont val="Arial"/>
        <family val="2"/>
      </rPr>
      <t>(3.49‑4.33)</t>
    </r>
  </si>
  <si>
    <r>
      <t>4.43</t>
    </r>
    <r>
      <rPr>
        <sz val="8"/>
        <color rgb="FF000000"/>
        <rFont val="Arial"/>
        <family val="2"/>
      </rPr>
      <t>(3.91‑4.90)</t>
    </r>
  </si>
  <si>
    <r>
      <t>4.97</t>
    </r>
    <r>
      <rPr>
        <sz val="8"/>
        <color rgb="FF000000"/>
        <rFont val="Arial"/>
        <family val="2"/>
      </rPr>
      <t>(4.34‑5.52)</t>
    </r>
  </si>
  <si>
    <r>
      <t>5.73</t>
    </r>
    <r>
      <rPr>
        <sz val="8"/>
        <color rgb="FF000000"/>
        <rFont val="Arial"/>
        <family val="2"/>
      </rPr>
      <t>(4.94‑6.41)</t>
    </r>
  </si>
  <si>
    <r>
      <t>6.36</t>
    </r>
    <r>
      <rPr>
        <sz val="8"/>
        <color rgb="FF000000"/>
        <rFont val="Arial"/>
        <family val="2"/>
      </rPr>
      <t>(5.41‑7.16)</t>
    </r>
  </si>
  <si>
    <r>
      <t>1.97</t>
    </r>
    <r>
      <rPr>
        <sz val="8"/>
        <color rgb="FF000000"/>
        <rFont val="Arial"/>
        <family val="2"/>
      </rPr>
      <t>(1.79‑2.18)</t>
    </r>
  </si>
  <si>
    <r>
      <t>2.39</t>
    </r>
    <r>
      <rPr>
        <sz val="8"/>
        <color rgb="FF000000"/>
        <rFont val="Arial"/>
        <family val="2"/>
      </rPr>
      <t>(2.17‑2.64)</t>
    </r>
  </si>
  <si>
    <r>
      <t>3.03</t>
    </r>
    <r>
      <rPr>
        <sz val="8"/>
        <color rgb="FF000000"/>
        <rFont val="Arial"/>
        <family val="2"/>
      </rPr>
      <t>(2.74‑3.34)</t>
    </r>
  </si>
  <si>
    <r>
      <t>3.54</t>
    </r>
    <r>
      <rPr>
        <sz val="8"/>
        <color rgb="FF000000"/>
        <rFont val="Arial"/>
        <family val="2"/>
      </rPr>
      <t>(3.19‑3.91)</t>
    </r>
  </si>
  <si>
    <r>
      <t>4.31</t>
    </r>
    <r>
      <rPr>
        <sz val="8"/>
        <color rgb="FF000000"/>
        <rFont val="Arial"/>
        <family val="2"/>
      </rPr>
      <t>(3.85‑4.75)</t>
    </r>
  </si>
  <si>
    <r>
      <t>4.95</t>
    </r>
    <r>
      <rPr>
        <sz val="8"/>
        <color rgb="FF000000"/>
        <rFont val="Arial"/>
        <family val="2"/>
      </rPr>
      <t>(4.39‑5.48)</t>
    </r>
  </si>
  <si>
    <r>
      <t>5.66</t>
    </r>
    <r>
      <rPr>
        <sz val="8"/>
        <color rgb="FF000000"/>
        <rFont val="Arial"/>
        <family val="2"/>
      </rPr>
      <t>(4.96‑6.28)</t>
    </r>
  </si>
  <si>
    <r>
      <t>6.42</t>
    </r>
    <r>
      <rPr>
        <sz val="8"/>
        <color rgb="FF000000"/>
        <rFont val="Arial"/>
        <family val="2"/>
      </rPr>
      <t>(5.56‑7.16)</t>
    </r>
  </si>
  <si>
    <r>
      <t>7.54</t>
    </r>
    <r>
      <rPr>
        <sz val="8"/>
        <color rgb="FF000000"/>
        <rFont val="Arial"/>
        <family val="2"/>
      </rPr>
      <t>(6.41‑8.49)</t>
    </r>
  </si>
  <si>
    <r>
      <t>8.49</t>
    </r>
    <r>
      <rPr>
        <sz val="8"/>
        <color rgb="FF000000"/>
        <rFont val="Arial"/>
        <family val="2"/>
      </rPr>
      <t>(7.11‑9.64)</t>
    </r>
  </si>
  <si>
    <r>
      <t>2.37</t>
    </r>
    <r>
      <rPr>
        <sz val="8"/>
        <color rgb="FF000000"/>
        <rFont val="Arial"/>
        <family val="2"/>
      </rPr>
      <t>(2.14‑2.66)</t>
    </r>
  </si>
  <si>
    <r>
      <t>2.88</t>
    </r>
    <r>
      <rPr>
        <sz val="8"/>
        <color rgb="FF000000"/>
        <rFont val="Arial"/>
        <family val="2"/>
      </rPr>
      <t>(2.59‑3.23)</t>
    </r>
  </si>
  <si>
    <r>
      <t>3.66</t>
    </r>
    <r>
      <rPr>
        <sz val="8"/>
        <color rgb="FF000000"/>
        <rFont val="Arial"/>
        <family val="2"/>
      </rPr>
      <t>(3.28‑4.11)</t>
    </r>
  </si>
  <si>
    <r>
      <t>4.34</t>
    </r>
    <r>
      <rPr>
        <sz val="8"/>
        <color rgb="FF000000"/>
        <rFont val="Arial"/>
        <family val="2"/>
      </rPr>
      <t>(3.87‑4.86)</t>
    </r>
  </si>
  <si>
    <r>
      <t>5.36</t>
    </r>
    <r>
      <rPr>
        <sz val="8"/>
        <color rgb="FF000000"/>
        <rFont val="Arial"/>
        <family val="2"/>
      </rPr>
      <t>(4.73‑6.01)</t>
    </r>
  </si>
  <si>
    <r>
      <t>6.26</t>
    </r>
    <r>
      <rPr>
        <sz val="8"/>
        <color rgb="FF000000"/>
        <rFont val="Arial"/>
        <family val="2"/>
      </rPr>
      <t>(5.47‑7.02)</t>
    </r>
  </si>
  <si>
    <r>
      <t>7.26</t>
    </r>
    <r>
      <rPr>
        <sz val="8"/>
        <color rgb="FF000000"/>
        <rFont val="Arial"/>
        <family val="2"/>
      </rPr>
      <t>(6.26‑8.18)</t>
    </r>
  </si>
  <si>
    <r>
      <t>8.38</t>
    </r>
    <r>
      <rPr>
        <sz val="8"/>
        <color rgb="FF000000"/>
        <rFont val="Arial"/>
        <family val="2"/>
      </rPr>
      <t>(7.12‑9.48)</t>
    </r>
  </si>
  <si>
    <r>
      <t>10.1</t>
    </r>
    <r>
      <rPr>
        <sz val="8"/>
        <color rgb="FF000000"/>
        <rFont val="Arial"/>
        <family val="2"/>
      </rPr>
      <t>(8.37‑11.5)</t>
    </r>
  </si>
  <si>
    <r>
      <t>11.6</t>
    </r>
    <r>
      <rPr>
        <sz val="8"/>
        <color rgb="FF000000"/>
        <rFont val="Arial"/>
        <family val="2"/>
      </rPr>
      <t>(9.42‑13.3)</t>
    </r>
  </si>
  <si>
    <r>
      <t>2.76</t>
    </r>
    <r>
      <rPr>
        <sz val="8"/>
        <color rgb="FF000000"/>
        <rFont val="Arial"/>
        <family val="2"/>
      </rPr>
      <t>(2.52‑3.06)</t>
    </r>
  </si>
  <si>
    <r>
      <t>3.36</t>
    </r>
    <r>
      <rPr>
        <sz val="8"/>
        <color rgb="FF000000"/>
        <rFont val="Arial"/>
        <family val="2"/>
      </rPr>
      <t>(3.07‑3.72)</t>
    </r>
  </si>
  <si>
    <r>
      <t>4.37</t>
    </r>
    <r>
      <rPr>
        <sz val="8"/>
        <color rgb="FF000000"/>
        <rFont val="Arial"/>
        <family val="2"/>
      </rPr>
      <t>(3.98‑4.83)</t>
    </r>
  </si>
  <si>
    <r>
      <t>5.24</t>
    </r>
    <r>
      <rPr>
        <sz val="8"/>
        <color rgb="FF000000"/>
        <rFont val="Arial"/>
        <family val="2"/>
      </rPr>
      <t>(4.76‑5.79)</t>
    </r>
  </si>
  <si>
    <r>
      <t>6.57</t>
    </r>
    <r>
      <rPr>
        <sz val="8"/>
        <color rgb="FF000000"/>
        <rFont val="Arial"/>
        <family val="2"/>
      </rPr>
      <t>(5.92‑7.23)</t>
    </r>
  </si>
  <si>
    <r>
      <t>7.74</t>
    </r>
    <r>
      <rPr>
        <sz val="8"/>
        <color rgb="FF000000"/>
        <rFont val="Arial"/>
        <family val="2"/>
      </rPr>
      <t>(6.91‑8.48)</t>
    </r>
  </si>
  <si>
    <r>
      <t>9.05</t>
    </r>
    <r>
      <rPr>
        <sz val="8"/>
        <color rgb="FF000000"/>
        <rFont val="Arial"/>
        <family val="2"/>
      </rPr>
      <t>(8.01‑9.90)</t>
    </r>
  </si>
  <si>
    <r>
      <t>10.5</t>
    </r>
    <r>
      <rPr>
        <sz val="8"/>
        <color rgb="FF000000"/>
        <rFont val="Arial"/>
        <family val="2"/>
      </rPr>
      <t>(9.23‑11.5)</t>
    </r>
  </si>
  <si>
    <r>
      <t>12.8</t>
    </r>
    <r>
      <rPr>
        <sz val="8"/>
        <color rgb="FF000000"/>
        <rFont val="Arial"/>
        <family val="2"/>
      </rPr>
      <t>(11.1‑13.9)</t>
    </r>
  </si>
  <si>
    <r>
      <t>3.17</t>
    </r>
    <r>
      <rPr>
        <sz val="8"/>
        <color rgb="FF000000"/>
        <rFont val="Arial"/>
        <family val="2"/>
      </rPr>
      <t>(2.89‑3.51)</t>
    </r>
  </si>
  <si>
    <r>
      <t>3.86</t>
    </r>
    <r>
      <rPr>
        <sz val="8"/>
        <color rgb="FF000000"/>
        <rFont val="Arial"/>
        <family val="2"/>
      </rPr>
      <t>(3.51‑4.27)</t>
    </r>
  </si>
  <si>
    <r>
      <t>5.02</t>
    </r>
    <r>
      <rPr>
        <sz val="8"/>
        <color rgb="FF000000"/>
        <rFont val="Arial"/>
        <family val="2"/>
      </rPr>
      <t>(4.56‑5.56)</t>
    </r>
  </si>
  <si>
    <r>
      <t>6.01</t>
    </r>
    <r>
      <rPr>
        <sz val="8"/>
        <color rgb="FF000000"/>
        <rFont val="Arial"/>
        <family val="2"/>
      </rPr>
      <t>(5.44‑6.64)</t>
    </r>
  </si>
  <si>
    <r>
      <t>7.52</t>
    </r>
    <r>
      <rPr>
        <sz val="8"/>
        <color rgb="FF000000"/>
        <rFont val="Arial"/>
        <family val="2"/>
      </rPr>
      <t>(6.76‑8.27)</t>
    </r>
  </si>
  <si>
    <r>
      <t>8.83</t>
    </r>
    <r>
      <rPr>
        <sz val="8"/>
        <color rgb="FF000000"/>
        <rFont val="Arial"/>
        <family val="2"/>
      </rPr>
      <t>(7.88‑9.70)</t>
    </r>
  </si>
  <si>
    <r>
      <t>10.3</t>
    </r>
    <r>
      <rPr>
        <sz val="8"/>
        <color rgb="FF000000"/>
        <rFont val="Arial"/>
        <family val="2"/>
      </rPr>
      <t>(9.12‑11.3)</t>
    </r>
  </si>
  <si>
    <r>
      <t>3.36</t>
    </r>
    <r>
      <rPr>
        <sz val="8"/>
        <color rgb="FF000000"/>
        <rFont val="Arial"/>
        <family val="2"/>
      </rPr>
      <t>(3.07‑3.71)</t>
    </r>
  </si>
  <si>
    <r>
      <t>4.08</t>
    </r>
    <r>
      <rPr>
        <sz val="8"/>
        <color rgb="FF000000"/>
        <rFont val="Arial"/>
        <family val="2"/>
      </rPr>
      <t>(3.73‑4.51)</t>
    </r>
  </si>
  <si>
    <r>
      <t>5.28</t>
    </r>
    <r>
      <rPr>
        <sz val="8"/>
        <color rgb="FF000000"/>
        <rFont val="Arial"/>
        <family val="2"/>
      </rPr>
      <t>(4.83‑5.83)</t>
    </r>
  </si>
  <si>
    <r>
      <t>6.31</t>
    </r>
    <r>
      <rPr>
        <sz val="8"/>
        <color rgb="FF000000"/>
        <rFont val="Arial"/>
        <family val="2"/>
      </rPr>
      <t>(5.74‑6.95)</t>
    </r>
  </si>
  <si>
    <r>
      <t>7.85</t>
    </r>
    <r>
      <rPr>
        <sz val="8"/>
        <color rgb="FF000000"/>
        <rFont val="Arial"/>
        <family val="2"/>
      </rPr>
      <t>(7.09‑8.63)</t>
    </r>
  </si>
  <si>
    <r>
      <t>9.19</t>
    </r>
    <r>
      <rPr>
        <sz val="8"/>
        <color rgb="FF000000"/>
        <rFont val="Arial"/>
        <family val="2"/>
      </rPr>
      <t>(8.24‑10.1)</t>
    </r>
  </si>
  <si>
    <r>
      <t>10.7</t>
    </r>
    <r>
      <rPr>
        <sz val="8"/>
        <color rgb="FF000000"/>
        <rFont val="Arial"/>
        <family val="2"/>
      </rPr>
      <t>(9.51‑11.7)</t>
    </r>
  </si>
  <si>
    <r>
      <t>14.8</t>
    </r>
    <r>
      <rPr>
        <sz val="8"/>
        <color rgb="FF000000"/>
        <rFont val="Arial"/>
        <family val="2"/>
      </rPr>
      <t>(12.9‑16.2)</t>
    </r>
  </si>
  <si>
    <r>
      <t>17.0</t>
    </r>
    <r>
      <rPr>
        <sz val="8"/>
        <color rgb="FF000000"/>
        <rFont val="Arial"/>
        <family val="2"/>
      </rPr>
      <t>(14.7‑18.6)</t>
    </r>
  </si>
  <si>
    <r>
      <t>3.55</t>
    </r>
    <r>
      <rPr>
        <sz val="8"/>
        <color rgb="FF000000"/>
        <rFont val="Arial"/>
        <family val="2"/>
      </rPr>
      <t>(3.26‑3.91)</t>
    </r>
  </si>
  <si>
    <r>
      <t>4.31</t>
    </r>
    <r>
      <rPr>
        <sz val="8"/>
        <color rgb="FF000000"/>
        <rFont val="Arial"/>
        <family val="2"/>
      </rPr>
      <t>(3.96‑4.75)</t>
    </r>
  </si>
  <si>
    <r>
      <t>5.55</t>
    </r>
    <r>
      <rPr>
        <sz val="8"/>
        <color rgb="FF000000"/>
        <rFont val="Arial"/>
        <family val="2"/>
      </rPr>
      <t>(5.09‑6.11)</t>
    </r>
  </si>
  <si>
    <r>
      <t>6.61</t>
    </r>
    <r>
      <rPr>
        <sz val="8"/>
        <color rgb="FF000000"/>
        <rFont val="Arial"/>
        <family val="2"/>
      </rPr>
      <t>(6.03‑7.26)</t>
    </r>
  </si>
  <si>
    <r>
      <t>8.18</t>
    </r>
    <r>
      <rPr>
        <sz val="8"/>
        <color rgb="FF000000"/>
        <rFont val="Arial"/>
        <family val="2"/>
      </rPr>
      <t>(7.42‑8.99)</t>
    </r>
  </si>
  <si>
    <r>
      <t>9.54</t>
    </r>
    <r>
      <rPr>
        <sz val="8"/>
        <color rgb="FF000000"/>
        <rFont val="Arial"/>
        <family val="2"/>
      </rPr>
      <t>(8.61‑10.5)</t>
    </r>
  </si>
  <si>
    <r>
      <t>11.1</t>
    </r>
    <r>
      <rPr>
        <sz val="8"/>
        <color rgb="FF000000"/>
        <rFont val="Arial"/>
        <family val="2"/>
      </rPr>
      <t>(9.90‑12.1)</t>
    </r>
  </si>
  <si>
    <r>
      <t>12.7</t>
    </r>
    <r>
      <rPr>
        <sz val="8"/>
        <color rgb="FF000000"/>
        <rFont val="Arial"/>
        <family val="2"/>
      </rPr>
      <t>(11.3‑13.9)</t>
    </r>
  </si>
  <si>
    <r>
      <t>15.2</t>
    </r>
    <r>
      <rPr>
        <sz val="8"/>
        <color rgb="FF000000"/>
        <rFont val="Arial"/>
        <family val="2"/>
      </rPr>
      <t>(13.4‑16.7)</t>
    </r>
  </si>
  <si>
    <r>
      <t>17.4</t>
    </r>
    <r>
      <rPr>
        <sz val="8"/>
        <color rgb="FF000000"/>
        <rFont val="Arial"/>
        <family val="2"/>
      </rPr>
      <t>(15.1‑19.0)</t>
    </r>
  </si>
  <si>
    <r>
      <t>4.11</t>
    </r>
    <r>
      <rPr>
        <sz val="8"/>
        <color rgb="FF000000"/>
        <rFont val="Arial"/>
        <family val="2"/>
      </rPr>
      <t>(3.80‑4.48)</t>
    </r>
  </si>
  <si>
    <r>
      <t>4.96</t>
    </r>
    <r>
      <rPr>
        <sz val="8"/>
        <color rgb="FF000000"/>
        <rFont val="Arial"/>
        <family val="2"/>
      </rPr>
      <t>(4.58‑5.42)</t>
    </r>
  </si>
  <si>
    <r>
      <t>6.28</t>
    </r>
    <r>
      <rPr>
        <sz val="8"/>
        <color rgb="FF000000"/>
        <rFont val="Arial"/>
        <family val="2"/>
      </rPr>
      <t>(5.79‑6.85)</t>
    </r>
  </si>
  <si>
    <r>
      <t>7.40</t>
    </r>
    <r>
      <rPr>
        <sz val="8"/>
        <color rgb="FF000000"/>
        <rFont val="Arial"/>
        <family val="2"/>
      </rPr>
      <t>(6.80‑8.06)</t>
    </r>
  </si>
  <si>
    <r>
      <t>9.06</t>
    </r>
    <r>
      <rPr>
        <sz val="8"/>
        <color rgb="FF000000"/>
        <rFont val="Arial"/>
        <family val="2"/>
      </rPr>
      <t>(8.27‑9.85)</t>
    </r>
  </si>
  <si>
    <r>
      <t>13.8</t>
    </r>
    <r>
      <rPr>
        <sz val="8"/>
        <color rgb="FF000000"/>
        <rFont val="Arial"/>
        <family val="2"/>
      </rPr>
      <t>(12.3‑14.9)</t>
    </r>
  </si>
  <si>
    <r>
      <t>18.4</t>
    </r>
    <r>
      <rPr>
        <sz val="8"/>
        <color rgb="FF000000"/>
        <rFont val="Arial"/>
        <family val="2"/>
      </rPr>
      <t>(16.1‑20.0)</t>
    </r>
  </si>
  <si>
    <r>
      <t>5.59</t>
    </r>
    <r>
      <rPr>
        <sz val="8"/>
        <color rgb="FF000000"/>
        <rFont val="Arial"/>
        <family val="2"/>
      </rPr>
      <t>(5.20‑6.04)</t>
    </r>
  </si>
  <si>
    <r>
      <t>6.96</t>
    </r>
    <r>
      <rPr>
        <sz val="8"/>
        <color rgb="FF000000"/>
        <rFont val="Arial"/>
        <family val="2"/>
      </rPr>
      <t>(6.46‑7.52)</t>
    </r>
  </si>
  <si>
    <r>
      <t>8.10</t>
    </r>
    <r>
      <rPr>
        <sz val="8"/>
        <color rgb="FF000000"/>
        <rFont val="Arial"/>
        <family val="2"/>
      </rPr>
      <t>(7.51‑8.75)</t>
    </r>
  </si>
  <si>
    <r>
      <t>9.75</t>
    </r>
    <r>
      <rPr>
        <sz val="8"/>
        <color rgb="FF000000"/>
        <rFont val="Arial"/>
        <family val="2"/>
      </rPr>
      <t>(8.99‑10.5)</t>
    </r>
  </si>
  <si>
    <r>
      <t>14.2</t>
    </r>
    <r>
      <rPr>
        <sz val="8"/>
        <color rgb="FF000000"/>
        <rFont val="Arial"/>
        <family val="2"/>
      </rPr>
      <t>(12.9‑15.3)</t>
    </r>
  </si>
  <si>
    <r>
      <t>16.5</t>
    </r>
    <r>
      <rPr>
        <sz val="8"/>
        <color rgb="FF000000"/>
        <rFont val="Arial"/>
        <family val="2"/>
      </rPr>
      <t>(14.8‑17.8)</t>
    </r>
  </si>
  <si>
    <r>
      <t>6.21</t>
    </r>
    <r>
      <rPr>
        <sz val="8"/>
        <color rgb="FF000000"/>
        <rFont val="Arial"/>
        <family val="2"/>
      </rPr>
      <t>(5.81‑6.65)</t>
    </r>
  </si>
  <si>
    <r>
      <t>7.39</t>
    </r>
    <r>
      <rPr>
        <sz val="8"/>
        <color rgb="FF000000"/>
        <rFont val="Arial"/>
        <family val="2"/>
      </rPr>
      <t>(6.92‑7.92)</t>
    </r>
  </si>
  <si>
    <r>
      <t>8.94</t>
    </r>
    <r>
      <rPr>
        <sz val="8"/>
        <color rgb="FF000000"/>
        <rFont val="Arial"/>
        <family val="2"/>
      </rPr>
      <t>(8.36‑9.58)</t>
    </r>
  </si>
  <si>
    <r>
      <t>10.2</t>
    </r>
    <r>
      <rPr>
        <sz val="8"/>
        <color rgb="FF000000"/>
        <rFont val="Arial"/>
        <family val="2"/>
      </rPr>
      <t>(9.52‑10.9)</t>
    </r>
  </si>
  <si>
    <r>
      <t>16.4</t>
    </r>
    <r>
      <rPr>
        <sz val="8"/>
        <color rgb="FF000000"/>
        <rFont val="Arial"/>
        <family val="2"/>
      </rPr>
      <t>(15.0‑17.5)</t>
    </r>
  </si>
  <si>
    <r>
      <t>18.5</t>
    </r>
    <r>
      <rPr>
        <sz val="8"/>
        <color rgb="FF000000"/>
        <rFont val="Arial"/>
        <family val="2"/>
      </rPr>
      <t>(16.9‑19.8)</t>
    </r>
  </si>
  <si>
    <r>
      <t>20.2</t>
    </r>
    <r>
      <rPr>
        <sz val="8"/>
        <color rgb="FF000000"/>
        <rFont val="Arial"/>
        <family val="2"/>
      </rPr>
      <t>(18.3‑21.7)</t>
    </r>
  </si>
  <si>
    <r>
      <t>7.71</t>
    </r>
    <r>
      <rPr>
        <sz val="8"/>
        <color rgb="FF000000"/>
        <rFont val="Arial"/>
        <family val="2"/>
      </rPr>
      <t>(7.24‑8.22)</t>
    </r>
  </si>
  <si>
    <r>
      <t>9.14</t>
    </r>
    <r>
      <rPr>
        <sz val="8"/>
        <color rgb="FF000000"/>
        <rFont val="Arial"/>
        <family val="2"/>
      </rPr>
      <t>(8.58‑9.75)</t>
    </r>
  </si>
  <si>
    <r>
      <t>14.2</t>
    </r>
    <r>
      <rPr>
        <sz val="8"/>
        <color rgb="FF000000"/>
        <rFont val="Arial"/>
        <family val="2"/>
      </rPr>
      <t>(13.2‑15.1)</t>
    </r>
  </si>
  <si>
    <r>
      <t>15.7</t>
    </r>
    <r>
      <rPr>
        <sz val="8"/>
        <color rgb="FF000000"/>
        <rFont val="Arial"/>
        <family val="2"/>
      </rPr>
      <t>(14.6‑16.7)</t>
    </r>
  </si>
  <si>
    <r>
      <t>17.2</t>
    </r>
    <r>
      <rPr>
        <sz val="8"/>
        <color rgb="FF000000"/>
        <rFont val="Arial"/>
        <family val="2"/>
      </rPr>
      <t>(16.0‑18.3)</t>
    </r>
  </si>
  <si>
    <r>
      <t>18.8</t>
    </r>
    <r>
      <rPr>
        <sz val="8"/>
        <color rgb="FF000000"/>
        <rFont val="Arial"/>
        <family val="2"/>
      </rPr>
      <t>(17.4‑20.0)</t>
    </r>
  </si>
  <si>
    <r>
      <t>22.5</t>
    </r>
    <r>
      <rPr>
        <sz val="8"/>
        <color rgb="FF000000"/>
        <rFont val="Arial"/>
        <family val="2"/>
      </rPr>
      <t>(20.6‑24.0)</t>
    </r>
  </si>
  <si>
    <r>
      <t>9.68</t>
    </r>
    <r>
      <rPr>
        <sz val="8"/>
        <color rgb="FF000000"/>
        <rFont val="Arial"/>
        <family val="2"/>
      </rPr>
      <t>(9.16‑10.2)</t>
    </r>
  </si>
  <si>
    <r>
      <t>16.9</t>
    </r>
    <r>
      <rPr>
        <sz val="8"/>
        <color rgb="FF000000"/>
        <rFont val="Arial"/>
        <family val="2"/>
      </rPr>
      <t>(15.9‑17.8)</t>
    </r>
  </si>
  <si>
    <r>
      <t>18.4</t>
    </r>
    <r>
      <rPr>
        <sz val="8"/>
        <color rgb="FF000000"/>
        <rFont val="Arial"/>
        <family val="2"/>
      </rPr>
      <t>(17.3‑19.4)</t>
    </r>
  </si>
  <si>
    <r>
      <t>19.8</t>
    </r>
    <r>
      <rPr>
        <sz val="8"/>
        <color rgb="FF000000"/>
        <rFont val="Arial"/>
        <family val="2"/>
      </rPr>
      <t>(18.6‑21.0)</t>
    </r>
  </si>
  <si>
    <r>
      <t>21.3</t>
    </r>
    <r>
      <rPr>
        <sz val="8"/>
        <color rgb="FF000000"/>
        <rFont val="Arial"/>
        <family val="2"/>
      </rPr>
      <t>(19.9‑22.5)</t>
    </r>
  </si>
  <si>
    <r>
      <t>23.1</t>
    </r>
    <r>
      <rPr>
        <sz val="8"/>
        <color rgb="FF000000"/>
        <rFont val="Arial"/>
        <family val="2"/>
      </rPr>
      <t>(21.6‑24.5)</t>
    </r>
  </si>
  <si>
    <r>
      <t>24.5</t>
    </r>
    <r>
      <rPr>
        <sz val="8"/>
        <color rgb="FF000000"/>
        <rFont val="Arial"/>
        <family val="2"/>
      </rPr>
      <t>(22.8‑26.0)</t>
    </r>
  </si>
  <si>
    <r>
      <t>11.6</t>
    </r>
    <r>
      <rPr>
        <sz val="8"/>
        <color rgb="FF000000"/>
        <rFont val="Arial"/>
        <family val="2"/>
      </rPr>
      <t>(11.0‑12.2)</t>
    </r>
  </si>
  <si>
    <r>
      <t>15.8</t>
    </r>
    <r>
      <rPr>
        <sz val="8"/>
        <color rgb="FF000000"/>
        <rFont val="Arial"/>
        <family val="2"/>
      </rPr>
      <t>(14.9‑16.6)</t>
    </r>
  </si>
  <si>
    <r>
      <t>17.4</t>
    </r>
    <r>
      <rPr>
        <sz val="8"/>
        <color rgb="FF000000"/>
        <rFont val="Arial"/>
        <family val="2"/>
      </rPr>
      <t>(16.5‑18.3)</t>
    </r>
  </si>
  <si>
    <r>
      <t>19.4</t>
    </r>
    <r>
      <rPr>
        <sz val="8"/>
        <color rgb="FF000000"/>
        <rFont val="Arial"/>
        <family val="2"/>
      </rPr>
      <t>(18.4‑20.4)</t>
    </r>
  </si>
  <si>
    <r>
      <t>20.9</t>
    </r>
    <r>
      <rPr>
        <sz val="8"/>
        <color rgb="FF000000"/>
        <rFont val="Arial"/>
        <family val="2"/>
      </rPr>
      <t>(19.7‑22.0)</t>
    </r>
  </si>
  <si>
    <r>
      <t>22.3</t>
    </r>
    <r>
      <rPr>
        <sz val="8"/>
        <color rgb="FF000000"/>
        <rFont val="Arial"/>
        <family val="2"/>
      </rPr>
      <t>(21.1‑23.5)</t>
    </r>
  </si>
  <si>
    <r>
      <t>23.7</t>
    </r>
    <r>
      <rPr>
        <sz val="8"/>
        <color rgb="FF000000"/>
        <rFont val="Arial"/>
        <family val="2"/>
      </rPr>
      <t>(22.3‑25.0)</t>
    </r>
  </si>
  <si>
    <r>
      <t>25.4</t>
    </r>
    <r>
      <rPr>
        <sz val="8"/>
        <color rgb="FF000000"/>
        <rFont val="Arial"/>
        <family val="2"/>
      </rPr>
      <t>(23.8‑26.8)</t>
    </r>
  </si>
  <si>
    <r>
      <t>26.6</t>
    </r>
    <r>
      <rPr>
        <sz val="8"/>
        <color rgb="FF000000"/>
        <rFont val="Arial"/>
        <family val="2"/>
      </rPr>
      <t>(24.9‑28.1)</t>
    </r>
  </si>
  <si>
    <r>
      <t>Name: </t>
    </r>
    <r>
      <rPr>
        <sz val="9"/>
        <color rgb="FF000000"/>
        <rFont val="Arial"/>
        <family val="2"/>
      </rPr>
      <t>Emporia, Virginia, USA*</t>
    </r>
  </si>
  <si>
    <r>
      <t>Latitude:</t>
    </r>
    <r>
      <rPr>
        <sz val="9"/>
        <color rgb="FF000000"/>
        <rFont val="Arial"/>
        <family val="2"/>
      </rPr>
      <t> 36.6980°</t>
    </r>
  </si>
  <si>
    <r>
      <t>Longitude:</t>
    </r>
    <r>
      <rPr>
        <sz val="9"/>
        <color rgb="FF000000"/>
        <rFont val="Arial"/>
        <family val="2"/>
      </rPr>
      <t> -77.5600°</t>
    </r>
  </si>
  <si>
    <r>
      <t>Elevation:</t>
    </r>
    <r>
      <rPr>
        <sz val="9"/>
        <color rgb="FF000000"/>
        <rFont val="Arial"/>
        <family val="2"/>
      </rPr>
      <t> 109.77 ft **</t>
    </r>
  </si>
  <si>
    <r>
      <t>0.386</t>
    </r>
    <r>
      <rPr>
        <sz val="8"/>
        <color rgb="FF000000"/>
        <rFont val="Arial"/>
        <family val="2"/>
      </rPr>
      <t>(0.343‑0.436)</t>
    </r>
  </si>
  <si>
    <r>
      <t>0.451</t>
    </r>
    <r>
      <rPr>
        <sz val="8"/>
        <color rgb="FF000000"/>
        <rFont val="Arial"/>
        <family val="2"/>
      </rPr>
      <t>(0.402‑0.508)</t>
    </r>
  </si>
  <si>
    <r>
      <t>0.522</t>
    </r>
    <r>
      <rPr>
        <sz val="8"/>
        <color rgb="FF000000"/>
        <rFont val="Arial"/>
        <family val="2"/>
      </rPr>
      <t>(0.464‑0.587)</t>
    </r>
  </si>
  <si>
    <r>
      <t>0.590</t>
    </r>
    <r>
      <rPr>
        <sz val="8"/>
        <color rgb="FF000000"/>
        <rFont val="Arial"/>
        <family val="2"/>
      </rPr>
      <t>(0.523‑0.663)</t>
    </r>
  </si>
  <si>
    <r>
      <t>0.664</t>
    </r>
    <r>
      <rPr>
        <sz val="8"/>
        <color rgb="FF000000"/>
        <rFont val="Arial"/>
        <family val="2"/>
      </rPr>
      <t>(0.586‑0.745)</t>
    </r>
  </si>
  <si>
    <r>
      <t>0.722</t>
    </r>
    <r>
      <rPr>
        <sz val="8"/>
        <color rgb="FF000000"/>
        <rFont val="Arial"/>
        <family val="2"/>
      </rPr>
      <t>(0.635‑0.810)</t>
    </r>
  </si>
  <si>
    <r>
      <t>0.778</t>
    </r>
    <r>
      <rPr>
        <sz val="8"/>
        <color rgb="FF000000"/>
        <rFont val="Arial"/>
        <family val="2"/>
      </rPr>
      <t>(0.680‑0.872)</t>
    </r>
  </si>
  <si>
    <r>
      <t>0.830</t>
    </r>
    <r>
      <rPr>
        <sz val="8"/>
        <color rgb="FF000000"/>
        <rFont val="Arial"/>
        <family val="2"/>
      </rPr>
      <t>(0.723‑0.931)</t>
    </r>
  </si>
  <si>
    <r>
      <t>0.892</t>
    </r>
    <r>
      <rPr>
        <sz val="8"/>
        <color rgb="FF000000"/>
        <rFont val="Arial"/>
        <family val="2"/>
      </rPr>
      <t>(0.772‑1.00)</t>
    </r>
  </si>
  <si>
    <r>
      <t>0.946</t>
    </r>
    <r>
      <rPr>
        <sz val="8"/>
        <color rgb="FF000000"/>
        <rFont val="Arial"/>
        <family val="2"/>
      </rPr>
      <t>(0.812‑1.06)</t>
    </r>
  </si>
  <si>
    <r>
      <t>0.617</t>
    </r>
    <r>
      <rPr>
        <sz val="8"/>
        <color rgb="FF000000"/>
        <rFont val="Arial"/>
        <family val="2"/>
      </rPr>
      <t>(0.548‑0.696)</t>
    </r>
  </si>
  <si>
    <r>
      <t>0.722</t>
    </r>
    <r>
      <rPr>
        <sz val="8"/>
        <color rgb="FF000000"/>
        <rFont val="Arial"/>
        <family val="2"/>
      </rPr>
      <t>(0.643‑0.812)</t>
    </r>
  </si>
  <si>
    <r>
      <t>0.836</t>
    </r>
    <r>
      <rPr>
        <sz val="8"/>
        <color rgb="FF000000"/>
        <rFont val="Arial"/>
        <family val="2"/>
      </rPr>
      <t>(0.743‑0.940)</t>
    </r>
  </si>
  <si>
    <r>
      <t>0.943</t>
    </r>
    <r>
      <rPr>
        <sz val="8"/>
        <color rgb="FF000000"/>
        <rFont val="Arial"/>
        <family val="2"/>
      </rPr>
      <t>(0.837‑1.06)</t>
    </r>
  </si>
  <si>
    <r>
      <t>1.06</t>
    </r>
    <r>
      <rPr>
        <sz val="8"/>
        <color rgb="FF000000"/>
        <rFont val="Arial"/>
        <family val="2"/>
      </rPr>
      <t>(0.934‑1.19)</t>
    </r>
  </si>
  <si>
    <r>
      <t>1.24</t>
    </r>
    <r>
      <rPr>
        <sz val="8"/>
        <color rgb="FF000000"/>
        <rFont val="Arial"/>
        <family val="2"/>
      </rPr>
      <t>(1.08‑1.39)</t>
    </r>
  </si>
  <si>
    <r>
      <t>1.32</t>
    </r>
    <r>
      <rPr>
        <sz val="8"/>
        <color rgb="FF000000"/>
        <rFont val="Arial"/>
        <family val="2"/>
      </rPr>
      <t>(1.15‑1.48)</t>
    </r>
  </si>
  <si>
    <r>
      <t>1.49</t>
    </r>
    <r>
      <rPr>
        <sz val="8"/>
        <color rgb="FF000000"/>
        <rFont val="Arial"/>
        <family val="2"/>
      </rPr>
      <t>(1.28‑1.67)</t>
    </r>
  </si>
  <si>
    <r>
      <t>0.771</t>
    </r>
    <r>
      <rPr>
        <sz val="8"/>
        <color rgb="FF000000"/>
        <rFont val="Arial"/>
        <family val="2"/>
      </rPr>
      <t>(0.686‑0.870)</t>
    </r>
  </si>
  <si>
    <r>
      <t>0.908</t>
    </r>
    <r>
      <rPr>
        <sz val="8"/>
        <color rgb="FF000000"/>
        <rFont val="Arial"/>
        <family val="2"/>
      </rPr>
      <t>(0.808‑1.02)</t>
    </r>
  </si>
  <si>
    <r>
      <t>1.06</t>
    </r>
    <r>
      <rPr>
        <sz val="8"/>
        <color rgb="FF000000"/>
        <rFont val="Arial"/>
        <family val="2"/>
      </rPr>
      <t>(0.940‑1.19)</t>
    </r>
  </si>
  <si>
    <r>
      <t>1.34</t>
    </r>
    <r>
      <rPr>
        <sz val="8"/>
        <color rgb="FF000000"/>
        <rFont val="Arial"/>
        <family val="2"/>
      </rPr>
      <t>(1.18‑1.51)</t>
    </r>
  </si>
  <si>
    <r>
      <t>1.46</t>
    </r>
    <r>
      <rPr>
        <sz val="8"/>
        <color rgb="FF000000"/>
        <rFont val="Arial"/>
        <family val="2"/>
      </rPr>
      <t>(1.28‑1.63)</t>
    </r>
  </si>
  <si>
    <r>
      <t>1.56</t>
    </r>
    <r>
      <rPr>
        <sz val="8"/>
        <color rgb="FF000000"/>
        <rFont val="Arial"/>
        <family val="2"/>
      </rPr>
      <t>(1.37‑1.75)</t>
    </r>
  </si>
  <si>
    <r>
      <t>1.66</t>
    </r>
    <r>
      <rPr>
        <sz val="8"/>
        <color rgb="FF000000"/>
        <rFont val="Arial"/>
        <family val="2"/>
      </rPr>
      <t>(1.45‑1.86)</t>
    </r>
  </si>
  <si>
    <r>
      <t>1.78</t>
    </r>
    <r>
      <rPr>
        <sz val="8"/>
        <color rgb="FF000000"/>
        <rFont val="Arial"/>
        <family val="2"/>
      </rPr>
      <t>(1.54‑2.00)</t>
    </r>
  </si>
  <si>
    <r>
      <t>1.87</t>
    </r>
    <r>
      <rPr>
        <sz val="8"/>
        <color rgb="FF000000"/>
        <rFont val="Arial"/>
        <family val="2"/>
      </rPr>
      <t>(1.61‑2.10)</t>
    </r>
  </si>
  <si>
    <r>
      <t>1.25</t>
    </r>
    <r>
      <rPr>
        <sz val="8"/>
        <color rgb="FF000000"/>
        <rFont val="Arial"/>
        <family val="2"/>
      </rPr>
      <t>(1.12‑1.41)</t>
    </r>
  </si>
  <si>
    <r>
      <t>1.73</t>
    </r>
    <r>
      <rPr>
        <sz val="8"/>
        <color rgb="FF000000"/>
        <rFont val="Arial"/>
        <family val="2"/>
      </rPr>
      <t>(1.53‑1.94)</t>
    </r>
  </si>
  <si>
    <r>
      <t>1.99</t>
    </r>
    <r>
      <rPr>
        <sz val="8"/>
        <color rgb="FF000000"/>
        <rFont val="Arial"/>
        <family val="2"/>
      </rPr>
      <t>(1.75‑2.23)</t>
    </r>
  </si>
  <si>
    <r>
      <t>2.19</t>
    </r>
    <r>
      <rPr>
        <sz val="8"/>
        <color rgb="FF000000"/>
        <rFont val="Arial"/>
        <family val="2"/>
      </rPr>
      <t>(1.93‑2.46)</t>
    </r>
  </si>
  <si>
    <r>
      <t>2.39</t>
    </r>
    <r>
      <rPr>
        <sz val="8"/>
        <color rgb="FF000000"/>
        <rFont val="Arial"/>
        <family val="2"/>
      </rPr>
      <t>(2.09‑2.68)</t>
    </r>
  </si>
  <si>
    <r>
      <t>2.58</t>
    </r>
    <r>
      <rPr>
        <sz val="8"/>
        <color rgb="FF000000"/>
        <rFont val="Arial"/>
        <family val="2"/>
      </rPr>
      <t>(2.25‑2.90)</t>
    </r>
  </si>
  <si>
    <r>
      <t>2.83</t>
    </r>
    <r>
      <rPr>
        <sz val="8"/>
        <color rgb="FF000000"/>
        <rFont val="Arial"/>
        <family val="2"/>
      </rPr>
      <t>(2.44‑3.17)</t>
    </r>
  </si>
  <si>
    <r>
      <t>3.03</t>
    </r>
    <r>
      <rPr>
        <sz val="8"/>
        <color rgb="FF000000"/>
        <rFont val="Arial"/>
        <family val="2"/>
      </rPr>
      <t>(2.60‑3.40)</t>
    </r>
  </si>
  <si>
    <r>
      <t>1.32</t>
    </r>
    <r>
      <rPr>
        <sz val="8"/>
        <color rgb="FF000000"/>
        <rFont val="Arial"/>
        <family val="2"/>
      </rPr>
      <t>(1.17‑1.49)</t>
    </r>
  </si>
  <si>
    <r>
      <t>1.57</t>
    </r>
    <r>
      <rPr>
        <sz val="8"/>
        <color rgb="FF000000"/>
        <rFont val="Arial"/>
        <family val="2"/>
      </rPr>
      <t>(1.40‑1.77)</t>
    </r>
  </si>
  <si>
    <r>
      <t>1.93</t>
    </r>
    <r>
      <rPr>
        <sz val="8"/>
        <color rgb="FF000000"/>
        <rFont val="Arial"/>
        <family val="2"/>
      </rPr>
      <t>(1.71‑2.17)</t>
    </r>
  </si>
  <si>
    <r>
      <t>2.64</t>
    </r>
    <r>
      <rPr>
        <sz val="8"/>
        <color rgb="FF000000"/>
        <rFont val="Arial"/>
        <family val="2"/>
      </rPr>
      <t>(2.34‑2.97)</t>
    </r>
  </si>
  <si>
    <r>
      <t>2.97</t>
    </r>
    <r>
      <rPr>
        <sz val="8"/>
        <color rgb="FF000000"/>
        <rFont val="Arial"/>
        <family val="2"/>
      </rPr>
      <t>(2.62‑3.33)</t>
    </r>
  </si>
  <si>
    <r>
      <t>3.30</t>
    </r>
    <r>
      <rPr>
        <sz val="8"/>
        <color rgb="FF000000"/>
        <rFont val="Arial"/>
        <family val="2"/>
      </rPr>
      <t>(2.88‑3.69)</t>
    </r>
  </si>
  <si>
    <r>
      <t>3.62</t>
    </r>
    <r>
      <rPr>
        <sz val="8"/>
        <color rgb="FF000000"/>
        <rFont val="Arial"/>
        <family val="2"/>
      </rPr>
      <t>(3.16‑4.07)</t>
    </r>
  </si>
  <si>
    <r>
      <t>4.05</t>
    </r>
    <r>
      <rPr>
        <sz val="8"/>
        <color rgb="FF000000"/>
        <rFont val="Arial"/>
        <family val="2"/>
      </rPr>
      <t>(3.51‑4.55)</t>
    </r>
  </si>
  <si>
    <r>
      <t>4.42</t>
    </r>
    <r>
      <rPr>
        <sz val="8"/>
        <color rgb="FF000000"/>
        <rFont val="Arial"/>
        <family val="2"/>
      </rPr>
      <t>(3.79‑4.97)</t>
    </r>
  </si>
  <si>
    <r>
      <t>1.55</t>
    </r>
    <r>
      <rPr>
        <sz val="8"/>
        <color rgb="FF000000"/>
        <rFont val="Arial"/>
        <family val="2"/>
      </rPr>
      <t>(1.37‑1.76)</t>
    </r>
  </si>
  <si>
    <r>
      <t>1.85</t>
    </r>
    <r>
      <rPr>
        <sz val="8"/>
        <color rgb="FF000000"/>
        <rFont val="Arial"/>
        <family val="2"/>
      </rPr>
      <t>(1.64‑2.10)</t>
    </r>
  </si>
  <si>
    <r>
      <t>2.29</t>
    </r>
    <r>
      <rPr>
        <sz val="8"/>
        <color rgb="FF000000"/>
        <rFont val="Arial"/>
        <family val="2"/>
      </rPr>
      <t>(2.02‑2.60)</t>
    </r>
  </si>
  <si>
    <r>
      <t>2.72</t>
    </r>
    <r>
      <rPr>
        <sz val="8"/>
        <color rgb="FF000000"/>
        <rFont val="Arial"/>
        <family val="2"/>
      </rPr>
      <t>(2.39‑3.07)</t>
    </r>
  </si>
  <si>
    <r>
      <t>3.25</t>
    </r>
    <r>
      <rPr>
        <sz val="8"/>
        <color rgb="FF000000"/>
        <rFont val="Arial"/>
        <family val="2"/>
      </rPr>
      <t>(2.84‑3.66)</t>
    </r>
  </si>
  <si>
    <r>
      <t>3.71</t>
    </r>
    <r>
      <rPr>
        <sz val="8"/>
        <color rgb="FF000000"/>
        <rFont val="Arial"/>
        <family val="2"/>
      </rPr>
      <t>(3.23‑4.18)</t>
    </r>
  </si>
  <si>
    <r>
      <t>4.18</t>
    </r>
    <r>
      <rPr>
        <sz val="8"/>
        <color rgb="FF000000"/>
        <rFont val="Arial"/>
        <family val="2"/>
      </rPr>
      <t>(3.62‑4.70)</t>
    </r>
  </si>
  <si>
    <r>
      <t>4.68</t>
    </r>
    <r>
      <rPr>
        <sz val="8"/>
        <color rgb="FF000000"/>
        <rFont val="Arial"/>
        <family val="2"/>
      </rPr>
      <t>(4.02‑5.26)</t>
    </r>
  </si>
  <si>
    <r>
      <t>5.36</t>
    </r>
    <r>
      <rPr>
        <sz val="8"/>
        <color rgb="FF000000"/>
        <rFont val="Arial"/>
        <family val="2"/>
      </rPr>
      <t>(4.57‑6.03)</t>
    </r>
  </si>
  <si>
    <r>
      <t>5.95</t>
    </r>
    <r>
      <rPr>
        <sz val="8"/>
        <color rgb="FF000000"/>
        <rFont val="Arial"/>
        <family val="2"/>
      </rPr>
      <t>(5.03‑6.70)</t>
    </r>
  </si>
  <si>
    <r>
      <t>1.65</t>
    </r>
    <r>
      <rPr>
        <sz val="8"/>
        <color rgb="FF000000"/>
        <rFont val="Arial"/>
        <family val="2"/>
      </rPr>
      <t>(1.46‑1.89)</t>
    </r>
  </si>
  <si>
    <r>
      <t>1.98</t>
    </r>
    <r>
      <rPr>
        <sz val="8"/>
        <color rgb="FF000000"/>
        <rFont val="Arial"/>
        <family val="2"/>
      </rPr>
      <t>(1.74‑2.26)</t>
    </r>
  </si>
  <si>
    <r>
      <t>2.46</t>
    </r>
    <r>
      <rPr>
        <sz val="8"/>
        <color rgb="FF000000"/>
        <rFont val="Arial"/>
        <family val="2"/>
      </rPr>
      <t>(2.16‑2.80)</t>
    </r>
  </si>
  <si>
    <r>
      <t>2.92</t>
    </r>
    <r>
      <rPr>
        <sz val="8"/>
        <color rgb="FF000000"/>
        <rFont val="Arial"/>
        <family val="2"/>
      </rPr>
      <t>(2.56‑3.32)</t>
    </r>
  </si>
  <si>
    <r>
      <t>3.52</t>
    </r>
    <r>
      <rPr>
        <sz val="8"/>
        <color rgb="FF000000"/>
        <rFont val="Arial"/>
        <family val="2"/>
      </rPr>
      <t>(3.06‑3.99)</t>
    </r>
  </si>
  <si>
    <r>
      <t>4.04</t>
    </r>
    <r>
      <rPr>
        <sz val="8"/>
        <color rgb="FF000000"/>
        <rFont val="Arial"/>
        <family val="2"/>
      </rPr>
      <t>(3.50‑4.59)</t>
    </r>
  </si>
  <si>
    <r>
      <t>4.59</t>
    </r>
    <r>
      <rPr>
        <sz val="8"/>
        <color rgb="FF000000"/>
        <rFont val="Arial"/>
        <family val="2"/>
      </rPr>
      <t>(3.95‑5.20)</t>
    </r>
  </si>
  <si>
    <r>
      <t>5.17</t>
    </r>
    <r>
      <rPr>
        <sz val="8"/>
        <color rgb="FF000000"/>
        <rFont val="Arial"/>
        <family val="2"/>
      </rPr>
      <t>(4.42‑5.84)</t>
    </r>
  </si>
  <si>
    <r>
      <t>5.97</t>
    </r>
    <r>
      <rPr>
        <sz val="8"/>
        <color rgb="FF000000"/>
        <rFont val="Arial"/>
        <family val="2"/>
      </rPr>
      <t>(5.06‑6.76)</t>
    </r>
  </si>
  <si>
    <r>
      <t>6.70</t>
    </r>
    <r>
      <rPr>
        <sz val="8"/>
        <color rgb="FF000000"/>
        <rFont val="Arial"/>
        <family val="2"/>
      </rPr>
      <t>(5.61‑7.59)</t>
    </r>
  </si>
  <si>
    <r>
      <t>1.99</t>
    </r>
    <r>
      <rPr>
        <sz val="8"/>
        <color rgb="FF000000"/>
        <rFont val="Arial"/>
        <family val="2"/>
      </rPr>
      <t>(1.75‑2.27)</t>
    </r>
  </si>
  <si>
    <r>
      <t>2.37</t>
    </r>
    <r>
      <rPr>
        <sz val="8"/>
        <color rgb="FF000000"/>
        <rFont val="Arial"/>
        <family val="2"/>
      </rPr>
      <t>(2.09‑2.71)</t>
    </r>
  </si>
  <si>
    <r>
      <t>2.94</t>
    </r>
    <r>
      <rPr>
        <sz val="8"/>
        <color rgb="FF000000"/>
        <rFont val="Arial"/>
        <family val="2"/>
      </rPr>
      <t>(2.59‑3.35)</t>
    </r>
  </si>
  <si>
    <r>
      <t>3.51</t>
    </r>
    <r>
      <rPr>
        <sz val="8"/>
        <color rgb="FF000000"/>
        <rFont val="Arial"/>
        <family val="2"/>
      </rPr>
      <t>(3.08‑3.99)</t>
    </r>
  </si>
  <si>
    <r>
      <t>4.25</t>
    </r>
    <r>
      <rPr>
        <sz val="8"/>
        <color rgb="FF000000"/>
        <rFont val="Arial"/>
        <family val="2"/>
      </rPr>
      <t>(3.71‑4.82)</t>
    </r>
  </si>
  <si>
    <r>
      <t>4.93</t>
    </r>
    <r>
      <rPr>
        <sz val="8"/>
        <color rgb="FF000000"/>
        <rFont val="Arial"/>
        <family val="2"/>
      </rPr>
      <t>(4.27‑5.57)</t>
    </r>
  </si>
  <si>
    <r>
      <t>5.63</t>
    </r>
    <r>
      <rPr>
        <sz val="8"/>
        <color rgb="FF000000"/>
        <rFont val="Arial"/>
        <family val="2"/>
      </rPr>
      <t>(4.84‑6.34)</t>
    </r>
  </si>
  <si>
    <r>
      <t>6.38</t>
    </r>
    <r>
      <rPr>
        <sz val="8"/>
        <color rgb="FF000000"/>
        <rFont val="Arial"/>
        <family val="2"/>
      </rPr>
      <t>(5.44‑7.18)</t>
    </r>
  </si>
  <si>
    <r>
      <t>7.45</t>
    </r>
    <r>
      <rPr>
        <sz val="8"/>
        <color rgb="FF000000"/>
        <rFont val="Arial"/>
        <family val="2"/>
      </rPr>
      <t>(6.27‑8.38)</t>
    </r>
  </si>
  <si>
    <r>
      <t>8.42</t>
    </r>
    <r>
      <rPr>
        <sz val="8"/>
        <color rgb="FF000000"/>
        <rFont val="Arial"/>
        <family val="2"/>
      </rPr>
      <t>(7.00‑9.47)</t>
    </r>
  </si>
  <si>
    <r>
      <t>2.36</t>
    </r>
    <r>
      <rPr>
        <sz val="8"/>
        <color rgb="FF000000"/>
        <rFont val="Arial"/>
        <family val="2"/>
      </rPr>
      <t>(2.10‑2.68)</t>
    </r>
  </si>
  <si>
    <r>
      <t>2.83</t>
    </r>
    <r>
      <rPr>
        <sz val="8"/>
        <color rgb="FF000000"/>
        <rFont val="Arial"/>
        <family val="2"/>
      </rPr>
      <t>(2.52‑3.21)</t>
    </r>
  </si>
  <si>
    <r>
      <t>3.52</t>
    </r>
    <r>
      <rPr>
        <sz val="8"/>
        <color rgb="FF000000"/>
        <rFont val="Arial"/>
        <family val="2"/>
      </rPr>
      <t>(3.12‑3.99)</t>
    </r>
  </si>
  <si>
    <r>
      <t>4.23</t>
    </r>
    <r>
      <rPr>
        <sz val="8"/>
        <color rgb="FF000000"/>
        <rFont val="Arial"/>
        <family val="2"/>
      </rPr>
      <t>(3.73‑4.77)</t>
    </r>
  </si>
  <si>
    <r>
      <t>5.17</t>
    </r>
    <r>
      <rPr>
        <sz val="8"/>
        <color rgb="FF000000"/>
        <rFont val="Arial"/>
        <family val="2"/>
      </rPr>
      <t>(4.54‑5.81)</t>
    </r>
  </si>
  <si>
    <r>
      <t>6.04</t>
    </r>
    <r>
      <rPr>
        <sz val="8"/>
        <color rgb="FF000000"/>
        <rFont val="Arial"/>
        <family val="2"/>
      </rPr>
      <t>(5.26‑6.76)</t>
    </r>
  </si>
  <si>
    <r>
      <t>6.95</t>
    </r>
    <r>
      <rPr>
        <sz val="8"/>
        <color rgb="FF000000"/>
        <rFont val="Arial"/>
        <family val="2"/>
      </rPr>
      <t>(6.00‑7.77)</t>
    </r>
  </si>
  <si>
    <r>
      <t>7.96</t>
    </r>
    <r>
      <rPr>
        <sz val="8"/>
        <color rgb="FF000000"/>
        <rFont val="Arial"/>
        <family val="2"/>
      </rPr>
      <t>(6.79‑8.88)</t>
    </r>
  </si>
  <si>
    <r>
      <t>9.41</t>
    </r>
    <r>
      <rPr>
        <sz val="8"/>
        <color rgb="FF000000"/>
        <rFont val="Arial"/>
        <family val="2"/>
      </rPr>
      <t>(7.91‑10.5)</t>
    </r>
  </si>
  <si>
    <r>
      <t>10.7</t>
    </r>
    <r>
      <rPr>
        <sz val="8"/>
        <color rgb="FF000000"/>
        <rFont val="Arial"/>
        <family val="2"/>
      </rPr>
      <t>(8.90‑12.0)</t>
    </r>
  </si>
  <si>
    <r>
      <t>2.69</t>
    </r>
    <r>
      <rPr>
        <sz val="8"/>
        <color rgb="FF000000"/>
        <rFont val="Arial"/>
        <family val="2"/>
      </rPr>
      <t>(2.48‑2.93)</t>
    </r>
  </si>
  <si>
    <r>
      <t>3.27</t>
    </r>
    <r>
      <rPr>
        <sz val="8"/>
        <color rgb="FF000000"/>
        <rFont val="Arial"/>
        <family val="2"/>
      </rPr>
      <t>(3.02‑3.57)</t>
    </r>
  </si>
  <si>
    <r>
      <t>4.21</t>
    </r>
    <r>
      <rPr>
        <sz val="8"/>
        <color rgb="FF000000"/>
        <rFont val="Arial"/>
        <family val="2"/>
      </rPr>
      <t>(3.87‑4.59)</t>
    </r>
  </si>
  <si>
    <r>
      <t>4.99</t>
    </r>
    <r>
      <rPr>
        <sz val="8"/>
        <color rgb="FF000000"/>
        <rFont val="Arial"/>
        <family val="2"/>
      </rPr>
      <t>(4.58‑5.42)</t>
    </r>
  </si>
  <si>
    <r>
      <t>6.12</t>
    </r>
    <r>
      <rPr>
        <sz val="8"/>
        <color rgb="FF000000"/>
        <rFont val="Arial"/>
        <family val="2"/>
      </rPr>
      <t>(5.58‑6.64)</t>
    </r>
  </si>
  <si>
    <r>
      <t>7.07</t>
    </r>
    <r>
      <rPr>
        <sz val="8"/>
        <color rgb="FF000000"/>
        <rFont val="Arial"/>
        <family val="2"/>
      </rPr>
      <t>(6.41‑7.66)</t>
    </r>
  </si>
  <si>
    <r>
      <t>8.09</t>
    </r>
    <r>
      <rPr>
        <sz val="8"/>
        <color rgb="FF000000"/>
        <rFont val="Arial"/>
        <family val="2"/>
      </rPr>
      <t>(7.28‑8.77)</t>
    </r>
  </si>
  <si>
    <r>
      <t>9.18</t>
    </r>
    <r>
      <rPr>
        <sz val="8"/>
        <color rgb="FF000000"/>
        <rFont val="Arial"/>
        <family val="2"/>
      </rPr>
      <t>(8.20‑9.96)</t>
    </r>
  </si>
  <si>
    <r>
      <t>10.8</t>
    </r>
    <r>
      <rPr>
        <sz val="8"/>
        <color rgb="FF000000"/>
        <rFont val="Arial"/>
        <family val="2"/>
      </rPr>
      <t>(9.52‑11.7)</t>
    </r>
  </si>
  <si>
    <r>
      <t>12.1</t>
    </r>
    <r>
      <rPr>
        <sz val="8"/>
        <color rgb="FF000000"/>
        <rFont val="Arial"/>
        <family val="2"/>
      </rPr>
      <t>(10.6‑13.1)</t>
    </r>
  </si>
  <si>
    <r>
      <t>3.13</t>
    </r>
    <r>
      <rPr>
        <sz val="8"/>
        <color rgb="FF000000"/>
        <rFont val="Arial"/>
        <family val="2"/>
      </rPr>
      <t>(2.89‑3.41)</t>
    </r>
  </si>
  <si>
    <r>
      <t>3.79</t>
    </r>
    <r>
      <rPr>
        <sz val="8"/>
        <color rgb="FF000000"/>
        <rFont val="Arial"/>
        <family val="2"/>
      </rPr>
      <t>(3.50‑4.13)</t>
    </r>
  </si>
  <si>
    <r>
      <t>4.84</t>
    </r>
    <r>
      <rPr>
        <sz val="8"/>
        <color rgb="FF000000"/>
        <rFont val="Arial"/>
        <family val="2"/>
      </rPr>
      <t>(4.46‑5.27)</t>
    </r>
  </si>
  <si>
    <r>
      <t>5.71</t>
    </r>
    <r>
      <rPr>
        <sz val="8"/>
        <color rgb="FF000000"/>
        <rFont val="Arial"/>
        <family val="2"/>
      </rPr>
      <t>(5.25‑6.21)</t>
    </r>
  </si>
  <si>
    <r>
      <t>6.96</t>
    </r>
    <r>
      <rPr>
        <sz val="8"/>
        <color rgb="FF000000"/>
        <rFont val="Arial"/>
        <family val="2"/>
      </rPr>
      <t>(6.36‑7.56)</t>
    </r>
  </si>
  <si>
    <r>
      <t>7.99</t>
    </r>
    <r>
      <rPr>
        <sz val="8"/>
        <color rgb="FF000000"/>
        <rFont val="Arial"/>
        <family val="2"/>
      </rPr>
      <t>(7.27‑8.68)</t>
    </r>
  </si>
  <si>
    <r>
      <t>9.10</t>
    </r>
    <r>
      <rPr>
        <sz val="8"/>
        <color rgb="FF000000"/>
        <rFont val="Arial"/>
        <family val="2"/>
      </rPr>
      <t>(8.23‑9.89)</t>
    </r>
  </si>
  <si>
    <r>
      <t>10.3</t>
    </r>
    <r>
      <rPr>
        <sz val="8"/>
        <color rgb="FF000000"/>
        <rFont val="Arial"/>
        <family val="2"/>
      </rPr>
      <t>(9.23‑11.2)</t>
    </r>
  </si>
  <si>
    <r>
      <t>13.4</t>
    </r>
    <r>
      <rPr>
        <sz val="8"/>
        <color rgb="FF000000"/>
        <rFont val="Arial"/>
        <family val="2"/>
      </rPr>
      <t>(11.8‑14.6)</t>
    </r>
  </si>
  <si>
    <r>
      <t>3.34</t>
    </r>
    <r>
      <rPr>
        <sz val="8"/>
        <color rgb="FF000000"/>
        <rFont val="Arial"/>
        <family val="2"/>
      </rPr>
      <t>(3.09‑3.64)</t>
    </r>
  </si>
  <si>
    <r>
      <t>4.04</t>
    </r>
    <r>
      <rPr>
        <sz val="8"/>
        <color rgb="FF000000"/>
        <rFont val="Arial"/>
        <family val="2"/>
      </rPr>
      <t>(3.74‑4.40)</t>
    </r>
  </si>
  <si>
    <r>
      <t>5.13</t>
    </r>
    <r>
      <rPr>
        <sz val="8"/>
        <color rgb="FF000000"/>
        <rFont val="Arial"/>
        <family val="2"/>
      </rPr>
      <t>(4.74‑5.58)</t>
    </r>
  </si>
  <si>
    <r>
      <t>6.03</t>
    </r>
    <r>
      <rPr>
        <sz val="8"/>
        <color rgb="FF000000"/>
        <rFont val="Arial"/>
        <family val="2"/>
      </rPr>
      <t>(5.56‑6.54)</t>
    </r>
  </si>
  <si>
    <r>
      <t>7.31</t>
    </r>
    <r>
      <rPr>
        <sz val="8"/>
        <color rgb="FF000000"/>
        <rFont val="Arial"/>
        <family val="2"/>
      </rPr>
      <t>(6.70‑7.93)</t>
    </r>
  </si>
  <si>
    <r>
      <t>8.37</t>
    </r>
    <r>
      <rPr>
        <sz val="8"/>
        <color rgb="FF000000"/>
        <rFont val="Arial"/>
        <family val="2"/>
      </rPr>
      <t>(7.64‑9.07)</t>
    </r>
  </si>
  <si>
    <r>
      <t>9.49</t>
    </r>
    <r>
      <rPr>
        <sz val="8"/>
        <color rgb="FF000000"/>
        <rFont val="Arial"/>
        <family val="2"/>
      </rPr>
      <t>(8.60‑10.3)</t>
    </r>
  </si>
  <si>
    <r>
      <t>10.7</t>
    </r>
    <r>
      <rPr>
        <sz val="8"/>
        <color rgb="FF000000"/>
        <rFont val="Arial"/>
        <family val="2"/>
      </rPr>
      <t>(9.62‑11.6)</t>
    </r>
  </si>
  <si>
    <r>
      <t>12.4</t>
    </r>
    <r>
      <rPr>
        <sz val="8"/>
        <color rgb="FF000000"/>
        <rFont val="Arial"/>
        <family val="2"/>
      </rPr>
      <t>(11.1‑13.5)</t>
    </r>
  </si>
  <si>
    <r>
      <t>13.8</t>
    </r>
    <r>
      <rPr>
        <sz val="8"/>
        <color rgb="FF000000"/>
        <rFont val="Arial"/>
        <family val="2"/>
      </rPr>
      <t>(12.2‑15.1)</t>
    </r>
  </si>
  <si>
    <r>
      <t>3.56</t>
    </r>
    <r>
      <rPr>
        <sz val="8"/>
        <color rgb="FF000000"/>
        <rFont val="Arial"/>
        <family val="2"/>
      </rPr>
      <t>(3.29‑3.86)</t>
    </r>
  </si>
  <si>
    <r>
      <t>4.29</t>
    </r>
    <r>
      <rPr>
        <sz val="8"/>
        <color rgb="FF000000"/>
        <rFont val="Arial"/>
        <family val="2"/>
      </rPr>
      <t>(3.98‑4.67)</t>
    </r>
  </si>
  <si>
    <r>
      <t>5.43</t>
    </r>
    <r>
      <rPr>
        <sz val="8"/>
        <color rgb="FF000000"/>
        <rFont val="Arial"/>
        <family val="2"/>
      </rPr>
      <t>(5.02‑5.89)</t>
    </r>
  </si>
  <si>
    <r>
      <t>6.35</t>
    </r>
    <r>
      <rPr>
        <sz val="8"/>
        <color rgb="FF000000"/>
        <rFont val="Arial"/>
        <family val="2"/>
      </rPr>
      <t>(5.87‑6.88)</t>
    </r>
  </si>
  <si>
    <r>
      <t>7.67</t>
    </r>
    <r>
      <rPr>
        <sz val="8"/>
        <color rgb="FF000000"/>
        <rFont val="Arial"/>
        <family val="2"/>
      </rPr>
      <t>(7.04‑8.30)</t>
    </r>
  </si>
  <si>
    <r>
      <t>8.75</t>
    </r>
    <r>
      <rPr>
        <sz val="8"/>
        <color rgb="FF000000"/>
        <rFont val="Arial"/>
        <family val="2"/>
      </rPr>
      <t>(8.00‑9.47)</t>
    </r>
  </si>
  <si>
    <r>
      <t>9.89</t>
    </r>
    <r>
      <rPr>
        <sz val="8"/>
        <color rgb="FF000000"/>
        <rFont val="Arial"/>
        <family val="2"/>
      </rPr>
      <t>(8.98‑10.7)</t>
    </r>
  </si>
  <si>
    <r>
      <t>12.8</t>
    </r>
    <r>
      <rPr>
        <sz val="8"/>
        <color rgb="FF000000"/>
        <rFont val="Arial"/>
        <family val="2"/>
      </rPr>
      <t>(11.5‑14.0)</t>
    </r>
  </si>
  <si>
    <r>
      <t>14.2</t>
    </r>
    <r>
      <rPr>
        <sz val="8"/>
        <color rgb="FF000000"/>
        <rFont val="Arial"/>
        <family val="2"/>
      </rPr>
      <t>(12.6‑15.5)</t>
    </r>
  </si>
  <si>
    <r>
      <t>4.12</t>
    </r>
    <r>
      <rPr>
        <sz val="8"/>
        <color rgb="FF000000"/>
        <rFont val="Arial"/>
        <family val="2"/>
      </rPr>
      <t>(3.83‑4.47)</t>
    </r>
  </si>
  <si>
    <r>
      <t>4.97</t>
    </r>
    <r>
      <rPr>
        <sz val="8"/>
        <color rgb="FF000000"/>
        <rFont val="Arial"/>
        <family val="2"/>
      </rPr>
      <t>(4.61‑5.39)</t>
    </r>
  </si>
  <si>
    <r>
      <t>6.21</t>
    </r>
    <r>
      <rPr>
        <sz val="8"/>
        <color rgb="FF000000"/>
        <rFont val="Arial"/>
        <family val="2"/>
      </rPr>
      <t>(5.76‑6.73)</t>
    </r>
  </si>
  <si>
    <r>
      <t>7.21</t>
    </r>
    <r>
      <rPr>
        <sz val="8"/>
        <color rgb="FF000000"/>
        <rFont val="Arial"/>
        <family val="2"/>
      </rPr>
      <t>(6.67‑7.79)</t>
    </r>
  </si>
  <si>
    <r>
      <t>8.62</t>
    </r>
    <r>
      <rPr>
        <sz val="8"/>
        <color rgb="FF000000"/>
        <rFont val="Arial"/>
        <family val="2"/>
      </rPr>
      <t>(7.93‑9.31)</t>
    </r>
  </si>
  <si>
    <r>
      <t>9.75</t>
    </r>
    <r>
      <rPr>
        <sz val="8"/>
        <color rgb="FF000000"/>
        <rFont val="Arial"/>
        <family val="2"/>
      </rPr>
      <t>(8.93‑10.5)</t>
    </r>
  </si>
  <si>
    <r>
      <t>10.9</t>
    </r>
    <r>
      <rPr>
        <sz val="8"/>
        <color rgb="FF000000"/>
        <rFont val="Arial"/>
        <family val="2"/>
      </rPr>
      <t>(9.97‑11.8)</t>
    </r>
  </si>
  <si>
    <r>
      <t>12.2</t>
    </r>
    <r>
      <rPr>
        <sz val="8"/>
        <color rgb="FF000000"/>
        <rFont val="Arial"/>
        <family val="2"/>
      </rPr>
      <t>(11.0‑13.2)</t>
    </r>
  </si>
  <si>
    <r>
      <t>15.3</t>
    </r>
    <r>
      <rPr>
        <sz val="8"/>
        <color rgb="FF000000"/>
        <rFont val="Arial"/>
        <family val="2"/>
      </rPr>
      <t>(13.7‑16.7)</t>
    </r>
  </si>
  <si>
    <r>
      <t>4.73</t>
    </r>
    <r>
      <rPr>
        <sz val="8"/>
        <color rgb="FF000000"/>
        <rFont val="Arial"/>
        <family val="2"/>
      </rPr>
      <t>(4.41‑5.10)</t>
    </r>
  </si>
  <si>
    <r>
      <t>5.67</t>
    </r>
    <r>
      <rPr>
        <sz val="8"/>
        <color rgb="FF000000"/>
        <rFont val="Arial"/>
        <family val="2"/>
      </rPr>
      <t>(5.29‑6.12)</t>
    </r>
  </si>
  <si>
    <r>
      <t>6.98</t>
    </r>
    <r>
      <rPr>
        <sz val="8"/>
        <color rgb="FF000000"/>
        <rFont val="Arial"/>
        <family val="2"/>
      </rPr>
      <t>(6.50‑7.52)</t>
    </r>
  </si>
  <si>
    <r>
      <t>8.02</t>
    </r>
    <r>
      <rPr>
        <sz val="8"/>
        <color rgb="FF000000"/>
        <rFont val="Arial"/>
        <family val="2"/>
      </rPr>
      <t>(7.45‑8.62)</t>
    </r>
  </si>
  <si>
    <r>
      <t>9.45</t>
    </r>
    <r>
      <rPr>
        <sz val="8"/>
        <color rgb="FF000000"/>
        <rFont val="Arial"/>
        <family val="2"/>
      </rPr>
      <t>(8.74‑10.2)</t>
    </r>
  </si>
  <si>
    <r>
      <t>10.6</t>
    </r>
    <r>
      <rPr>
        <sz val="8"/>
        <color rgb="FF000000"/>
        <rFont val="Arial"/>
        <family val="2"/>
      </rPr>
      <t>(9.77‑11.4)</t>
    </r>
  </si>
  <si>
    <r>
      <t>11.8</t>
    </r>
    <r>
      <rPr>
        <sz val="8"/>
        <color rgb="FF000000"/>
        <rFont val="Arial"/>
        <family val="2"/>
      </rPr>
      <t>(10.8‑12.7)</t>
    </r>
  </si>
  <si>
    <r>
      <t>14.7</t>
    </r>
    <r>
      <rPr>
        <sz val="8"/>
        <color rgb="FF000000"/>
        <rFont val="Arial"/>
        <family val="2"/>
      </rPr>
      <t>(13.3‑15.9)</t>
    </r>
  </si>
  <si>
    <r>
      <t>16.0</t>
    </r>
    <r>
      <rPr>
        <sz val="8"/>
        <color rgb="FF000000"/>
        <rFont val="Arial"/>
        <family val="2"/>
      </rPr>
      <t>(14.4‑17.4)</t>
    </r>
  </si>
  <si>
    <r>
      <t>6.44</t>
    </r>
    <r>
      <rPr>
        <sz val="8"/>
        <color rgb="FF000000"/>
        <rFont val="Arial"/>
        <family val="2"/>
      </rPr>
      <t>(6.02‑6.91)</t>
    </r>
  </si>
  <si>
    <r>
      <t>7.68</t>
    </r>
    <r>
      <rPr>
        <sz val="8"/>
        <color rgb="FF000000"/>
        <rFont val="Arial"/>
        <family val="2"/>
      </rPr>
      <t>(7.17‑8.24)</t>
    </r>
  </si>
  <si>
    <r>
      <t>9.30</t>
    </r>
    <r>
      <rPr>
        <sz val="8"/>
        <color rgb="FF000000"/>
        <rFont val="Arial"/>
        <family val="2"/>
      </rPr>
      <t>(8.67‑9.98)</t>
    </r>
  </si>
  <si>
    <r>
      <t>10.6</t>
    </r>
    <r>
      <rPr>
        <sz val="8"/>
        <color rgb="FF000000"/>
        <rFont val="Arial"/>
        <family val="2"/>
      </rPr>
      <t>(9.84‑11.3)</t>
    </r>
  </si>
  <si>
    <r>
      <t>12.3</t>
    </r>
    <r>
      <rPr>
        <sz val="8"/>
        <color rgb="FF000000"/>
        <rFont val="Arial"/>
        <family val="2"/>
      </rPr>
      <t>(11.4‑13.2)</t>
    </r>
  </si>
  <si>
    <r>
      <t>15.1</t>
    </r>
    <r>
      <rPr>
        <sz val="8"/>
        <color rgb="FF000000"/>
        <rFont val="Arial"/>
        <family val="2"/>
      </rPr>
      <t>(13.9‑16.3)</t>
    </r>
  </si>
  <si>
    <r>
      <t>16.6</t>
    </r>
    <r>
      <rPr>
        <sz val="8"/>
        <color rgb="FF000000"/>
        <rFont val="Arial"/>
        <family val="2"/>
      </rPr>
      <t>(15.2‑17.8)</t>
    </r>
  </si>
  <si>
    <r>
      <t>18.6</t>
    </r>
    <r>
      <rPr>
        <sz val="8"/>
        <color rgb="FF000000"/>
        <rFont val="Arial"/>
        <family val="2"/>
      </rPr>
      <t>(16.9‑20.0)</t>
    </r>
  </si>
  <si>
    <r>
      <t>20.1</t>
    </r>
    <r>
      <rPr>
        <sz val="8"/>
        <color rgb="FF000000"/>
        <rFont val="Arial"/>
        <family val="2"/>
      </rPr>
      <t>(18.2‑21.8)</t>
    </r>
  </si>
  <si>
    <r>
      <t>7.97</t>
    </r>
    <r>
      <rPr>
        <sz val="8"/>
        <color rgb="FF000000"/>
        <rFont val="Arial"/>
        <family val="2"/>
      </rPr>
      <t>(7.49‑8.50)</t>
    </r>
  </si>
  <si>
    <r>
      <t>9.46</t>
    </r>
    <r>
      <rPr>
        <sz val="8"/>
        <color rgb="FF000000"/>
        <rFont val="Arial"/>
        <family val="2"/>
      </rPr>
      <t>(8.89‑10.1)</t>
    </r>
  </si>
  <si>
    <r>
      <t>11.2</t>
    </r>
    <r>
      <rPr>
        <sz val="8"/>
        <color rgb="FF000000"/>
        <rFont val="Arial"/>
        <family val="2"/>
      </rPr>
      <t>(10.5‑12.0)</t>
    </r>
  </si>
  <si>
    <r>
      <t>12.6</t>
    </r>
    <r>
      <rPr>
        <sz val="8"/>
        <color rgb="FF000000"/>
        <rFont val="Arial"/>
        <family val="2"/>
      </rPr>
      <t>(11.8‑13.5)</t>
    </r>
  </si>
  <si>
    <r>
      <t>14.5</t>
    </r>
    <r>
      <rPr>
        <sz val="8"/>
        <color rgb="FF000000"/>
        <rFont val="Arial"/>
        <family val="2"/>
      </rPr>
      <t>(13.5‑15.4)</t>
    </r>
  </si>
  <si>
    <r>
      <t>15.9</t>
    </r>
    <r>
      <rPr>
        <sz val="8"/>
        <color rgb="FF000000"/>
        <rFont val="Arial"/>
        <family val="2"/>
      </rPr>
      <t>(14.8‑16.9)</t>
    </r>
  </si>
  <si>
    <r>
      <t>20.7</t>
    </r>
    <r>
      <rPr>
        <sz val="8"/>
        <color rgb="FF000000"/>
        <rFont val="Arial"/>
        <family val="2"/>
      </rPr>
      <t>(19.1‑22.2)</t>
    </r>
  </si>
  <si>
    <r>
      <t>22.2</t>
    </r>
    <r>
      <rPr>
        <sz val="8"/>
        <color rgb="FF000000"/>
        <rFont val="Arial"/>
        <family val="2"/>
      </rPr>
      <t>(20.3‑23.8)</t>
    </r>
  </si>
  <si>
    <r>
      <t>10.00</t>
    </r>
    <r>
      <rPr>
        <sz val="8"/>
        <color rgb="FF000000"/>
        <rFont val="Arial"/>
        <family val="2"/>
      </rPr>
      <t>(9.43‑10.6)</t>
    </r>
  </si>
  <si>
    <r>
      <t>11.8</t>
    </r>
    <r>
      <rPr>
        <sz val="8"/>
        <color rgb="FF000000"/>
        <rFont val="Arial"/>
        <family val="2"/>
      </rPr>
      <t>(11.1‑12.5)</t>
    </r>
  </si>
  <si>
    <r>
      <t>13.9</t>
    </r>
    <r>
      <rPr>
        <sz val="8"/>
        <color rgb="FF000000"/>
        <rFont val="Arial"/>
        <family val="2"/>
      </rPr>
      <t>(13.1‑14.7)</t>
    </r>
  </si>
  <si>
    <r>
      <t>15.4</t>
    </r>
    <r>
      <rPr>
        <sz val="8"/>
        <color rgb="FF000000"/>
        <rFont val="Arial"/>
        <family val="2"/>
      </rPr>
      <t>(14.5‑16.4)</t>
    </r>
  </si>
  <si>
    <r>
      <t>17.5</t>
    </r>
    <r>
      <rPr>
        <sz val="8"/>
        <color rgb="FF000000"/>
        <rFont val="Arial"/>
        <family val="2"/>
      </rPr>
      <t>(16.4‑18.6)</t>
    </r>
  </si>
  <si>
    <r>
      <t>19.1</t>
    </r>
    <r>
      <rPr>
        <sz val="8"/>
        <color rgb="FF000000"/>
        <rFont val="Arial"/>
        <family val="2"/>
      </rPr>
      <t>(17.9‑20.3)</t>
    </r>
  </si>
  <si>
    <r>
      <t>20.6</t>
    </r>
    <r>
      <rPr>
        <sz val="8"/>
        <color rgb="FF000000"/>
        <rFont val="Arial"/>
        <family val="2"/>
      </rPr>
      <t>(19.3‑21.9)</t>
    </r>
  </si>
  <si>
    <r>
      <t>25.9</t>
    </r>
    <r>
      <rPr>
        <sz val="8"/>
        <color rgb="FF000000"/>
        <rFont val="Arial"/>
        <family val="2"/>
      </rPr>
      <t>(23.9‑27.6)</t>
    </r>
  </si>
  <si>
    <r>
      <t>12.0</t>
    </r>
    <r>
      <rPr>
        <sz val="8"/>
        <color rgb="FF000000"/>
        <rFont val="Arial"/>
        <family val="2"/>
      </rPr>
      <t>(11.4‑12.6)</t>
    </r>
  </si>
  <si>
    <r>
      <t>14.1</t>
    </r>
    <r>
      <rPr>
        <sz val="8"/>
        <color rgb="FF000000"/>
        <rFont val="Arial"/>
        <family val="2"/>
      </rPr>
      <t>(13.4‑14.9)</t>
    </r>
  </si>
  <si>
    <r>
      <t>16.4</t>
    </r>
    <r>
      <rPr>
        <sz val="8"/>
        <color rgb="FF000000"/>
        <rFont val="Arial"/>
        <family val="2"/>
      </rPr>
      <t>(15.6‑17.3)</t>
    </r>
  </si>
  <si>
    <r>
      <t>18.1</t>
    </r>
    <r>
      <rPr>
        <sz val="8"/>
        <color rgb="FF000000"/>
        <rFont val="Arial"/>
        <family val="2"/>
      </rPr>
      <t>(17.2‑19.1)</t>
    </r>
  </si>
  <si>
    <r>
      <t>23.7</t>
    </r>
    <r>
      <rPr>
        <sz val="8"/>
        <color rgb="FF000000"/>
        <rFont val="Arial"/>
        <family val="2"/>
      </rPr>
      <t>(22.4‑25.1)</t>
    </r>
  </si>
  <si>
    <r>
      <t>27.5</t>
    </r>
    <r>
      <rPr>
        <sz val="8"/>
        <color rgb="FF000000"/>
        <rFont val="Arial"/>
        <family val="2"/>
      </rPr>
      <t>(25.7‑29.2)</t>
    </r>
  </si>
  <si>
    <r>
      <t>29.1</t>
    </r>
    <r>
      <rPr>
        <sz val="8"/>
        <color rgb="FF000000"/>
        <rFont val="Arial"/>
        <family val="2"/>
      </rPr>
      <t>(27.1‑31.0)</t>
    </r>
  </si>
  <si>
    <r>
      <t>Name: </t>
    </r>
    <r>
      <rPr>
        <sz val="9"/>
        <color rgb="FF000000"/>
        <rFont val="Arial"/>
        <family val="2"/>
      </rPr>
      <t>Frederick, Maryland, USA*</t>
    </r>
  </si>
  <si>
    <r>
      <t>Latitude:</t>
    </r>
    <r>
      <rPr>
        <sz val="9"/>
        <color rgb="FF000000"/>
        <rFont val="Arial"/>
        <family val="2"/>
      </rPr>
      <t> 39.4160°</t>
    </r>
  </si>
  <si>
    <r>
      <t>Longitude:</t>
    </r>
    <r>
      <rPr>
        <sz val="9"/>
        <color rgb="FF000000"/>
        <rFont val="Arial"/>
        <family val="2"/>
      </rPr>
      <t> -77.4390°</t>
    </r>
  </si>
  <si>
    <r>
      <t>Elevation:</t>
    </r>
    <r>
      <rPr>
        <sz val="9"/>
        <color rgb="FF000000"/>
        <rFont val="Arial"/>
        <family val="2"/>
      </rPr>
      <t> 366.32 ft **</t>
    </r>
  </si>
  <si>
    <r>
      <t>0.340</t>
    </r>
    <r>
      <rPr>
        <sz val="8"/>
        <color rgb="FF000000"/>
        <rFont val="Arial"/>
        <family val="2"/>
      </rPr>
      <t>(0.306‑0.378)</t>
    </r>
  </si>
  <si>
    <r>
      <t>0.407</t>
    </r>
    <r>
      <rPr>
        <sz val="8"/>
        <color rgb="FF000000"/>
        <rFont val="Arial"/>
        <family val="2"/>
      </rPr>
      <t>(0.366‑0.452)</t>
    </r>
  </si>
  <si>
    <r>
      <t>0.486</t>
    </r>
    <r>
      <rPr>
        <sz val="8"/>
        <color rgb="FF000000"/>
        <rFont val="Arial"/>
        <family val="2"/>
      </rPr>
      <t>(0.437‑0.541)</t>
    </r>
  </si>
  <si>
    <r>
      <t>0.545</t>
    </r>
    <r>
      <rPr>
        <sz val="8"/>
        <color rgb="FF000000"/>
        <rFont val="Arial"/>
        <family val="2"/>
      </rPr>
      <t>(0.488‑0.604)</t>
    </r>
  </si>
  <si>
    <r>
      <t>0.625</t>
    </r>
    <r>
      <rPr>
        <sz val="8"/>
        <color rgb="FF000000"/>
        <rFont val="Arial"/>
        <family val="2"/>
      </rPr>
      <t>(0.556‑0.691)</t>
    </r>
  </si>
  <si>
    <r>
      <t>0.684</t>
    </r>
    <r>
      <rPr>
        <sz val="8"/>
        <color rgb="FF000000"/>
        <rFont val="Arial"/>
        <family val="2"/>
      </rPr>
      <t>(0.606‑0.756)</t>
    </r>
  </si>
  <si>
    <r>
      <t>0.747</t>
    </r>
    <r>
      <rPr>
        <sz val="8"/>
        <color rgb="FF000000"/>
        <rFont val="Arial"/>
        <family val="2"/>
      </rPr>
      <t>(0.659‑0.826)</t>
    </r>
  </si>
  <si>
    <r>
      <t>0.809</t>
    </r>
    <r>
      <rPr>
        <sz val="8"/>
        <color rgb="FF000000"/>
        <rFont val="Arial"/>
        <family val="2"/>
      </rPr>
      <t>(0.708‑0.894)</t>
    </r>
  </si>
  <si>
    <r>
      <t>0.896</t>
    </r>
    <r>
      <rPr>
        <sz val="8"/>
        <color rgb="FF000000"/>
        <rFont val="Arial"/>
        <family val="2"/>
      </rPr>
      <t>(0.777‑0.991)</t>
    </r>
  </si>
  <si>
    <r>
      <t>0.967</t>
    </r>
    <r>
      <rPr>
        <sz val="8"/>
        <color rgb="FF000000"/>
        <rFont val="Arial"/>
        <family val="2"/>
      </rPr>
      <t>(0.832‑1.07)</t>
    </r>
  </si>
  <si>
    <r>
      <t>0.539</t>
    </r>
    <r>
      <rPr>
        <sz val="8"/>
        <color rgb="FF000000"/>
        <rFont val="Arial"/>
        <family val="2"/>
      </rPr>
      <t>(0.484‑0.600)</t>
    </r>
  </si>
  <si>
    <r>
      <t>0.645</t>
    </r>
    <r>
      <rPr>
        <sz val="8"/>
        <color rgb="FF000000"/>
        <rFont val="Arial"/>
        <family val="2"/>
      </rPr>
      <t>(0.580‑0.717)</t>
    </r>
  </si>
  <si>
    <r>
      <t>0.769</t>
    </r>
    <r>
      <rPr>
        <sz val="8"/>
        <color rgb="FF000000"/>
        <rFont val="Arial"/>
        <family val="2"/>
      </rPr>
      <t>(0.690‑0.855)</t>
    </r>
  </si>
  <si>
    <r>
      <t>0.862</t>
    </r>
    <r>
      <rPr>
        <sz val="8"/>
        <color rgb="FF000000"/>
        <rFont val="Arial"/>
        <family val="2"/>
      </rPr>
      <t>(0.772‑0.956)</t>
    </r>
  </si>
  <si>
    <r>
      <t>0.981</t>
    </r>
    <r>
      <rPr>
        <sz val="8"/>
        <color rgb="FF000000"/>
        <rFont val="Arial"/>
        <family val="2"/>
      </rPr>
      <t>(0.873‑1.09)</t>
    </r>
  </si>
  <si>
    <r>
      <t>1.07</t>
    </r>
    <r>
      <rPr>
        <sz val="8"/>
        <color rgb="FF000000"/>
        <rFont val="Arial"/>
        <family val="2"/>
      </rPr>
      <t>(0.950‑1.19)</t>
    </r>
  </si>
  <si>
    <r>
      <t>1.17</t>
    </r>
    <r>
      <rPr>
        <sz val="8"/>
        <color rgb="FF000000"/>
        <rFont val="Arial"/>
        <family val="2"/>
      </rPr>
      <t>(1.03‑1.29)</t>
    </r>
  </si>
  <si>
    <r>
      <t>1.26</t>
    </r>
    <r>
      <rPr>
        <sz val="8"/>
        <color rgb="FF000000"/>
        <rFont val="Arial"/>
        <family val="2"/>
      </rPr>
      <t>(1.10‑1.39)</t>
    </r>
  </si>
  <si>
    <r>
      <t>1.48</t>
    </r>
    <r>
      <rPr>
        <sz val="8"/>
        <color rgb="FF000000"/>
        <rFont val="Arial"/>
        <family val="2"/>
      </rPr>
      <t>(1.27‑1.64)</t>
    </r>
  </si>
  <si>
    <r>
      <t>0.669</t>
    </r>
    <r>
      <rPr>
        <sz val="8"/>
        <color rgb="FF000000"/>
        <rFont val="Arial"/>
        <family val="2"/>
      </rPr>
      <t>(0.601‑0.744)</t>
    </r>
  </si>
  <si>
    <r>
      <t>0.804</t>
    </r>
    <r>
      <rPr>
        <sz val="8"/>
        <color rgb="FF000000"/>
        <rFont val="Arial"/>
        <family val="2"/>
      </rPr>
      <t>(0.723‑0.894)</t>
    </r>
  </si>
  <si>
    <r>
      <t>0.964</t>
    </r>
    <r>
      <rPr>
        <sz val="8"/>
        <color rgb="FF000000"/>
        <rFont val="Arial"/>
        <family val="2"/>
      </rPr>
      <t>(0.865‑1.07)</t>
    </r>
  </si>
  <si>
    <r>
      <t>1.08</t>
    </r>
    <r>
      <rPr>
        <sz val="8"/>
        <color rgb="FF000000"/>
        <rFont val="Arial"/>
        <family val="2"/>
      </rPr>
      <t>(0.967‑1.20)</t>
    </r>
  </si>
  <si>
    <r>
      <t>1.23</t>
    </r>
    <r>
      <rPr>
        <sz val="8"/>
        <color rgb="FF000000"/>
        <rFont val="Arial"/>
        <family val="2"/>
      </rPr>
      <t>(1.10‑1.36)</t>
    </r>
  </si>
  <si>
    <r>
      <t>1.47</t>
    </r>
    <r>
      <rPr>
        <sz val="8"/>
        <color rgb="FF000000"/>
        <rFont val="Arial"/>
        <family val="2"/>
      </rPr>
      <t>(1.29‑1.62)</t>
    </r>
  </si>
  <si>
    <r>
      <t>1.58</t>
    </r>
    <r>
      <rPr>
        <sz val="8"/>
        <color rgb="FF000000"/>
        <rFont val="Arial"/>
        <family val="2"/>
      </rPr>
      <t>(1.38‑1.75)</t>
    </r>
  </si>
  <si>
    <r>
      <t>1.74</t>
    </r>
    <r>
      <rPr>
        <sz val="8"/>
        <color rgb="FF000000"/>
        <rFont val="Arial"/>
        <family val="2"/>
      </rPr>
      <t>(1.51‑1.92)</t>
    </r>
  </si>
  <si>
    <r>
      <t>1.85</t>
    </r>
    <r>
      <rPr>
        <sz val="8"/>
        <color rgb="FF000000"/>
        <rFont val="Arial"/>
        <family val="2"/>
      </rPr>
      <t>(1.60‑2.05)</t>
    </r>
  </si>
  <si>
    <r>
      <t>0.905</t>
    </r>
    <r>
      <rPr>
        <sz val="8"/>
        <color rgb="FF000000"/>
        <rFont val="Arial"/>
        <family val="2"/>
      </rPr>
      <t>(0.814‑1.01)</t>
    </r>
  </si>
  <si>
    <r>
      <t>1.10</t>
    </r>
    <r>
      <rPr>
        <sz val="8"/>
        <color rgb="FF000000"/>
        <rFont val="Arial"/>
        <family val="2"/>
      </rPr>
      <t>(0.988‑1.22)</t>
    </r>
  </si>
  <si>
    <r>
      <t>1.80</t>
    </r>
    <r>
      <rPr>
        <sz val="8"/>
        <color rgb="FF000000"/>
        <rFont val="Arial"/>
        <family val="2"/>
      </rPr>
      <t>(1.60‑1.99)</t>
    </r>
  </si>
  <si>
    <r>
      <t>2.00</t>
    </r>
    <r>
      <rPr>
        <sz val="8"/>
        <color rgb="FF000000"/>
        <rFont val="Arial"/>
        <family val="2"/>
      </rPr>
      <t>(1.77‑2.21)</t>
    </r>
  </si>
  <si>
    <r>
      <t>2.20</t>
    </r>
    <r>
      <rPr>
        <sz val="8"/>
        <color rgb="FF000000"/>
        <rFont val="Arial"/>
        <family val="2"/>
      </rPr>
      <t>(1.94‑2.43)</t>
    </r>
  </si>
  <si>
    <r>
      <t>2.41</t>
    </r>
    <r>
      <rPr>
        <sz val="8"/>
        <color rgb="FF000000"/>
        <rFont val="Arial"/>
        <family val="2"/>
      </rPr>
      <t>(2.11‑2.66)</t>
    </r>
  </si>
  <si>
    <r>
      <t>2.70</t>
    </r>
    <r>
      <rPr>
        <sz val="8"/>
        <color rgb="FF000000"/>
        <rFont val="Arial"/>
        <family val="2"/>
      </rPr>
      <t>(2.34‑2.99)</t>
    </r>
  </si>
  <si>
    <r>
      <t>2.93</t>
    </r>
    <r>
      <rPr>
        <sz val="8"/>
        <color rgb="FF000000"/>
        <rFont val="Arial"/>
        <family val="2"/>
      </rPr>
      <t>(2.52‑3.24)</t>
    </r>
  </si>
  <si>
    <r>
      <t>1.37</t>
    </r>
    <r>
      <rPr>
        <sz val="8"/>
        <color rgb="FF000000"/>
        <rFont val="Arial"/>
        <family val="2"/>
      </rPr>
      <t>(1.23‑1.52)</t>
    </r>
  </si>
  <si>
    <r>
      <t>1.73</t>
    </r>
    <r>
      <rPr>
        <sz val="8"/>
        <color rgb="FF000000"/>
        <rFont val="Arial"/>
        <family val="2"/>
      </rPr>
      <t>(1.55‑1.92)</t>
    </r>
  </si>
  <si>
    <r>
      <t>2.00</t>
    </r>
    <r>
      <rPr>
        <sz val="8"/>
        <color rgb="FF000000"/>
        <rFont val="Arial"/>
        <family val="2"/>
      </rPr>
      <t>(1.79‑2.21)</t>
    </r>
  </si>
  <si>
    <r>
      <t>2.38</t>
    </r>
    <r>
      <rPr>
        <sz val="8"/>
        <color rgb="FF000000"/>
        <rFont val="Arial"/>
        <family val="2"/>
      </rPr>
      <t>(2.11‑2.63)</t>
    </r>
  </si>
  <si>
    <r>
      <t>2.68</t>
    </r>
    <r>
      <rPr>
        <sz val="8"/>
        <color rgb="FF000000"/>
        <rFont val="Arial"/>
        <family val="2"/>
      </rPr>
      <t>(2.38‑2.96)</t>
    </r>
  </si>
  <si>
    <r>
      <t>3.00</t>
    </r>
    <r>
      <rPr>
        <sz val="8"/>
        <color rgb="FF000000"/>
        <rFont val="Arial"/>
        <family val="2"/>
      </rPr>
      <t>(2.65‑3.32)</t>
    </r>
  </si>
  <si>
    <r>
      <t>3.34</t>
    </r>
    <r>
      <rPr>
        <sz val="8"/>
        <color rgb="FF000000"/>
        <rFont val="Arial"/>
        <family val="2"/>
      </rPr>
      <t>(2.93‑3.69)</t>
    </r>
  </si>
  <si>
    <r>
      <t>3.83</t>
    </r>
    <r>
      <rPr>
        <sz val="8"/>
        <color rgb="FF000000"/>
        <rFont val="Arial"/>
        <family val="2"/>
      </rPr>
      <t>(3.32‑4.23)</t>
    </r>
  </si>
  <si>
    <r>
      <t>4.22</t>
    </r>
    <r>
      <rPr>
        <sz val="8"/>
        <color rgb="FF000000"/>
        <rFont val="Arial"/>
        <family val="2"/>
      </rPr>
      <t>(3.63‑4.67)</t>
    </r>
  </si>
  <si>
    <r>
      <t>1.33</t>
    </r>
    <r>
      <rPr>
        <sz val="8"/>
        <color rgb="FF000000"/>
        <rFont val="Arial"/>
        <family val="2"/>
      </rPr>
      <t>(1.20‑1.49)</t>
    </r>
  </si>
  <si>
    <r>
      <t>1.63</t>
    </r>
    <r>
      <rPr>
        <sz val="8"/>
        <color rgb="FF000000"/>
        <rFont val="Arial"/>
        <family val="2"/>
      </rPr>
      <t>(1.46‑1.82)</t>
    </r>
  </si>
  <si>
    <r>
      <t>2.06</t>
    </r>
    <r>
      <rPr>
        <sz val="8"/>
        <color rgb="FF000000"/>
        <rFont val="Arial"/>
        <family val="2"/>
      </rPr>
      <t>(1.85‑2.30)</t>
    </r>
  </si>
  <si>
    <r>
      <t>2.41</t>
    </r>
    <r>
      <rPr>
        <sz val="8"/>
        <color rgb="FF000000"/>
        <rFont val="Arial"/>
        <family val="2"/>
      </rPr>
      <t>(2.15‑2.68)</t>
    </r>
  </si>
  <si>
    <r>
      <t>2.92</t>
    </r>
    <r>
      <rPr>
        <sz val="8"/>
        <color rgb="FF000000"/>
        <rFont val="Arial"/>
        <family val="2"/>
      </rPr>
      <t>(2.60‑3.24)</t>
    </r>
  </si>
  <si>
    <r>
      <t>3.35</t>
    </r>
    <r>
      <rPr>
        <sz val="8"/>
        <color rgb="FF000000"/>
        <rFont val="Arial"/>
        <family val="2"/>
      </rPr>
      <t>(2.96‑3.72)</t>
    </r>
  </si>
  <si>
    <r>
      <t>3.83</t>
    </r>
    <r>
      <rPr>
        <sz val="8"/>
        <color rgb="FF000000"/>
        <rFont val="Arial"/>
        <family val="2"/>
      </rPr>
      <t>(3.35‑4.24)</t>
    </r>
  </si>
  <si>
    <r>
      <t>4.34</t>
    </r>
    <r>
      <rPr>
        <sz val="8"/>
        <color rgb="FF000000"/>
        <rFont val="Arial"/>
        <family val="2"/>
      </rPr>
      <t>(3.78‑4.81)</t>
    </r>
  </si>
  <si>
    <r>
      <t>5.12</t>
    </r>
    <r>
      <rPr>
        <sz val="8"/>
        <color rgb="FF000000"/>
        <rFont val="Arial"/>
        <family val="2"/>
      </rPr>
      <t>(4.40‑5.66)</t>
    </r>
  </si>
  <si>
    <r>
      <t>5.78</t>
    </r>
    <r>
      <rPr>
        <sz val="8"/>
        <color rgb="FF000000"/>
        <rFont val="Arial"/>
        <family val="2"/>
      </rPr>
      <t>(4.93‑6.40)</t>
    </r>
  </si>
  <si>
    <r>
      <t>1.45</t>
    </r>
    <r>
      <rPr>
        <sz val="8"/>
        <color rgb="FF000000"/>
        <rFont val="Arial"/>
        <family val="2"/>
      </rPr>
      <t>(1.30‑1.63)</t>
    </r>
  </si>
  <si>
    <r>
      <t>1.76</t>
    </r>
    <r>
      <rPr>
        <sz val="8"/>
        <color rgb="FF000000"/>
        <rFont val="Arial"/>
        <family val="2"/>
      </rPr>
      <t>(1.58‑1.98)</t>
    </r>
  </si>
  <si>
    <r>
      <t>2.23</t>
    </r>
    <r>
      <rPr>
        <sz val="8"/>
        <color rgb="FF000000"/>
        <rFont val="Arial"/>
        <family val="2"/>
      </rPr>
      <t>(1.99‑2.50)</t>
    </r>
  </si>
  <si>
    <r>
      <t>2.60</t>
    </r>
    <r>
      <rPr>
        <sz val="8"/>
        <color rgb="FF000000"/>
        <rFont val="Arial"/>
        <family val="2"/>
      </rPr>
      <t>(2.32‑2.91)</t>
    </r>
  </si>
  <si>
    <r>
      <t>3.16</t>
    </r>
    <r>
      <rPr>
        <sz val="8"/>
        <color rgb="FF000000"/>
        <rFont val="Arial"/>
        <family val="2"/>
      </rPr>
      <t>(2.80‑3.53)</t>
    </r>
  </si>
  <si>
    <r>
      <t>3.63</t>
    </r>
    <r>
      <rPr>
        <sz val="8"/>
        <color rgb="FF000000"/>
        <rFont val="Arial"/>
        <family val="2"/>
      </rPr>
      <t>(3.19‑4.05)</t>
    </r>
  </si>
  <si>
    <r>
      <t>4.15</t>
    </r>
    <r>
      <rPr>
        <sz val="8"/>
        <color rgb="FF000000"/>
        <rFont val="Arial"/>
        <family val="2"/>
      </rPr>
      <t>(3.62‑4.62)</t>
    </r>
  </si>
  <si>
    <r>
      <t>4.72</t>
    </r>
    <r>
      <rPr>
        <sz val="8"/>
        <color rgb="FF000000"/>
        <rFont val="Arial"/>
        <family val="2"/>
      </rPr>
      <t>(4.09‑5.25)</t>
    </r>
  </si>
  <si>
    <r>
      <t>5.57</t>
    </r>
    <r>
      <rPr>
        <sz val="8"/>
        <color rgb="FF000000"/>
        <rFont val="Arial"/>
        <family val="2"/>
      </rPr>
      <t>(4.77‑6.20)</t>
    </r>
  </si>
  <si>
    <r>
      <t>6.31</t>
    </r>
    <r>
      <rPr>
        <sz val="8"/>
        <color rgb="FF000000"/>
        <rFont val="Arial"/>
        <family val="2"/>
      </rPr>
      <t>(5.34‑7.03)</t>
    </r>
  </si>
  <si>
    <r>
      <t>1.81</t>
    </r>
    <r>
      <rPr>
        <sz val="8"/>
        <color rgb="FF000000"/>
        <rFont val="Arial"/>
        <family val="2"/>
      </rPr>
      <t>(1.63‑2.05)</t>
    </r>
  </si>
  <si>
    <r>
      <t>2.19</t>
    </r>
    <r>
      <rPr>
        <sz val="8"/>
        <color rgb="FF000000"/>
        <rFont val="Arial"/>
        <family val="2"/>
      </rPr>
      <t>(1.97‑2.47)</t>
    </r>
  </si>
  <si>
    <r>
      <t>2.76</t>
    </r>
    <r>
      <rPr>
        <sz val="8"/>
        <color rgb="FF000000"/>
        <rFont val="Arial"/>
        <family val="2"/>
      </rPr>
      <t>(2.47‑3.10)</t>
    </r>
  </si>
  <si>
    <r>
      <t>3.22</t>
    </r>
    <r>
      <rPr>
        <sz val="8"/>
        <color rgb="FF000000"/>
        <rFont val="Arial"/>
        <family val="2"/>
      </rPr>
      <t>(2.87‑3.62)</t>
    </r>
  </si>
  <si>
    <r>
      <t>3.92</t>
    </r>
    <r>
      <rPr>
        <sz val="8"/>
        <color rgb="FF000000"/>
        <rFont val="Arial"/>
        <family val="2"/>
      </rPr>
      <t>(3.47‑4.39)</t>
    </r>
  </si>
  <si>
    <r>
      <t>4.53</t>
    </r>
    <r>
      <rPr>
        <sz val="8"/>
        <color rgb="FF000000"/>
        <rFont val="Arial"/>
        <family val="2"/>
      </rPr>
      <t>(3.97‑5.06)</t>
    </r>
  </si>
  <si>
    <r>
      <t>5.19</t>
    </r>
    <r>
      <rPr>
        <sz val="8"/>
        <color rgb="FF000000"/>
        <rFont val="Arial"/>
        <family val="2"/>
      </rPr>
      <t>(4.52‑5.79)</t>
    </r>
  </si>
  <si>
    <r>
      <t>5.94</t>
    </r>
    <r>
      <rPr>
        <sz val="8"/>
        <color rgb="FF000000"/>
        <rFont val="Arial"/>
        <family val="2"/>
      </rPr>
      <t>(5.12‑6.62)</t>
    </r>
  </si>
  <si>
    <r>
      <t>7.06</t>
    </r>
    <r>
      <rPr>
        <sz val="8"/>
        <color rgb="FF000000"/>
        <rFont val="Arial"/>
        <family val="2"/>
      </rPr>
      <t>(6.01‑7.88)</t>
    </r>
  </si>
  <si>
    <r>
      <t>8.04</t>
    </r>
    <r>
      <rPr>
        <sz val="8"/>
        <color rgb="FF000000"/>
        <rFont val="Arial"/>
        <family val="2"/>
      </rPr>
      <t>(6.76‑8.97)</t>
    </r>
  </si>
  <si>
    <r>
      <t>2.23</t>
    </r>
    <r>
      <rPr>
        <sz val="8"/>
        <color rgb="FF000000"/>
        <rFont val="Arial"/>
        <family val="2"/>
      </rPr>
      <t>(2.00‑2.53)</t>
    </r>
  </si>
  <si>
    <r>
      <t>2.69</t>
    </r>
    <r>
      <rPr>
        <sz val="8"/>
        <color rgb="FF000000"/>
        <rFont val="Arial"/>
        <family val="2"/>
      </rPr>
      <t>(2.40‑3.05)</t>
    </r>
  </si>
  <si>
    <r>
      <t>3.39</t>
    </r>
    <r>
      <rPr>
        <sz val="8"/>
        <color rgb="FF000000"/>
        <rFont val="Arial"/>
        <family val="2"/>
      </rPr>
      <t>(3.02‑3.82)</t>
    </r>
  </si>
  <si>
    <r>
      <t>3.98</t>
    </r>
    <r>
      <rPr>
        <sz val="8"/>
        <color rgb="FF000000"/>
        <rFont val="Arial"/>
        <family val="2"/>
      </rPr>
      <t>(3.52‑4.48)</t>
    </r>
  </si>
  <si>
    <r>
      <t>4.88</t>
    </r>
    <r>
      <rPr>
        <sz val="8"/>
        <color rgb="FF000000"/>
        <rFont val="Arial"/>
        <family val="2"/>
      </rPr>
      <t>(4.29‑5.48)</t>
    </r>
  </si>
  <si>
    <r>
      <t>5.67</t>
    </r>
    <r>
      <rPr>
        <sz val="8"/>
        <color rgb="FF000000"/>
        <rFont val="Arial"/>
        <family val="2"/>
      </rPr>
      <t>(4.94‑6.36)</t>
    </r>
  </si>
  <si>
    <r>
      <t>6.57</t>
    </r>
    <r>
      <rPr>
        <sz val="8"/>
        <color rgb="FF000000"/>
        <rFont val="Arial"/>
        <family val="2"/>
      </rPr>
      <t>(5.66‑7.35)</t>
    </r>
  </si>
  <si>
    <r>
      <t>7.58</t>
    </r>
    <r>
      <rPr>
        <sz val="8"/>
        <color rgb="FF000000"/>
        <rFont val="Arial"/>
        <family val="2"/>
      </rPr>
      <t>(6.47‑8.47)</t>
    </r>
  </si>
  <si>
    <r>
      <t>9.15</t>
    </r>
    <r>
      <rPr>
        <sz val="8"/>
        <color rgb="FF000000"/>
        <rFont val="Arial"/>
        <family val="2"/>
      </rPr>
      <t>(7.67‑10.2)</t>
    </r>
  </si>
  <si>
    <r>
      <t>10.5</t>
    </r>
    <r>
      <rPr>
        <sz val="8"/>
        <color rgb="FF000000"/>
        <rFont val="Arial"/>
        <family val="2"/>
      </rPr>
      <t>(8.70‑11.8)</t>
    </r>
  </si>
  <si>
    <r>
      <t>2.55</t>
    </r>
    <r>
      <rPr>
        <sz val="8"/>
        <color rgb="FF000000"/>
        <rFont val="Arial"/>
        <family val="2"/>
      </rPr>
      <t>(2.34‑2.81)</t>
    </r>
  </si>
  <si>
    <r>
      <t>3.07</t>
    </r>
    <r>
      <rPr>
        <sz val="8"/>
        <color rgb="FF000000"/>
        <rFont val="Arial"/>
        <family val="2"/>
      </rPr>
      <t>(2.82‑3.39)</t>
    </r>
  </si>
  <si>
    <r>
      <t>3.91</t>
    </r>
    <r>
      <rPr>
        <sz val="8"/>
        <color rgb="FF000000"/>
        <rFont val="Arial"/>
        <family val="2"/>
      </rPr>
      <t>(3.58‑4.30)</t>
    </r>
  </si>
  <si>
    <r>
      <t>4.63</t>
    </r>
    <r>
      <rPr>
        <sz val="8"/>
        <color rgb="FF000000"/>
        <rFont val="Arial"/>
        <family val="2"/>
      </rPr>
      <t>(4.22‑5.09)</t>
    </r>
  </si>
  <si>
    <r>
      <t>5.75</t>
    </r>
    <r>
      <rPr>
        <sz val="8"/>
        <color rgb="FF000000"/>
        <rFont val="Arial"/>
        <family val="2"/>
      </rPr>
      <t>(5.20‑6.29)</t>
    </r>
  </si>
  <si>
    <r>
      <t>6.74</t>
    </r>
    <r>
      <rPr>
        <sz val="8"/>
        <color rgb="FF000000"/>
        <rFont val="Arial"/>
        <family val="2"/>
      </rPr>
      <t>(6.05‑7.34)</t>
    </r>
  </si>
  <si>
    <r>
      <t>7.85</t>
    </r>
    <r>
      <rPr>
        <sz val="8"/>
        <color rgb="FF000000"/>
        <rFont val="Arial"/>
        <family val="2"/>
      </rPr>
      <t>(6.98‑8.54)</t>
    </r>
  </si>
  <si>
    <r>
      <t>9.13</t>
    </r>
    <r>
      <rPr>
        <sz val="8"/>
        <color rgb="FF000000"/>
        <rFont val="Arial"/>
        <family val="2"/>
      </rPr>
      <t>(8.02‑9.90)</t>
    </r>
  </si>
  <si>
    <r>
      <t>11.1</t>
    </r>
    <r>
      <rPr>
        <sz val="8"/>
        <color rgb="FF000000"/>
        <rFont val="Arial"/>
        <family val="2"/>
      </rPr>
      <t>(9.59‑12.0)</t>
    </r>
  </si>
  <si>
    <r>
      <t>12.8</t>
    </r>
    <r>
      <rPr>
        <sz val="8"/>
        <color rgb="FF000000"/>
        <rFont val="Arial"/>
        <family val="2"/>
      </rPr>
      <t>(10.9‑13.9)</t>
    </r>
  </si>
  <si>
    <r>
      <t>2.96</t>
    </r>
    <r>
      <rPr>
        <sz val="8"/>
        <color rgb="FF000000"/>
        <rFont val="Arial"/>
        <family val="2"/>
      </rPr>
      <t>(2.72‑3.26)</t>
    </r>
  </si>
  <si>
    <r>
      <t>3.57</t>
    </r>
    <r>
      <rPr>
        <sz val="8"/>
        <color rgb="FF000000"/>
        <rFont val="Arial"/>
        <family val="2"/>
      </rPr>
      <t>(3.27‑3.93)</t>
    </r>
  </si>
  <si>
    <r>
      <t>4.53</t>
    </r>
    <r>
      <rPr>
        <sz val="8"/>
        <color rgb="FF000000"/>
        <rFont val="Arial"/>
        <family val="2"/>
      </rPr>
      <t>(4.14‑4.99)</t>
    </r>
  </si>
  <si>
    <r>
      <t>5.35</t>
    </r>
    <r>
      <rPr>
        <sz val="8"/>
        <color rgb="FF000000"/>
        <rFont val="Arial"/>
        <family val="2"/>
      </rPr>
      <t>(4.88‑5.89)</t>
    </r>
  </si>
  <si>
    <r>
      <t>6.59</t>
    </r>
    <r>
      <rPr>
        <sz val="8"/>
        <color rgb="FF000000"/>
        <rFont val="Arial"/>
        <family val="2"/>
      </rPr>
      <t>(5.97‑7.24)</t>
    </r>
  </si>
  <si>
    <r>
      <t>7.68</t>
    </r>
    <r>
      <rPr>
        <sz val="8"/>
        <color rgb="FF000000"/>
        <rFont val="Arial"/>
        <family val="2"/>
      </rPr>
      <t>(6.90‑8.43)</t>
    </r>
  </si>
  <si>
    <r>
      <t>8.90</t>
    </r>
    <r>
      <rPr>
        <sz val="8"/>
        <color rgb="FF000000"/>
        <rFont val="Arial"/>
        <family val="2"/>
      </rPr>
      <t>(7.94‑9.74)</t>
    </r>
  </si>
  <si>
    <r>
      <t>10.3</t>
    </r>
    <r>
      <rPr>
        <sz val="8"/>
        <color rgb="FF000000"/>
        <rFont val="Arial"/>
        <family val="2"/>
      </rPr>
      <t>(9.06‑11.2)</t>
    </r>
  </si>
  <si>
    <r>
      <t>14.2</t>
    </r>
    <r>
      <rPr>
        <sz val="8"/>
        <color rgb="FF000000"/>
        <rFont val="Arial"/>
        <family val="2"/>
      </rPr>
      <t>(12.2‑15.6)</t>
    </r>
  </si>
  <si>
    <r>
      <t>3.15</t>
    </r>
    <r>
      <rPr>
        <sz val="8"/>
        <color rgb="FF000000"/>
        <rFont val="Arial"/>
        <family val="2"/>
      </rPr>
      <t>(2.89‑3.46)</t>
    </r>
  </si>
  <si>
    <r>
      <t>3.79</t>
    </r>
    <r>
      <rPr>
        <sz val="8"/>
        <color rgb="FF000000"/>
        <rFont val="Arial"/>
        <family val="2"/>
      </rPr>
      <t>(3.48‑4.17)</t>
    </r>
  </si>
  <si>
    <r>
      <t>4.80</t>
    </r>
    <r>
      <rPr>
        <sz val="8"/>
        <color rgb="FF000000"/>
        <rFont val="Arial"/>
        <family val="2"/>
      </rPr>
      <t>(4.40‑5.27)</t>
    </r>
  </si>
  <si>
    <r>
      <t>5.66</t>
    </r>
    <r>
      <rPr>
        <sz val="8"/>
        <color rgb="FF000000"/>
        <rFont val="Arial"/>
        <family val="2"/>
      </rPr>
      <t>(5.17‑6.21)</t>
    </r>
  </si>
  <si>
    <r>
      <t>6.96</t>
    </r>
    <r>
      <rPr>
        <sz val="8"/>
        <color rgb="FF000000"/>
        <rFont val="Arial"/>
        <family val="2"/>
      </rPr>
      <t>(6.32‑7.61)</t>
    </r>
  </si>
  <si>
    <r>
      <t>8.10</t>
    </r>
    <r>
      <rPr>
        <sz val="8"/>
        <color rgb="FF000000"/>
        <rFont val="Arial"/>
        <family val="2"/>
      </rPr>
      <t>(7.29‑8.85)</t>
    </r>
  </si>
  <si>
    <r>
      <t>9.37</t>
    </r>
    <r>
      <rPr>
        <sz val="8"/>
        <color rgb="FF000000"/>
        <rFont val="Arial"/>
        <family val="2"/>
      </rPr>
      <t>(8.37‑10.2)</t>
    </r>
  </si>
  <si>
    <r>
      <t>10.8</t>
    </r>
    <r>
      <rPr>
        <sz val="8"/>
        <color rgb="FF000000"/>
        <rFont val="Arial"/>
        <family val="2"/>
      </rPr>
      <t>(9.55‑11.8)</t>
    </r>
  </si>
  <si>
    <r>
      <t>13.0</t>
    </r>
    <r>
      <rPr>
        <sz val="8"/>
        <color rgb="FF000000"/>
        <rFont val="Arial"/>
        <family val="2"/>
      </rPr>
      <t>(11.3‑14.2)</t>
    </r>
  </si>
  <si>
    <r>
      <t>3.33</t>
    </r>
    <r>
      <rPr>
        <sz val="8"/>
        <color rgb="FF000000"/>
        <rFont val="Arial"/>
        <family val="2"/>
      </rPr>
      <t>(3.07‑3.65)</t>
    </r>
  </si>
  <si>
    <r>
      <t>4.01</t>
    </r>
    <r>
      <rPr>
        <sz val="8"/>
        <color rgb="FF000000"/>
        <rFont val="Arial"/>
        <family val="2"/>
      </rPr>
      <t>(3.69‑4.40)</t>
    </r>
  </si>
  <si>
    <r>
      <t>5.06</t>
    </r>
    <r>
      <rPr>
        <sz val="8"/>
        <color rgb="FF000000"/>
        <rFont val="Arial"/>
        <family val="2"/>
      </rPr>
      <t>(4.65‑5.55)</t>
    </r>
  </si>
  <si>
    <r>
      <t>5.97</t>
    </r>
    <r>
      <rPr>
        <sz val="8"/>
        <color rgb="FF000000"/>
        <rFont val="Arial"/>
        <family val="2"/>
      </rPr>
      <t>(5.46‑6.53)</t>
    </r>
  </si>
  <si>
    <r>
      <t>7.33</t>
    </r>
    <r>
      <rPr>
        <sz val="8"/>
        <color rgb="FF000000"/>
        <rFont val="Arial"/>
        <family val="2"/>
      </rPr>
      <t>(6.66‑7.99)</t>
    </r>
  </si>
  <si>
    <r>
      <t>8.51</t>
    </r>
    <r>
      <rPr>
        <sz val="8"/>
        <color rgb="FF000000"/>
        <rFont val="Arial"/>
        <family val="2"/>
      </rPr>
      <t>(7.69‑9.27)</t>
    </r>
  </si>
  <si>
    <r>
      <t>9.83</t>
    </r>
    <r>
      <rPr>
        <sz val="8"/>
        <color rgb="FF000000"/>
        <rFont val="Arial"/>
        <family val="2"/>
      </rPr>
      <t>(8.80‑10.7)</t>
    </r>
  </si>
  <si>
    <r>
      <t>11.3</t>
    </r>
    <r>
      <rPr>
        <sz val="8"/>
        <color rgb="FF000000"/>
        <rFont val="Arial"/>
        <family val="2"/>
      </rPr>
      <t>(10.0‑12.3)</t>
    </r>
  </si>
  <si>
    <r>
      <t>13.6</t>
    </r>
    <r>
      <rPr>
        <sz val="8"/>
        <color rgb="FF000000"/>
        <rFont val="Arial"/>
        <family val="2"/>
      </rPr>
      <t>(11.8‑14.7)</t>
    </r>
  </si>
  <si>
    <r>
      <t>3.86</t>
    </r>
    <r>
      <rPr>
        <sz val="8"/>
        <color rgb="FF000000"/>
        <rFont val="Arial"/>
        <family val="2"/>
      </rPr>
      <t>(3.58‑4.20)</t>
    </r>
  </si>
  <si>
    <r>
      <t>4.63</t>
    </r>
    <r>
      <rPr>
        <sz val="8"/>
        <color rgb="FF000000"/>
        <rFont val="Arial"/>
        <family val="2"/>
      </rPr>
      <t>(4.30‑5.04)</t>
    </r>
  </si>
  <si>
    <r>
      <t>5.79</t>
    </r>
    <r>
      <rPr>
        <sz val="8"/>
        <color rgb="FF000000"/>
        <rFont val="Arial"/>
        <family val="2"/>
      </rPr>
      <t>(5.36‑6.29)</t>
    </r>
  </si>
  <si>
    <r>
      <t>6.78</t>
    </r>
    <r>
      <rPr>
        <sz val="8"/>
        <color rgb="FF000000"/>
        <rFont val="Arial"/>
        <family val="2"/>
      </rPr>
      <t>(6.25‑7.35)</t>
    </r>
  </si>
  <si>
    <r>
      <t>8.24</t>
    </r>
    <r>
      <rPr>
        <sz val="8"/>
        <color rgb="FF000000"/>
        <rFont val="Arial"/>
        <family val="2"/>
      </rPr>
      <t>(7.56‑8.92)</t>
    </r>
  </si>
  <si>
    <r>
      <t>9.50</t>
    </r>
    <r>
      <rPr>
        <sz val="8"/>
        <color rgb="FF000000"/>
        <rFont val="Arial"/>
        <family val="2"/>
      </rPr>
      <t>(8.66‑10.3)</t>
    </r>
  </si>
  <si>
    <r>
      <t>10.9</t>
    </r>
    <r>
      <rPr>
        <sz val="8"/>
        <color rgb="FF000000"/>
        <rFont val="Arial"/>
        <family val="2"/>
      </rPr>
      <t>(9.86‑11.8)</t>
    </r>
  </si>
  <si>
    <r>
      <t>12.5</t>
    </r>
    <r>
      <rPr>
        <sz val="8"/>
        <color rgb="FF000000"/>
        <rFont val="Arial"/>
        <family val="2"/>
      </rPr>
      <t>(11.2‑13.4)</t>
    </r>
  </si>
  <si>
    <r>
      <t>16.8</t>
    </r>
    <r>
      <rPr>
        <sz val="8"/>
        <color rgb="FF000000"/>
        <rFont val="Arial"/>
        <family val="2"/>
      </rPr>
      <t>(14.7‑18.2)</t>
    </r>
  </si>
  <si>
    <r>
      <t>4.41</t>
    </r>
    <r>
      <rPr>
        <sz val="8"/>
        <color rgb="FF000000"/>
        <rFont val="Arial"/>
        <family val="2"/>
      </rPr>
      <t>(4.10‑4.78)</t>
    </r>
  </si>
  <si>
    <r>
      <t>5.29</t>
    </r>
    <r>
      <rPr>
        <sz val="8"/>
        <color rgb="FF000000"/>
        <rFont val="Arial"/>
        <family val="2"/>
      </rPr>
      <t>(4.91‑5.73)</t>
    </r>
  </si>
  <si>
    <r>
      <t>6.52</t>
    </r>
    <r>
      <rPr>
        <sz val="8"/>
        <color rgb="FF000000"/>
        <rFont val="Arial"/>
        <family val="2"/>
      </rPr>
      <t>(6.06‑7.06)</t>
    </r>
  </si>
  <si>
    <r>
      <t>7.56</t>
    </r>
    <r>
      <rPr>
        <sz val="8"/>
        <color rgb="FF000000"/>
        <rFont val="Arial"/>
        <family val="2"/>
      </rPr>
      <t>(7.00‑8.17)</t>
    </r>
  </si>
  <si>
    <r>
      <t>9.06</t>
    </r>
    <r>
      <rPr>
        <sz val="8"/>
        <color rgb="FF000000"/>
        <rFont val="Arial"/>
        <family val="2"/>
      </rPr>
      <t>(8.35‑9.78)</t>
    </r>
  </si>
  <si>
    <r>
      <t>11.7</t>
    </r>
    <r>
      <rPr>
        <sz val="8"/>
        <color rgb="FF000000"/>
        <rFont val="Arial"/>
        <family val="2"/>
      </rPr>
      <t>(10.6‑12.6)</t>
    </r>
  </si>
  <si>
    <r>
      <t>13.2</t>
    </r>
    <r>
      <rPr>
        <sz val="8"/>
        <color rgb="FF000000"/>
        <rFont val="Arial"/>
        <family val="2"/>
      </rPr>
      <t>(11.9‑14.2)</t>
    </r>
  </si>
  <si>
    <r>
      <t>15.4</t>
    </r>
    <r>
      <rPr>
        <sz val="8"/>
        <color rgb="FF000000"/>
        <rFont val="Arial"/>
        <family val="2"/>
      </rPr>
      <t>(13.7‑16.6)</t>
    </r>
  </si>
  <si>
    <r>
      <t>17.2</t>
    </r>
    <r>
      <rPr>
        <sz val="8"/>
        <color rgb="FF000000"/>
        <rFont val="Arial"/>
        <family val="2"/>
      </rPr>
      <t>(15.2‑18.7)</t>
    </r>
  </si>
  <si>
    <r>
      <t>5.97</t>
    </r>
    <r>
      <rPr>
        <sz val="8"/>
        <color rgb="FF000000"/>
        <rFont val="Arial"/>
        <family val="2"/>
      </rPr>
      <t>(5.61‑6.38)</t>
    </r>
  </si>
  <si>
    <r>
      <t>7.08</t>
    </r>
    <r>
      <rPr>
        <sz val="8"/>
        <color rgb="FF000000"/>
        <rFont val="Arial"/>
        <family val="2"/>
      </rPr>
      <t>(6.65‑7.57)</t>
    </r>
  </si>
  <si>
    <r>
      <t>8.48</t>
    </r>
    <r>
      <rPr>
        <sz val="8"/>
        <color rgb="FF000000"/>
        <rFont val="Arial"/>
        <family val="2"/>
      </rPr>
      <t>(7.95‑9.05)</t>
    </r>
  </si>
  <si>
    <r>
      <t>9.59</t>
    </r>
    <r>
      <rPr>
        <sz val="8"/>
        <color rgb="FF000000"/>
        <rFont val="Arial"/>
        <family val="2"/>
      </rPr>
      <t>(8.98‑10.2)</t>
    </r>
  </si>
  <si>
    <r>
      <t>11.2</t>
    </r>
    <r>
      <rPr>
        <sz val="8"/>
        <color rgb="FF000000"/>
        <rFont val="Arial"/>
        <family val="2"/>
      </rPr>
      <t>(10.4‑11.9)</t>
    </r>
  </si>
  <si>
    <r>
      <t>12.4</t>
    </r>
    <r>
      <rPr>
        <sz val="8"/>
        <color rgb="FF000000"/>
        <rFont val="Arial"/>
        <family val="2"/>
      </rPr>
      <t>(11.5‑13.3)</t>
    </r>
  </si>
  <si>
    <r>
      <t>13.8</t>
    </r>
    <r>
      <rPr>
        <sz val="8"/>
        <color rgb="FF000000"/>
        <rFont val="Arial"/>
        <family val="2"/>
      </rPr>
      <t>(12.7‑14.7)</t>
    </r>
  </si>
  <si>
    <r>
      <t>15.2</t>
    </r>
    <r>
      <rPr>
        <sz val="8"/>
        <color rgb="FF000000"/>
        <rFont val="Arial"/>
        <family val="2"/>
      </rPr>
      <t>(13.9‑16.2)</t>
    </r>
  </si>
  <si>
    <r>
      <t>17.1</t>
    </r>
    <r>
      <rPr>
        <sz val="8"/>
        <color rgb="FF000000"/>
        <rFont val="Arial"/>
        <family val="2"/>
      </rPr>
      <t>(15.6‑18.3)</t>
    </r>
  </si>
  <si>
    <r>
      <t>18.7</t>
    </r>
    <r>
      <rPr>
        <sz val="8"/>
        <color rgb="FF000000"/>
        <rFont val="Arial"/>
        <family val="2"/>
      </rPr>
      <t>(16.9‑20.1)</t>
    </r>
  </si>
  <si>
    <r>
      <t>7.36</t>
    </r>
    <r>
      <rPr>
        <sz val="8"/>
        <color rgb="FF000000"/>
        <rFont val="Arial"/>
        <family val="2"/>
      </rPr>
      <t>(6.97‑7.82)</t>
    </r>
  </si>
  <si>
    <r>
      <t>8.68</t>
    </r>
    <r>
      <rPr>
        <sz val="8"/>
        <color rgb="FF000000"/>
        <rFont val="Arial"/>
        <family val="2"/>
      </rPr>
      <t>(8.22‑9.22)</t>
    </r>
  </si>
  <si>
    <r>
      <t>10.2</t>
    </r>
    <r>
      <rPr>
        <sz val="8"/>
        <color rgb="FF000000"/>
        <rFont val="Arial"/>
        <family val="2"/>
      </rPr>
      <t>(9.66‑10.8)</t>
    </r>
  </si>
  <si>
    <r>
      <t>14.5</t>
    </r>
    <r>
      <rPr>
        <sz val="8"/>
        <color rgb="FF000000"/>
        <rFont val="Arial"/>
        <family val="2"/>
      </rPr>
      <t>(13.6‑15.4)</t>
    </r>
  </si>
  <si>
    <r>
      <t>15.9</t>
    </r>
    <r>
      <rPr>
        <sz val="8"/>
        <color rgb="FF000000"/>
        <rFont val="Arial"/>
        <family val="2"/>
      </rPr>
      <t>(14.9‑16.9)</t>
    </r>
  </si>
  <si>
    <r>
      <t>19.3</t>
    </r>
    <r>
      <rPr>
        <sz val="8"/>
        <color rgb="FF000000"/>
        <rFont val="Arial"/>
        <family val="2"/>
      </rPr>
      <t>(17.8‑20.5)</t>
    </r>
  </si>
  <si>
    <r>
      <t>20.9</t>
    </r>
    <r>
      <rPr>
        <sz val="8"/>
        <color rgb="FF000000"/>
        <rFont val="Arial"/>
        <family val="2"/>
      </rPr>
      <t>(19.1‑22.3)</t>
    </r>
  </si>
  <si>
    <r>
      <t>9.25</t>
    </r>
    <r>
      <rPr>
        <sz val="8"/>
        <color rgb="FF000000"/>
        <rFont val="Arial"/>
        <family val="2"/>
      </rPr>
      <t>(8.77‑9.75)</t>
    </r>
  </si>
  <si>
    <r>
      <t>10.9</t>
    </r>
    <r>
      <rPr>
        <sz val="8"/>
        <color rgb="FF000000"/>
        <rFont val="Arial"/>
        <family val="2"/>
      </rPr>
      <t>(10.3‑11.5)</t>
    </r>
  </si>
  <si>
    <r>
      <t>12.6</t>
    </r>
    <r>
      <rPr>
        <sz val="8"/>
        <color rgb="FF000000"/>
        <rFont val="Arial"/>
        <family val="2"/>
      </rPr>
      <t>(11.9‑13.2)</t>
    </r>
  </si>
  <si>
    <r>
      <t>13.9</t>
    </r>
    <r>
      <rPr>
        <sz val="8"/>
        <color rgb="FF000000"/>
        <rFont val="Arial"/>
        <family val="2"/>
      </rPr>
      <t>(13.2‑14.7)</t>
    </r>
  </si>
  <si>
    <r>
      <t>15.7</t>
    </r>
    <r>
      <rPr>
        <sz val="8"/>
        <color rgb="FF000000"/>
        <rFont val="Arial"/>
        <family val="2"/>
      </rPr>
      <t>(14.8‑16.5)</t>
    </r>
  </si>
  <si>
    <r>
      <t>19.7</t>
    </r>
    <r>
      <rPr>
        <sz val="8"/>
        <color rgb="FF000000"/>
        <rFont val="Arial"/>
        <family val="2"/>
      </rPr>
      <t>(18.4‑20.8)</t>
    </r>
  </si>
  <si>
    <r>
      <t>21.4</t>
    </r>
    <r>
      <rPr>
        <sz val="8"/>
        <color rgb="FF000000"/>
        <rFont val="Arial"/>
        <family val="2"/>
      </rPr>
      <t>(20.0‑22.7)</t>
    </r>
  </si>
  <si>
    <r>
      <t>22.7</t>
    </r>
    <r>
      <rPr>
        <sz val="8"/>
        <color rgb="FF000000"/>
        <rFont val="Arial"/>
        <family val="2"/>
      </rPr>
      <t>(21.1‑24.1)</t>
    </r>
  </si>
  <si>
    <r>
      <t>11.0</t>
    </r>
    <r>
      <rPr>
        <sz val="8"/>
        <color rgb="FF000000"/>
        <rFont val="Arial"/>
        <family val="2"/>
      </rPr>
      <t>(10.5‑11.6)</t>
    </r>
  </si>
  <si>
    <r>
      <t>12.9</t>
    </r>
    <r>
      <rPr>
        <sz val="8"/>
        <color rgb="FF000000"/>
        <rFont val="Arial"/>
        <family val="2"/>
      </rPr>
      <t>(12.3‑13.6)</t>
    </r>
  </si>
  <si>
    <r>
      <t>14.8</t>
    </r>
    <r>
      <rPr>
        <sz val="8"/>
        <color rgb="FF000000"/>
        <rFont val="Arial"/>
        <family val="2"/>
      </rPr>
      <t>(14.1‑15.6)</t>
    </r>
  </si>
  <si>
    <r>
      <t>16.2</t>
    </r>
    <r>
      <rPr>
        <sz val="8"/>
        <color rgb="FF000000"/>
        <rFont val="Arial"/>
        <family val="2"/>
      </rPr>
      <t>(15.4‑17.1)</t>
    </r>
  </si>
  <si>
    <r>
      <t>18.1</t>
    </r>
    <r>
      <rPr>
        <sz val="8"/>
        <color rgb="FF000000"/>
        <rFont val="Arial"/>
        <family val="2"/>
      </rPr>
      <t>(17.1‑19.0)</t>
    </r>
  </si>
  <si>
    <r>
      <t>19.5</t>
    </r>
    <r>
      <rPr>
        <sz val="8"/>
        <color rgb="FF000000"/>
        <rFont val="Arial"/>
        <family val="2"/>
      </rPr>
      <t>(18.4‑20.5)</t>
    </r>
  </si>
  <si>
    <r>
      <t>20.8</t>
    </r>
    <r>
      <rPr>
        <sz val="8"/>
        <color rgb="FF000000"/>
        <rFont val="Arial"/>
        <family val="2"/>
      </rPr>
      <t>(19.6‑21.9)</t>
    </r>
  </si>
  <si>
    <r>
      <t>22.2</t>
    </r>
    <r>
      <rPr>
        <sz val="8"/>
        <color rgb="FF000000"/>
        <rFont val="Arial"/>
        <family val="2"/>
      </rPr>
      <t>(20.8‑23.3)</t>
    </r>
  </si>
  <si>
    <r>
      <t>23.9</t>
    </r>
    <r>
      <rPr>
        <sz val="8"/>
        <color rgb="FF000000"/>
        <rFont val="Arial"/>
        <family val="2"/>
      </rPr>
      <t>(22.3‑25.2)</t>
    </r>
  </si>
  <si>
    <r>
      <t>25.2</t>
    </r>
    <r>
      <rPr>
        <sz val="8"/>
        <color rgb="FF000000"/>
        <rFont val="Arial"/>
        <family val="2"/>
      </rPr>
      <t>(23.5‑26.6)</t>
    </r>
  </si>
  <si>
    <r>
      <t>Name: </t>
    </r>
    <r>
      <rPr>
        <sz val="9"/>
        <color rgb="FF000000"/>
        <rFont val="Arial"/>
        <family val="2"/>
      </rPr>
      <t>Hagerstown, Maryland, USA*</t>
    </r>
  </si>
  <si>
    <r>
      <t>Latitude:</t>
    </r>
    <r>
      <rPr>
        <sz val="9"/>
        <color rgb="FF000000"/>
        <rFont val="Arial"/>
        <family val="2"/>
      </rPr>
      <t> 39.6500°</t>
    </r>
  </si>
  <si>
    <r>
      <t>Longitude:</t>
    </r>
    <r>
      <rPr>
        <sz val="9"/>
        <color rgb="FF000000"/>
        <rFont val="Arial"/>
        <family val="2"/>
      </rPr>
      <t> -77.7330°</t>
    </r>
  </si>
  <si>
    <r>
      <t>Elevation:</t>
    </r>
    <r>
      <rPr>
        <sz val="9"/>
        <color rgb="FF000000"/>
        <rFont val="Arial"/>
        <family val="2"/>
      </rPr>
      <t> 611.18 ft **</t>
    </r>
  </si>
  <si>
    <r>
      <t>0.332</t>
    </r>
    <r>
      <rPr>
        <sz val="8"/>
        <color rgb="FF000000"/>
        <rFont val="Arial"/>
        <family val="2"/>
      </rPr>
      <t>(0.297‑0.373)</t>
    </r>
  </si>
  <si>
    <r>
      <t>0.397</t>
    </r>
    <r>
      <rPr>
        <sz val="8"/>
        <color rgb="FF000000"/>
        <rFont val="Arial"/>
        <family val="2"/>
      </rPr>
      <t>(0.354‑0.445)</t>
    </r>
  </si>
  <si>
    <r>
      <t>0.481</t>
    </r>
    <r>
      <rPr>
        <sz val="8"/>
        <color rgb="FF000000"/>
        <rFont val="Arial"/>
        <family val="2"/>
      </rPr>
      <t>(0.429‑0.539)</t>
    </r>
  </si>
  <si>
    <r>
      <t>0.547</t>
    </r>
    <r>
      <rPr>
        <sz val="8"/>
        <color rgb="FF000000"/>
        <rFont val="Arial"/>
        <family val="2"/>
      </rPr>
      <t>(0.487‑0.611)</t>
    </r>
  </si>
  <si>
    <r>
      <t>0.635</t>
    </r>
    <r>
      <rPr>
        <sz val="8"/>
        <color rgb="FF000000"/>
        <rFont val="Arial"/>
        <family val="2"/>
      </rPr>
      <t>(0.561‑0.706)</t>
    </r>
  </si>
  <si>
    <r>
      <t>0.706</t>
    </r>
    <r>
      <rPr>
        <sz val="8"/>
        <color rgb="FF000000"/>
        <rFont val="Arial"/>
        <family val="2"/>
      </rPr>
      <t>(0.621‑0.784)</t>
    </r>
  </si>
  <si>
    <r>
      <t>0.779</t>
    </r>
    <r>
      <rPr>
        <sz val="8"/>
        <color rgb="FF000000"/>
        <rFont val="Arial"/>
        <family val="2"/>
      </rPr>
      <t>(0.682‑0.864)</t>
    </r>
  </si>
  <si>
    <r>
      <t>0.858</t>
    </r>
    <r>
      <rPr>
        <sz val="8"/>
        <color rgb="FF000000"/>
        <rFont val="Arial"/>
        <family val="2"/>
      </rPr>
      <t>(0.746‑0.950)</t>
    </r>
  </si>
  <si>
    <r>
      <t>0.970</t>
    </r>
    <r>
      <rPr>
        <sz val="8"/>
        <color rgb="FF000000"/>
        <rFont val="Arial"/>
        <family val="2"/>
      </rPr>
      <t>(0.834‑1.07)</t>
    </r>
  </si>
  <si>
    <r>
      <t>1.05</t>
    </r>
    <r>
      <rPr>
        <sz val="8"/>
        <color rgb="FF000000"/>
        <rFont val="Arial"/>
        <family val="2"/>
      </rPr>
      <t>(0.899‑1.16)</t>
    </r>
  </si>
  <si>
    <r>
      <t>0.517</t>
    </r>
    <r>
      <rPr>
        <sz val="8"/>
        <color rgb="FF000000"/>
        <rFont val="Arial"/>
        <family val="2"/>
      </rPr>
      <t>(0.462‑0.581)</t>
    </r>
  </si>
  <si>
    <r>
      <t>0.620</t>
    </r>
    <r>
      <rPr>
        <sz val="8"/>
        <color rgb="FF000000"/>
        <rFont val="Arial"/>
        <family val="2"/>
      </rPr>
      <t>(0.554‑0.696)</t>
    </r>
  </si>
  <si>
    <r>
      <t>0.749</t>
    </r>
    <r>
      <rPr>
        <sz val="8"/>
        <color rgb="FF000000"/>
        <rFont val="Arial"/>
        <family val="2"/>
      </rPr>
      <t>(0.667‑0.839)</t>
    </r>
  </si>
  <si>
    <r>
      <t>0.846</t>
    </r>
    <r>
      <rPr>
        <sz val="8"/>
        <color rgb="FF000000"/>
        <rFont val="Arial"/>
        <family val="2"/>
      </rPr>
      <t>(0.753‑0.944)</t>
    </r>
  </si>
  <si>
    <r>
      <t>0.975</t>
    </r>
    <r>
      <rPr>
        <sz val="8"/>
        <color rgb="FF000000"/>
        <rFont val="Arial"/>
        <family val="2"/>
      </rPr>
      <t>(0.862‑1.09)</t>
    </r>
  </si>
  <si>
    <r>
      <t>1.08</t>
    </r>
    <r>
      <rPr>
        <sz val="8"/>
        <color rgb="FF000000"/>
        <rFont val="Arial"/>
        <family val="2"/>
      </rPr>
      <t>(0.946‑1.19)</t>
    </r>
  </si>
  <si>
    <r>
      <t>1.29</t>
    </r>
    <r>
      <rPr>
        <sz val="8"/>
        <color rgb="FF000000"/>
        <rFont val="Arial"/>
        <family val="2"/>
      </rPr>
      <t>(1.12‑1.42)</t>
    </r>
  </si>
  <si>
    <r>
      <t>1.43</t>
    </r>
    <r>
      <rPr>
        <sz val="8"/>
        <color rgb="FF000000"/>
        <rFont val="Arial"/>
        <family val="2"/>
      </rPr>
      <t>(1.23‑1.58)</t>
    </r>
  </si>
  <si>
    <r>
      <t>1.55</t>
    </r>
    <r>
      <rPr>
        <sz val="8"/>
        <color rgb="FF000000"/>
        <rFont val="Arial"/>
        <family val="2"/>
      </rPr>
      <t>(1.32‑1.71)</t>
    </r>
  </si>
  <si>
    <r>
      <t>0.636</t>
    </r>
    <r>
      <rPr>
        <sz val="8"/>
        <color rgb="FF000000"/>
        <rFont val="Arial"/>
        <family val="2"/>
      </rPr>
      <t>(0.568‑0.714)</t>
    </r>
  </si>
  <si>
    <r>
      <t>0.761</t>
    </r>
    <r>
      <rPr>
        <sz val="8"/>
        <color rgb="FF000000"/>
        <rFont val="Arial"/>
        <family val="2"/>
      </rPr>
      <t>(0.679‑0.854)</t>
    </r>
  </si>
  <si>
    <r>
      <t>0.923</t>
    </r>
    <r>
      <rPr>
        <sz val="8"/>
        <color rgb="FF000000"/>
        <rFont val="Arial"/>
        <family val="2"/>
      </rPr>
      <t>(0.822‑1.03)</t>
    </r>
  </si>
  <si>
    <r>
      <t>1.04</t>
    </r>
    <r>
      <rPr>
        <sz val="8"/>
        <color rgb="FF000000"/>
        <rFont val="Arial"/>
        <family val="2"/>
      </rPr>
      <t>(0.930‑1.17)</t>
    </r>
  </si>
  <si>
    <r>
      <t>1.33</t>
    </r>
    <r>
      <rPr>
        <sz val="8"/>
        <color rgb="FF000000"/>
        <rFont val="Arial"/>
        <family val="2"/>
      </rPr>
      <t>(1.17‑1.48)</t>
    </r>
  </si>
  <si>
    <r>
      <t>1.60</t>
    </r>
    <r>
      <rPr>
        <sz val="8"/>
        <color rgb="FF000000"/>
        <rFont val="Arial"/>
        <family val="2"/>
      </rPr>
      <t>(1.39‑1.77)</t>
    </r>
  </si>
  <si>
    <r>
      <t>1.79</t>
    </r>
    <r>
      <rPr>
        <sz val="8"/>
        <color rgb="FF000000"/>
        <rFont val="Arial"/>
        <family val="2"/>
      </rPr>
      <t>(1.54‑1.98)</t>
    </r>
  </si>
  <si>
    <r>
      <t>1.93</t>
    </r>
    <r>
      <rPr>
        <sz val="8"/>
        <color rgb="FF000000"/>
        <rFont val="Arial"/>
        <family val="2"/>
      </rPr>
      <t>(1.65‑2.14)</t>
    </r>
  </si>
  <si>
    <r>
      <t>0.843</t>
    </r>
    <r>
      <rPr>
        <sz val="8"/>
        <color rgb="FF000000"/>
        <rFont val="Arial"/>
        <family val="2"/>
      </rPr>
      <t>(0.753‑0.947)</t>
    </r>
  </si>
  <si>
    <r>
      <t>1.02</t>
    </r>
    <r>
      <rPr>
        <sz val="8"/>
        <color rgb="FF000000"/>
        <rFont val="Arial"/>
        <family val="2"/>
      </rPr>
      <t>(0.911‑1.15)</t>
    </r>
  </si>
  <si>
    <r>
      <t>1.27</t>
    </r>
    <r>
      <rPr>
        <sz val="8"/>
        <color rgb="FF000000"/>
        <rFont val="Arial"/>
        <family val="2"/>
      </rPr>
      <t>(1.13‑1.42)</t>
    </r>
  </si>
  <si>
    <r>
      <t>1.45</t>
    </r>
    <r>
      <rPr>
        <sz val="8"/>
        <color rgb="FF000000"/>
        <rFont val="Arial"/>
        <family val="2"/>
      </rPr>
      <t>(1.29‑1.62)</t>
    </r>
  </si>
  <si>
    <r>
      <t>1.71</t>
    </r>
    <r>
      <rPr>
        <sz val="8"/>
        <color rgb="FF000000"/>
        <rFont val="Arial"/>
        <family val="2"/>
      </rPr>
      <t>(1.51‑1.91)</t>
    </r>
  </si>
  <si>
    <r>
      <t>1.92</t>
    </r>
    <r>
      <rPr>
        <sz val="8"/>
        <color rgb="FF000000"/>
        <rFont val="Arial"/>
        <family val="2"/>
      </rPr>
      <t>(1.69‑2.13)</t>
    </r>
  </si>
  <si>
    <r>
      <t>2.13</t>
    </r>
    <r>
      <rPr>
        <sz val="8"/>
        <color rgb="FF000000"/>
        <rFont val="Arial"/>
        <family val="2"/>
      </rPr>
      <t>(1.86‑2.36)</t>
    </r>
  </si>
  <si>
    <r>
      <t>2.35</t>
    </r>
    <r>
      <rPr>
        <sz val="8"/>
        <color rgb="FF000000"/>
        <rFont val="Arial"/>
        <family val="2"/>
      </rPr>
      <t>(2.05‑2.60)</t>
    </r>
  </si>
  <si>
    <r>
      <t>2.67</t>
    </r>
    <r>
      <rPr>
        <sz val="8"/>
        <color rgb="FF000000"/>
        <rFont val="Arial"/>
        <family val="2"/>
      </rPr>
      <t>(2.30‑2.95)</t>
    </r>
  </si>
  <si>
    <r>
      <t>2.92</t>
    </r>
    <r>
      <rPr>
        <sz val="8"/>
        <color rgb="FF000000"/>
        <rFont val="Arial"/>
        <family val="2"/>
      </rPr>
      <t>(2.49‑3.22)</t>
    </r>
  </si>
  <si>
    <r>
      <t>1.03</t>
    </r>
    <r>
      <rPr>
        <sz val="8"/>
        <color rgb="FF000000"/>
        <rFont val="Arial"/>
        <family val="2"/>
      </rPr>
      <t>(0.922‑1.16)</t>
    </r>
  </si>
  <si>
    <r>
      <t>1.26</t>
    </r>
    <r>
      <rPr>
        <sz val="8"/>
        <color rgb="FF000000"/>
        <rFont val="Arial"/>
        <family val="2"/>
      </rPr>
      <t>(1.12‑1.41)</t>
    </r>
  </si>
  <si>
    <r>
      <t>1.59</t>
    </r>
    <r>
      <rPr>
        <sz val="8"/>
        <color rgb="FF000000"/>
        <rFont val="Arial"/>
        <family val="2"/>
      </rPr>
      <t>(1.42‑1.79)</t>
    </r>
  </si>
  <si>
    <r>
      <t>1.86</t>
    </r>
    <r>
      <rPr>
        <sz val="8"/>
        <color rgb="FF000000"/>
        <rFont val="Arial"/>
        <family val="2"/>
      </rPr>
      <t>(1.65‑2.07)</t>
    </r>
  </si>
  <si>
    <r>
      <t>2.23</t>
    </r>
    <r>
      <rPr>
        <sz val="8"/>
        <color rgb="FF000000"/>
        <rFont val="Arial"/>
        <family val="2"/>
      </rPr>
      <t>(1.97‑2.48)</t>
    </r>
  </si>
  <si>
    <r>
      <t>2.53</t>
    </r>
    <r>
      <rPr>
        <sz val="8"/>
        <color rgb="FF000000"/>
        <rFont val="Arial"/>
        <family val="2"/>
      </rPr>
      <t>(2.23‑2.81)</t>
    </r>
  </si>
  <si>
    <r>
      <t>2.86</t>
    </r>
    <r>
      <rPr>
        <sz val="8"/>
        <color rgb="FF000000"/>
        <rFont val="Arial"/>
        <family val="2"/>
      </rPr>
      <t>(2.50‑3.17)</t>
    </r>
  </si>
  <si>
    <r>
      <t>3.20</t>
    </r>
    <r>
      <rPr>
        <sz val="8"/>
        <color rgb="FF000000"/>
        <rFont val="Arial"/>
        <family val="2"/>
      </rPr>
      <t>(2.78‑3.54)</t>
    </r>
  </si>
  <si>
    <r>
      <t>3.70</t>
    </r>
    <r>
      <rPr>
        <sz val="8"/>
        <color rgb="FF000000"/>
        <rFont val="Arial"/>
        <family val="2"/>
      </rPr>
      <t>(3.18‑4.09)</t>
    </r>
  </si>
  <si>
    <r>
      <t>4.12</t>
    </r>
    <r>
      <rPr>
        <sz val="8"/>
        <color rgb="FF000000"/>
        <rFont val="Arial"/>
        <family val="2"/>
      </rPr>
      <t>(3.51‑4.55)</t>
    </r>
  </si>
  <si>
    <r>
      <t>1.21</t>
    </r>
    <r>
      <rPr>
        <sz val="8"/>
        <color rgb="FF000000"/>
        <rFont val="Arial"/>
        <family val="2"/>
      </rPr>
      <t>(1.07‑1.36)</t>
    </r>
  </si>
  <si>
    <r>
      <t>1.46</t>
    </r>
    <r>
      <rPr>
        <sz val="8"/>
        <color rgb="FF000000"/>
        <rFont val="Arial"/>
        <family val="2"/>
      </rPr>
      <t>(1.31‑1.65)</t>
    </r>
  </si>
  <si>
    <r>
      <t>1.86</t>
    </r>
    <r>
      <rPr>
        <sz val="8"/>
        <color rgb="FF000000"/>
        <rFont val="Arial"/>
        <family val="2"/>
      </rPr>
      <t>(1.65‑2.10)</t>
    </r>
  </si>
  <si>
    <r>
      <t>2.19</t>
    </r>
    <r>
      <rPr>
        <sz val="8"/>
        <color rgb="FF000000"/>
        <rFont val="Arial"/>
        <family val="2"/>
      </rPr>
      <t>(1.93‑2.45)</t>
    </r>
  </si>
  <si>
    <r>
      <t>2.66</t>
    </r>
    <r>
      <rPr>
        <sz val="8"/>
        <color rgb="FF000000"/>
        <rFont val="Arial"/>
        <family val="2"/>
      </rPr>
      <t>(2.34‑2.97)</t>
    </r>
  </si>
  <si>
    <r>
      <t>3.06</t>
    </r>
    <r>
      <rPr>
        <sz val="8"/>
        <color rgb="FF000000"/>
        <rFont val="Arial"/>
        <family val="2"/>
      </rPr>
      <t>(2.68‑3.41)</t>
    </r>
  </si>
  <si>
    <r>
      <t>3.50</t>
    </r>
    <r>
      <rPr>
        <sz val="8"/>
        <color rgb="FF000000"/>
        <rFont val="Arial"/>
        <family val="2"/>
      </rPr>
      <t>(3.04‑3.90)</t>
    </r>
  </si>
  <si>
    <r>
      <t>3.99</t>
    </r>
    <r>
      <rPr>
        <sz val="8"/>
        <color rgb="FF000000"/>
        <rFont val="Arial"/>
        <family val="2"/>
      </rPr>
      <t>(3.44‑4.43)</t>
    </r>
  </si>
  <si>
    <r>
      <t>4.72</t>
    </r>
    <r>
      <rPr>
        <sz val="8"/>
        <color rgb="FF000000"/>
        <rFont val="Arial"/>
        <family val="2"/>
      </rPr>
      <t>(4.04‑5.24)</t>
    </r>
  </si>
  <si>
    <r>
      <t>5.35</t>
    </r>
    <r>
      <rPr>
        <sz val="8"/>
        <color rgb="FF000000"/>
        <rFont val="Arial"/>
        <family val="2"/>
      </rPr>
      <t>(4.53‑5.93)</t>
    </r>
  </si>
  <si>
    <r>
      <t>1.30</t>
    </r>
    <r>
      <rPr>
        <sz val="8"/>
        <color rgb="FF000000"/>
        <rFont val="Arial"/>
        <family val="2"/>
      </rPr>
      <t>(1.16‑1.48)</t>
    </r>
  </si>
  <si>
    <r>
      <t>1.58</t>
    </r>
    <r>
      <rPr>
        <sz val="8"/>
        <color rgb="FF000000"/>
        <rFont val="Arial"/>
        <family val="2"/>
      </rPr>
      <t>(1.40‑1.79)</t>
    </r>
  </si>
  <si>
    <r>
      <t>1.99</t>
    </r>
    <r>
      <rPr>
        <sz val="8"/>
        <color rgb="FF000000"/>
        <rFont val="Arial"/>
        <family val="2"/>
      </rPr>
      <t>(1.77‑2.25)</t>
    </r>
  </si>
  <si>
    <r>
      <t>2.33</t>
    </r>
    <r>
      <rPr>
        <sz val="8"/>
        <color rgb="FF000000"/>
        <rFont val="Arial"/>
        <family val="2"/>
      </rPr>
      <t>(2.06‑2.63)</t>
    </r>
  </si>
  <si>
    <r>
      <t>2.83</t>
    </r>
    <r>
      <rPr>
        <sz val="8"/>
        <color rgb="FF000000"/>
        <rFont val="Arial"/>
        <family val="2"/>
      </rPr>
      <t>(2.49‑3.19)</t>
    </r>
  </si>
  <si>
    <r>
      <t>3.26</t>
    </r>
    <r>
      <rPr>
        <sz val="8"/>
        <color rgb="FF000000"/>
        <rFont val="Arial"/>
        <family val="2"/>
      </rPr>
      <t>(2.85‑3.66)</t>
    </r>
  </si>
  <si>
    <r>
      <t>3.73</t>
    </r>
    <r>
      <rPr>
        <sz val="8"/>
        <color rgb="FF000000"/>
        <rFont val="Arial"/>
        <family val="2"/>
      </rPr>
      <t>(3.24‑4.18)</t>
    </r>
  </si>
  <si>
    <r>
      <t>4.26</t>
    </r>
    <r>
      <rPr>
        <sz val="8"/>
        <color rgb="FF000000"/>
        <rFont val="Arial"/>
        <family val="2"/>
      </rPr>
      <t>(3.67‑4.75)</t>
    </r>
  </si>
  <si>
    <r>
      <t>5.05</t>
    </r>
    <r>
      <rPr>
        <sz val="8"/>
        <color rgb="FF000000"/>
        <rFont val="Arial"/>
        <family val="2"/>
      </rPr>
      <t>(4.31‑5.63)</t>
    </r>
  </si>
  <si>
    <r>
      <t>5.73</t>
    </r>
    <r>
      <rPr>
        <sz val="8"/>
        <color rgb="FF000000"/>
        <rFont val="Arial"/>
        <family val="2"/>
      </rPr>
      <t>(4.84‑6.38)</t>
    </r>
  </si>
  <si>
    <r>
      <t>1.62</t>
    </r>
    <r>
      <rPr>
        <sz val="8"/>
        <color rgb="FF000000"/>
        <rFont val="Arial"/>
        <family val="2"/>
      </rPr>
      <t>(1.45‑1.84)</t>
    </r>
  </si>
  <si>
    <r>
      <t>1.94</t>
    </r>
    <r>
      <rPr>
        <sz val="8"/>
        <color rgb="FF000000"/>
        <rFont val="Arial"/>
        <family val="2"/>
      </rPr>
      <t>(1.73‑2.20)</t>
    </r>
  </si>
  <si>
    <r>
      <t>2.43</t>
    </r>
    <r>
      <rPr>
        <sz val="8"/>
        <color rgb="FF000000"/>
        <rFont val="Arial"/>
        <family val="2"/>
      </rPr>
      <t>(2.16‑2.75)</t>
    </r>
  </si>
  <si>
    <r>
      <t>2.83</t>
    </r>
    <r>
      <rPr>
        <sz val="8"/>
        <color rgb="FF000000"/>
        <rFont val="Arial"/>
        <family val="2"/>
      </rPr>
      <t>(2.51‑3.20)</t>
    </r>
  </si>
  <si>
    <r>
      <t>3.43</t>
    </r>
    <r>
      <rPr>
        <sz val="8"/>
        <color rgb="FF000000"/>
        <rFont val="Arial"/>
        <family val="2"/>
      </rPr>
      <t>(3.02‑3.86)</t>
    </r>
  </si>
  <si>
    <r>
      <t>3.94</t>
    </r>
    <r>
      <rPr>
        <sz val="8"/>
        <color rgb="FF000000"/>
        <rFont val="Arial"/>
        <family val="2"/>
      </rPr>
      <t>(3.46‑4.42)</t>
    </r>
  </si>
  <si>
    <r>
      <t>4.51</t>
    </r>
    <r>
      <rPr>
        <sz val="8"/>
        <color rgb="FF000000"/>
        <rFont val="Arial"/>
        <family val="2"/>
      </rPr>
      <t>(3.93‑5.04)</t>
    </r>
  </si>
  <si>
    <r>
      <t>5.14</t>
    </r>
    <r>
      <rPr>
        <sz val="8"/>
        <color rgb="FF000000"/>
        <rFont val="Arial"/>
        <family val="2"/>
      </rPr>
      <t>(4.44‑5.74)</t>
    </r>
  </si>
  <si>
    <r>
      <t>6.10</t>
    </r>
    <r>
      <rPr>
        <sz val="8"/>
        <color rgb="FF000000"/>
        <rFont val="Arial"/>
        <family val="2"/>
      </rPr>
      <t>(5.20‑6.78)</t>
    </r>
  </si>
  <si>
    <r>
      <t>6.91</t>
    </r>
    <r>
      <rPr>
        <sz val="8"/>
        <color rgb="FF000000"/>
        <rFont val="Arial"/>
        <family val="2"/>
      </rPr>
      <t>(5.83‑7.67)</t>
    </r>
  </si>
  <si>
    <r>
      <t>1.99</t>
    </r>
    <r>
      <rPr>
        <sz val="8"/>
        <color rgb="FF000000"/>
        <rFont val="Arial"/>
        <family val="2"/>
      </rPr>
      <t>(1.78‑2.25)</t>
    </r>
  </si>
  <si>
    <r>
      <t>2.96</t>
    </r>
    <r>
      <rPr>
        <sz val="8"/>
        <color rgb="FF000000"/>
        <rFont val="Arial"/>
        <family val="2"/>
      </rPr>
      <t>(2.64‑3.33)</t>
    </r>
  </si>
  <si>
    <r>
      <t>3.45</t>
    </r>
    <r>
      <rPr>
        <sz val="8"/>
        <color rgb="FF000000"/>
        <rFont val="Arial"/>
        <family val="2"/>
      </rPr>
      <t>(3.07‑3.88)</t>
    </r>
  </si>
  <si>
    <r>
      <t>4.20</t>
    </r>
    <r>
      <rPr>
        <sz val="8"/>
        <color rgb="FF000000"/>
        <rFont val="Arial"/>
        <family val="2"/>
      </rPr>
      <t>(3.70‑4.68)</t>
    </r>
  </si>
  <si>
    <r>
      <t>4.85</t>
    </r>
    <r>
      <rPr>
        <sz val="8"/>
        <color rgb="FF000000"/>
        <rFont val="Arial"/>
        <family val="2"/>
      </rPr>
      <t>(4.24‑5.39)</t>
    </r>
  </si>
  <si>
    <r>
      <t>5.58</t>
    </r>
    <r>
      <rPr>
        <sz val="8"/>
        <color rgb="FF000000"/>
        <rFont val="Arial"/>
        <family val="2"/>
      </rPr>
      <t>(4.84‑6.18)</t>
    </r>
  </si>
  <si>
    <r>
      <t>6.40</t>
    </r>
    <r>
      <rPr>
        <sz val="8"/>
        <color rgb="FF000000"/>
        <rFont val="Arial"/>
        <family val="2"/>
      </rPr>
      <t>(5.50‑7.06)</t>
    </r>
  </si>
  <si>
    <r>
      <t>7.65</t>
    </r>
    <r>
      <rPr>
        <sz val="8"/>
        <color rgb="FF000000"/>
        <rFont val="Arial"/>
        <family val="2"/>
      </rPr>
      <t>(6.48‑8.41)</t>
    </r>
  </si>
  <si>
    <r>
      <t>8.72</t>
    </r>
    <r>
      <rPr>
        <sz val="8"/>
        <color rgb="FF000000"/>
        <rFont val="Arial"/>
        <family val="2"/>
      </rPr>
      <t>(7.30‑9.58)</t>
    </r>
  </si>
  <si>
    <r>
      <t>2.34</t>
    </r>
    <r>
      <rPr>
        <sz val="8"/>
        <color rgb="FF000000"/>
        <rFont val="Arial"/>
        <family val="2"/>
      </rPr>
      <t>(2.14‑2.58)</t>
    </r>
  </si>
  <si>
    <r>
      <t>2.81</t>
    </r>
    <r>
      <rPr>
        <sz val="8"/>
        <color rgb="FF000000"/>
        <rFont val="Arial"/>
        <family val="2"/>
      </rPr>
      <t>(2.56‑3.09)</t>
    </r>
  </si>
  <si>
    <r>
      <t>3.49</t>
    </r>
    <r>
      <rPr>
        <sz val="8"/>
        <color rgb="FF000000"/>
        <rFont val="Arial"/>
        <family val="2"/>
      </rPr>
      <t>(3.18‑3.84)</t>
    </r>
  </si>
  <si>
    <r>
      <t>4.06</t>
    </r>
    <r>
      <rPr>
        <sz val="8"/>
        <color rgb="FF000000"/>
        <rFont val="Arial"/>
        <family val="2"/>
      </rPr>
      <t>(3.69‑4.46)</t>
    </r>
  </si>
  <si>
    <r>
      <t>4.90</t>
    </r>
    <r>
      <rPr>
        <sz val="8"/>
        <color rgb="FF000000"/>
        <rFont val="Arial"/>
        <family val="2"/>
      </rPr>
      <t>(4.43‑5.36)</t>
    </r>
  </si>
  <si>
    <r>
      <t>5.62</t>
    </r>
    <r>
      <rPr>
        <sz val="8"/>
        <color rgb="FF000000"/>
        <rFont val="Arial"/>
        <family val="2"/>
      </rPr>
      <t>(5.05‑6.13)</t>
    </r>
  </si>
  <si>
    <r>
      <t>6.40</t>
    </r>
    <r>
      <rPr>
        <sz val="8"/>
        <color rgb="FF000000"/>
        <rFont val="Arial"/>
        <family val="2"/>
      </rPr>
      <t>(5.72‑6.96)</t>
    </r>
  </si>
  <si>
    <r>
      <t>7.25</t>
    </r>
    <r>
      <rPr>
        <sz val="8"/>
        <color rgb="FF000000"/>
        <rFont val="Arial"/>
        <family val="2"/>
      </rPr>
      <t>(6.43‑7.88)</t>
    </r>
  </si>
  <si>
    <r>
      <t>8.51</t>
    </r>
    <r>
      <rPr>
        <sz val="8"/>
        <color rgb="FF000000"/>
        <rFont val="Arial"/>
        <family val="2"/>
      </rPr>
      <t>(7.47‑9.23)</t>
    </r>
  </si>
  <si>
    <r>
      <t>9.57</t>
    </r>
    <r>
      <rPr>
        <sz val="8"/>
        <color rgb="FF000000"/>
        <rFont val="Arial"/>
        <family val="2"/>
      </rPr>
      <t>(8.32‑10.4)</t>
    </r>
  </si>
  <si>
    <r>
      <t>2.70</t>
    </r>
    <r>
      <rPr>
        <sz val="8"/>
        <color rgb="FF000000"/>
        <rFont val="Arial"/>
        <family val="2"/>
      </rPr>
      <t>(2.47‑2.97)</t>
    </r>
  </si>
  <si>
    <r>
      <t>3.24</t>
    </r>
    <r>
      <rPr>
        <sz val="8"/>
        <color rgb="FF000000"/>
        <rFont val="Arial"/>
        <family val="2"/>
      </rPr>
      <t>(2.96‑3.56)</t>
    </r>
  </si>
  <si>
    <r>
      <t>4.02</t>
    </r>
    <r>
      <rPr>
        <sz val="8"/>
        <color rgb="FF000000"/>
        <rFont val="Arial"/>
        <family val="2"/>
      </rPr>
      <t>(3.67‑4.41)</t>
    </r>
  </si>
  <si>
    <r>
      <t>4.68</t>
    </r>
    <r>
      <rPr>
        <sz val="8"/>
        <color rgb="FF000000"/>
        <rFont val="Arial"/>
        <family val="2"/>
      </rPr>
      <t>(4.25‑5.13)</t>
    </r>
  </si>
  <si>
    <r>
      <t>5.65</t>
    </r>
    <r>
      <rPr>
        <sz val="8"/>
        <color rgb="FF000000"/>
        <rFont val="Arial"/>
        <family val="2"/>
      </rPr>
      <t>(5.10‑6.17)</t>
    </r>
  </si>
  <si>
    <r>
      <t>6.47</t>
    </r>
    <r>
      <rPr>
        <sz val="8"/>
        <color rgb="FF000000"/>
        <rFont val="Arial"/>
        <family val="2"/>
      </rPr>
      <t>(5.82‑7.06)</t>
    </r>
  </si>
  <si>
    <r>
      <t>7.37</t>
    </r>
    <r>
      <rPr>
        <sz val="8"/>
        <color rgb="FF000000"/>
        <rFont val="Arial"/>
        <family val="2"/>
      </rPr>
      <t>(6.59‑8.04)</t>
    </r>
  </si>
  <si>
    <r>
      <t>8.36</t>
    </r>
    <r>
      <rPr>
        <sz val="8"/>
        <color rgb="FF000000"/>
        <rFont val="Arial"/>
        <family val="2"/>
      </rPr>
      <t>(7.43‑9.11)</t>
    </r>
  </si>
  <si>
    <r>
      <t>9.82</t>
    </r>
    <r>
      <rPr>
        <sz val="8"/>
        <color rgb="FF000000"/>
        <rFont val="Arial"/>
        <family val="2"/>
      </rPr>
      <t>(8.62‑10.7)</t>
    </r>
  </si>
  <si>
    <r>
      <t>11.1</t>
    </r>
    <r>
      <rPr>
        <sz val="8"/>
        <color rgb="FF000000"/>
        <rFont val="Arial"/>
        <family val="2"/>
      </rPr>
      <t>(9.61‑12.0)</t>
    </r>
  </si>
  <si>
    <r>
      <t>2.88</t>
    </r>
    <r>
      <rPr>
        <sz val="8"/>
        <color rgb="FF000000"/>
        <rFont val="Arial"/>
        <family val="2"/>
      </rPr>
      <t>(2.63‑3.17)</t>
    </r>
  </si>
  <si>
    <r>
      <t>3.45</t>
    </r>
    <r>
      <rPr>
        <sz val="8"/>
        <color rgb="FF000000"/>
        <rFont val="Arial"/>
        <family val="2"/>
      </rPr>
      <t>(3.15‑3.80)</t>
    </r>
  </si>
  <si>
    <r>
      <t>4.27</t>
    </r>
    <r>
      <rPr>
        <sz val="8"/>
        <color rgb="FF000000"/>
        <rFont val="Arial"/>
        <family val="2"/>
      </rPr>
      <t>(3.89‑4.70)</t>
    </r>
  </si>
  <si>
    <r>
      <t>4.96</t>
    </r>
    <r>
      <rPr>
        <sz val="8"/>
        <color rgb="FF000000"/>
        <rFont val="Arial"/>
        <family val="2"/>
      </rPr>
      <t>(4.51‑5.45)</t>
    </r>
  </si>
  <si>
    <r>
      <t>5.97</t>
    </r>
    <r>
      <rPr>
        <sz val="8"/>
        <color rgb="FF000000"/>
        <rFont val="Arial"/>
        <family val="2"/>
      </rPr>
      <t>(5.39‑6.54)</t>
    </r>
  </si>
  <si>
    <r>
      <t>6.83</t>
    </r>
    <r>
      <rPr>
        <sz val="8"/>
        <color rgb="FF000000"/>
        <rFont val="Arial"/>
        <family val="2"/>
      </rPr>
      <t>(6.14‑7.47)</t>
    </r>
  </si>
  <si>
    <r>
      <t>7.76</t>
    </r>
    <r>
      <rPr>
        <sz val="8"/>
        <color rgb="FF000000"/>
        <rFont val="Arial"/>
        <family val="2"/>
      </rPr>
      <t>(6.94‑8.49)</t>
    </r>
  </si>
  <si>
    <r>
      <t>8.78</t>
    </r>
    <r>
      <rPr>
        <sz val="8"/>
        <color rgb="FF000000"/>
        <rFont val="Arial"/>
        <family val="2"/>
      </rPr>
      <t>(7.79‑9.60)</t>
    </r>
  </si>
  <si>
    <r>
      <t>10.3</t>
    </r>
    <r>
      <rPr>
        <sz val="8"/>
        <color rgb="FF000000"/>
        <rFont val="Arial"/>
        <family val="2"/>
      </rPr>
      <t>(9.02‑11.2)</t>
    </r>
  </si>
  <si>
    <r>
      <t>11.5</t>
    </r>
    <r>
      <rPr>
        <sz val="8"/>
        <color rgb="FF000000"/>
        <rFont val="Arial"/>
        <family val="2"/>
      </rPr>
      <t>(10.0‑12.6)</t>
    </r>
  </si>
  <si>
    <r>
      <t>3.07</t>
    </r>
    <r>
      <rPr>
        <sz val="8"/>
        <color rgb="FF000000"/>
        <rFont val="Arial"/>
        <family val="2"/>
      </rPr>
      <t>(2.80‑3.38)</t>
    </r>
  </si>
  <si>
    <r>
      <t>3.67</t>
    </r>
    <r>
      <rPr>
        <sz val="8"/>
        <color rgb="FF000000"/>
        <rFont val="Arial"/>
        <family val="2"/>
      </rPr>
      <t>(3.34‑4.04)</t>
    </r>
  </si>
  <si>
    <r>
      <t>4.52</t>
    </r>
    <r>
      <rPr>
        <sz val="8"/>
        <color rgb="FF000000"/>
        <rFont val="Arial"/>
        <family val="2"/>
      </rPr>
      <t>(4.12‑4.98)</t>
    </r>
  </si>
  <si>
    <r>
      <t>5.24</t>
    </r>
    <r>
      <rPr>
        <sz val="8"/>
        <color rgb="FF000000"/>
        <rFont val="Arial"/>
        <family val="2"/>
      </rPr>
      <t>(4.76‑5.76)</t>
    </r>
  </si>
  <si>
    <r>
      <t>6.29</t>
    </r>
    <r>
      <rPr>
        <sz val="8"/>
        <color rgb="FF000000"/>
        <rFont val="Arial"/>
        <family val="2"/>
      </rPr>
      <t>(5.68‑6.91)</t>
    </r>
  </si>
  <si>
    <r>
      <t>7.18</t>
    </r>
    <r>
      <rPr>
        <sz val="8"/>
        <color rgb="FF000000"/>
        <rFont val="Arial"/>
        <family val="2"/>
      </rPr>
      <t>(6.46‑7.88)</t>
    </r>
  </si>
  <si>
    <r>
      <t>8.15</t>
    </r>
    <r>
      <rPr>
        <sz val="8"/>
        <color rgb="FF000000"/>
        <rFont val="Arial"/>
        <family val="2"/>
      </rPr>
      <t>(7.28‑8.94)</t>
    </r>
  </si>
  <si>
    <r>
      <t>9.20</t>
    </r>
    <r>
      <rPr>
        <sz val="8"/>
        <color rgb="FF000000"/>
        <rFont val="Arial"/>
        <family val="2"/>
      </rPr>
      <t>(8.16‑10.1)</t>
    </r>
  </si>
  <si>
    <r>
      <t>10.7</t>
    </r>
    <r>
      <rPr>
        <sz val="8"/>
        <color rgb="FF000000"/>
        <rFont val="Arial"/>
        <family val="2"/>
      </rPr>
      <t>(9.42‑11.8)</t>
    </r>
  </si>
  <si>
    <r>
      <t>12.0</t>
    </r>
    <r>
      <rPr>
        <sz val="8"/>
        <color rgb="FF000000"/>
        <rFont val="Arial"/>
        <family val="2"/>
      </rPr>
      <t>(10.5‑13.2)</t>
    </r>
  </si>
  <si>
    <r>
      <t>3.57</t>
    </r>
    <r>
      <rPr>
        <sz val="8"/>
        <color rgb="FF000000"/>
        <rFont val="Arial"/>
        <family val="2"/>
      </rPr>
      <t>(3.29‑3.90)</t>
    </r>
  </si>
  <si>
    <r>
      <t>4.26</t>
    </r>
    <r>
      <rPr>
        <sz val="8"/>
        <color rgb="FF000000"/>
        <rFont val="Arial"/>
        <family val="2"/>
      </rPr>
      <t>(3.92‑4.65)</t>
    </r>
  </si>
  <si>
    <r>
      <t>5.19</t>
    </r>
    <r>
      <rPr>
        <sz val="8"/>
        <color rgb="FF000000"/>
        <rFont val="Arial"/>
        <family val="2"/>
      </rPr>
      <t>(4.78‑5.67)</t>
    </r>
  </si>
  <si>
    <r>
      <t>5.96</t>
    </r>
    <r>
      <rPr>
        <sz val="8"/>
        <color rgb="FF000000"/>
        <rFont val="Arial"/>
        <family val="2"/>
      </rPr>
      <t>(5.47‑6.49)</t>
    </r>
  </si>
  <si>
    <r>
      <t>7.04</t>
    </r>
    <r>
      <rPr>
        <sz val="8"/>
        <color rgb="FF000000"/>
        <rFont val="Arial"/>
        <family val="2"/>
      </rPr>
      <t>(6.44‑7.67)</t>
    </r>
  </si>
  <si>
    <r>
      <t>7.94</t>
    </r>
    <r>
      <rPr>
        <sz val="8"/>
        <color rgb="FF000000"/>
        <rFont val="Arial"/>
        <family val="2"/>
      </rPr>
      <t>(7.22‑8.63)</t>
    </r>
  </si>
  <si>
    <r>
      <t>8.89</t>
    </r>
    <r>
      <rPr>
        <sz val="8"/>
        <color rgb="FF000000"/>
        <rFont val="Arial"/>
        <family val="2"/>
      </rPr>
      <t>(8.05‑9.67)</t>
    </r>
  </si>
  <si>
    <r>
      <t>9.90</t>
    </r>
    <r>
      <rPr>
        <sz val="8"/>
        <color rgb="FF000000"/>
        <rFont val="Arial"/>
        <family val="2"/>
      </rPr>
      <t>(8.90‑10.8)</t>
    </r>
  </si>
  <si>
    <r>
      <t>4.08</t>
    </r>
    <r>
      <rPr>
        <sz val="8"/>
        <color rgb="FF000000"/>
        <rFont val="Arial"/>
        <family val="2"/>
      </rPr>
      <t>(3.78‑4.43)</t>
    </r>
  </si>
  <si>
    <r>
      <t>4.85</t>
    </r>
    <r>
      <rPr>
        <sz val="8"/>
        <color rgb="FF000000"/>
        <rFont val="Arial"/>
        <family val="2"/>
      </rPr>
      <t>(4.49‑5.27)</t>
    </r>
  </si>
  <si>
    <r>
      <t>5.84</t>
    </r>
    <r>
      <rPr>
        <sz val="8"/>
        <color rgb="FF000000"/>
        <rFont val="Arial"/>
        <family val="2"/>
      </rPr>
      <t>(5.40‑6.33)</t>
    </r>
  </si>
  <si>
    <r>
      <t>6.64</t>
    </r>
    <r>
      <rPr>
        <sz val="8"/>
        <color rgb="FF000000"/>
        <rFont val="Arial"/>
        <family val="2"/>
      </rPr>
      <t>(6.13‑7.19)</t>
    </r>
  </si>
  <si>
    <r>
      <t>7.76</t>
    </r>
    <r>
      <rPr>
        <sz val="8"/>
        <color rgb="FF000000"/>
        <rFont val="Arial"/>
        <family val="2"/>
      </rPr>
      <t>(7.14‑8.41)</t>
    </r>
  </si>
  <si>
    <r>
      <t>8.68</t>
    </r>
    <r>
      <rPr>
        <sz val="8"/>
        <color rgb="FF000000"/>
        <rFont val="Arial"/>
        <family val="2"/>
      </rPr>
      <t>(7.95‑9.39)</t>
    </r>
  </si>
  <si>
    <r>
      <t>9.65</t>
    </r>
    <r>
      <rPr>
        <sz val="8"/>
        <color rgb="FF000000"/>
        <rFont val="Arial"/>
        <family val="2"/>
      </rPr>
      <t>(8.79‑10.5)</t>
    </r>
  </si>
  <si>
    <r>
      <t>12.1</t>
    </r>
    <r>
      <rPr>
        <sz val="8"/>
        <color rgb="FF000000"/>
        <rFont val="Arial"/>
        <family val="2"/>
      </rPr>
      <t>(10.8‑13.1)</t>
    </r>
  </si>
  <si>
    <r>
      <t>5.53</t>
    </r>
    <r>
      <rPr>
        <sz val="8"/>
        <color rgb="FF000000"/>
        <rFont val="Arial"/>
        <family val="2"/>
      </rPr>
      <t>(5.18‑5.92)</t>
    </r>
  </si>
  <si>
    <r>
      <t>6.52</t>
    </r>
    <r>
      <rPr>
        <sz val="8"/>
        <color rgb="FF000000"/>
        <rFont val="Arial"/>
        <family val="2"/>
      </rPr>
      <t>(6.11‑6.98)</t>
    </r>
  </si>
  <si>
    <r>
      <t>7.62</t>
    </r>
    <r>
      <rPr>
        <sz val="8"/>
        <color rgb="FF000000"/>
        <rFont val="Arial"/>
        <family val="2"/>
      </rPr>
      <t>(7.14‑8.15)</t>
    </r>
  </si>
  <si>
    <r>
      <t>8.49</t>
    </r>
    <r>
      <rPr>
        <sz val="8"/>
        <color rgb="FF000000"/>
        <rFont val="Arial"/>
        <family val="2"/>
      </rPr>
      <t>(7.95‑9.08)</t>
    </r>
  </si>
  <si>
    <r>
      <t>9.65</t>
    </r>
    <r>
      <rPr>
        <sz val="8"/>
        <color rgb="FF000000"/>
        <rFont val="Arial"/>
        <family val="2"/>
      </rPr>
      <t>(9.01‑10.3)</t>
    </r>
  </si>
  <si>
    <r>
      <t>11.5</t>
    </r>
    <r>
      <rPr>
        <sz val="8"/>
        <color rgb="FF000000"/>
        <rFont val="Arial"/>
        <family val="2"/>
      </rPr>
      <t>(10.7‑12.3)</t>
    </r>
  </si>
  <si>
    <r>
      <t>14.6</t>
    </r>
    <r>
      <rPr>
        <sz val="8"/>
        <color rgb="FF000000"/>
        <rFont val="Arial"/>
        <family val="2"/>
      </rPr>
      <t>(13.4‑15.6)</t>
    </r>
  </si>
  <si>
    <r>
      <t>6.81</t>
    </r>
    <r>
      <rPr>
        <sz val="8"/>
        <color rgb="FF000000"/>
        <rFont val="Arial"/>
        <family val="2"/>
      </rPr>
      <t>(6.44‑7.24)</t>
    </r>
  </si>
  <si>
    <r>
      <t>7.99</t>
    </r>
    <r>
      <rPr>
        <sz val="8"/>
        <color rgb="FF000000"/>
        <rFont val="Arial"/>
        <family val="2"/>
      </rPr>
      <t>(7.54‑8.48)</t>
    </r>
  </si>
  <si>
    <r>
      <t>9.18</t>
    </r>
    <r>
      <rPr>
        <sz val="8"/>
        <color rgb="FF000000"/>
        <rFont val="Arial"/>
        <family val="2"/>
      </rPr>
      <t>(8.67‑9.74)</t>
    </r>
  </si>
  <si>
    <r>
      <t>10.1</t>
    </r>
    <r>
      <rPr>
        <sz val="8"/>
        <color rgb="FF000000"/>
        <rFont val="Arial"/>
        <family val="2"/>
      </rPr>
      <t>(9.54‑10.7)</t>
    </r>
  </si>
  <si>
    <r>
      <t>12.3</t>
    </r>
    <r>
      <rPr>
        <sz val="8"/>
        <color rgb="FF000000"/>
        <rFont val="Arial"/>
        <family val="2"/>
      </rPr>
      <t>(11.5‑13.0)</t>
    </r>
  </si>
  <si>
    <r>
      <t>15.3</t>
    </r>
    <r>
      <rPr>
        <sz val="8"/>
        <color rgb="FF000000"/>
        <rFont val="Arial"/>
        <family val="2"/>
      </rPr>
      <t>(14.3‑16.3)</t>
    </r>
  </si>
  <si>
    <r>
      <t>16.3</t>
    </r>
    <r>
      <rPr>
        <sz val="8"/>
        <color rgb="FF000000"/>
        <rFont val="Arial"/>
        <family val="2"/>
      </rPr>
      <t>(15.1‑17.3)</t>
    </r>
  </si>
  <si>
    <r>
      <t>8.57</t>
    </r>
    <r>
      <rPr>
        <sz val="8"/>
        <color rgb="FF000000"/>
        <rFont val="Arial"/>
        <family val="2"/>
      </rPr>
      <t>(8.10‑9.03)</t>
    </r>
  </si>
  <si>
    <r>
      <t>10.0</t>
    </r>
    <r>
      <rPr>
        <sz val="8"/>
        <color rgb="FF000000"/>
        <rFont val="Arial"/>
        <family val="2"/>
      </rPr>
      <t>(9.48‑10.6)</t>
    </r>
  </si>
  <si>
    <r>
      <t>12.4</t>
    </r>
    <r>
      <rPr>
        <sz val="8"/>
        <color rgb="FF000000"/>
        <rFont val="Arial"/>
        <family val="2"/>
      </rPr>
      <t>(11.7‑13.0)</t>
    </r>
  </si>
  <si>
    <r>
      <t>14.6</t>
    </r>
    <r>
      <rPr>
        <sz val="8"/>
        <color rgb="FF000000"/>
        <rFont val="Arial"/>
        <family val="2"/>
      </rPr>
      <t>(13.8‑15.4)</t>
    </r>
  </si>
  <si>
    <r>
      <t>15.5</t>
    </r>
    <r>
      <rPr>
        <sz val="8"/>
        <color rgb="FF000000"/>
        <rFont val="Arial"/>
        <family val="2"/>
      </rPr>
      <t>(14.6‑16.4)</t>
    </r>
  </si>
  <si>
    <r>
      <t>16.4</t>
    </r>
    <r>
      <rPr>
        <sz val="8"/>
        <color rgb="FF000000"/>
        <rFont val="Arial"/>
        <family val="2"/>
      </rPr>
      <t>(15.4‑17.3)</t>
    </r>
  </si>
  <si>
    <r>
      <t>18.3</t>
    </r>
    <r>
      <rPr>
        <sz val="8"/>
        <color rgb="FF000000"/>
        <rFont val="Arial"/>
        <family val="2"/>
      </rPr>
      <t>(17.1‑19.3)</t>
    </r>
  </si>
  <si>
    <r>
      <t>10.3</t>
    </r>
    <r>
      <rPr>
        <sz val="8"/>
        <color rgb="FF000000"/>
        <rFont val="Arial"/>
        <family val="2"/>
      </rPr>
      <t>(9.74‑10.8)</t>
    </r>
  </si>
  <si>
    <r>
      <t>13.4</t>
    </r>
    <r>
      <rPr>
        <sz val="8"/>
        <color rgb="FF000000"/>
        <rFont val="Arial"/>
        <family val="2"/>
      </rPr>
      <t>(12.8‑14.2)</t>
    </r>
  </si>
  <si>
    <r>
      <t>14.5</t>
    </r>
    <r>
      <rPr>
        <sz val="8"/>
        <color rgb="FF000000"/>
        <rFont val="Arial"/>
        <family val="2"/>
      </rPr>
      <t>(13.8‑15.3)</t>
    </r>
  </si>
  <si>
    <r>
      <t>15.9</t>
    </r>
    <r>
      <rPr>
        <sz val="8"/>
        <color rgb="FF000000"/>
        <rFont val="Arial"/>
        <family val="2"/>
      </rPr>
      <t>(15.1‑16.8)</t>
    </r>
  </si>
  <si>
    <r>
      <t>16.9</t>
    </r>
    <r>
      <rPr>
        <sz val="8"/>
        <color rgb="FF000000"/>
        <rFont val="Arial"/>
        <family val="2"/>
      </rPr>
      <t>(16.0‑17.8)</t>
    </r>
  </si>
  <si>
    <r>
      <t>17.8</t>
    </r>
    <r>
      <rPr>
        <sz val="8"/>
        <color rgb="FF000000"/>
        <rFont val="Arial"/>
        <family val="2"/>
      </rPr>
      <t>(16.9‑18.8)</t>
    </r>
  </si>
  <si>
    <r>
      <t>18.7</t>
    </r>
    <r>
      <rPr>
        <sz val="8"/>
        <color rgb="FF000000"/>
        <rFont val="Arial"/>
        <family val="2"/>
      </rPr>
      <t>(17.7‑19.7)</t>
    </r>
  </si>
  <si>
    <r>
      <t>20.6</t>
    </r>
    <r>
      <rPr>
        <sz val="8"/>
        <color rgb="FF000000"/>
        <rFont val="Arial"/>
        <family val="2"/>
      </rPr>
      <t>(19.4‑21.7)</t>
    </r>
  </si>
  <si>
    <r>
      <t>Name: </t>
    </r>
    <r>
      <rPr>
        <sz val="9"/>
        <color rgb="FF000000"/>
        <rFont val="Arial"/>
        <family val="2"/>
      </rPr>
      <t>Hopewell, Virginia, USA*</t>
    </r>
  </si>
  <si>
    <r>
      <t>Latitude:</t>
    </r>
    <r>
      <rPr>
        <sz val="9"/>
        <color rgb="FF000000"/>
        <rFont val="Arial"/>
        <family val="2"/>
      </rPr>
      <t> 37.2990°</t>
    </r>
  </si>
  <si>
    <r>
      <t>Longitude:</t>
    </r>
    <r>
      <rPr>
        <sz val="9"/>
        <color rgb="FF000000"/>
        <rFont val="Arial"/>
        <family val="2"/>
      </rPr>
      <t> -77.2780°</t>
    </r>
  </si>
  <si>
    <r>
      <t>Elevation:</t>
    </r>
    <r>
      <rPr>
        <sz val="9"/>
        <color rgb="FF000000"/>
        <rFont val="Arial"/>
        <family val="2"/>
      </rPr>
      <t> 46.98 ft **</t>
    </r>
  </si>
  <si>
    <r>
      <t>0.383</t>
    </r>
    <r>
      <rPr>
        <sz val="8"/>
        <color rgb="FF000000"/>
        <rFont val="Arial"/>
        <family val="2"/>
      </rPr>
      <t>(0.345‑0.426)</t>
    </r>
  </si>
  <si>
    <r>
      <t>0.452</t>
    </r>
    <r>
      <rPr>
        <sz val="8"/>
        <color rgb="FF000000"/>
        <rFont val="Arial"/>
        <family val="2"/>
      </rPr>
      <t>(0.409‑0.502)</t>
    </r>
  </si>
  <si>
    <r>
      <t>0.526</t>
    </r>
    <r>
      <rPr>
        <sz val="8"/>
        <color rgb="FF000000"/>
        <rFont val="Arial"/>
        <family val="2"/>
      </rPr>
      <t>(0.476‑0.584)</t>
    </r>
  </si>
  <si>
    <r>
      <t>0.593</t>
    </r>
    <r>
      <rPr>
        <sz val="8"/>
        <color rgb="FF000000"/>
        <rFont val="Arial"/>
        <family val="2"/>
      </rPr>
      <t>(0.534‑0.657)</t>
    </r>
  </si>
  <si>
    <r>
      <t>0.666</t>
    </r>
    <r>
      <rPr>
        <sz val="8"/>
        <color rgb="FF000000"/>
        <rFont val="Arial"/>
        <family val="2"/>
      </rPr>
      <t>(0.598‑0.737)</t>
    </r>
  </si>
  <si>
    <r>
      <t>0.724</t>
    </r>
    <r>
      <rPr>
        <sz val="8"/>
        <color rgb="FF000000"/>
        <rFont val="Arial"/>
        <family val="2"/>
      </rPr>
      <t>(0.647‑0.801)</t>
    </r>
  </si>
  <si>
    <r>
      <t>0.778</t>
    </r>
    <r>
      <rPr>
        <sz val="8"/>
        <color rgb="FF000000"/>
        <rFont val="Arial"/>
        <family val="2"/>
      </rPr>
      <t>(0.691‑0.861)</t>
    </r>
  </si>
  <si>
    <r>
      <t>0.828</t>
    </r>
    <r>
      <rPr>
        <sz val="8"/>
        <color rgb="FF000000"/>
        <rFont val="Arial"/>
        <family val="2"/>
      </rPr>
      <t>(0.733‑0.916)</t>
    </r>
  </si>
  <si>
    <r>
      <t>0.889</t>
    </r>
    <r>
      <rPr>
        <sz val="8"/>
        <color rgb="FF000000"/>
        <rFont val="Arial"/>
        <family val="2"/>
      </rPr>
      <t>(0.780‑0.985)</t>
    </r>
  </si>
  <si>
    <r>
      <t>0.940</t>
    </r>
    <r>
      <rPr>
        <sz val="8"/>
        <color rgb="FF000000"/>
        <rFont val="Arial"/>
        <family val="2"/>
      </rPr>
      <t>(0.819‑1.04)</t>
    </r>
  </si>
  <si>
    <r>
      <t>0.612</t>
    </r>
    <r>
      <rPr>
        <sz val="8"/>
        <color rgb="FF000000"/>
        <rFont val="Arial"/>
        <family val="2"/>
      </rPr>
      <t>(0.552‑0.680)</t>
    </r>
  </si>
  <si>
    <r>
      <t>0.723</t>
    </r>
    <r>
      <rPr>
        <sz val="8"/>
        <color rgb="FF000000"/>
        <rFont val="Arial"/>
        <family val="2"/>
      </rPr>
      <t>(0.655‑0.803)</t>
    </r>
  </si>
  <si>
    <r>
      <t>0.843</t>
    </r>
    <r>
      <rPr>
        <sz val="8"/>
        <color rgb="FF000000"/>
        <rFont val="Arial"/>
        <family val="2"/>
      </rPr>
      <t>(0.762‑0.935)</t>
    </r>
  </si>
  <si>
    <r>
      <t>0.948</t>
    </r>
    <r>
      <rPr>
        <sz val="8"/>
        <color rgb="FF000000"/>
        <rFont val="Arial"/>
        <family val="2"/>
      </rPr>
      <t>(0.854‑1.05)</t>
    </r>
  </si>
  <si>
    <r>
      <t>1.06</t>
    </r>
    <r>
      <rPr>
        <sz val="8"/>
        <color rgb="FF000000"/>
        <rFont val="Arial"/>
        <family val="2"/>
      </rPr>
      <t>(0.952‑1.18)</t>
    </r>
  </si>
  <si>
    <r>
      <t>1.15</t>
    </r>
    <r>
      <rPr>
        <sz val="8"/>
        <color rgb="FF000000"/>
        <rFont val="Arial"/>
        <family val="2"/>
      </rPr>
      <t>(1.03‑1.28)</t>
    </r>
  </si>
  <si>
    <r>
      <t>1.31</t>
    </r>
    <r>
      <rPr>
        <sz val="8"/>
        <color rgb="FF000000"/>
        <rFont val="Arial"/>
        <family val="2"/>
      </rPr>
      <t>(1.16‑1.45)</t>
    </r>
  </si>
  <si>
    <r>
      <t>1.41</t>
    </r>
    <r>
      <rPr>
        <sz val="8"/>
        <color rgb="FF000000"/>
        <rFont val="Arial"/>
        <family val="2"/>
      </rPr>
      <t>(1.23‑1.56)</t>
    </r>
  </si>
  <si>
    <r>
      <t>1.48</t>
    </r>
    <r>
      <rPr>
        <sz val="8"/>
        <color rgb="FF000000"/>
        <rFont val="Arial"/>
        <family val="2"/>
      </rPr>
      <t>(1.29‑1.64)</t>
    </r>
  </si>
  <si>
    <r>
      <t>0.765</t>
    </r>
    <r>
      <rPr>
        <sz val="8"/>
        <color rgb="FF000000"/>
        <rFont val="Arial"/>
        <family val="2"/>
      </rPr>
      <t>(0.690‑0.850)</t>
    </r>
  </si>
  <si>
    <r>
      <t>0.909</t>
    </r>
    <r>
      <rPr>
        <sz val="8"/>
        <color rgb="FF000000"/>
        <rFont val="Arial"/>
        <family val="2"/>
      </rPr>
      <t>(0.823‑1.01)</t>
    </r>
  </si>
  <si>
    <r>
      <t>1.07</t>
    </r>
    <r>
      <rPr>
        <sz val="8"/>
        <color rgb="FF000000"/>
        <rFont val="Arial"/>
        <family val="2"/>
      </rPr>
      <t>(0.963‑1.18)</t>
    </r>
  </si>
  <si>
    <r>
      <t>1.46</t>
    </r>
    <r>
      <rPr>
        <sz val="8"/>
        <color rgb="FF000000"/>
        <rFont val="Arial"/>
        <family val="2"/>
      </rPr>
      <t>(1.30‑1.62)</t>
    </r>
  </si>
  <si>
    <r>
      <t>1.66</t>
    </r>
    <r>
      <rPr>
        <sz val="8"/>
        <color rgb="FF000000"/>
        <rFont val="Arial"/>
        <family val="2"/>
      </rPr>
      <t>(1.47‑1.83)</t>
    </r>
  </si>
  <si>
    <r>
      <t>1.77</t>
    </r>
    <r>
      <rPr>
        <sz val="8"/>
        <color rgb="FF000000"/>
        <rFont val="Arial"/>
        <family val="2"/>
      </rPr>
      <t>(1.55‑1.96)</t>
    </r>
  </si>
  <si>
    <r>
      <t>1.05</t>
    </r>
    <r>
      <rPr>
        <sz val="8"/>
        <color rgb="FF000000"/>
        <rFont val="Arial"/>
        <family val="2"/>
      </rPr>
      <t>(0.946‑1.17)</t>
    </r>
  </si>
  <si>
    <r>
      <t>1.26</t>
    </r>
    <r>
      <rPr>
        <sz val="8"/>
        <color rgb="FF000000"/>
        <rFont val="Arial"/>
        <family val="2"/>
      </rPr>
      <t>(1.14‑1.39)</t>
    </r>
  </si>
  <si>
    <r>
      <t>1.74</t>
    </r>
    <r>
      <rPr>
        <sz val="8"/>
        <color rgb="FF000000"/>
        <rFont val="Arial"/>
        <family val="2"/>
      </rPr>
      <t>(1.56‑1.93)</t>
    </r>
  </si>
  <si>
    <r>
      <t>1.99</t>
    </r>
    <r>
      <rPr>
        <sz val="8"/>
        <color rgb="FF000000"/>
        <rFont val="Arial"/>
        <family val="2"/>
      </rPr>
      <t>(1.79‑2.21)</t>
    </r>
  </si>
  <si>
    <r>
      <t>2.20</t>
    </r>
    <r>
      <rPr>
        <sz val="8"/>
        <color rgb="FF000000"/>
        <rFont val="Arial"/>
        <family val="2"/>
      </rPr>
      <t>(1.97‑2.43)</t>
    </r>
  </si>
  <si>
    <r>
      <t>2.39</t>
    </r>
    <r>
      <rPr>
        <sz val="8"/>
        <color rgb="FF000000"/>
        <rFont val="Arial"/>
        <family val="2"/>
      </rPr>
      <t>(2.13‑2.65)</t>
    </r>
  </si>
  <si>
    <r>
      <t>2.58</t>
    </r>
    <r>
      <rPr>
        <sz val="8"/>
        <color rgb="FF000000"/>
        <rFont val="Arial"/>
        <family val="2"/>
      </rPr>
      <t>(2.28‑2.85)</t>
    </r>
  </si>
  <si>
    <r>
      <t>2.82</t>
    </r>
    <r>
      <rPr>
        <sz val="8"/>
        <color rgb="FF000000"/>
        <rFont val="Arial"/>
        <family val="2"/>
      </rPr>
      <t>(2.47‑3.12)</t>
    </r>
  </si>
  <si>
    <r>
      <t>3.01</t>
    </r>
    <r>
      <rPr>
        <sz val="8"/>
        <color rgb="FF000000"/>
        <rFont val="Arial"/>
        <family val="2"/>
      </rPr>
      <t>(2.62‑3.34)</t>
    </r>
  </si>
  <si>
    <r>
      <t>1.31</t>
    </r>
    <r>
      <rPr>
        <sz val="8"/>
        <color rgb="FF000000"/>
        <rFont val="Arial"/>
        <family val="2"/>
      </rPr>
      <t>(1.18‑1.45)</t>
    </r>
  </si>
  <si>
    <r>
      <t>1.58</t>
    </r>
    <r>
      <rPr>
        <sz val="8"/>
        <color rgb="FF000000"/>
        <rFont val="Arial"/>
        <family val="2"/>
      </rPr>
      <t>(1.43‑1.75)</t>
    </r>
  </si>
  <si>
    <r>
      <t>1.94</t>
    </r>
    <r>
      <rPr>
        <sz val="8"/>
        <color rgb="FF000000"/>
        <rFont val="Arial"/>
        <family val="2"/>
      </rPr>
      <t>(1.76‑2.15)</t>
    </r>
  </si>
  <si>
    <r>
      <t>2.26</t>
    </r>
    <r>
      <rPr>
        <sz val="8"/>
        <color rgb="FF000000"/>
        <rFont val="Arial"/>
        <family val="2"/>
      </rPr>
      <t>(2.04‑2.51)</t>
    </r>
  </si>
  <si>
    <r>
      <t>2.66</t>
    </r>
    <r>
      <rPr>
        <sz val="8"/>
        <color rgb="FF000000"/>
        <rFont val="Arial"/>
        <family val="2"/>
      </rPr>
      <t>(2.38‑2.94)</t>
    </r>
  </si>
  <si>
    <r>
      <t>2.98</t>
    </r>
    <r>
      <rPr>
        <sz val="8"/>
        <color rgb="FF000000"/>
        <rFont val="Arial"/>
        <family val="2"/>
      </rPr>
      <t>(2.66‑3.30)</t>
    </r>
  </si>
  <si>
    <r>
      <t>3.30</t>
    </r>
    <r>
      <rPr>
        <sz val="8"/>
        <color rgb="FF000000"/>
        <rFont val="Arial"/>
        <family val="2"/>
      </rPr>
      <t>(2.93‑3.65)</t>
    </r>
  </si>
  <si>
    <r>
      <t>3.62</t>
    </r>
    <r>
      <rPr>
        <sz val="8"/>
        <color rgb="FF000000"/>
        <rFont val="Arial"/>
        <family val="2"/>
      </rPr>
      <t>(3.20‑4.00)</t>
    </r>
  </si>
  <si>
    <r>
      <t>4.04</t>
    </r>
    <r>
      <rPr>
        <sz val="8"/>
        <color rgb="FF000000"/>
        <rFont val="Arial"/>
        <family val="2"/>
      </rPr>
      <t>(3.55‑4.48)</t>
    </r>
  </si>
  <si>
    <r>
      <t>4.39</t>
    </r>
    <r>
      <rPr>
        <sz val="8"/>
        <color rgb="FF000000"/>
        <rFont val="Arial"/>
        <family val="2"/>
      </rPr>
      <t>(3.83‑4.87)</t>
    </r>
  </si>
  <si>
    <r>
      <t>1.56</t>
    </r>
    <r>
      <rPr>
        <sz val="8"/>
        <color rgb="FF000000"/>
        <rFont val="Arial"/>
        <family val="2"/>
      </rPr>
      <t>(1.40‑1.74)</t>
    </r>
  </si>
  <si>
    <r>
      <t>2.33</t>
    </r>
    <r>
      <rPr>
        <sz val="8"/>
        <color rgb="FF000000"/>
        <rFont val="Arial"/>
        <family val="2"/>
      </rPr>
      <t>(2.10‑2.59)</t>
    </r>
  </si>
  <si>
    <r>
      <t>2.75</t>
    </r>
    <r>
      <rPr>
        <sz val="8"/>
        <color rgb="FF000000"/>
        <rFont val="Arial"/>
        <family val="2"/>
      </rPr>
      <t>(2.47‑3.05)</t>
    </r>
  </si>
  <si>
    <r>
      <t>3.29</t>
    </r>
    <r>
      <rPr>
        <sz val="8"/>
        <color rgb="FF000000"/>
        <rFont val="Arial"/>
        <family val="2"/>
      </rPr>
      <t>(2.93‑3.64)</t>
    </r>
  </si>
  <si>
    <r>
      <t>3.74</t>
    </r>
    <r>
      <rPr>
        <sz val="8"/>
        <color rgb="FF000000"/>
        <rFont val="Arial"/>
        <family val="2"/>
      </rPr>
      <t>(3.32‑4.14)</t>
    </r>
  </si>
  <si>
    <r>
      <t>4.20</t>
    </r>
    <r>
      <rPr>
        <sz val="8"/>
        <color rgb="FF000000"/>
        <rFont val="Arial"/>
        <family val="2"/>
      </rPr>
      <t>(3.70‑4.64)</t>
    </r>
  </si>
  <si>
    <r>
      <t>4.68</t>
    </r>
    <r>
      <rPr>
        <sz val="8"/>
        <color rgb="FF000000"/>
        <rFont val="Arial"/>
        <family val="2"/>
      </rPr>
      <t>(4.10‑5.17)</t>
    </r>
  </si>
  <si>
    <r>
      <t>5.35</t>
    </r>
    <r>
      <rPr>
        <sz val="8"/>
        <color rgb="FF000000"/>
        <rFont val="Arial"/>
        <family val="2"/>
      </rPr>
      <t>(4.63‑5.90)</t>
    </r>
  </si>
  <si>
    <r>
      <t>5.90</t>
    </r>
    <r>
      <rPr>
        <sz val="8"/>
        <color rgb="FF000000"/>
        <rFont val="Arial"/>
        <family val="2"/>
      </rPr>
      <t>(5.08‑6.52)</t>
    </r>
  </si>
  <si>
    <r>
      <t>1.68</t>
    </r>
    <r>
      <rPr>
        <sz val="8"/>
        <color rgb="FF000000"/>
        <rFont val="Arial"/>
        <family val="2"/>
      </rPr>
      <t>(1.50‑1.88)</t>
    </r>
  </si>
  <si>
    <r>
      <t>2.02</t>
    </r>
    <r>
      <rPr>
        <sz val="8"/>
        <color rgb="FF000000"/>
        <rFont val="Arial"/>
        <family val="2"/>
      </rPr>
      <t>(1.81‑2.25)</t>
    </r>
  </si>
  <si>
    <r>
      <t>2.52</t>
    </r>
    <r>
      <rPr>
        <sz val="8"/>
        <color rgb="FF000000"/>
        <rFont val="Arial"/>
        <family val="2"/>
      </rPr>
      <t>(2.26‑2.81)</t>
    </r>
  </si>
  <si>
    <r>
      <t>2.97</t>
    </r>
    <r>
      <rPr>
        <sz val="8"/>
        <color rgb="FF000000"/>
        <rFont val="Arial"/>
        <family val="2"/>
      </rPr>
      <t>(2.66‑3.32)</t>
    </r>
  </si>
  <si>
    <r>
      <t>3.57</t>
    </r>
    <r>
      <rPr>
        <sz val="8"/>
        <color rgb="FF000000"/>
        <rFont val="Arial"/>
        <family val="2"/>
      </rPr>
      <t>(3.17‑3.97)</t>
    </r>
  </si>
  <si>
    <r>
      <t>4.07</t>
    </r>
    <r>
      <rPr>
        <sz val="8"/>
        <color rgb="FF000000"/>
        <rFont val="Arial"/>
        <family val="2"/>
      </rPr>
      <t>(3.60‑4.53)</t>
    </r>
  </si>
  <si>
    <r>
      <t>4.60</t>
    </r>
    <r>
      <rPr>
        <sz val="8"/>
        <color rgb="FF000000"/>
        <rFont val="Arial"/>
        <family val="2"/>
      </rPr>
      <t>(4.04‑5.11)</t>
    </r>
  </si>
  <si>
    <r>
      <t>5.15</t>
    </r>
    <r>
      <rPr>
        <sz val="8"/>
        <color rgb="FF000000"/>
        <rFont val="Arial"/>
        <family val="2"/>
      </rPr>
      <t>(4.49‑5.71)</t>
    </r>
  </si>
  <si>
    <r>
      <t>5.92</t>
    </r>
    <r>
      <rPr>
        <sz val="8"/>
        <color rgb="FF000000"/>
        <rFont val="Arial"/>
        <family val="2"/>
      </rPr>
      <t>(5.10‑6.56)</t>
    </r>
  </si>
  <si>
    <r>
      <t>6.57</t>
    </r>
    <r>
      <rPr>
        <sz val="8"/>
        <color rgb="FF000000"/>
        <rFont val="Arial"/>
        <family val="2"/>
      </rPr>
      <t>(5.61‑7.29)</t>
    </r>
  </si>
  <si>
    <r>
      <t>2.02</t>
    </r>
    <r>
      <rPr>
        <sz val="8"/>
        <color rgb="FF000000"/>
        <rFont val="Arial"/>
        <family val="2"/>
      </rPr>
      <t>(1.81‑2.29)</t>
    </r>
  </si>
  <si>
    <r>
      <t>2.43</t>
    </r>
    <r>
      <rPr>
        <sz val="8"/>
        <color rgb="FF000000"/>
        <rFont val="Arial"/>
        <family val="2"/>
      </rPr>
      <t>(2.17‑2.74)</t>
    </r>
  </si>
  <si>
    <r>
      <t>3.03</t>
    </r>
    <r>
      <rPr>
        <sz val="8"/>
        <color rgb="FF000000"/>
        <rFont val="Arial"/>
        <family val="2"/>
      </rPr>
      <t>(2.70‑3.41)</t>
    </r>
  </si>
  <si>
    <r>
      <t>3.59</t>
    </r>
    <r>
      <rPr>
        <sz val="8"/>
        <color rgb="FF000000"/>
        <rFont val="Arial"/>
        <family val="2"/>
      </rPr>
      <t>(3.19‑4.04)</t>
    </r>
  </si>
  <si>
    <r>
      <t>4.34</t>
    </r>
    <r>
      <rPr>
        <sz val="8"/>
        <color rgb="FF000000"/>
        <rFont val="Arial"/>
        <family val="2"/>
      </rPr>
      <t>(3.83‑4.87)</t>
    </r>
  </si>
  <si>
    <r>
      <t>5.00</t>
    </r>
    <r>
      <rPr>
        <sz val="8"/>
        <color rgb="FF000000"/>
        <rFont val="Arial"/>
        <family val="2"/>
      </rPr>
      <t>(4.39‑5.59)</t>
    </r>
  </si>
  <si>
    <r>
      <t>5.69</t>
    </r>
    <r>
      <rPr>
        <sz val="8"/>
        <color rgb="FF000000"/>
        <rFont val="Arial"/>
        <family val="2"/>
      </rPr>
      <t>(4.95‑6.36)</t>
    </r>
  </si>
  <si>
    <r>
      <t>6.44</t>
    </r>
    <r>
      <rPr>
        <sz val="8"/>
        <color rgb="FF000000"/>
        <rFont val="Arial"/>
        <family val="2"/>
      </rPr>
      <t>(5.55‑7.18)</t>
    </r>
  </si>
  <si>
    <r>
      <t>7.49</t>
    </r>
    <r>
      <rPr>
        <sz val="8"/>
        <color rgb="FF000000"/>
        <rFont val="Arial"/>
        <family val="2"/>
      </rPr>
      <t>(6.38‑8.34)</t>
    </r>
  </si>
  <si>
    <r>
      <t>8.41</t>
    </r>
    <r>
      <rPr>
        <sz val="8"/>
        <color rgb="FF000000"/>
        <rFont val="Arial"/>
        <family val="2"/>
      </rPr>
      <t>(7.08‑9.36)</t>
    </r>
  </si>
  <si>
    <r>
      <t>2.41</t>
    </r>
    <r>
      <rPr>
        <sz val="8"/>
        <color rgb="FF000000"/>
        <rFont val="Arial"/>
        <family val="2"/>
      </rPr>
      <t>(2.16‑2.74)</t>
    </r>
  </si>
  <si>
    <r>
      <t>2.90</t>
    </r>
    <r>
      <rPr>
        <sz val="8"/>
        <color rgb="FF000000"/>
        <rFont val="Arial"/>
        <family val="2"/>
      </rPr>
      <t>(2.59‑3.28)</t>
    </r>
  </si>
  <si>
    <r>
      <t>3.63</t>
    </r>
    <r>
      <rPr>
        <sz val="8"/>
        <color rgb="FF000000"/>
        <rFont val="Arial"/>
        <family val="2"/>
      </rPr>
      <t>(3.24‑4.11)</t>
    </r>
  </si>
  <si>
    <r>
      <t>4.34</t>
    </r>
    <r>
      <rPr>
        <sz val="8"/>
        <color rgb="FF000000"/>
        <rFont val="Arial"/>
        <family val="2"/>
      </rPr>
      <t>(3.85‑4.90)</t>
    </r>
  </si>
  <si>
    <r>
      <t>5.31</t>
    </r>
    <r>
      <rPr>
        <sz val="8"/>
        <color rgb="FF000000"/>
        <rFont val="Arial"/>
        <family val="2"/>
      </rPr>
      <t>(4.66‑5.97)</t>
    </r>
  </si>
  <si>
    <r>
      <t>6.17</t>
    </r>
    <r>
      <rPr>
        <sz val="8"/>
        <color rgb="FF000000"/>
        <rFont val="Arial"/>
        <family val="2"/>
      </rPr>
      <t>(5.38‑6.93)</t>
    </r>
  </si>
  <si>
    <r>
      <t>7.10</t>
    </r>
    <r>
      <rPr>
        <sz val="8"/>
        <color rgb="FF000000"/>
        <rFont val="Arial"/>
        <family val="2"/>
      </rPr>
      <t>(6.13‑7.94)</t>
    </r>
  </si>
  <si>
    <r>
      <t>8.11</t>
    </r>
    <r>
      <rPr>
        <sz val="8"/>
        <color rgb="FF000000"/>
        <rFont val="Arial"/>
        <family val="2"/>
      </rPr>
      <t>(6.92‑9.05)</t>
    </r>
  </si>
  <si>
    <r>
      <t>9.58</t>
    </r>
    <r>
      <rPr>
        <sz val="8"/>
        <color rgb="FF000000"/>
        <rFont val="Arial"/>
        <family val="2"/>
      </rPr>
      <t>(8.04‑10.7)</t>
    </r>
  </si>
  <si>
    <r>
      <t>10.9</t>
    </r>
    <r>
      <rPr>
        <sz val="8"/>
        <color rgb="FF000000"/>
        <rFont val="Arial"/>
        <family val="2"/>
      </rPr>
      <t>(9.02‑12.1)</t>
    </r>
  </si>
  <si>
    <r>
      <t>2.79</t>
    </r>
    <r>
      <rPr>
        <sz val="8"/>
        <color rgb="FF000000"/>
        <rFont val="Arial"/>
        <family val="2"/>
      </rPr>
      <t>(2.57‑3.06)</t>
    </r>
  </si>
  <si>
    <r>
      <t>3.38</t>
    </r>
    <r>
      <rPr>
        <sz val="8"/>
        <color rgb="FF000000"/>
        <rFont val="Arial"/>
        <family val="2"/>
      </rPr>
      <t>(3.12‑3.71)</t>
    </r>
  </si>
  <si>
    <r>
      <t>4.33</t>
    </r>
    <r>
      <rPr>
        <sz val="8"/>
        <color rgb="FF000000"/>
        <rFont val="Arial"/>
        <family val="2"/>
      </rPr>
      <t>(3.98‑4.75)</t>
    </r>
  </si>
  <si>
    <r>
      <t>5.14</t>
    </r>
    <r>
      <rPr>
        <sz val="8"/>
        <color rgb="FF000000"/>
        <rFont val="Arial"/>
        <family val="2"/>
      </rPr>
      <t>(4.70‑5.63)</t>
    </r>
  </si>
  <si>
    <r>
      <t>6.33</t>
    </r>
    <r>
      <rPr>
        <sz val="8"/>
        <color rgb="FF000000"/>
        <rFont val="Arial"/>
        <family val="2"/>
      </rPr>
      <t>(5.75‑6.92)</t>
    </r>
  </si>
  <si>
    <r>
      <t>7.36</t>
    </r>
    <r>
      <rPr>
        <sz val="8"/>
        <color rgb="FF000000"/>
        <rFont val="Arial"/>
        <family val="2"/>
      </rPr>
      <t>(6.64‑8.03)</t>
    </r>
  </si>
  <si>
    <r>
      <t>8.48</t>
    </r>
    <r>
      <rPr>
        <sz val="8"/>
        <color rgb="FF000000"/>
        <rFont val="Arial"/>
        <family val="2"/>
      </rPr>
      <t>(7.59‑9.25)</t>
    </r>
  </si>
  <si>
    <r>
      <t>9.72</t>
    </r>
    <r>
      <rPr>
        <sz val="8"/>
        <color rgb="FF000000"/>
        <rFont val="Arial"/>
        <family val="2"/>
      </rPr>
      <t>(8.62‑10.6)</t>
    </r>
  </si>
  <si>
    <r>
      <t>11.6</t>
    </r>
    <r>
      <rPr>
        <sz val="8"/>
        <color rgb="FF000000"/>
        <rFont val="Arial"/>
        <family val="2"/>
      </rPr>
      <t>(10.1‑12.6)</t>
    </r>
  </si>
  <si>
    <r>
      <t>13.1</t>
    </r>
    <r>
      <rPr>
        <sz val="8"/>
        <color rgb="FF000000"/>
        <rFont val="Arial"/>
        <family val="2"/>
      </rPr>
      <t>(11.3‑14.3)</t>
    </r>
  </si>
  <si>
    <r>
      <t>3.25</t>
    </r>
    <r>
      <rPr>
        <sz val="8"/>
        <color rgb="FF000000"/>
        <rFont val="Arial"/>
        <family val="2"/>
      </rPr>
      <t>(3.00‑3.56)</t>
    </r>
  </si>
  <si>
    <r>
      <t>3.94</t>
    </r>
    <r>
      <rPr>
        <sz val="8"/>
        <color rgb="FF000000"/>
        <rFont val="Arial"/>
        <family val="2"/>
      </rPr>
      <t>(3.63‑4.30)</t>
    </r>
  </si>
  <si>
    <r>
      <t>5.02</t>
    </r>
    <r>
      <rPr>
        <sz val="8"/>
        <color rgb="FF000000"/>
        <rFont val="Arial"/>
        <family val="2"/>
      </rPr>
      <t>(4.62‑5.48)</t>
    </r>
  </si>
  <si>
    <r>
      <t>5.92</t>
    </r>
    <r>
      <rPr>
        <sz val="8"/>
        <color rgb="FF000000"/>
        <rFont val="Arial"/>
        <family val="2"/>
      </rPr>
      <t>(5.44‑6.46)</t>
    </r>
  </si>
  <si>
    <r>
      <t>7.23</t>
    </r>
    <r>
      <rPr>
        <sz val="8"/>
        <color rgb="FF000000"/>
        <rFont val="Arial"/>
        <family val="2"/>
      </rPr>
      <t>(6.59‑7.87)</t>
    </r>
  </si>
  <si>
    <r>
      <t>8.33</t>
    </r>
    <r>
      <rPr>
        <sz val="8"/>
        <color rgb="FF000000"/>
        <rFont val="Arial"/>
        <family val="2"/>
      </rPr>
      <t>(7.55‑9.08)</t>
    </r>
  </si>
  <si>
    <r>
      <t>9.52</t>
    </r>
    <r>
      <rPr>
        <sz val="8"/>
        <color rgb="FF000000"/>
        <rFont val="Arial"/>
        <family val="2"/>
      </rPr>
      <t>(8.57‑10.4)</t>
    </r>
  </si>
  <si>
    <r>
      <t>10.8</t>
    </r>
    <r>
      <rPr>
        <sz val="8"/>
        <color rgb="FF000000"/>
        <rFont val="Arial"/>
        <family val="2"/>
      </rPr>
      <t>(9.66‑11.8)</t>
    </r>
  </si>
  <si>
    <r>
      <t>12.7</t>
    </r>
    <r>
      <rPr>
        <sz val="8"/>
        <color rgb="FF000000"/>
        <rFont val="Arial"/>
        <family val="2"/>
      </rPr>
      <t>(11.2‑13.9)</t>
    </r>
  </si>
  <si>
    <r>
      <t>14.3</t>
    </r>
    <r>
      <rPr>
        <sz val="8"/>
        <color rgb="FF000000"/>
        <rFont val="Arial"/>
        <family val="2"/>
      </rPr>
      <t>(12.5‑15.7)</t>
    </r>
  </si>
  <si>
    <r>
      <t>3.44</t>
    </r>
    <r>
      <rPr>
        <sz val="8"/>
        <color rgb="FF000000"/>
        <rFont val="Arial"/>
        <family val="2"/>
      </rPr>
      <t>(3.18‑3.75)</t>
    </r>
  </si>
  <si>
    <r>
      <t>4.17</t>
    </r>
    <r>
      <rPr>
        <sz val="8"/>
        <color rgb="FF000000"/>
        <rFont val="Arial"/>
        <family val="2"/>
      </rPr>
      <t>(3.85‑4.54)</t>
    </r>
  </si>
  <si>
    <r>
      <t>5.31</t>
    </r>
    <r>
      <rPr>
        <sz val="8"/>
        <color rgb="FF000000"/>
        <rFont val="Arial"/>
        <family val="2"/>
      </rPr>
      <t>(4.90‑5.78)</t>
    </r>
  </si>
  <si>
    <r>
      <t>6.25</t>
    </r>
    <r>
      <rPr>
        <sz val="8"/>
        <color rgb="FF000000"/>
        <rFont val="Arial"/>
        <family val="2"/>
      </rPr>
      <t>(5.75‑6.80)</t>
    </r>
  </si>
  <si>
    <r>
      <t>7.61</t>
    </r>
    <r>
      <rPr>
        <sz val="8"/>
        <color rgb="FF000000"/>
        <rFont val="Arial"/>
        <family val="2"/>
      </rPr>
      <t>(6.96‑8.28)</t>
    </r>
  </si>
  <si>
    <r>
      <t>8.77</t>
    </r>
    <r>
      <rPr>
        <sz val="8"/>
        <color rgb="FF000000"/>
        <rFont val="Arial"/>
        <family val="2"/>
      </rPr>
      <t>(7.97‑9.54)</t>
    </r>
  </si>
  <si>
    <r>
      <t>10.0</t>
    </r>
    <r>
      <rPr>
        <sz val="8"/>
        <color rgb="FF000000"/>
        <rFont val="Arial"/>
        <family val="2"/>
      </rPr>
      <t>(9.03‑10.9)</t>
    </r>
  </si>
  <si>
    <r>
      <t>15.0</t>
    </r>
    <r>
      <rPr>
        <sz val="8"/>
        <color rgb="FF000000"/>
        <rFont val="Arial"/>
        <family val="2"/>
      </rPr>
      <t>(13.1‑16.4)</t>
    </r>
  </si>
  <si>
    <r>
      <t>3.63</t>
    </r>
    <r>
      <rPr>
        <sz val="8"/>
        <color rgb="FF000000"/>
        <rFont val="Arial"/>
        <family val="2"/>
      </rPr>
      <t>(3.37‑3.95)</t>
    </r>
  </si>
  <si>
    <r>
      <t>4.40</t>
    </r>
    <r>
      <rPr>
        <sz val="8"/>
        <color rgb="FF000000"/>
        <rFont val="Arial"/>
        <family val="2"/>
      </rPr>
      <t>(4.07‑4.79)</t>
    </r>
  </si>
  <si>
    <r>
      <t>5.59</t>
    </r>
    <r>
      <rPr>
        <sz val="8"/>
        <color rgb="FF000000"/>
        <rFont val="Arial"/>
        <family val="2"/>
      </rPr>
      <t>(5.17‑6.08)</t>
    </r>
  </si>
  <si>
    <r>
      <t>6.58</t>
    </r>
    <r>
      <rPr>
        <sz val="8"/>
        <color rgb="FF000000"/>
        <rFont val="Arial"/>
        <family val="2"/>
      </rPr>
      <t>(6.07‑7.14)</t>
    </r>
  </si>
  <si>
    <r>
      <t>8.00</t>
    </r>
    <r>
      <rPr>
        <sz val="8"/>
        <color rgb="FF000000"/>
        <rFont val="Arial"/>
        <family val="2"/>
      </rPr>
      <t>(7.33‑8.69)</t>
    </r>
  </si>
  <si>
    <r>
      <t>9.21</t>
    </r>
    <r>
      <rPr>
        <sz val="8"/>
        <color rgb="FF000000"/>
        <rFont val="Arial"/>
        <family val="2"/>
      </rPr>
      <t>(8.39‑10.00)</t>
    </r>
  </si>
  <si>
    <r>
      <t>10.5</t>
    </r>
    <r>
      <rPr>
        <sz val="8"/>
        <color rgb="FF000000"/>
        <rFont val="Arial"/>
        <family val="2"/>
      </rPr>
      <t>(9.50‑11.4)</t>
    </r>
  </si>
  <si>
    <r>
      <t>11.9</t>
    </r>
    <r>
      <rPr>
        <sz val="8"/>
        <color rgb="FF000000"/>
        <rFont val="Arial"/>
        <family val="2"/>
      </rPr>
      <t>(10.7‑12.9)</t>
    </r>
  </si>
  <si>
    <r>
      <t>14.0</t>
    </r>
    <r>
      <rPr>
        <sz val="8"/>
        <color rgb="FF000000"/>
        <rFont val="Arial"/>
        <family val="2"/>
      </rPr>
      <t>(12.4‑15.2)</t>
    </r>
  </si>
  <si>
    <r>
      <t>4.20</t>
    </r>
    <r>
      <rPr>
        <sz val="8"/>
        <color rgb="FF000000"/>
        <rFont val="Arial"/>
        <family val="2"/>
      </rPr>
      <t>(3.89‑4.57)</t>
    </r>
  </si>
  <si>
    <r>
      <t>5.05</t>
    </r>
    <r>
      <rPr>
        <sz val="8"/>
        <color rgb="FF000000"/>
        <rFont val="Arial"/>
        <family val="2"/>
      </rPr>
      <t>(4.68‑5.49)</t>
    </r>
  </si>
  <si>
    <r>
      <t>6.32</t>
    </r>
    <r>
      <rPr>
        <sz val="8"/>
        <color rgb="FF000000"/>
        <rFont val="Arial"/>
        <family val="2"/>
      </rPr>
      <t>(5.85‑6.87)</t>
    </r>
  </si>
  <si>
    <r>
      <t>7.37</t>
    </r>
    <r>
      <rPr>
        <sz val="8"/>
        <color rgb="FF000000"/>
        <rFont val="Arial"/>
        <family val="2"/>
      </rPr>
      <t>(6.81‑8.00)</t>
    </r>
  </si>
  <si>
    <r>
      <t>8.87</t>
    </r>
    <r>
      <rPr>
        <sz val="8"/>
        <color rgb="FF000000"/>
        <rFont val="Arial"/>
        <family val="2"/>
      </rPr>
      <t>(8.15‑9.63)</t>
    </r>
  </si>
  <si>
    <r>
      <t>10.1</t>
    </r>
    <r>
      <rPr>
        <sz val="8"/>
        <color rgb="FF000000"/>
        <rFont val="Arial"/>
        <family val="2"/>
      </rPr>
      <t>(9.25‑11.0)</t>
    </r>
  </si>
  <si>
    <r>
      <t>12.9</t>
    </r>
    <r>
      <rPr>
        <sz val="8"/>
        <color rgb="FF000000"/>
        <rFont val="Arial"/>
        <family val="2"/>
      </rPr>
      <t>(11.6‑14.1)</t>
    </r>
  </si>
  <si>
    <r>
      <t>15.0</t>
    </r>
    <r>
      <rPr>
        <sz val="8"/>
        <color rgb="FF000000"/>
        <rFont val="Arial"/>
        <family val="2"/>
      </rPr>
      <t>(13.3‑16.4)</t>
    </r>
  </si>
  <si>
    <r>
      <t>16.7</t>
    </r>
    <r>
      <rPr>
        <sz val="8"/>
        <color rgb="FF000000"/>
        <rFont val="Arial"/>
        <family val="2"/>
      </rPr>
      <t>(14.7‑18.3)</t>
    </r>
  </si>
  <si>
    <r>
      <t>4.79</t>
    </r>
    <r>
      <rPr>
        <sz val="8"/>
        <color rgb="FF000000"/>
        <rFont val="Arial"/>
        <family val="2"/>
      </rPr>
      <t>(4.46‑5.17)</t>
    </r>
  </si>
  <si>
    <r>
      <t>5.74</t>
    </r>
    <r>
      <rPr>
        <sz val="8"/>
        <color rgb="FF000000"/>
        <rFont val="Arial"/>
        <family val="2"/>
      </rPr>
      <t>(5.36‑6.21)</t>
    </r>
  </si>
  <si>
    <r>
      <t>7.10</t>
    </r>
    <r>
      <rPr>
        <sz val="8"/>
        <color rgb="FF000000"/>
        <rFont val="Arial"/>
        <family val="2"/>
      </rPr>
      <t>(6.62‑7.67)</t>
    </r>
  </si>
  <si>
    <r>
      <t>8.20</t>
    </r>
    <r>
      <rPr>
        <sz val="8"/>
        <color rgb="FF000000"/>
        <rFont val="Arial"/>
        <family val="2"/>
      </rPr>
      <t>(7.62‑8.86)</t>
    </r>
  </si>
  <si>
    <r>
      <t>9.76</t>
    </r>
    <r>
      <rPr>
        <sz val="8"/>
        <color rgb="FF000000"/>
        <rFont val="Arial"/>
        <family val="2"/>
      </rPr>
      <t>(9.03‑10.5)</t>
    </r>
  </si>
  <si>
    <r>
      <t>11.0</t>
    </r>
    <r>
      <rPr>
        <sz val="8"/>
        <color rgb="FF000000"/>
        <rFont val="Arial"/>
        <family val="2"/>
      </rPr>
      <t>(10.2‑11.9)</t>
    </r>
  </si>
  <si>
    <r>
      <t>13.8</t>
    </r>
    <r>
      <rPr>
        <sz val="8"/>
        <color rgb="FF000000"/>
        <rFont val="Arial"/>
        <family val="2"/>
      </rPr>
      <t>(12.5‑15.0)</t>
    </r>
  </si>
  <si>
    <r>
      <t>15.8</t>
    </r>
    <r>
      <rPr>
        <sz val="8"/>
        <color rgb="FF000000"/>
        <rFont val="Arial"/>
        <family val="2"/>
      </rPr>
      <t>(14.2‑17.2)</t>
    </r>
  </si>
  <si>
    <r>
      <t>17.4</t>
    </r>
    <r>
      <rPr>
        <sz val="8"/>
        <color rgb="FF000000"/>
        <rFont val="Arial"/>
        <family val="2"/>
      </rPr>
      <t>(15.6‑19.0)</t>
    </r>
  </si>
  <si>
    <r>
      <t>6.47</t>
    </r>
    <r>
      <rPr>
        <sz val="8"/>
        <color rgb="FF000000"/>
        <rFont val="Arial"/>
        <family val="2"/>
      </rPr>
      <t>(6.07‑6.89)</t>
    </r>
  </si>
  <si>
    <r>
      <t>9.32</t>
    </r>
    <r>
      <rPr>
        <sz val="8"/>
        <color rgb="FF000000"/>
        <rFont val="Arial"/>
        <family val="2"/>
      </rPr>
      <t>(8.74‑9.94)</t>
    </r>
  </si>
  <si>
    <r>
      <t>10.6</t>
    </r>
    <r>
      <rPr>
        <sz val="8"/>
        <color rgb="FF000000"/>
        <rFont val="Arial"/>
        <family val="2"/>
      </rPr>
      <t>(9.92‑11.3)</t>
    </r>
  </si>
  <si>
    <r>
      <t>13.7</t>
    </r>
    <r>
      <rPr>
        <sz val="8"/>
        <color rgb="FF000000"/>
        <rFont val="Arial"/>
        <family val="2"/>
      </rPr>
      <t>(12.7‑14.6)</t>
    </r>
  </si>
  <si>
    <r>
      <t>15.1</t>
    </r>
    <r>
      <rPr>
        <sz val="8"/>
        <color rgb="FF000000"/>
        <rFont val="Arial"/>
        <family val="2"/>
      </rPr>
      <t>(14.0‑16.2)</t>
    </r>
  </si>
  <si>
    <r>
      <t>16.5</t>
    </r>
    <r>
      <rPr>
        <sz val="8"/>
        <color rgb="FF000000"/>
        <rFont val="Arial"/>
        <family val="2"/>
      </rPr>
      <t>(15.2‑17.7)</t>
    </r>
  </si>
  <si>
    <r>
      <t>20.0</t>
    </r>
    <r>
      <rPr>
        <sz val="8"/>
        <color rgb="FF000000"/>
        <rFont val="Arial"/>
        <family val="2"/>
      </rPr>
      <t>(18.2‑21.5)</t>
    </r>
  </si>
  <si>
    <r>
      <t>8.03</t>
    </r>
    <r>
      <rPr>
        <sz val="8"/>
        <color rgb="FF000000"/>
        <rFont val="Arial"/>
        <family val="2"/>
      </rPr>
      <t>(7.59‑8.50)</t>
    </r>
  </si>
  <si>
    <r>
      <t>9.53</t>
    </r>
    <r>
      <rPr>
        <sz val="8"/>
        <color rgb="FF000000"/>
        <rFont val="Arial"/>
        <family val="2"/>
      </rPr>
      <t>(9.00‑10.1)</t>
    </r>
  </si>
  <si>
    <r>
      <t>12.6</t>
    </r>
    <r>
      <rPr>
        <sz val="8"/>
        <color rgb="FF000000"/>
        <rFont val="Arial"/>
        <family val="2"/>
      </rPr>
      <t>(11.9‑13.4)</t>
    </r>
  </si>
  <si>
    <r>
      <t>15.8</t>
    </r>
    <r>
      <rPr>
        <sz val="8"/>
        <color rgb="FF000000"/>
        <rFont val="Arial"/>
        <family val="2"/>
      </rPr>
      <t>(14.8‑16.7)</t>
    </r>
  </si>
  <si>
    <r>
      <t>18.5</t>
    </r>
    <r>
      <rPr>
        <sz val="8"/>
        <color rgb="FF000000"/>
        <rFont val="Arial"/>
        <family val="2"/>
      </rPr>
      <t>(17.2‑19.6)</t>
    </r>
  </si>
  <si>
    <r>
      <t>21.5</t>
    </r>
    <r>
      <rPr>
        <sz val="8"/>
        <color rgb="FF000000"/>
        <rFont val="Arial"/>
        <family val="2"/>
      </rPr>
      <t>(19.8‑23.0)</t>
    </r>
  </si>
  <si>
    <r>
      <t>10.1</t>
    </r>
    <r>
      <rPr>
        <sz val="8"/>
        <color rgb="FF000000"/>
        <rFont val="Arial"/>
        <family val="2"/>
      </rPr>
      <t>(9.53‑10.7)</t>
    </r>
  </si>
  <si>
    <r>
      <t>11.9</t>
    </r>
    <r>
      <rPr>
        <sz val="8"/>
        <color rgb="FF000000"/>
        <rFont val="Arial"/>
        <family val="2"/>
      </rPr>
      <t>(11.3‑12.6)</t>
    </r>
  </si>
  <si>
    <r>
      <t>15.4</t>
    </r>
    <r>
      <rPr>
        <sz val="8"/>
        <color rgb="FF000000"/>
        <rFont val="Arial"/>
        <family val="2"/>
      </rPr>
      <t>(14.6‑16.3)</t>
    </r>
  </si>
  <si>
    <r>
      <t>18.9</t>
    </r>
    <r>
      <rPr>
        <sz val="8"/>
        <color rgb="FF000000"/>
        <rFont val="Arial"/>
        <family val="2"/>
      </rPr>
      <t>(17.8‑20.0)</t>
    </r>
  </si>
  <si>
    <r>
      <t>20.3</t>
    </r>
    <r>
      <rPr>
        <sz val="8"/>
        <color rgb="FF000000"/>
        <rFont val="Arial"/>
        <family val="2"/>
      </rPr>
      <t>(19.1‑21.6)</t>
    </r>
  </si>
  <si>
    <r>
      <t>21.7</t>
    </r>
    <r>
      <rPr>
        <sz val="8"/>
        <color rgb="FF000000"/>
        <rFont val="Arial"/>
        <family val="2"/>
      </rPr>
      <t>(20.3‑23.1)</t>
    </r>
  </si>
  <si>
    <r>
      <t>23.5</t>
    </r>
    <r>
      <rPr>
        <sz val="8"/>
        <color rgb="FF000000"/>
        <rFont val="Arial"/>
        <family val="2"/>
      </rPr>
      <t>(21.9‑25.0)</t>
    </r>
  </si>
  <si>
    <r>
      <t>24.8</t>
    </r>
    <r>
      <rPr>
        <sz val="8"/>
        <color rgb="FF000000"/>
        <rFont val="Arial"/>
        <family val="2"/>
      </rPr>
      <t>(23.0‑26.5)</t>
    </r>
  </si>
  <si>
    <r>
      <t>12.0</t>
    </r>
    <r>
      <rPr>
        <sz val="8"/>
        <color rgb="FF000000"/>
        <rFont val="Arial"/>
        <family val="2"/>
      </rPr>
      <t>(11.4‑12.7)</t>
    </r>
  </si>
  <si>
    <r>
      <t>16.3</t>
    </r>
    <r>
      <rPr>
        <sz val="8"/>
        <color rgb="FF000000"/>
        <rFont val="Arial"/>
        <family val="2"/>
      </rPr>
      <t>(15.5‑17.2)</t>
    </r>
  </si>
  <si>
    <r>
      <t>18.0</t>
    </r>
    <r>
      <rPr>
        <sz val="8"/>
        <color rgb="FF000000"/>
        <rFont val="Arial"/>
        <family val="2"/>
      </rPr>
      <t>(17.0‑18.9)</t>
    </r>
  </si>
  <si>
    <r>
      <t>21.7</t>
    </r>
    <r>
      <rPr>
        <sz val="8"/>
        <color rgb="FF000000"/>
        <rFont val="Arial"/>
        <family val="2"/>
      </rPr>
      <t>(20.4‑22.8)</t>
    </r>
  </si>
  <si>
    <r>
      <t>24.6</t>
    </r>
    <r>
      <rPr>
        <sz val="8"/>
        <color rgb="FF000000"/>
        <rFont val="Arial"/>
        <family val="2"/>
      </rPr>
      <t>(23.1‑26.0)</t>
    </r>
  </si>
  <si>
    <r>
      <t>26.4</t>
    </r>
    <r>
      <rPr>
        <sz val="8"/>
        <color rgb="FF000000"/>
        <rFont val="Arial"/>
        <family val="2"/>
      </rPr>
      <t>(24.7‑27.9)</t>
    </r>
  </si>
  <si>
    <r>
      <t>27.8</t>
    </r>
    <r>
      <rPr>
        <sz val="8"/>
        <color rgb="FF000000"/>
        <rFont val="Arial"/>
        <family val="2"/>
      </rPr>
      <t>(25.9‑29.4)</t>
    </r>
  </si>
  <si>
    <r>
      <t>Name: </t>
    </r>
    <r>
      <rPr>
        <sz val="9"/>
        <color rgb="FF000000"/>
        <rFont val="Arial"/>
        <family val="2"/>
      </rPr>
      <t>West Laurel, Maryland, USA*</t>
    </r>
  </si>
  <si>
    <r>
      <t>Latitude:</t>
    </r>
    <r>
      <rPr>
        <sz val="9"/>
        <color rgb="FF000000"/>
        <rFont val="Arial"/>
        <family val="2"/>
      </rPr>
      <t> 39.0850°</t>
    </r>
  </si>
  <si>
    <r>
      <t>Longitude:</t>
    </r>
    <r>
      <rPr>
        <sz val="9"/>
        <color rgb="FF000000"/>
        <rFont val="Arial"/>
        <family val="2"/>
      </rPr>
      <t> -76.9000°</t>
    </r>
  </si>
  <si>
    <r>
      <t>Elevation:</t>
    </r>
    <r>
      <rPr>
        <sz val="9"/>
        <color rgb="FF000000"/>
        <rFont val="Arial"/>
        <family val="2"/>
      </rPr>
      <t> 339.98 ft **</t>
    </r>
  </si>
  <si>
    <r>
      <t>0.346</t>
    </r>
    <r>
      <rPr>
        <sz val="8"/>
        <color rgb="FF000000"/>
        <rFont val="Arial"/>
        <family val="2"/>
      </rPr>
      <t>(0.314‑0.381)</t>
    </r>
  </si>
  <si>
    <r>
      <t>0.414</t>
    </r>
    <r>
      <rPr>
        <sz val="8"/>
        <color rgb="FF000000"/>
        <rFont val="Arial"/>
        <family val="2"/>
      </rPr>
      <t>(0.375‑0.455)</t>
    </r>
  </si>
  <si>
    <r>
      <t>0.492</t>
    </r>
    <r>
      <rPr>
        <sz val="8"/>
        <color rgb="FF000000"/>
        <rFont val="Arial"/>
        <family val="2"/>
      </rPr>
      <t>(0.446‑0.543)</t>
    </r>
  </si>
  <si>
    <r>
      <t>0.550</t>
    </r>
    <r>
      <rPr>
        <sz val="8"/>
        <color rgb="FF000000"/>
        <rFont val="Arial"/>
        <family val="2"/>
      </rPr>
      <t>(0.497‑0.607)</t>
    </r>
  </si>
  <si>
    <r>
      <t>0.622</t>
    </r>
    <r>
      <rPr>
        <sz val="8"/>
        <color rgb="FF000000"/>
        <rFont val="Arial"/>
        <family val="2"/>
      </rPr>
      <t>(0.558‑0.686)</t>
    </r>
  </si>
  <si>
    <r>
      <t>0.676</t>
    </r>
    <r>
      <rPr>
        <sz val="8"/>
        <color rgb="FF000000"/>
        <rFont val="Arial"/>
        <family val="2"/>
      </rPr>
      <t>(0.603‑0.747)</t>
    </r>
  </si>
  <si>
    <r>
      <t>0.729</t>
    </r>
    <r>
      <rPr>
        <sz val="8"/>
        <color rgb="FF000000"/>
        <rFont val="Arial"/>
        <family val="2"/>
      </rPr>
      <t>(0.647‑0.807)</t>
    </r>
  </si>
  <si>
    <r>
      <t>0.780</t>
    </r>
    <r>
      <rPr>
        <sz val="8"/>
        <color rgb="FF000000"/>
        <rFont val="Arial"/>
        <family val="2"/>
      </rPr>
      <t>(0.688‑0.867)</t>
    </r>
  </si>
  <si>
    <r>
      <t>0.844</t>
    </r>
    <r>
      <rPr>
        <sz val="8"/>
        <color rgb="FF000000"/>
        <rFont val="Arial"/>
        <family val="2"/>
      </rPr>
      <t>(0.736‑0.944)</t>
    </r>
  </si>
  <si>
    <r>
      <t>0.893</t>
    </r>
    <r>
      <rPr>
        <sz val="8"/>
        <color rgb="FF000000"/>
        <rFont val="Arial"/>
        <family val="2"/>
      </rPr>
      <t>(0.774‑1.00)</t>
    </r>
  </si>
  <si>
    <r>
      <t>0.553</t>
    </r>
    <r>
      <rPr>
        <sz val="8"/>
        <color rgb="FF000000"/>
        <rFont val="Arial"/>
        <family val="2"/>
      </rPr>
      <t>(0.502‑0.609)</t>
    </r>
  </si>
  <si>
    <r>
      <t>0.662</t>
    </r>
    <r>
      <rPr>
        <sz val="8"/>
        <color rgb="FF000000"/>
        <rFont val="Arial"/>
        <family val="2"/>
      </rPr>
      <t>(0.600‑0.728)</t>
    </r>
  </si>
  <si>
    <r>
      <t>0.789</t>
    </r>
    <r>
      <rPr>
        <sz val="8"/>
        <color rgb="FF000000"/>
        <rFont val="Arial"/>
        <family val="2"/>
      </rPr>
      <t>(0.714‑0.870)</t>
    </r>
  </si>
  <si>
    <r>
      <t>0.879</t>
    </r>
    <r>
      <rPr>
        <sz val="8"/>
        <color rgb="FF000000"/>
        <rFont val="Arial"/>
        <family val="2"/>
      </rPr>
      <t>(0.795‑0.970)</t>
    </r>
  </si>
  <si>
    <r>
      <t>0.992</t>
    </r>
    <r>
      <rPr>
        <sz val="8"/>
        <color rgb="FF000000"/>
        <rFont val="Arial"/>
        <family val="2"/>
      </rPr>
      <t>(0.890‑1.09)</t>
    </r>
  </si>
  <si>
    <r>
      <t>1.08</t>
    </r>
    <r>
      <rPr>
        <sz val="8"/>
        <color rgb="FF000000"/>
        <rFont val="Arial"/>
        <family val="2"/>
      </rPr>
      <t>(0.961‑1.19)</t>
    </r>
  </si>
  <si>
    <r>
      <t>1.16</t>
    </r>
    <r>
      <rPr>
        <sz val="8"/>
        <color rgb="FF000000"/>
        <rFont val="Arial"/>
        <family val="2"/>
      </rPr>
      <t>(1.03‑1.28)</t>
    </r>
  </si>
  <si>
    <r>
      <t>1.34</t>
    </r>
    <r>
      <rPr>
        <sz val="8"/>
        <color rgb="FF000000"/>
        <rFont val="Arial"/>
        <family val="2"/>
      </rPr>
      <t>(1.17‑1.49)</t>
    </r>
  </si>
  <si>
    <r>
      <t>1.41</t>
    </r>
    <r>
      <rPr>
        <sz val="8"/>
        <color rgb="FF000000"/>
        <rFont val="Arial"/>
        <family val="2"/>
      </rPr>
      <t>(1.22‑1.58)</t>
    </r>
  </si>
  <si>
    <r>
      <t>0.691</t>
    </r>
    <r>
      <rPr>
        <sz val="8"/>
        <color rgb="FF000000"/>
        <rFont val="Arial"/>
        <family val="2"/>
      </rPr>
      <t>(0.627‑0.762)</t>
    </r>
  </si>
  <si>
    <r>
      <t>0.832</t>
    </r>
    <r>
      <rPr>
        <sz val="8"/>
        <color rgb="FF000000"/>
        <rFont val="Arial"/>
        <family val="2"/>
      </rPr>
      <t>(0.754‑0.916)</t>
    </r>
  </si>
  <si>
    <r>
      <t>0.998</t>
    </r>
    <r>
      <rPr>
        <sz val="8"/>
        <color rgb="FF000000"/>
        <rFont val="Arial"/>
        <family val="2"/>
      </rPr>
      <t>(0.903‑1.10)</t>
    </r>
  </si>
  <si>
    <r>
      <t>1.11</t>
    </r>
    <r>
      <rPr>
        <sz val="8"/>
        <color rgb="FF000000"/>
        <rFont val="Arial"/>
        <family val="2"/>
      </rPr>
      <t>(1.01‑1.23)</t>
    </r>
  </si>
  <si>
    <r>
      <t>1.26</t>
    </r>
    <r>
      <rPr>
        <sz val="8"/>
        <color rgb="FF000000"/>
        <rFont val="Arial"/>
        <family val="2"/>
      </rPr>
      <t>(1.13‑1.39)</t>
    </r>
  </si>
  <si>
    <r>
      <t>1.36</t>
    </r>
    <r>
      <rPr>
        <sz val="8"/>
        <color rgb="FF000000"/>
        <rFont val="Arial"/>
        <family val="2"/>
      </rPr>
      <t>(1.22‑1.51)</t>
    </r>
  </si>
  <si>
    <r>
      <t>1.47</t>
    </r>
    <r>
      <rPr>
        <sz val="8"/>
        <color rgb="FF000000"/>
        <rFont val="Arial"/>
        <family val="2"/>
      </rPr>
      <t>(1.30‑1.62)</t>
    </r>
  </si>
  <si>
    <r>
      <t>1.68</t>
    </r>
    <r>
      <rPr>
        <sz val="8"/>
        <color rgb="FF000000"/>
        <rFont val="Arial"/>
        <family val="2"/>
      </rPr>
      <t>(1.47‑1.88)</t>
    </r>
  </si>
  <si>
    <r>
      <t>0.947</t>
    </r>
    <r>
      <rPr>
        <sz val="8"/>
        <color rgb="FF000000"/>
        <rFont val="Arial"/>
        <family val="2"/>
      </rPr>
      <t>(0.860‑1.04)</t>
    </r>
  </si>
  <si>
    <r>
      <t>1.15</t>
    </r>
    <r>
      <rPr>
        <sz val="8"/>
        <color rgb="FF000000"/>
        <rFont val="Arial"/>
        <family val="2"/>
      </rPr>
      <t>(1.04‑1.26)</t>
    </r>
  </si>
  <si>
    <r>
      <t>1.42</t>
    </r>
    <r>
      <rPr>
        <sz val="8"/>
        <color rgb="FF000000"/>
        <rFont val="Arial"/>
        <family val="2"/>
      </rPr>
      <t>(1.28‑1.56)</t>
    </r>
  </si>
  <si>
    <r>
      <t>1.61</t>
    </r>
    <r>
      <rPr>
        <sz val="8"/>
        <color rgb="FF000000"/>
        <rFont val="Arial"/>
        <family val="2"/>
      </rPr>
      <t>(1.46‑1.78)</t>
    </r>
  </si>
  <si>
    <r>
      <t>1.86</t>
    </r>
    <r>
      <rPr>
        <sz val="8"/>
        <color rgb="FF000000"/>
        <rFont val="Arial"/>
        <family val="2"/>
      </rPr>
      <t>(1.67‑2.05)</t>
    </r>
  </si>
  <si>
    <r>
      <t>2.05</t>
    </r>
    <r>
      <rPr>
        <sz val="8"/>
        <color rgb="FF000000"/>
        <rFont val="Arial"/>
        <family val="2"/>
      </rPr>
      <t>(1.83‑2.27)</t>
    </r>
  </si>
  <si>
    <r>
      <t>2.24</t>
    </r>
    <r>
      <rPr>
        <sz val="8"/>
        <color rgb="FF000000"/>
        <rFont val="Arial"/>
        <family val="2"/>
      </rPr>
      <t>(1.99‑2.48)</t>
    </r>
  </si>
  <si>
    <r>
      <t>2.43</t>
    </r>
    <r>
      <rPr>
        <sz val="8"/>
        <color rgb="FF000000"/>
        <rFont val="Arial"/>
        <family val="2"/>
      </rPr>
      <t>(2.14‑2.70)</t>
    </r>
  </si>
  <si>
    <r>
      <t>2.67</t>
    </r>
    <r>
      <rPr>
        <sz val="8"/>
        <color rgb="FF000000"/>
        <rFont val="Arial"/>
        <family val="2"/>
      </rPr>
      <t>(2.33‑2.99)</t>
    </r>
  </si>
  <si>
    <r>
      <t>1.44</t>
    </r>
    <r>
      <rPr>
        <sz val="8"/>
        <color rgb="FF000000"/>
        <rFont val="Arial"/>
        <family val="2"/>
      </rPr>
      <t>(1.31‑1.59)</t>
    </r>
  </si>
  <si>
    <r>
      <t>1.82</t>
    </r>
    <r>
      <rPr>
        <sz val="8"/>
        <color rgb="FF000000"/>
        <rFont val="Arial"/>
        <family val="2"/>
      </rPr>
      <t>(1.65‑2.00)</t>
    </r>
  </si>
  <si>
    <r>
      <t>2.10</t>
    </r>
    <r>
      <rPr>
        <sz val="8"/>
        <color rgb="FF000000"/>
        <rFont val="Arial"/>
        <family val="2"/>
      </rPr>
      <t>(1.90‑2.32)</t>
    </r>
  </si>
  <si>
    <r>
      <t>2.48</t>
    </r>
    <r>
      <rPr>
        <sz val="8"/>
        <color rgb="FF000000"/>
        <rFont val="Arial"/>
        <family val="2"/>
      </rPr>
      <t>(2.22‑2.74)</t>
    </r>
  </si>
  <si>
    <r>
      <t>2.78</t>
    </r>
    <r>
      <rPr>
        <sz val="8"/>
        <color rgb="FF000000"/>
        <rFont val="Arial"/>
        <family val="2"/>
      </rPr>
      <t>(2.48‑3.07)</t>
    </r>
  </si>
  <si>
    <r>
      <t>3.09</t>
    </r>
    <r>
      <rPr>
        <sz val="8"/>
        <color rgb="FF000000"/>
        <rFont val="Arial"/>
        <family val="2"/>
      </rPr>
      <t>(2.74‑3.42)</t>
    </r>
  </si>
  <si>
    <r>
      <t>3.40</t>
    </r>
    <r>
      <rPr>
        <sz val="8"/>
        <color rgb="FF000000"/>
        <rFont val="Arial"/>
        <family val="2"/>
      </rPr>
      <t>(3.00‑3.79)</t>
    </r>
  </si>
  <si>
    <r>
      <t>4.17</t>
    </r>
    <r>
      <rPr>
        <sz val="8"/>
        <color rgb="FF000000"/>
        <rFont val="Arial"/>
        <family val="2"/>
      </rPr>
      <t>(3.62‑4.70)</t>
    </r>
  </si>
  <si>
    <r>
      <t>1.41</t>
    </r>
    <r>
      <rPr>
        <sz val="8"/>
        <color rgb="FF000000"/>
        <rFont val="Arial"/>
        <family val="2"/>
      </rPr>
      <t>(1.28‑1.55)</t>
    </r>
  </si>
  <si>
    <r>
      <t>1.71</t>
    </r>
    <r>
      <rPr>
        <sz val="8"/>
        <color rgb="FF000000"/>
        <rFont val="Arial"/>
        <family val="2"/>
      </rPr>
      <t>(1.56‑1.89)</t>
    </r>
  </si>
  <si>
    <r>
      <t>2.17</t>
    </r>
    <r>
      <rPr>
        <sz val="8"/>
        <color rgb="FF000000"/>
        <rFont val="Arial"/>
        <family val="2"/>
      </rPr>
      <t>(1.97‑2.38)</t>
    </r>
  </si>
  <si>
    <r>
      <t>2.52</t>
    </r>
    <r>
      <rPr>
        <sz val="8"/>
        <color rgb="FF000000"/>
        <rFont val="Arial"/>
        <family val="2"/>
      </rPr>
      <t>(2.28‑2.77)</t>
    </r>
  </si>
  <si>
    <r>
      <t>3.02</t>
    </r>
    <r>
      <rPr>
        <sz val="8"/>
        <color rgb="FF000000"/>
        <rFont val="Arial"/>
        <family val="2"/>
      </rPr>
      <t>(2.72‑3.32)</t>
    </r>
  </si>
  <si>
    <r>
      <t>3.43</t>
    </r>
    <r>
      <rPr>
        <sz val="8"/>
        <color rgb="FF000000"/>
        <rFont val="Arial"/>
        <family val="2"/>
      </rPr>
      <t>(3.07‑3.77)</t>
    </r>
  </si>
  <si>
    <r>
      <t>3.85</t>
    </r>
    <r>
      <rPr>
        <sz val="8"/>
        <color rgb="FF000000"/>
        <rFont val="Arial"/>
        <family val="2"/>
      </rPr>
      <t>(3.42‑4.25)</t>
    </r>
  </si>
  <si>
    <r>
      <t>4.30</t>
    </r>
    <r>
      <rPr>
        <sz val="8"/>
        <color rgb="FF000000"/>
        <rFont val="Arial"/>
        <family val="2"/>
      </rPr>
      <t>(3.79‑4.76)</t>
    </r>
  </si>
  <si>
    <r>
      <t>4.93</t>
    </r>
    <r>
      <rPr>
        <sz val="8"/>
        <color rgb="FF000000"/>
        <rFont val="Arial"/>
        <family val="2"/>
      </rPr>
      <t>(4.30‑5.50)</t>
    </r>
  </si>
  <si>
    <r>
      <t>5.45</t>
    </r>
    <r>
      <rPr>
        <sz val="8"/>
        <color rgb="FF000000"/>
        <rFont val="Arial"/>
        <family val="2"/>
      </rPr>
      <t>(4.70‑6.11)</t>
    </r>
  </si>
  <si>
    <r>
      <t>1.52</t>
    </r>
    <r>
      <rPr>
        <sz val="8"/>
        <color rgb="FF000000"/>
        <rFont val="Arial"/>
        <family val="2"/>
      </rPr>
      <t>(1.38‑1.68)</t>
    </r>
  </si>
  <si>
    <r>
      <t>1.85</t>
    </r>
    <r>
      <rPr>
        <sz val="8"/>
        <color rgb="FF000000"/>
        <rFont val="Arial"/>
        <family val="2"/>
      </rPr>
      <t>(1.68‑2.04)</t>
    </r>
  </si>
  <si>
    <r>
      <t>2.34</t>
    </r>
    <r>
      <rPr>
        <sz val="8"/>
        <color rgb="FF000000"/>
        <rFont val="Arial"/>
        <family val="2"/>
      </rPr>
      <t>(2.12‑2.58)</t>
    </r>
  </si>
  <si>
    <r>
      <t>2.73</t>
    </r>
    <r>
      <rPr>
        <sz val="8"/>
        <color rgb="FF000000"/>
        <rFont val="Arial"/>
        <family val="2"/>
      </rPr>
      <t>(2.47‑3.01)</t>
    </r>
  </si>
  <si>
    <r>
      <t>3.29</t>
    </r>
    <r>
      <rPr>
        <sz val="8"/>
        <color rgb="FF000000"/>
        <rFont val="Arial"/>
        <family val="2"/>
      </rPr>
      <t>(2.95‑3.63)</t>
    </r>
  </si>
  <si>
    <r>
      <t>3.75</t>
    </r>
    <r>
      <rPr>
        <sz val="8"/>
        <color rgb="FF000000"/>
        <rFont val="Arial"/>
        <family val="2"/>
      </rPr>
      <t>(3.35‑4.14)</t>
    </r>
  </si>
  <si>
    <r>
      <t>4.24</t>
    </r>
    <r>
      <rPr>
        <sz val="8"/>
        <color rgb="FF000000"/>
        <rFont val="Arial"/>
        <family val="2"/>
      </rPr>
      <t>(3.75‑4.69)</t>
    </r>
  </si>
  <si>
    <r>
      <t>4.76</t>
    </r>
    <r>
      <rPr>
        <sz val="8"/>
        <color rgb="FF000000"/>
        <rFont val="Arial"/>
        <family val="2"/>
      </rPr>
      <t>(4.17‑5.29)</t>
    </r>
  </si>
  <si>
    <r>
      <t>5.52</t>
    </r>
    <r>
      <rPr>
        <sz val="8"/>
        <color rgb="FF000000"/>
        <rFont val="Arial"/>
        <family val="2"/>
      </rPr>
      <t>(4.76‑6.16)</t>
    </r>
  </si>
  <si>
    <r>
      <t>6.14</t>
    </r>
    <r>
      <rPr>
        <sz val="8"/>
        <color rgb="FF000000"/>
        <rFont val="Arial"/>
        <family val="2"/>
      </rPr>
      <t>(5.22‑6.89)</t>
    </r>
  </si>
  <si>
    <r>
      <t>1.89</t>
    </r>
    <r>
      <rPr>
        <sz val="8"/>
        <color rgb="FF000000"/>
        <rFont val="Arial"/>
        <family val="2"/>
      </rPr>
      <t>(1.72‑2.09)</t>
    </r>
  </si>
  <si>
    <r>
      <t>2.29</t>
    </r>
    <r>
      <rPr>
        <sz val="8"/>
        <color rgb="FF000000"/>
        <rFont val="Arial"/>
        <family val="2"/>
      </rPr>
      <t>(2.08‑2.53)</t>
    </r>
  </si>
  <si>
    <r>
      <t>2.89</t>
    </r>
    <r>
      <rPr>
        <sz val="8"/>
        <color rgb="FF000000"/>
        <rFont val="Arial"/>
        <family val="2"/>
      </rPr>
      <t>(2.62‑3.19)</t>
    </r>
  </si>
  <si>
    <r>
      <t>3.38</t>
    </r>
    <r>
      <rPr>
        <sz val="8"/>
        <color rgb="FF000000"/>
        <rFont val="Arial"/>
        <family val="2"/>
      </rPr>
      <t>(3.05‑3.74)</t>
    </r>
  </si>
  <si>
    <r>
      <t>4.12</t>
    </r>
    <r>
      <rPr>
        <sz val="8"/>
        <color rgb="FF000000"/>
        <rFont val="Arial"/>
        <family val="2"/>
      </rPr>
      <t>(3.68‑4.55)</t>
    </r>
  </si>
  <si>
    <r>
      <t>4.74</t>
    </r>
    <r>
      <rPr>
        <sz val="8"/>
        <color rgb="FF000000"/>
        <rFont val="Arial"/>
        <family val="2"/>
      </rPr>
      <t>(4.20‑5.25)</t>
    </r>
  </si>
  <si>
    <r>
      <t>5.42</t>
    </r>
    <r>
      <rPr>
        <sz val="8"/>
        <color rgb="FF000000"/>
        <rFont val="Arial"/>
        <family val="2"/>
      </rPr>
      <t>(4.76‑6.01)</t>
    </r>
  </si>
  <si>
    <r>
      <t>6.16</t>
    </r>
    <r>
      <rPr>
        <sz val="8"/>
        <color rgb="FF000000"/>
        <rFont val="Arial"/>
        <family val="2"/>
      </rPr>
      <t>(5.35‑6.85)</t>
    </r>
  </si>
  <si>
    <r>
      <t>7.25</t>
    </r>
    <r>
      <rPr>
        <sz val="8"/>
        <color rgb="FF000000"/>
        <rFont val="Arial"/>
        <family val="2"/>
      </rPr>
      <t>(6.19‑8.14)</t>
    </r>
  </si>
  <si>
    <r>
      <t>8.18</t>
    </r>
    <r>
      <rPr>
        <sz val="8"/>
        <color rgb="FF000000"/>
        <rFont val="Arial"/>
        <family val="2"/>
      </rPr>
      <t>(6.88‑9.24)</t>
    </r>
  </si>
  <si>
    <r>
      <t>2.31</t>
    </r>
    <r>
      <rPr>
        <sz val="8"/>
        <color rgb="FF000000"/>
        <rFont val="Arial"/>
        <family val="2"/>
      </rPr>
      <t>(2.08‑2.60)</t>
    </r>
  </si>
  <si>
    <r>
      <t>2.79</t>
    </r>
    <r>
      <rPr>
        <sz val="8"/>
        <color rgb="FF000000"/>
        <rFont val="Arial"/>
        <family val="2"/>
      </rPr>
      <t>(2.51‑3.14)</t>
    </r>
  </si>
  <si>
    <r>
      <t>3.55</t>
    </r>
    <r>
      <rPr>
        <sz val="8"/>
        <color rgb="FF000000"/>
        <rFont val="Arial"/>
        <family val="2"/>
      </rPr>
      <t>(3.18‑3.99)</t>
    </r>
  </si>
  <si>
    <r>
      <t>4.19</t>
    </r>
    <r>
      <rPr>
        <sz val="8"/>
        <color rgb="FF000000"/>
        <rFont val="Arial"/>
        <family val="2"/>
      </rPr>
      <t>(3.74‑4.71)</t>
    </r>
  </si>
  <si>
    <r>
      <t>5.19</t>
    </r>
    <r>
      <rPr>
        <sz val="8"/>
        <color rgb="FF000000"/>
        <rFont val="Arial"/>
        <family val="2"/>
      </rPr>
      <t>(4.58‑5.82)</t>
    </r>
  </si>
  <si>
    <r>
      <t>6.06</t>
    </r>
    <r>
      <rPr>
        <sz val="8"/>
        <color rgb="FF000000"/>
        <rFont val="Arial"/>
        <family val="2"/>
      </rPr>
      <t>(5.29‑6.81)</t>
    </r>
  </si>
  <si>
    <r>
      <t>7.04</t>
    </r>
    <r>
      <rPr>
        <sz val="8"/>
        <color rgb="FF000000"/>
        <rFont val="Arial"/>
        <family val="2"/>
      </rPr>
      <t>(6.06‑7.92)</t>
    </r>
  </si>
  <si>
    <r>
      <t>8.13</t>
    </r>
    <r>
      <rPr>
        <sz val="8"/>
        <color rgb="FF000000"/>
        <rFont val="Arial"/>
        <family val="2"/>
      </rPr>
      <t>(6.91‑9.19)</t>
    </r>
  </si>
  <si>
    <r>
      <t>9.80</t>
    </r>
    <r>
      <rPr>
        <sz val="8"/>
        <color rgb="FF000000"/>
        <rFont val="Arial"/>
        <family val="2"/>
      </rPr>
      <t>(8.15‑11.1)</t>
    </r>
  </si>
  <si>
    <r>
      <t>11.3</t>
    </r>
    <r>
      <rPr>
        <sz val="8"/>
        <color rgb="FF000000"/>
        <rFont val="Arial"/>
        <family val="2"/>
      </rPr>
      <t>(9.19‑12.9)</t>
    </r>
  </si>
  <si>
    <r>
      <t>2.66</t>
    </r>
    <r>
      <rPr>
        <sz val="8"/>
        <color rgb="FF000000"/>
        <rFont val="Arial"/>
        <family val="2"/>
      </rPr>
      <t>(2.44‑2.94)</t>
    </r>
  </si>
  <si>
    <r>
      <t>3.22</t>
    </r>
    <r>
      <rPr>
        <sz val="8"/>
        <color rgb="FF000000"/>
        <rFont val="Arial"/>
        <family val="2"/>
      </rPr>
      <t>(2.95‑3.55)</t>
    </r>
  </si>
  <si>
    <r>
      <t>4.14</t>
    </r>
    <r>
      <rPr>
        <sz val="8"/>
        <color rgb="FF000000"/>
        <rFont val="Arial"/>
        <family val="2"/>
      </rPr>
      <t>(3.78‑4.56)</t>
    </r>
  </si>
  <si>
    <r>
      <t>4.94</t>
    </r>
    <r>
      <rPr>
        <sz val="8"/>
        <color rgb="FF000000"/>
        <rFont val="Arial"/>
        <family val="2"/>
      </rPr>
      <t>(4.50‑5.43)</t>
    </r>
  </si>
  <si>
    <r>
      <t>6.19</t>
    </r>
    <r>
      <rPr>
        <sz val="8"/>
        <color rgb="FF000000"/>
        <rFont val="Arial"/>
        <family val="2"/>
      </rPr>
      <t>(5.58‑6.76)</t>
    </r>
  </si>
  <si>
    <r>
      <t>7.29</t>
    </r>
    <r>
      <rPr>
        <sz val="8"/>
        <color rgb="FF000000"/>
        <rFont val="Arial"/>
        <family val="2"/>
      </rPr>
      <t>(6.52‑7.93)</t>
    </r>
  </si>
  <si>
    <r>
      <t>8.54</t>
    </r>
    <r>
      <rPr>
        <sz val="8"/>
        <color rgb="FF000000"/>
        <rFont val="Arial"/>
        <family val="2"/>
      </rPr>
      <t>(7.57‑9.27)</t>
    </r>
  </si>
  <si>
    <r>
      <t>9.96</t>
    </r>
    <r>
      <rPr>
        <sz val="8"/>
        <color rgb="FF000000"/>
        <rFont val="Arial"/>
        <family val="2"/>
      </rPr>
      <t>(8.72‑10.8)</t>
    </r>
  </si>
  <si>
    <r>
      <t>12.2</t>
    </r>
    <r>
      <rPr>
        <sz val="8"/>
        <color rgb="FF000000"/>
        <rFont val="Arial"/>
        <family val="2"/>
      </rPr>
      <t>(10.5‑13.1)</t>
    </r>
  </si>
  <si>
    <r>
      <t>14.1</t>
    </r>
    <r>
      <rPr>
        <sz val="8"/>
        <color rgb="FF000000"/>
        <rFont val="Arial"/>
        <family val="2"/>
      </rPr>
      <t>(12.0‑15.2)</t>
    </r>
  </si>
  <si>
    <r>
      <t>3.08</t>
    </r>
    <r>
      <rPr>
        <sz val="8"/>
        <color rgb="FF000000"/>
        <rFont val="Arial"/>
        <family val="2"/>
      </rPr>
      <t>(2.82‑3.38)</t>
    </r>
  </si>
  <si>
    <r>
      <t>3.73</t>
    </r>
    <r>
      <rPr>
        <sz val="8"/>
        <color rgb="FF000000"/>
        <rFont val="Arial"/>
        <family val="2"/>
      </rPr>
      <t>(3.41‑4.10)</t>
    </r>
  </si>
  <si>
    <r>
      <t>4.78</t>
    </r>
    <r>
      <rPr>
        <sz val="8"/>
        <color rgb="FF000000"/>
        <rFont val="Arial"/>
        <family val="2"/>
      </rPr>
      <t>(4.37‑5.24)</t>
    </r>
  </si>
  <si>
    <r>
      <t>5.68</t>
    </r>
    <r>
      <rPr>
        <sz val="8"/>
        <color rgb="FF000000"/>
        <rFont val="Arial"/>
        <family val="2"/>
      </rPr>
      <t>(5.17‑6.22)</t>
    </r>
  </si>
  <si>
    <r>
      <t>7.04</t>
    </r>
    <r>
      <rPr>
        <sz val="8"/>
        <color rgb="FF000000"/>
        <rFont val="Arial"/>
        <family val="2"/>
      </rPr>
      <t>(6.36‑7.69)</t>
    </r>
  </si>
  <si>
    <r>
      <t>8.22</t>
    </r>
    <r>
      <rPr>
        <sz val="8"/>
        <color rgb="FF000000"/>
        <rFont val="Arial"/>
        <family val="2"/>
      </rPr>
      <t>(7.39‑8.97)</t>
    </r>
  </si>
  <si>
    <r>
      <t>9.54</t>
    </r>
    <r>
      <rPr>
        <sz val="8"/>
        <color rgb="FF000000"/>
        <rFont val="Arial"/>
        <family val="2"/>
      </rPr>
      <t>(8.50‑10.4)</t>
    </r>
  </si>
  <si>
    <r>
      <t>11.0</t>
    </r>
    <r>
      <rPr>
        <sz val="8"/>
        <color rgb="FF000000"/>
        <rFont val="Arial"/>
        <family val="2"/>
      </rPr>
      <t>(9.71‑12.0)</t>
    </r>
  </si>
  <si>
    <r>
      <t>13.2</t>
    </r>
    <r>
      <rPr>
        <sz val="8"/>
        <color rgb="FF000000"/>
        <rFont val="Arial"/>
        <family val="2"/>
      </rPr>
      <t>(11.5‑14.4)</t>
    </r>
  </si>
  <si>
    <r>
      <t>15.2</t>
    </r>
    <r>
      <rPr>
        <sz val="8"/>
        <color rgb="FF000000"/>
        <rFont val="Arial"/>
        <family val="2"/>
      </rPr>
      <t>(13.0‑16.5)</t>
    </r>
  </si>
  <si>
    <r>
      <t>3.25</t>
    </r>
    <r>
      <rPr>
        <sz val="8"/>
        <color rgb="FF000000"/>
        <rFont val="Arial"/>
        <family val="2"/>
      </rPr>
      <t>(2.98‑3.58)</t>
    </r>
  </si>
  <si>
    <r>
      <t>5.03</t>
    </r>
    <r>
      <rPr>
        <sz val="8"/>
        <color rgb="FF000000"/>
        <rFont val="Arial"/>
        <family val="2"/>
      </rPr>
      <t>(4.60‑5.53)</t>
    </r>
  </si>
  <si>
    <r>
      <t>5.98</t>
    </r>
    <r>
      <rPr>
        <sz val="8"/>
        <color rgb="FF000000"/>
        <rFont val="Arial"/>
        <family val="2"/>
      </rPr>
      <t>(5.45‑6.56)</t>
    </r>
  </si>
  <si>
    <r>
      <t>7.40</t>
    </r>
    <r>
      <rPr>
        <sz val="8"/>
        <color rgb="FF000000"/>
        <rFont val="Arial"/>
        <family val="2"/>
      </rPr>
      <t>(6.70‑8.09)</t>
    </r>
  </si>
  <si>
    <r>
      <t>8.64</t>
    </r>
    <r>
      <rPr>
        <sz val="8"/>
        <color rgb="FF000000"/>
        <rFont val="Arial"/>
        <family val="2"/>
      </rPr>
      <t>(7.76‑9.44)</t>
    </r>
  </si>
  <si>
    <r>
      <t>10.0</t>
    </r>
    <r>
      <rPr>
        <sz val="8"/>
        <color rgb="FF000000"/>
        <rFont val="Arial"/>
        <family val="2"/>
      </rPr>
      <t>(8.93‑10.9)</t>
    </r>
  </si>
  <si>
    <r>
      <t>11.6</t>
    </r>
    <r>
      <rPr>
        <sz val="8"/>
        <color rgb="FF000000"/>
        <rFont val="Arial"/>
        <family val="2"/>
      </rPr>
      <t>(10.2‑12.6)</t>
    </r>
  </si>
  <si>
    <r>
      <t>13.9</t>
    </r>
    <r>
      <rPr>
        <sz val="8"/>
        <color rgb="FF000000"/>
        <rFont val="Arial"/>
        <family val="2"/>
      </rPr>
      <t>(12.1‑15.1)</t>
    </r>
  </si>
  <si>
    <r>
      <t>15.9</t>
    </r>
    <r>
      <rPr>
        <sz val="8"/>
        <color rgb="FF000000"/>
        <rFont val="Arial"/>
        <family val="2"/>
      </rPr>
      <t>(13.6‑17.3)</t>
    </r>
  </si>
  <si>
    <r>
      <t>3.42</t>
    </r>
    <r>
      <rPr>
        <sz val="8"/>
        <color rgb="FF000000"/>
        <rFont val="Arial"/>
        <family val="2"/>
      </rPr>
      <t>(3.14‑3.77)</t>
    </r>
  </si>
  <si>
    <r>
      <t>4.14</t>
    </r>
    <r>
      <rPr>
        <sz val="8"/>
        <color rgb="FF000000"/>
        <rFont val="Arial"/>
        <family val="2"/>
      </rPr>
      <t>(3.79‑4.56)</t>
    </r>
  </si>
  <si>
    <r>
      <t>5.29</t>
    </r>
    <r>
      <rPr>
        <sz val="8"/>
        <color rgb="FF000000"/>
        <rFont val="Arial"/>
        <family val="2"/>
      </rPr>
      <t>(4.84‑5.82)</t>
    </r>
  </si>
  <si>
    <r>
      <t>6.28</t>
    </r>
    <r>
      <rPr>
        <sz val="8"/>
        <color rgb="FF000000"/>
        <rFont val="Arial"/>
        <family val="2"/>
      </rPr>
      <t>(5.73‑6.89)</t>
    </r>
  </si>
  <si>
    <r>
      <t>7.76</t>
    </r>
    <r>
      <rPr>
        <sz val="8"/>
        <color rgb="FF000000"/>
        <rFont val="Arial"/>
        <family val="2"/>
      </rPr>
      <t>(7.03‑8.50)</t>
    </r>
  </si>
  <si>
    <r>
      <t>9.05</t>
    </r>
    <r>
      <rPr>
        <sz val="8"/>
        <color rgb="FF000000"/>
        <rFont val="Arial"/>
        <family val="2"/>
      </rPr>
      <t>(8.14‑9.90)</t>
    </r>
  </si>
  <si>
    <r>
      <t>10.5</t>
    </r>
    <r>
      <rPr>
        <sz val="8"/>
        <color rgb="FF000000"/>
        <rFont val="Arial"/>
        <family val="2"/>
      </rPr>
      <t>(9.36‑11.5)</t>
    </r>
  </si>
  <si>
    <r>
      <t>14.5</t>
    </r>
    <r>
      <rPr>
        <sz val="8"/>
        <color rgb="FF000000"/>
        <rFont val="Arial"/>
        <family val="2"/>
      </rPr>
      <t>(12.6‑15.9)</t>
    </r>
  </si>
  <si>
    <r>
      <t>16.6</t>
    </r>
    <r>
      <rPr>
        <sz val="8"/>
        <color rgb="FF000000"/>
        <rFont val="Arial"/>
        <family val="2"/>
      </rPr>
      <t>(14.3‑18.1)</t>
    </r>
  </si>
  <si>
    <r>
      <t>3.98</t>
    </r>
    <r>
      <rPr>
        <sz val="8"/>
        <color rgb="FF000000"/>
        <rFont val="Arial"/>
        <family val="2"/>
      </rPr>
      <t>(3.66‑4.35)</t>
    </r>
  </si>
  <si>
    <r>
      <t>4.79</t>
    </r>
    <r>
      <rPr>
        <sz val="8"/>
        <color rgb="FF000000"/>
        <rFont val="Arial"/>
        <family val="2"/>
      </rPr>
      <t>(4.41‑5.24)</t>
    </r>
  </si>
  <si>
    <r>
      <t>6.05</t>
    </r>
    <r>
      <rPr>
        <sz val="8"/>
        <color rgb="FF000000"/>
        <rFont val="Arial"/>
        <family val="2"/>
      </rPr>
      <t>(5.57‑6.62)</t>
    </r>
  </si>
  <si>
    <r>
      <t>7.13</t>
    </r>
    <r>
      <rPr>
        <sz val="8"/>
        <color rgb="FF000000"/>
        <rFont val="Arial"/>
        <family val="2"/>
      </rPr>
      <t>(6.55‑7.79)</t>
    </r>
  </si>
  <si>
    <r>
      <t>8.75</t>
    </r>
    <r>
      <rPr>
        <sz val="8"/>
        <color rgb="FF000000"/>
        <rFont val="Arial"/>
        <family val="2"/>
      </rPr>
      <t>(7.98‑9.54)</t>
    </r>
  </si>
  <si>
    <r>
      <t>10.2</t>
    </r>
    <r>
      <rPr>
        <sz val="8"/>
        <color rgb="FF000000"/>
        <rFont val="Arial"/>
        <family val="2"/>
      </rPr>
      <t>(9.19‑11.1)</t>
    </r>
  </si>
  <si>
    <r>
      <t>11.7</t>
    </r>
    <r>
      <rPr>
        <sz val="8"/>
        <color rgb="FF000000"/>
        <rFont val="Arial"/>
        <family val="2"/>
      </rPr>
      <t>(10.5‑12.7)</t>
    </r>
  </si>
  <si>
    <r>
      <t>13.4</t>
    </r>
    <r>
      <rPr>
        <sz val="8"/>
        <color rgb="FF000000"/>
        <rFont val="Arial"/>
        <family val="2"/>
      </rPr>
      <t>(12.0‑14.6)</t>
    </r>
  </si>
  <si>
    <r>
      <t>16.0</t>
    </r>
    <r>
      <rPr>
        <sz val="8"/>
        <color rgb="FF000000"/>
        <rFont val="Arial"/>
        <family val="2"/>
      </rPr>
      <t>(14.0‑17.4)</t>
    </r>
  </si>
  <si>
    <r>
      <t>18.2</t>
    </r>
    <r>
      <rPr>
        <sz val="8"/>
        <color rgb="FF000000"/>
        <rFont val="Arial"/>
        <family val="2"/>
      </rPr>
      <t>(15.8‑19.8)</t>
    </r>
  </si>
  <si>
    <r>
      <t>4.53</t>
    </r>
    <r>
      <rPr>
        <sz val="8"/>
        <color rgb="FF000000"/>
        <rFont val="Arial"/>
        <family val="2"/>
      </rPr>
      <t>(4.18‑4.94)</t>
    </r>
  </si>
  <si>
    <r>
      <t>5.44</t>
    </r>
    <r>
      <rPr>
        <sz val="8"/>
        <color rgb="FF000000"/>
        <rFont val="Arial"/>
        <family val="2"/>
      </rPr>
      <t>(5.02‑5.94)</t>
    </r>
  </si>
  <si>
    <r>
      <t>6.80</t>
    </r>
    <r>
      <rPr>
        <sz val="8"/>
        <color rgb="FF000000"/>
        <rFont val="Arial"/>
        <family val="2"/>
      </rPr>
      <t>(6.27‑7.41)</t>
    </r>
  </si>
  <si>
    <r>
      <t>7.93</t>
    </r>
    <r>
      <rPr>
        <sz val="8"/>
        <color rgb="FF000000"/>
        <rFont val="Arial"/>
        <family val="2"/>
      </rPr>
      <t>(7.29‑8.64)</t>
    </r>
  </si>
  <si>
    <r>
      <t>9.58</t>
    </r>
    <r>
      <rPr>
        <sz val="8"/>
        <color rgb="FF000000"/>
        <rFont val="Arial"/>
        <family val="2"/>
      </rPr>
      <t>(8.76‑10.4)</t>
    </r>
  </si>
  <si>
    <r>
      <t>12.5</t>
    </r>
    <r>
      <rPr>
        <sz val="8"/>
        <color rgb="FF000000"/>
        <rFont val="Arial"/>
        <family val="2"/>
      </rPr>
      <t>(11.3‑13.5)</t>
    </r>
  </si>
  <si>
    <r>
      <t>14.1</t>
    </r>
    <r>
      <rPr>
        <sz val="8"/>
        <color rgb="FF000000"/>
        <rFont val="Arial"/>
        <family val="2"/>
      </rPr>
      <t>(12.6‑15.3)</t>
    </r>
  </si>
  <si>
    <r>
      <t>16.5</t>
    </r>
    <r>
      <rPr>
        <sz val="8"/>
        <color rgb="FF000000"/>
        <rFont val="Arial"/>
        <family val="2"/>
      </rPr>
      <t>(14.6‑17.9)</t>
    </r>
  </si>
  <si>
    <r>
      <t>18.4</t>
    </r>
    <r>
      <rPr>
        <sz val="8"/>
        <color rgb="FF000000"/>
        <rFont val="Arial"/>
        <family val="2"/>
      </rPr>
      <t>(16.2‑20.1)</t>
    </r>
  </si>
  <si>
    <r>
      <t>6.12</t>
    </r>
    <r>
      <rPr>
        <sz val="8"/>
        <color rgb="FF000000"/>
        <rFont val="Arial"/>
        <family val="2"/>
      </rPr>
      <t>(5.70‑6.60)</t>
    </r>
  </si>
  <si>
    <r>
      <t>7.28</t>
    </r>
    <r>
      <rPr>
        <sz val="8"/>
        <color rgb="FF000000"/>
        <rFont val="Arial"/>
        <family val="2"/>
      </rPr>
      <t>(6.78‑7.85)</t>
    </r>
  </si>
  <si>
    <r>
      <t>8.80</t>
    </r>
    <r>
      <rPr>
        <sz val="8"/>
        <color rgb="FF000000"/>
        <rFont val="Arial"/>
        <family val="2"/>
      </rPr>
      <t>(8.19‑9.48)</t>
    </r>
  </si>
  <si>
    <r>
      <t>10.0</t>
    </r>
    <r>
      <rPr>
        <sz val="8"/>
        <color rgb="FF000000"/>
        <rFont val="Arial"/>
        <family val="2"/>
      </rPr>
      <t>(9.32‑10.8)</t>
    </r>
  </si>
  <si>
    <r>
      <t>13.1</t>
    </r>
    <r>
      <rPr>
        <sz val="8"/>
        <color rgb="FF000000"/>
        <rFont val="Arial"/>
        <family val="2"/>
      </rPr>
      <t>(12.1‑14.1)</t>
    </r>
  </si>
  <si>
    <r>
      <t>14.6</t>
    </r>
    <r>
      <rPr>
        <sz val="8"/>
        <color rgb="FF000000"/>
        <rFont val="Arial"/>
        <family val="2"/>
      </rPr>
      <t>(13.4‑15.7)</t>
    </r>
  </si>
  <si>
    <r>
      <t>16.1</t>
    </r>
    <r>
      <rPr>
        <sz val="8"/>
        <color rgb="FF000000"/>
        <rFont val="Arial"/>
        <family val="2"/>
      </rPr>
      <t>(14.7‑17.3)</t>
    </r>
  </si>
  <si>
    <r>
      <t>19.8</t>
    </r>
    <r>
      <rPr>
        <sz val="8"/>
        <color rgb="FF000000"/>
        <rFont val="Arial"/>
        <family val="2"/>
      </rPr>
      <t>(17.8‑21.4)</t>
    </r>
  </si>
  <si>
    <r>
      <t>8.95</t>
    </r>
    <r>
      <rPr>
        <sz val="8"/>
        <color rgb="FF000000"/>
        <rFont val="Arial"/>
        <family val="2"/>
      </rPr>
      <t>(8.37‑9.60)</t>
    </r>
  </si>
  <si>
    <r>
      <t>10.6</t>
    </r>
    <r>
      <rPr>
        <sz val="8"/>
        <color rgb="FF000000"/>
        <rFont val="Arial"/>
        <family val="2"/>
      </rPr>
      <t>(9.95‑11.4)</t>
    </r>
  </si>
  <si>
    <r>
      <t>18.5</t>
    </r>
    <r>
      <rPr>
        <sz val="8"/>
        <color rgb="FF000000"/>
        <rFont val="Arial"/>
        <family val="2"/>
      </rPr>
      <t>(17.0‑19.8)</t>
    </r>
  </si>
  <si>
    <r>
      <t>20.7</t>
    </r>
    <r>
      <rPr>
        <sz val="8"/>
        <color rgb="FF000000"/>
        <rFont val="Arial"/>
        <family val="2"/>
      </rPr>
      <t>(18.8‑22.2)</t>
    </r>
  </si>
  <si>
    <r>
      <t>22.3</t>
    </r>
    <r>
      <rPr>
        <sz val="8"/>
        <color rgb="FF000000"/>
        <rFont val="Arial"/>
        <family val="2"/>
      </rPr>
      <t>(20.2‑24.0)</t>
    </r>
  </si>
  <si>
    <r>
      <t>9.53</t>
    </r>
    <r>
      <rPr>
        <sz val="8"/>
        <color rgb="FF000000"/>
        <rFont val="Arial"/>
        <family val="2"/>
      </rPr>
      <t>(8.95‑10.1)</t>
    </r>
  </si>
  <si>
    <r>
      <t>19.4</t>
    </r>
    <r>
      <rPr>
        <sz val="8"/>
        <color rgb="FF000000"/>
        <rFont val="Arial"/>
        <family val="2"/>
      </rPr>
      <t>(18.1‑20.6)</t>
    </r>
  </si>
  <si>
    <r>
      <t>20.8</t>
    </r>
    <r>
      <rPr>
        <sz val="8"/>
        <color rgb="FF000000"/>
        <rFont val="Arial"/>
        <family val="2"/>
      </rPr>
      <t>(19.4‑22.2)</t>
    </r>
  </si>
  <si>
    <r>
      <t>24.0</t>
    </r>
    <r>
      <rPr>
        <sz val="8"/>
        <color rgb="FF000000"/>
        <rFont val="Arial"/>
        <family val="2"/>
      </rPr>
      <t>(22.2‑25.7)</t>
    </r>
  </si>
  <si>
    <r>
      <t>19.0</t>
    </r>
    <r>
      <rPr>
        <sz val="8"/>
        <color rgb="FF000000"/>
        <rFont val="Arial"/>
        <family val="2"/>
      </rPr>
      <t>(17.9‑20.1)</t>
    </r>
  </si>
  <si>
    <r>
      <t>20.5</t>
    </r>
    <r>
      <rPr>
        <sz val="8"/>
        <color rgb="FF000000"/>
        <rFont val="Arial"/>
        <family val="2"/>
      </rPr>
      <t>(19.3‑21.7)</t>
    </r>
  </si>
  <si>
    <r>
      <t>22.0</t>
    </r>
    <r>
      <rPr>
        <sz val="8"/>
        <color rgb="FF000000"/>
        <rFont val="Arial"/>
        <family val="2"/>
      </rPr>
      <t>(20.6‑23.2)</t>
    </r>
  </si>
  <si>
    <r>
      <t>23.3</t>
    </r>
    <r>
      <rPr>
        <sz val="8"/>
        <color rgb="FF000000"/>
        <rFont val="Arial"/>
        <family val="2"/>
      </rPr>
      <t>(21.8‑24.8)</t>
    </r>
  </si>
  <si>
    <r>
      <t>25.1</t>
    </r>
    <r>
      <rPr>
        <sz val="8"/>
        <color rgb="FF000000"/>
        <rFont val="Arial"/>
        <family val="2"/>
      </rPr>
      <t>(23.4‑26.6)</t>
    </r>
  </si>
  <si>
    <r>
      <t>26.4</t>
    </r>
    <r>
      <rPr>
        <sz val="8"/>
        <color rgb="FF000000"/>
        <rFont val="Arial"/>
        <family val="2"/>
      </rPr>
      <t>(24.5‑28.0)</t>
    </r>
  </si>
  <si>
    <r>
      <t>Name: </t>
    </r>
    <r>
      <rPr>
        <sz val="9"/>
        <color rgb="FF000000"/>
        <rFont val="Arial"/>
        <family val="2"/>
      </rPr>
      <t>Lawrenceville, Virginia, USA*</t>
    </r>
  </si>
  <si>
    <r>
      <t>Latitude:</t>
    </r>
    <r>
      <rPr>
        <sz val="9"/>
        <color rgb="FF000000"/>
        <rFont val="Arial"/>
        <family val="2"/>
      </rPr>
      <t> 36.7710°</t>
    </r>
  </si>
  <si>
    <r>
      <t>Longitude:</t>
    </r>
    <r>
      <rPr>
        <sz val="9"/>
        <color rgb="FF000000"/>
        <rFont val="Arial"/>
        <family val="2"/>
      </rPr>
      <t> -77.7930°</t>
    </r>
  </si>
  <si>
    <r>
      <t>Elevation:</t>
    </r>
    <r>
      <rPr>
        <sz val="9"/>
        <color rgb="FF000000"/>
        <rFont val="Arial"/>
        <family val="2"/>
      </rPr>
      <t> 320.47 ft **</t>
    </r>
  </si>
  <si>
    <r>
      <t>0.391</t>
    </r>
    <r>
      <rPr>
        <sz val="8"/>
        <color rgb="FF000000"/>
        <rFont val="Arial"/>
        <family val="2"/>
      </rPr>
      <t>(0.349‑0.441)</t>
    </r>
  </si>
  <si>
    <r>
      <t>0.459</t>
    </r>
    <r>
      <rPr>
        <sz val="8"/>
        <color rgb="FF000000"/>
        <rFont val="Arial"/>
        <family val="2"/>
      </rPr>
      <t>(0.410‑0.515)</t>
    </r>
  </si>
  <si>
    <r>
      <t>0.530</t>
    </r>
    <r>
      <rPr>
        <sz val="8"/>
        <color rgb="FF000000"/>
        <rFont val="Arial"/>
        <family val="2"/>
      </rPr>
      <t>(0.472‑0.594)</t>
    </r>
  </si>
  <si>
    <r>
      <t>0.598</t>
    </r>
    <r>
      <rPr>
        <sz val="8"/>
        <color rgb="FF000000"/>
        <rFont val="Arial"/>
        <family val="2"/>
      </rPr>
      <t>(0.532‑0.671)</t>
    </r>
  </si>
  <si>
    <r>
      <t>0.672</t>
    </r>
    <r>
      <rPr>
        <sz val="8"/>
        <color rgb="FF000000"/>
        <rFont val="Arial"/>
        <family val="2"/>
      </rPr>
      <t>(0.594‑0.752)</t>
    </r>
  </si>
  <si>
    <r>
      <t>0.730</t>
    </r>
    <r>
      <rPr>
        <sz val="8"/>
        <color rgb="FF000000"/>
        <rFont val="Arial"/>
        <family val="2"/>
      </rPr>
      <t>(0.644‑0.818)</t>
    </r>
  </si>
  <si>
    <r>
      <t>0.784</t>
    </r>
    <r>
      <rPr>
        <sz val="8"/>
        <color rgb="FF000000"/>
        <rFont val="Arial"/>
        <family val="2"/>
      </rPr>
      <t>(0.687‑0.878)</t>
    </r>
  </si>
  <si>
    <r>
      <t>0.835</t>
    </r>
    <r>
      <rPr>
        <sz val="8"/>
        <color rgb="FF000000"/>
        <rFont val="Arial"/>
        <family val="2"/>
      </rPr>
      <t>(0.729‑0.936)</t>
    </r>
  </si>
  <si>
    <r>
      <t>0.896</t>
    </r>
    <r>
      <rPr>
        <sz val="8"/>
        <color rgb="FF000000"/>
        <rFont val="Arial"/>
        <family val="2"/>
      </rPr>
      <t>(0.776‑1.00)</t>
    </r>
  </si>
  <si>
    <r>
      <t>0.948</t>
    </r>
    <r>
      <rPr>
        <sz val="8"/>
        <color rgb="FF000000"/>
        <rFont val="Arial"/>
        <family val="2"/>
      </rPr>
      <t>(0.815‑1.07)</t>
    </r>
  </si>
  <si>
    <r>
      <t>0.625</t>
    </r>
    <r>
      <rPr>
        <sz val="8"/>
        <color rgb="FF000000"/>
        <rFont val="Arial"/>
        <family val="2"/>
      </rPr>
      <t>(0.557‑0.704)</t>
    </r>
  </si>
  <si>
    <r>
      <t>0.734</t>
    </r>
    <r>
      <rPr>
        <sz val="8"/>
        <color rgb="FF000000"/>
        <rFont val="Arial"/>
        <family val="2"/>
      </rPr>
      <t>(0.655‑0.823)</t>
    </r>
  </si>
  <si>
    <r>
      <t>0.848</t>
    </r>
    <r>
      <rPr>
        <sz val="8"/>
        <color rgb="FF000000"/>
        <rFont val="Arial"/>
        <family val="2"/>
      </rPr>
      <t>(0.756‑0.952)</t>
    </r>
  </si>
  <si>
    <r>
      <t>0.957</t>
    </r>
    <r>
      <rPr>
        <sz val="8"/>
        <color rgb="FF000000"/>
        <rFont val="Arial"/>
        <family val="2"/>
      </rPr>
      <t>(0.851‑1.07)</t>
    </r>
  </si>
  <si>
    <r>
      <t>1.07</t>
    </r>
    <r>
      <rPr>
        <sz val="8"/>
        <color rgb="FF000000"/>
        <rFont val="Arial"/>
        <family val="2"/>
      </rPr>
      <t>(0.947‑1.20)</t>
    </r>
  </si>
  <si>
    <r>
      <t>1.16</t>
    </r>
    <r>
      <rPr>
        <sz val="8"/>
        <color rgb="FF000000"/>
        <rFont val="Arial"/>
        <family val="2"/>
      </rPr>
      <t>(1.02‑1.30)</t>
    </r>
  </si>
  <si>
    <r>
      <t>1.25</t>
    </r>
    <r>
      <rPr>
        <sz val="8"/>
        <color rgb="FF000000"/>
        <rFont val="Arial"/>
        <family val="2"/>
      </rPr>
      <t>(1.09‑1.40)</t>
    </r>
  </si>
  <si>
    <r>
      <t>1.32</t>
    </r>
    <r>
      <rPr>
        <sz val="8"/>
        <color rgb="FF000000"/>
        <rFont val="Arial"/>
        <family val="2"/>
      </rPr>
      <t>(1.16‑1.48)</t>
    </r>
  </si>
  <si>
    <r>
      <t>1.42</t>
    </r>
    <r>
      <rPr>
        <sz val="8"/>
        <color rgb="FF000000"/>
        <rFont val="Arial"/>
        <family val="2"/>
      </rPr>
      <t>(1.23‑1.59)</t>
    </r>
  </si>
  <si>
    <r>
      <t>1.49</t>
    </r>
    <r>
      <rPr>
        <sz val="8"/>
        <color rgb="FF000000"/>
        <rFont val="Arial"/>
        <family val="2"/>
      </rPr>
      <t>(1.28‑1.68)</t>
    </r>
  </si>
  <si>
    <r>
      <t>0.781</t>
    </r>
    <r>
      <rPr>
        <sz val="8"/>
        <color rgb="FF000000"/>
        <rFont val="Arial"/>
        <family val="2"/>
      </rPr>
      <t>(0.696‑0.880)</t>
    </r>
  </si>
  <si>
    <r>
      <t>0.923</t>
    </r>
    <r>
      <rPr>
        <sz val="8"/>
        <color rgb="FF000000"/>
        <rFont val="Arial"/>
        <family val="2"/>
      </rPr>
      <t>(0.824‑1.03)</t>
    </r>
  </si>
  <si>
    <r>
      <t>1.07</t>
    </r>
    <r>
      <rPr>
        <sz val="8"/>
        <color rgb="FF000000"/>
        <rFont val="Arial"/>
        <family val="2"/>
      </rPr>
      <t>(0.956‑1.20)</t>
    </r>
  </si>
  <si>
    <r>
      <t>1.21</t>
    </r>
    <r>
      <rPr>
        <sz val="8"/>
        <color rgb="FF000000"/>
        <rFont val="Arial"/>
        <family val="2"/>
      </rPr>
      <t>(1.08‑1.36)</t>
    </r>
  </si>
  <si>
    <r>
      <t>1.36</t>
    </r>
    <r>
      <rPr>
        <sz val="8"/>
        <color rgb="FF000000"/>
        <rFont val="Arial"/>
        <family val="2"/>
      </rPr>
      <t>(1.20‑1.52)</t>
    </r>
  </si>
  <si>
    <r>
      <t>1.47</t>
    </r>
    <r>
      <rPr>
        <sz val="8"/>
        <color rgb="FF000000"/>
        <rFont val="Arial"/>
        <family val="2"/>
      </rPr>
      <t>(1.30‑1.65)</t>
    </r>
  </si>
  <si>
    <r>
      <t>1.58</t>
    </r>
    <r>
      <rPr>
        <sz val="8"/>
        <color rgb="FF000000"/>
        <rFont val="Arial"/>
        <family val="2"/>
      </rPr>
      <t>(1.38‑1.76)</t>
    </r>
  </si>
  <si>
    <r>
      <t>1.67</t>
    </r>
    <r>
      <rPr>
        <sz val="8"/>
        <color rgb="FF000000"/>
        <rFont val="Arial"/>
        <family val="2"/>
      </rPr>
      <t>(1.46‑1.87)</t>
    </r>
  </si>
  <si>
    <r>
      <t>1.87</t>
    </r>
    <r>
      <rPr>
        <sz val="8"/>
        <color rgb="FF000000"/>
        <rFont val="Arial"/>
        <family val="2"/>
      </rPr>
      <t>(1.61‑2.11)</t>
    </r>
  </si>
  <si>
    <r>
      <t>1.07</t>
    </r>
    <r>
      <rPr>
        <sz val="8"/>
        <color rgb="FF000000"/>
        <rFont val="Arial"/>
        <family val="2"/>
      </rPr>
      <t>(0.954‑1.21)</t>
    </r>
  </si>
  <si>
    <r>
      <t>1.27</t>
    </r>
    <r>
      <rPr>
        <sz val="8"/>
        <color rgb="FF000000"/>
        <rFont val="Arial"/>
        <family val="2"/>
      </rPr>
      <t>(1.14‑1.43)</t>
    </r>
  </si>
  <si>
    <r>
      <t>1.75</t>
    </r>
    <r>
      <rPr>
        <sz val="8"/>
        <color rgb="FF000000"/>
        <rFont val="Arial"/>
        <family val="2"/>
      </rPr>
      <t>(1.56‑1.97)</t>
    </r>
  </si>
  <si>
    <r>
      <t>2.01</t>
    </r>
    <r>
      <rPr>
        <sz val="8"/>
        <color rgb="FF000000"/>
        <rFont val="Arial"/>
        <family val="2"/>
      </rPr>
      <t>(1.78‑2.25)</t>
    </r>
  </si>
  <si>
    <r>
      <t>2.22</t>
    </r>
    <r>
      <rPr>
        <sz val="8"/>
        <color rgb="FF000000"/>
        <rFont val="Arial"/>
        <family val="2"/>
      </rPr>
      <t>(1.96‑2.48)</t>
    </r>
  </si>
  <si>
    <r>
      <t>2.41</t>
    </r>
    <r>
      <rPr>
        <sz val="8"/>
        <color rgb="FF000000"/>
        <rFont val="Arial"/>
        <family val="2"/>
      </rPr>
      <t>(2.12‑2.70)</t>
    </r>
  </si>
  <si>
    <r>
      <t>2.60</t>
    </r>
    <r>
      <rPr>
        <sz val="8"/>
        <color rgb="FF000000"/>
        <rFont val="Arial"/>
        <family val="2"/>
      </rPr>
      <t>(2.27‑2.92)</t>
    </r>
  </si>
  <si>
    <r>
      <t>2.84</t>
    </r>
    <r>
      <rPr>
        <sz val="8"/>
        <color rgb="FF000000"/>
        <rFont val="Arial"/>
        <family val="2"/>
      </rPr>
      <t>(2.46‑3.19)</t>
    </r>
  </si>
  <si>
    <r>
      <t>3.03</t>
    </r>
    <r>
      <rPr>
        <sz val="8"/>
        <color rgb="FF000000"/>
        <rFont val="Arial"/>
        <family val="2"/>
      </rPr>
      <t>(2.61‑3.41)</t>
    </r>
  </si>
  <si>
    <r>
      <t>1.34</t>
    </r>
    <r>
      <rPr>
        <sz val="8"/>
        <color rgb="FF000000"/>
        <rFont val="Arial"/>
        <family val="2"/>
      </rPr>
      <t>(1.19‑1.50)</t>
    </r>
  </si>
  <si>
    <r>
      <t>1.60</t>
    </r>
    <r>
      <rPr>
        <sz val="8"/>
        <color rgb="FF000000"/>
        <rFont val="Arial"/>
        <family val="2"/>
      </rPr>
      <t>(1.43‑1.79)</t>
    </r>
  </si>
  <si>
    <r>
      <t>1.95</t>
    </r>
    <r>
      <rPr>
        <sz val="8"/>
        <color rgb="FF000000"/>
        <rFont val="Arial"/>
        <family val="2"/>
      </rPr>
      <t>(1.74‑2.19)</t>
    </r>
  </si>
  <si>
    <r>
      <t>2.28</t>
    </r>
    <r>
      <rPr>
        <sz val="8"/>
        <color rgb="FF000000"/>
        <rFont val="Arial"/>
        <family val="2"/>
      </rPr>
      <t>(2.03‑2.56)</t>
    </r>
  </si>
  <si>
    <r>
      <t>2.68</t>
    </r>
    <r>
      <rPr>
        <sz val="8"/>
        <color rgb="FF000000"/>
        <rFont val="Arial"/>
        <family val="2"/>
      </rPr>
      <t>(2.37‑3.00)</t>
    </r>
  </si>
  <si>
    <r>
      <t>3.01</t>
    </r>
    <r>
      <rPr>
        <sz val="8"/>
        <color rgb="FF000000"/>
        <rFont val="Arial"/>
        <family val="2"/>
      </rPr>
      <t>(2.65‑3.37)</t>
    </r>
  </si>
  <si>
    <r>
      <t>3.32</t>
    </r>
    <r>
      <rPr>
        <sz val="8"/>
        <color rgb="FF000000"/>
        <rFont val="Arial"/>
        <family val="2"/>
      </rPr>
      <t>(2.91‑3.72)</t>
    </r>
  </si>
  <si>
    <r>
      <t>3.65</t>
    </r>
    <r>
      <rPr>
        <sz val="8"/>
        <color rgb="FF000000"/>
        <rFont val="Arial"/>
        <family val="2"/>
      </rPr>
      <t>(3.18‑4.09)</t>
    </r>
  </si>
  <si>
    <r>
      <t>4.07</t>
    </r>
    <r>
      <rPr>
        <sz val="8"/>
        <color rgb="FF000000"/>
        <rFont val="Arial"/>
        <family val="2"/>
      </rPr>
      <t>(3.53‑4.57)</t>
    </r>
  </si>
  <si>
    <r>
      <t>4.43</t>
    </r>
    <r>
      <rPr>
        <sz val="8"/>
        <color rgb="FF000000"/>
        <rFont val="Arial"/>
        <family val="2"/>
      </rPr>
      <t>(3.81‑4.98)</t>
    </r>
  </si>
  <si>
    <r>
      <t>1.88</t>
    </r>
    <r>
      <rPr>
        <sz val="8"/>
        <color rgb="FF000000"/>
        <rFont val="Arial"/>
        <family val="2"/>
      </rPr>
      <t>(1.67‑2.13)</t>
    </r>
  </si>
  <si>
    <r>
      <t>2.32</t>
    </r>
    <r>
      <rPr>
        <sz val="8"/>
        <color rgb="FF000000"/>
        <rFont val="Arial"/>
        <family val="2"/>
      </rPr>
      <t>(2.05‑2.62)</t>
    </r>
  </si>
  <si>
    <r>
      <t>2.75</t>
    </r>
    <r>
      <rPr>
        <sz val="8"/>
        <color rgb="FF000000"/>
        <rFont val="Arial"/>
        <family val="2"/>
      </rPr>
      <t>(2.43‑3.10)</t>
    </r>
  </si>
  <si>
    <r>
      <t>3.28</t>
    </r>
    <r>
      <rPr>
        <sz val="8"/>
        <color rgb="FF000000"/>
        <rFont val="Arial"/>
        <family val="2"/>
      </rPr>
      <t>(2.87‑3.69)</t>
    </r>
  </si>
  <si>
    <r>
      <t>4.20</t>
    </r>
    <r>
      <rPr>
        <sz val="8"/>
        <color rgb="FF000000"/>
        <rFont val="Arial"/>
        <family val="2"/>
      </rPr>
      <t>(3.65‑4.72)</t>
    </r>
  </si>
  <si>
    <r>
      <t>4.69</t>
    </r>
    <r>
      <rPr>
        <sz val="8"/>
        <color rgb="FF000000"/>
        <rFont val="Arial"/>
        <family val="2"/>
      </rPr>
      <t>(4.04‑5.27)</t>
    </r>
  </si>
  <si>
    <r>
      <t>5.36</t>
    </r>
    <r>
      <rPr>
        <sz val="8"/>
        <color rgb="FF000000"/>
        <rFont val="Arial"/>
        <family val="2"/>
      </rPr>
      <t>(4.57‑6.01)</t>
    </r>
  </si>
  <si>
    <r>
      <t>5.93</t>
    </r>
    <r>
      <rPr>
        <sz val="8"/>
        <color rgb="FF000000"/>
        <rFont val="Arial"/>
        <family val="2"/>
      </rPr>
      <t>(5.02‑6.67)</t>
    </r>
  </si>
  <si>
    <r>
      <t>1.68</t>
    </r>
    <r>
      <rPr>
        <sz val="8"/>
        <color rgb="FF000000"/>
        <rFont val="Arial"/>
        <family val="2"/>
      </rPr>
      <t>(1.48‑1.91)</t>
    </r>
  </si>
  <si>
    <r>
      <t>2.01</t>
    </r>
    <r>
      <rPr>
        <sz val="8"/>
        <color rgb="FF000000"/>
        <rFont val="Arial"/>
        <family val="2"/>
      </rPr>
      <t>(1.78‑2.29)</t>
    </r>
  </si>
  <si>
    <r>
      <t>2.49</t>
    </r>
    <r>
      <rPr>
        <sz val="8"/>
        <color rgb="FF000000"/>
        <rFont val="Arial"/>
        <family val="2"/>
      </rPr>
      <t>(2.20‑2.83)</t>
    </r>
  </si>
  <si>
    <r>
      <t>2.96</t>
    </r>
    <r>
      <rPr>
        <sz val="8"/>
        <color rgb="FF000000"/>
        <rFont val="Arial"/>
        <family val="2"/>
      </rPr>
      <t>(2.60‑3.35)</t>
    </r>
  </si>
  <si>
    <r>
      <t>3.54</t>
    </r>
    <r>
      <rPr>
        <sz val="8"/>
        <color rgb="FF000000"/>
        <rFont val="Arial"/>
        <family val="2"/>
      </rPr>
      <t>(3.10‑4.01)</t>
    </r>
  </si>
  <si>
    <r>
      <t>4.06</t>
    </r>
    <r>
      <rPr>
        <sz val="8"/>
        <color rgb="FF000000"/>
        <rFont val="Arial"/>
        <family val="2"/>
      </rPr>
      <t>(3.53‑4.59)</t>
    </r>
  </si>
  <si>
    <r>
      <t>4.59</t>
    </r>
    <r>
      <rPr>
        <sz val="8"/>
        <color rgb="FF000000"/>
        <rFont val="Arial"/>
        <family val="2"/>
      </rPr>
      <t>(3.96‑5.19)</t>
    </r>
  </si>
  <si>
    <r>
      <t>5.15</t>
    </r>
    <r>
      <rPr>
        <sz val="8"/>
        <color rgb="FF000000"/>
        <rFont val="Arial"/>
        <family val="2"/>
      </rPr>
      <t>(4.42‑5.81)</t>
    </r>
  </si>
  <si>
    <r>
      <t>5.92</t>
    </r>
    <r>
      <rPr>
        <sz val="8"/>
        <color rgb="FF000000"/>
        <rFont val="Arial"/>
        <family val="2"/>
      </rPr>
      <t>(5.02‑6.68)</t>
    </r>
  </si>
  <si>
    <r>
      <t>6.61</t>
    </r>
    <r>
      <rPr>
        <sz val="8"/>
        <color rgb="FF000000"/>
        <rFont val="Arial"/>
        <family val="2"/>
      </rPr>
      <t>(5.55‑7.47)</t>
    </r>
  </si>
  <si>
    <r>
      <t>2.02</t>
    </r>
    <r>
      <rPr>
        <sz val="8"/>
        <color rgb="FF000000"/>
        <rFont val="Arial"/>
        <family val="2"/>
      </rPr>
      <t>(1.78‑2.30)</t>
    </r>
  </si>
  <si>
    <r>
      <t>2.41</t>
    </r>
    <r>
      <rPr>
        <sz val="8"/>
        <color rgb="FF000000"/>
        <rFont val="Arial"/>
        <family val="2"/>
      </rPr>
      <t>(2.13‑2.75)</t>
    </r>
  </si>
  <si>
    <r>
      <t>2.99</t>
    </r>
    <r>
      <rPr>
        <sz val="8"/>
        <color rgb="FF000000"/>
        <rFont val="Arial"/>
        <family val="2"/>
      </rPr>
      <t>(2.63‑3.40)</t>
    </r>
  </si>
  <si>
    <r>
      <t>3.56</t>
    </r>
    <r>
      <rPr>
        <sz val="8"/>
        <color rgb="FF000000"/>
        <rFont val="Arial"/>
        <family val="2"/>
      </rPr>
      <t>(3.12‑4.04)</t>
    </r>
  </si>
  <si>
    <r>
      <t>4.29</t>
    </r>
    <r>
      <rPr>
        <sz val="8"/>
        <color rgb="FF000000"/>
        <rFont val="Arial"/>
        <family val="2"/>
      </rPr>
      <t>(3.74‑4.86)</t>
    </r>
  </si>
  <si>
    <r>
      <t>4.96</t>
    </r>
    <r>
      <rPr>
        <sz val="8"/>
        <color rgb="FF000000"/>
        <rFont val="Arial"/>
        <family val="2"/>
      </rPr>
      <t>(4.30‑5.60)</t>
    </r>
  </si>
  <si>
    <r>
      <t>5.65</t>
    </r>
    <r>
      <rPr>
        <sz val="8"/>
        <color rgb="FF000000"/>
        <rFont val="Arial"/>
        <family val="2"/>
      </rPr>
      <t>(4.86‑6.37)</t>
    </r>
  </si>
  <si>
    <r>
      <t>6.39</t>
    </r>
    <r>
      <rPr>
        <sz val="8"/>
        <color rgb="FF000000"/>
        <rFont val="Arial"/>
        <family val="2"/>
      </rPr>
      <t>(5.45‑7.19)</t>
    </r>
  </si>
  <si>
    <r>
      <t>7.43</t>
    </r>
    <r>
      <rPr>
        <sz val="8"/>
        <color rgb="FF000000"/>
        <rFont val="Arial"/>
        <family val="2"/>
      </rPr>
      <t>(6.25‑8.36)</t>
    </r>
  </si>
  <si>
    <r>
      <t>8.38</t>
    </r>
    <r>
      <rPr>
        <sz val="8"/>
        <color rgb="FF000000"/>
        <rFont val="Arial"/>
        <family val="2"/>
      </rPr>
      <t>(6.96‑9.42)</t>
    </r>
  </si>
  <si>
    <r>
      <t>2.39</t>
    </r>
    <r>
      <rPr>
        <sz val="8"/>
        <color rgb="FF000000"/>
        <rFont val="Arial"/>
        <family val="2"/>
      </rPr>
      <t>(2.13‑2.71)</t>
    </r>
  </si>
  <si>
    <r>
      <t>2.86</t>
    </r>
    <r>
      <rPr>
        <sz val="8"/>
        <color rgb="FF000000"/>
        <rFont val="Arial"/>
        <family val="2"/>
      </rPr>
      <t>(2.55‑3.23)</t>
    </r>
  </si>
  <si>
    <r>
      <t>3.55</t>
    </r>
    <r>
      <rPr>
        <sz val="8"/>
        <color rgb="FF000000"/>
        <rFont val="Arial"/>
        <family val="2"/>
      </rPr>
      <t>(3.16‑4.01)</t>
    </r>
  </si>
  <si>
    <r>
      <t>4.26</t>
    </r>
    <r>
      <rPr>
        <sz val="8"/>
        <color rgb="FF000000"/>
        <rFont val="Arial"/>
        <family val="2"/>
      </rPr>
      <t>(3.78‑4.79)</t>
    </r>
  </si>
  <si>
    <r>
      <t>5.19</t>
    </r>
    <r>
      <rPr>
        <sz val="8"/>
        <color rgb="FF000000"/>
        <rFont val="Arial"/>
        <family val="2"/>
      </rPr>
      <t>(4.57‑5.82)</t>
    </r>
  </si>
  <si>
    <r>
      <t>6.06</t>
    </r>
    <r>
      <rPr>
        <sz val="8"/>
        <color rgb="FF000000"/>
        <rFont val="Arial"/>
        <family val="2"/>
      </rPr>
      <t>(5.29‑6.76)</t>
    </r>
  </si>
  <si>
    <r>
      <t>6.96</t>
    </r>
    <r>
      <rPr>
        <sz val="8"/>
        <color rgb="FF000000"/>
        <rFont val="Arial"/>
        <family val="2"/>
      </rPr>
      <t>(6.02‑7.75)</t>
    </r>
  </si>
  <si>
    <r>
      <t>7.95</t>
    </r>
    <r>
      <rPr>
        <sz val="8"/>
        <color rgb="FF000000"/>
        <rFont val="Arial"/>
        <family val="2"/>
      </rPr>
      <t>(6.80‑8.85)</t>
    </r>
  </si>
  <si>
    <r>
      <t>9.38</t>
    </r>
    <r>
      <rPr>
        <sz val="8"/>
        <color rgb="FF000000"/>
        <rFont val="Arial"/>
        <family val="2"/>
      </rPr>
      <t>(7.90‑10.4)</t>
    </r>
  </si>
  <si>
    <r>
      <t>10.7</t>
    </r>
    <r>
      <rPr>
        <sz val="8"/>
        <color rgb="FF000000"/>
        <rFont val="Arial"/>
        <family val="2"/>
      </rPr>
      <t>(8.88‑11.9)</t>
    </r>
  </si>
  <si>
    <r>
      <t>2.80</t>
    </r>
    <r>
      <rPr>
        <sz val="8"/>
        <color rgb="FF000000"/>
        <rFont val="Arial"/>
        <family val="2"/>
      </rPr>
      <t>(2.55‑3.07)</t>
    </r>
  </si>
  <si>
    <r>
      <t>3.39</t>
    </r>
    <r>
      <rPr>
        <sz val="8"/>
        <color rgb="FF000000"/>
        <rFont val="Arial"/>
        <family val="2"/>
      </rPr>
      <t>(3.10‑3.74)</t>
    </r>
  </si>
  <si>
    <r>
      <t>4.37</t>
    </r>
    <r>
      <rPr>
        <sz val="8"/>
        <color rgb="FF000000"/>
        <rFont val="Arial"/>
        <family val="2"/>
      </rPr>
      <t>(3.97‑4.81)</t>
    </r>
  </si>
  <si>
    <r>
      <t>5.18</t>
    </r>
    <r>
      <rPr>
        <sz val="8"/>
        <color rgb="FF000000"/>
        <rFont val="Arial"/>
        <family val="2"/>
      </rPr>
      <t>(4.70‑5.69)</t>
    </r>
  </si>
  <si>
    <r>
      <t>6.34</t>
    </r>
    <r>
      <rPr>
        <sz val="8"/>
        <color rgb="FF000000"/>
        <rFont val="Arial"/>
        <family val="2"/>
      </rPr>
      <t>(5.72‑6.95)</t>
    </r>
  </si>
  <si>
    <r>
      <t>7.31</t>
    </r>
    <r>
      <rPr>
        <sz val="8"/>
        <color rgb="FF000000"/>
        <rFont val="Arial"/>
        <family val="2"/>
      </rPr>
      <t>(6.55‑8.01)</t>
    </r>
  </si>
  <si>
    <r>
      <t>8.36</t>
    </r>
    <r>
      <rPr>
        <sz val="8"/>
        <color rgb="FF000000"/>
        <rFont val="Arial"/>
        <family val="2"/>
      </rPr>
      <t>(7.44‑9.16)</t>
    </r>
  </si>
  <si>
    <r>
      <t>9.48</t>
    </r>
    <r>
      <rPr>
        <sz val="8"/>
        <color rgb="FF000000"/>
        <rFont val="Arial"/>
        <family val="2"/>
      </rPr>
      <t>(8.37‑10.4)</t>
    </r>
  </si>
  <si>
    <r>
      <t>11.1</t>
    </r>
    <r>
      <rPr>
        <sz val="8"/>
        <color rgb="FF000000"/>
        <rFont val="Arial"/>
        <family val="2"/>
      </rPr>
      <t>(9.73‑12.2)</t>
    </r>
  </si>
  <si>
    <r>
      <t>12.5</t>
    </r>
    <r>
      <rPr>
        <sz val="8"/>
        <color rgb="FF000000"/>
        <rFont val="Arial"/>
        <family val="2"/>
      </rPr>
      <t>(10.8‑13.7)</t>
    </r>
  </si>
  <si>
    <r>
      <t>3.21</t>
    </r>
    <r>
      <rPr>
        <sz val="8"/>
        <color rgb="FF000000"/>
        <rFont val="Arial"/>
        <family val="2"/>
      </rPr>
      <t>(2.95‑3.52)</t>
    </r>
  </si>
  <si>
    <r>
      <t>3.89</t>
    </r>
    <r>
      <rPr>
        <sz val="8"/>
        <color rgb="FF000000"/>
        <rFont val="Arial"/>
        <family val="2"/>
      </rPr>
      <t>(3.58‑4.27)</t>
    </r>
  </si>
  <si>
    <r>
      <t>4.97</t>
    </r>
    <r>
      <rPr>
        <sz val="8"/>
        <color rgb="FF000000"/>
        <rFont val="Arial"/>
        <family val="2"/>
      </rPr>
      <t>(4.56‑5.45)</t>
    </r>
  </si>
  <si>
    <r>
      <t>5.86</t>
    </r>
    <r>
      <rPr>
        <sz val="8"/>
        <color rgb="FF000000"/>
        <rFont val="Arial"/>
        <family val="2"/>
      </rPr>
      <t>(5.36‑6.41)</t>
    </r>
  </si>
  <si>
    <r>
      <t>7.13</t>
    </r>
    <r>
      <rPr>
        <sz val="8"/>
        <color rgb="FF000000"/>
        <rFont val="Arial"/>
        <family val="2"/>
      </rPr>
      <t>(6.48‑7.79)</t>
    </r>
  </si>
  <si>
    <r>
      <t>8.18</t>
    </r>
    <r>
      <rPr>
        <sz val="8"/>
        <color rgb="FF000000"/>
        <rFont val="Arial"/>
        <family val="2"/>
      </rPr>
      <t>(7.41‑8.92)</t>
    </r>
  </si>
  <si>
    <r>
      <t>9.30</t>
    </r>
    <r>
      <rPr>
        <sz val="8"/>
        <color rgb="FF000000"/>
        <rFont val="Arial"/>
        <family val="2"/>
      </rPr>
      <t>(8.36‑10.2)</t>
    </r>
  </si>
  <si>
    <r>
      <t>4.14</t>
    </r>
    <r>
      <rPr>
        <sz val="8"/>
        <color rgb="FF000000"/>
        <rFont val="Arial"/>
        <family val="2"/>
      </rPr>
      <t>(3.81‑4.53)</t>
    </r>
  </si>
  <si>
    <r>
      <t>5.25</t>
    </r>
    <r>
      <rPr>
        <sz val="8"/>
        <color rgb="FF000000"/>
        <rFont val="Arial"/>
        <family val="2"/>
      </rPr>
      <t>(4.83‑5.75)</t>
    </r>
  </si>
  <si>
    <r>
      <t>6.17</t>
    </r>
    <r>
      <rPr>
        <sz val="8"/>
        <color rgb="FF000000"/>
        <rFont val="Arial"/>
        <family val="2"/>
      </rPr>
      <t>(5.65‑6.74)</t>
    </r>
  </si>
  <si>
    <r>
      <t>7.47</t>
    </r>
    <r>
      <rPr>
        <sz val="8"/>
        <color rgb="FF000000"/>
        <rFont val="Arial"/>
        <family val="2"/>
      </rPr>
      <t>(6.81‑8.16)</t>
    </r>
  </si>
  <si>
    <r>
      <t>8.54</t>
    </r>
    <r>
      <rPr>
        <sz val="8"/>
        <color rgb="FF000000"/>
        <rFont val="Arial"/>
        <family val="2"/>
      </rPr>
      <t>(7.75‑9.32)</t>
    </r>
  </si>
  <si>
    <r>
      <t>9.68</t>
    </r>
    <r>
      <rPr>
        <sz val="8"/>
        <color rgb="FF000000"/>
        <rFont val="Arial"/>
        <family val="2"/>
      </rPr>
      <t>(8.73‑10.6)</t>
    </r>
  </si>
  <si>
    <r>
      <t>10.9</t>
    </r>
    <r>
      <rPr>
        <sz val="8"/>
        <color rgb="FF000000"/>
        <rFont val="Arial"/>
        <family val="2"/>
      </rPr>
      <t>(9.76‑11.9)</t>
    </r>
  </si>
  <si>
    <r>
      <t>12.6</t>
    </r>
    <r>
      <rPr>
        <sz val="8"/>
        <color rgb="FF000000"/>
        <rFont val="Arial"/>
        <family val="2"/>
      </rPr>
      <t>(11.2‑13.8)</t>
    </r>
  </si>
  <si>
    <r>
      <t>14.0</t>
    </r>
    <r>
      <rPr>
        <sz val="8"/>
        <color rgb="FF000000"/>
        <rFont val="Arial"/>
        <family val="2"/>
      </rPr>
      <t>(12.4‑15.4)</t>
    </r>
  </si>
  <si>
    <r>
      <t>3.62</t>
    </r>
    <r>
      <rPr>
        <sz val="8"/>
        <color rgb="FF000000"/>
        <rFont val="Arial"/>
        <family val="2"/>
      </rPr>
      <t>(3.34‑3.97)</t>
    </r>
  </si>
  <si>
    <r>
      <t>4.38</t>
    </r>
    <r>
      <rPr>
        <sz val="8"/>
        <color rgb="FF000000"/>
        <rFont val="Arial"/>
        <family val="2"/>
      </rPr>
      <t>(4.03‑4.79)</t>
    </r>
  </si>
  <si>
    <r>
      <t>5.54</t>
    </r>
    <r>
      <rPr>
        <sz val="8"/>
        <color rgb="FF000000"/>
        <rFont val="Arial"/>
        <family val="2"/>
      </rPr>
      <t>(5.09‑6.06)</t>
    </r>
  </si>
  <si>
    <r>
      <t>6.48</t>
    </r>
    <r>
      <rPr>
        <sz val="8"/>
        <color rgb="FF000000"/>
        <rFont val="Arial"/>
        <family val="2"/>
      </rPr>
      <t>(5.94‑7.08)</t>
    </r>
  </si>
  <si>
    <r>
      <t>7.81</t>
    </r>
    <r>
      <rPr>
        <sz val="8"/>
        <color rgb="FF000000"/>
        <rFont val="Arial"/>
        <family val="2"/>
      </rPr>
      <t>(7.13‑8.53)</t>
    </r>
  </si>
  <si>
    <r>
      <t>8.90</t>
    </r>
    <r>
      <rPr>
        <sz val="8"/>
        <color rgb="FF000000"/>
        <rFont val="Arial"/>
        <family val="2"/>
      </rPr>
      <t>(8.10‑9.72)</t>
    </r>
  </si>
  <si>
    <r>
      <t>10.1</t>
    </r>
    <r>
      <rPr>
        <sz val="8"/>
        <color rgb="FF000000"/>
        <rFont val="Arial"/>
        <family val="2"/>
      </rPr>
      <t>(9.09‑11.0)</t>
    </r>
  </si>
  <si>
    <r>
      <t>13.0</t>
    </r>
    <r>
      <rPr>
        <sz val="8"/>
        <color rgb="FF000000"/>
        <rFont val="Arial"/>
        <family val="2"/>
      </rPr>
      <t>(11.6‑14.3)</t>
    </r>
  </si>
  <si>
    <r>
      <t>14.4</t>
    </r>
    <r>
      <rPr>
        <sz val="8"/>
        <color rgb="FF000000"/>
        <rFont val="Arial"/>
        <family val="2"/>
      </rPr>
      <t>(12.8‑15.9)</t>
    </r>
  </si>
  <si>
    <r>
      <t>4.22</t>
    </r>
    <r>
      <rPr>
        <sz val="8"/>
        <color rgb="FF000000"/>
        <rFont val="Arial"/>
        <family val="2"/>
      </rPr>
      <t>(3.90‑4.61)</t>
    </r>
  </si>
  <si>
    <r>
      <t>5.09</t>
    </r>
    <r>
      <rPr>
        <sz val="8"/>
        <color rgb="FF000000"/>
        <rFont val="Arial"/>
        <family val="2"/>
      </rPr>
      <t>(4.69‑5.55)</t>
    </r>
  </si>
  <si>
    <r>
      <t>6.36</t>
    </r>
    <r>
      <rPr>
        <sz val="8"/>
        <color rgb="FF000000"/>
        <rFont val="Arial"/>
        <family val="2"/>
      </rPr>
      <t>(5.85‑6.94)</t>
    </r>
  </si>
  <si>
    <r>
      <t>7.38</t>
    </r>
    <r>
      <rPr>
        <sz val="8"/>
        <color rgb="FF000000"/>
        <rFont val="Arial"/>
        <family val="2"/>
      </rPr>
      <t>(6.78‑8.04)</t>
    </r>
  </si>
  <si>
    <r>
      <t>8.81</t>
    </r>
    <r>
      <rPr>
        <sz val="8"/>
        <color rgb="FF000000"/>
        <rFont val="Arial"/>
        <family val="2"/>
      </rPr>
      <t>(8.06‑9.60)</t>
    </r>
  </si>
  <si>
    <r>
      <t>9.96</t>
    </r>
    <r>
      <rPr>
        <sz val="8"/>
        <color rgb="FF000000"/>
        <rFont val="Arial"/>
        <family val="2"/>
      </rPr>
      <t>(9.08‑10.9)</t>
    </r>
  </si>
  <si>
    <r>
      <t>11.2</t>
    </r>
    <r>
      <rPr>
        <sz val="8"/>
        <color rgb="FF000000"/>
        <rFont val="Arial"/>
        <family val="2"/>
      </rPr>
      <t>(10.1‑12.2)</t>
    </r>
  </si>
  <si>
    <r>
      <t>14.2</t>
    </r>
    <r>
      <rPr>
        <sz val="8"/>
        <color rgb="FF000000"/>
        <rFont val="Arial"/>
        <family val="2"/>
      </rPr>
      <t>(12.8‑15.6)</t>
    </r>
  </si>
  <si>
    <r>
      <t>15.7</t>
    </r>
    <r>
      <rPr>
        <sz val="8"/>
        <color rgb="FF000000"/>
        <rFont val="Arial"/>
        <family val="2"/>
      </rPr>
      <t>(13.9‑17.2)</t>
    </r>
  </si>
  <si>
    <r>
      <t>4.85</t>
    </r>
    <r>
      <rPr>
        <sz val="8"/>
        <color rgb="FF000000"/>
        <rFont val="Arial"/>
        <family val="2"/>
      </rPr>
      <t>(4.50‑5.26)</t>
    </r>
  </si>
  <si>
    <r>
      <t>5.82</t>
    </r>
    <r>
      <rPr>
        <sz val="8"/>
        <color rgb="FF000000"/>
        <rFont val="Arial"/>
        <family val="2"/>
      </rPr>
      <t>(5.39‑6.31)</t>
    </r>
  </si>
  <si>
    <r>
      <t>7.16</t>
    </r>
    <r>
      <rPr>
        <sz val="8"/>
        <color rgb="FF000000"/>
        <rFont val="Arial"/>
        <family val="2"/>
      </rPr>
      <t>(6.63‑7.77)</t>
    </r>
  </si>
  <si>
    <r>
      <t>8.22</t>
    </r>
    <r>
      <rPr>
        <sz val="8"/>
        <color rgb="FF000000"/>
        <rFont val="Arial"/>
        <family val="2"/>
      </rPr>
      <t>(7.61‑8.90)</t>
    </r>
  </si>
  <si>
    <r>
      <t>9.67</t>
    </r>
    <r>
      <rPr>
        <sz val="8"/>
        <color rgb="FF000000"/>
        <rFont val="Arial"/>
        <family val="2"/>
      </rPr>
      <t>(8.92‑10.5)</t>
    </r>
  </si>
  <si>
    <r>
      <t>10.8</t>
    </r>
    <r>
      <rPr>
        <sz val="8"/>
        <color rgb="FF000000"/>
        <rFont val="Arial"/>
        <family val="2"/>
      </rPr>
      <t>(9.95‑11.8)</t>
    </r>
  </si>
  <si>
    <r>
      <t>12.0</t>
    </r>
    <r>
      <rPr>
        <sz val="8"/>
        <color rgb="FF000000"/>
        <rFont val="Arial"/>
        <family val="2"/>
      </rPr>
      <t>(11.0‑13.1)</t>
    </r>
  </si>
  <si>
    <r>
      <t>13.3</t>
    </r>
    <r>
      <rPr>
        <sz val="8"/>
        <color rgb="FF000000"/>
        <rFont val="Arial"/>
        <family val="2"/>
      </rPr>
      <t>(12.1‑14.4)</t>
    </r>
  </si>
  <si>
    <r>
      <t>15.0</t>
    </r>
    <r>
      <rPr>
        <sz val="8"/>
        <color rgb="FF000000"/>
        <rFont val="Arial"/>
        <family val="2"/>
      </rPr>
      <t>(13.6‑16.3)</t>
    </r>
  </si>
  <si>
    <r>
      <t>16.4</t>
    </r>
    <r>
      <rPr>
        <sz val="8"/>
        <color rgb="FF000000"/>
        <rFont val="Arial"/>
        <family val="2"/>
      </rPr>
      <t>(14.7‑17.8)</t>
    </r>
  </si>
  <si>
    <r>
      <t>6.57</t>
    </r>
    <r>
      <rPr>
        <sz val="8"/>
        <color rgb="FF000000"/>
        <rFont val="Arial"/>
        <family val="2"/>
      </rPr>
      <t>(6.12‑7.09)</t>
    </r>
  </si>
  <si>
    <r>
      <t>7.83</t>
    </r>
    <r>
      <rPr>
        <sz val="8"/>
        <color rgb="FF000000"/>
        <rFont val="Arial"/>
        <family val="2"/>
      </rPr>
      <t>(7.29‑8.45)</t>
    </r>
  </si>
  <si>
    <r>
      <t>9.48</t>
    </r>
    <r>
      <rPr>
        <sz val="8"/>
        <color rgb="FF000000"/>
        <rFont val="Arial"/>
        <family val="2"/>
      </rPr>
      <t>(8.82‑10.2)</t>
    </r>
  </si>
  <si>
    <r>
      <t>10.8</t>
    </r>
    <r>
      <rPr>
        <sz val="8"/>
        <color rgb="FF000000"/>
        <rFont val="Arial"/>
        <family val="2"/>
      </rPr>
      <t>(10.0‑11.6)</t>
    </r>
  </si>
  <si>
    <r>
      <t>12.5</t>
    </r>
    <r>
      <rPr>
        <sz val="8"/>
        <color rgb="FF000000"/>
        <rFont val="Arial"/>
        <family val="2"/>
      </rPr>
      <t>(11.6‑13.5)</t>
    </r>
  </si>
  <si>
    <r>
      <t>13.9</t>
    </r>
    <r>
      <rPr>
        <sz val="8"/>
        <color rgb="FF000000"/>
        <rFont val="Arial"/>
        <family val="2"/>
      </rPr>
      <t>(12.8‑15.0)</t>
    </r>
  </si>
  <si>
    <r>
      <t>15.3</t>
    </r>
    <r>
      <rPr>
        <sz val="8"/>
        <color rgb="FF000000"/>
        <rFont val="Arial"/>
        <family val="2"/>
      </rPr>
      <t>(14.1‑16.5)</t>
    </r>
  </si>
  <si>
    <r>
      <t>16.8</t>
    </r>
    <r>
      <rPr>
        <sz val="8"/>
        <color rgb="FF000000"/>
        <rFont val="Arial"/>
        <family val="2"/>
      </rPr>
      <t>(15.3‑18.1)</t>
    </r>
  </si>
  <si>
    <r>
      <t>18.7</t>
    </r>
    <r>
      <rPr>
        <sz val="8"/>
        <color rgb="FF000000"/>
        <rFont val="Arial"/>
        <family val="2"/>
      </rPr>
      <t>(17.0‑20.2)</t>
    </r>
  </si>
  <si>
    <r>
      <t>20.3</t>
    </r>
    <r>
      <rPr>
        <sz val="8"/>
        <color rgb="FF000000"/>
        <rFont val="Arial"/>
        <family val="2"/>
      </rPr>
      <t>(18.3‑22.0)</t>
    </r>
  </si>
  <si>
    <r>
      <t>8.14</t>
    </r>
    <r>
      <rPr>
        <sz val="8"/>
        <color rgb="FF000000"/>
        <rFont val="Arial"/>
        <family val="2"/>
      </rPr>
      <t>(7.63‑8.73)</t>
    </r>
  </si>
  <si>
    <r>
      <t>9.66</t>
    </r>
    <r>
      <rPr>
        <sz val="8"/>
        <color rgb="FF000000"/>
        <rFont val="Arial"/>
        <family val="2"/>
      </rPr>
      <t>(9.05‑10.3)</t>
    </r>
  </si>
  <si>
    <r>
      <t>12.8</t>
    </r>
    <r>
      <rPr>
        <sz val="8"/>
        <color rgb="FF000000"/>
        <rFont val="Arial"/>
        <family val="2"/>
      </rPr>
      <t>(12.0‑13.7)</t>
    </r>
  </si>
  <si>
    <r>
      <t>14.7</t>
    </r>
    <r>
      <rPr>
        <sz val="8"/>
        <color rgb="FF000000"/>
        <rFont val="Arial"/>
        <family val="2"/>
      </rPr>
      <t>(13.7‑15.7)</t>
    </r>
  </si>
  <si>
    <r>
      <t>16.1</t>
    </r>
    <r>
      <rPr>
        <sz val="8"/>
        <color rgb="FF000000"/>
        <rFont val="Arial"/>
        <family val="2"/>
      </rPr>
      <t>(15.0‑17.2)</t>
    </r>
  </si>
  <si>
    <r>
      <t>18.9</t>
    </r>
    <r>
      <rPr>
        <sz val="8"/>
        <color rgb="FF000000"/>
        <rFont val="Arial"/>
        <family val="2"/>
      </rPr>
      <t>(17.5‑20.3)</t>
    </r>
  </si>
  <si>
    <r>
      <t>22.2</t>
    </r>
    <r>
      <rPr>
        <sz val="8"/>
        <color rgb="FF000000"/>
        <rFont val="Arial"/>
        <family val="2"/>
      </rPr>
      <t>(20.3‑23.9)</t>
    </r>
  </si>
  <si>
    <r>
      <t>10.2</t>
    </r>
    <r>
      <rPr>
        <sz val="8"/>
        <color rgb="FF000000"/>
        <rFont val="Arial"/>
        <family val="2"/>
      </rPr>
      <t>(9.59‑10.8)</t>
    </r>
  </si>
  <si>
    <r>
      <t>12.0</t>
    </r>
    <r>
      <rPr>
        <sz val="8"/>
        <color rgb="FF000000"/>
        <rFont val="Arial"/>
        <family val="2"/>
      </rPr>
      <t>(11.3‑12.8)</t>
    </r>
  </si>
  <si>
    <r>
      <t>15.7</t>
    </r>
    <r>
      <rPr>
        <sz val="8"/>
        <color rgb="FF000000"/>
        <rFont val="Arial"/>
        <family val="2"/>
      </rPr>
      <t>(14.7‑16.6)</t>
    </r>
  </si>
  <si>
    <r>
      <t>19.2</t>
    </r>
    <r>
      <rPr>
        <sz val="8"/>
        <color rgb="FF000000"/>
        <rFont val="Arial"/>
        <family val="2"/>
      </rPr>
      <t>(18.0‑20.5)</t>
    </r>
  </si>
  <si>
    <r>
      <t>20.8</t>
    </r>
    <r>
      <rPr>
        <sz val="8"/>
        <color rgb="FF000000"/>
        <rFont val="Arial"/>
        <family val="2"/>
      </rPr>
      <t>(19.3‑22.1)</t>
    </r>
  </si>
  <si>
    <r>
      <t>22.2</t>
    </r>
    <r>
      <rPr>
        <sz val="8"/>
        <color rgb="FF000000"/>
        <rFont val="Arial"/>
        <family val="2"/>
      </rPr>
      <t>(20.7‑23.7)</t>
    </r>
  </si>
  <si>
    <r>
      <t>24.2</t>
    </r>
    <r>
      <rPr>
        <sz val="8"/>
        <color rgb="FF000000"/>
        <rFont val="Arial"/>
        <family val="2"/>
      </rPr>
      <t>(22.4‑25.9)</t>
    </r>
  </si>
  <si>
    <r>
      <t>25.7</t>
    </r>
    <r>
      <rPr>
        <sz val="8"/>
        <color rgb="FF000000"/>
        <rFont val="Arial"/>
        <family val="2"/>
      </rPr>
      <t>(23.7‑27.6)</t>
    </r>
  </si>
  <si>
    <r>
      <t>12.2</t>
    </r>
    <r>
      <rPr>
        <sz val="8"/>
        <color rgb="FF000000"/>
        <rFont val="Arial"/>
        <family val="2"/>
      </rPr>
      <t>(11.5‑12.9)</t>
    </r>
  </si>
  <si>
    <r>
      <t>16.7</t>
    </r>
    <r>
      <rPr>
        <sz val="8"/>
        <color rgb="FF000000"/>
        <rFont val="Arial"/>
        <family val="2"/>
      </rPr>
      <t>(15.7‑17.6)</t>
    </r>
  </si>
  <si>
    <r>
      <t>20.6</t>
    </r>
    <r>
      <rPr>
        <sz val="8"/>
        <color rgb="FF000000"/>
        <rFont val="Arial"/>
        <family val="2"/>
      </rPr>
      <t>(19.4‑21.8)</t>
    </r>
  </si>
  <si>
    <r>
      <t>25.5</t>
    </r>
    <r>
      <rPr>
        <sz val="8"/>
        <color rgb="FF000000"/>
        <rFont val="Arial"/>
        <family val="2"/>
      </rPr>
      <t>(23.8‑27.1)</t>
    </r>
  </si>
  <si>
    <r>
      <t>27.5</t>
    </r>
    <r>
      <rPr>
        <sz val="8"/>
        <color rgb="FF000000"/>
        <rFont val="Arial"/>
        <family val="2"/>
      </rPr>
      <t>(25.7‑29.3)</t>
    </r>
  </si>
  <si>
    <r>
      <t>29.1</t>
    </r>
    <r>
      <rPr>
        <sz val="8"/>
        <color rgb="FF000000"/>
        <rFont val="Arial"/>
        <family val="2"/>
      </rPr>
      <t>(27.0‑31.0)</t>
    </r>
  </si>
  <si>
    <r>
      <t>Name: </t>
    </r>
    <r>
      <rPr>
        <sz val="9"/>
        <color rgb="FF000000"/>
        <rFont val="Arial"/>
        <family val="2"/>
      </rPr>
      <t>Mechanicsville, Maryland, USA*</t>
    </r>
  </si>
  <si>
    <r>
      <t>Latitude:</t>
    </r>
    <r>
      <rPr>
        <sz val="9"/>
        <color rgb="FF000000"/>
        <rFont val="Arial"/>
        <family val="2"/>
      </rPr>
      <t> 38.4930°</t>
    </r>
  </si>
  <si>
    <r>
      <t>Longitude:</t>
    </r>
    <r>
      <rPr>
        <sz val="9"/>
        <color rgb="FF000000"/>
        <rFont val="Arial"/>
        <family val="2"/>
      </rPr>
      <t> -76.7260°</t>
    </r>
  </si>
  <si>
    <r>
      <t>Elevation:</t>
    </r>
    <r>
      <rPr>
        <sz val="9"/>
        <color rgb="FF000000"/>
        <rFont val="Arial"/>
        <family val="2"/>
      </rPr>
      <t> 95.24 ft **</t>
    </r>
  </si>
  <si>
    <r>
      <t>0.363</t>
    </r>
    <r>
      <rPr>
        <sz val="8"/>
        <color rgb="FF000000"/>
        <rFont val="Arial"/>
        <family val="2"/>
      </rPr>
      <t>(0.329‑0.400)</t>
    </r>
  </si>
  <si>
    <r>
      <t>0.435</t>
    </r>
    <r>
      <rPr>
        <sz val="8"/>
        <color rgb="FF000000"/>
        <rFont val="Arial"/>
        <family val="2"/>
      </rPr>
      <t>(0.394‑0.480)</t>
    </r>
  </si>
  <si>
    <r>
      <t>0.517</t>
    </r>
    <r>
      <rPr>
        <sz val="8"/>
        <color rgb="FF000000"/>
        <rFont val="Arial"/>
        <family val="2"/>
      </rPr>
      <t>(0.468‑0.570)</t>
    </r>
  </si>
  <si>
    <r>
      <t>0.577</t>
    </r>
    <r>
      <rPr>
        <sz val="8"/>
        <color rgb="FF000000"/>
        <rFont val="Arial"/>
        <family val="2"/>
      </rPr>
      <t>(0.521‑0.636)</t>
    </r>
  </si>
  <si>
    <r>
      <t>0.653</t>
    </r>
    <r>
      <rPr>
        <sz val="8"/>
        <color rgb="FF000000"/>
        <rFont val="Arial"/>
        <family val="2"/>
      </rPr>
      <t>(0.586‑0.721)</t>
    </r>
  </si>
  <si>
    <r>
      <t>0.710</t>
    </r>
    <r>
      <rPr>
        <sz val="8"/>
        <color rgb="FF000000"/>
        <rFont val="Arial"/>
        <family val="2"/>
      </rPr>
      <t>(0.634‑0.785)</t>
    </r>
  </si>
  <si>
    <r>
      <t>0.766</t>
    </r>
    <r>
      <rPr>
        <sz val="8"/>
        <color rgb="FF000000"/>
        <rFont val="Arial"/>
        <family val="2"/>
      </rPr>
      <t>(0.681‑0.849)</t>
    </r>
  </si>
  <si>
    <r>
      <t>0.820</t>
    </r>
    <r>
      <rPr>
        <sz val="8"/>
        <color rgb="FF000000"/>
        <rFont val="Arial"/>
        <family val="2"/>
      </rPr>
      <t>(0.723‑0.912)</t>
    </r>
  </si>
  <si>
    <r>
      <t>0.889</t>
    </r>
    <r>
      <rPr>
        <sz val="8"/>
        <color rgb="FF000000"/>
        <rFont val="Arial"/>
        <family val="2"/>
      </rPr>
      <t>(0.776‑0.995)</t>
    </r>
  </si>
  <si>
    <r>
      <t>0.943</t>
    </r>
    <r>
      <rPr>
        <sz val="8"/>
        <color rgb="FF000000"/>
        <rFont val="Arial"/>
        <family val="2"/>
      </rPr>
      <t>(0.816‑1.06)</t>
    </r>
  </si>
  <si>
    <r>
      <t>0.580</t>
    </r>
    <r>
      <rPr>
        <sz val="8"/>
        <color rgb="FF000000"/>
        <rFont val="Arial"/>
        <family val="2"/>
      </rPr>
      <t>(0.525‑0.639)</t>
    </r>
  </si>
  <si>
    <r>
      <t>0.696</t>
    </r>
    <r>
      <rPr>
        <sz val="8"/>
        <color rgb="FF000000"/>
        <rFont val="Arial"/>
        <family val="2"/>
      </rPr>
      <t>(0.631‑0.767)</t>
    </r>
  </si>
  <si>
    <r>
      <t>0.829</t>
    </r>
    <r>
      <rPr>
        <sz val="8"/>
        <color rgb="FF000000"/>
        <rFont val="Arial"/>
        <family val="2"/>
      </rPr>
      <t>(0.750‑0.914)</t>
    </r>
  </si>
  <si>
    <r>
      <t>0.923</t>
    </r>
    <r>
      <rPr>
        <sz val="8"/>
        <color rgb="FF000000"/>
        <rFont val="Arial"/>
        <family val="2"/>
      </rPr>
      <t>(0.833‑1.02)</t>
    </r>
  </si>
  <si>
    <r>
      <t>1.04</t>
    </r>
    <r>
      <rPr>
        <sz val="8"/>
        <color rgb="FF000000"/>
        <rFont val="Arial"/>
        <family val="2"/>
      </rPr>
      <t>(0.934‑1.15)</t>
    </r>
  </si>
  <si>
    <r>
      <t>1.22</t>
    </r>
    <r>
      <rPr>
        <sz val="8"/>
        <color rgb="FF000000"/>
        <rFont val="Arial"/>
        <family val="2"/>
      </rPr>
      <t>(1.08‑1.35)</t>
    </r>
  </si>
  <si>
    <r>
      <t>1.30</t>
    </r>
    <r>
      <rPr>
        <sz val="8"/>
        <color rgb="FF000000"/>
        <rFont val="Arial"/>
        <family val="2"/>
      </rPr>
      <t>(1.15‑1.45)</t>
    </r>
  </si>
  <si>
    <r>
      <t>1.41</t>
    </r>
    <r>
      <rPr>
        <sz val="8"/>
        <color rgb="FF000000"/>
        <rFont val="Arial"/>
        <family val="2"/>
      </rPr>
      <t>(1.23‑1.57)</t>
    </r>
  </si>
  <si>
    <r>
      <t>1.49</t>
    </r>
    <r>
      <rPr>
        <sz val="8"/>
        <color rgb="FF000000"/>
        <rFont val="Arial"/>
        <family val="2"/>
      </rPr>
      <t>(1.29‑1.67)</t>
    </r>
  </si>
  <si>
    <r>
      <t>0.725</t>
    </r>
    <r>
      <rPr>
        <sz val="8"/>
        <color rgb="FF000000"/>
        <rFont val="Arial"/>
        <family val="2"/>
      </rPr>
      <t>(0.656‑0.799)</t>
    </r>
  </si>
  <si>
    <r>
      <t>0.875</t>
    </r>
    <r>
      <rPr>
        <sz val="8"/>
        <color rgb="FF000000"/>
        <rFont val="Arial"/>
        <family val="2"/>
      </rPr>
      <t>(0.793‑0.965)</t>
    </r>
  </si>
  <si>
    <r>
      <t>1.05</t>
    </r>
    <r>
      <rPr>
        <sz val="8"/>
        <color rgb="FF000000"/>
        <rFont val="Arial"/>
        <family val="2"/>
      </rPr>
      <t>(0.948‑1.16)</t>
    </r>
  </si>
  <si>
    <r>
      <t>1.17</t>
    </r>
    <r>
      <rPr>
        <sz val="8"/>
        <color rgb="FF000000"/>
        <rFont val="Arial"/>
        <family val="2"/>
      </rPr>
      <t>(1.05‑1.29)</t>
    </r>
  </si>
  <si>
    <r>
      <t>1.32</t>
    </r>
    <r>
      <rPr>
        <sz val="8"/>
        <color rgb="FF000000"/>
        <rFont val="Arial"/>
        <family val="2"/>
      </rPr>
      <t>(1.18‑1.46)</t>
    </r>
  </si>
  <si>
    <r>
      <t>1.64</t>
    </r>
    <r>
      <rPr>
        <sz val="8"/>
        <color rgb="FF000000"/>
        <rFont val="Arial"/>
        <family val="2"/>
      </rPr>
      <t>(1.45‑1.83)</t>
    </r>
  </si>
  <si>
    <r>
      <t>1.77</t>
    </r>
    <r>
      <rPr>
        <sz val="8"/>
        <color rgb="FF000000"/>
        <rFont val="Arial"/>
        <family val="2"/>
      </rPr>
      <t>(1.55‑1.98)</t>
    </r>
  </si>
  <si>
    <r>
      <t>1.86</t>
    </r>
    <r>
      <rPr>
        <sz val="8"/>
        <color rgb="FF000000"/>
        <rFont val="Arial"/>
        <family val="2"/>
      </rPr>
      <t>(1.61‑2.10)</t>
    </r>
  </si>
  <si>
    <r>
      <t>0.994</t>
    </r>
    <r>
      <rPr>
        <sz val="8"/>
        <color rgb="FF000000"/>
        <rFont val="Arial"/>
        <family val="2"/>
      </rPr>
      <t>(0.900‑1.10)</t>
    </r>
  </si>
  <si>
    <r>
      <t>1.69</t>
    </r>
    <r>
      <rPr>
        <sz val="8"/>
        <color rgb="FF000000"/>
        <rFont val="Arial"/>
        <family val="2"/>
      </rPr>
      <t>(1.53‑1.87)</t>
    </r>
  </si>
  <si>
    <r>
      <t>1.96</t>
    </r>
    <r>
      <rPr>
        <sz val="8"/>
        <color rgb="FF000000"/>
        <rFont val="Arial"/>
        <family val="2"/>
      </rPr>
      <t>(1.75‑2.16)</t>
    </r>
  </si>
  <si>
    <r>
      <t>2.36</t>
    </r>
    <r>
      <rPr>
        <sz val="8"/>
        <color rgb="FF000000"/>
        <rFont val="Arial"/>
        <family val="2"/>
      </rPr>
      <t>(2.09‑2.61)</t>
    </r>
  </si>
  <si>
    <r>
      <t>2.55</t>
    </r>
    <r>
      <rPr>
        <sz val="8"/>
        <color rgb="FF000000"/>
        <rFont val="Arial"/>
        <family val="2"/>
      </rPr>
      <t>(2.25‑2.84)</t>
    </r>
  </si>
  <si>
    <r>
      <t>2.82</t>
    </r>
    <r>
      <rPr>
        <sz val="8"/>
        <color rgb="FF000000"/>
        <rFont val="Arial"/>
        <family val="2"/>
      </rPr>
      <t>(2.46‑3.15)</t>
    </r>
  </si>
  <si>
    <r>
      <t>3.02</t>
    </r>
    <r>
      <rPr>
        <sz val="8"/>
        <color rgb="FF000000"/>
        <rFont val="Arial"/>
        <family val="2"/>
      </rPr>
      <t>(2.61‑3.40)</t>
    </r>
  </si>
  <si>
    <r>
      <t>1.52</t>
    </r>
    <r>
      <rPr>
        <sz val="8"/>
        <color rgb="FF000000"/>
        <rFont val="Arial"/>
        <family val="2"/>
      </rPr>
      <t>(1.37‑1.67)</t>
    </r>
  </si>
  <si>
    <r>
      <t>2.60</t>
    </r>
    <r>
      <rPr>
        <sz val="8"/>
        <color rgb="FF000000"/>
        <rFont val="Arial"/>
        <family val="2"/>
      </rPr>
      <t>(2.34‑2.87)</t>
    </r>
  </si>
  <si>
    <r>
      <t>2.92</t>
    </r>
    <r>
      <rPr>
        <sz val="8"/>
        <color rgb="FF000000"/>
        <rFont val="Arial"/>
        <family val="2"/>
      </rPr>
      <t>(2.61‑3.23)</t>
    </r>
  </si>
  <si>
    <r>
      <t>3.25</t>
    </r>
    <r>
      <rPr>
        <sz val="8"/>
        <color rgb="FF000000"/>
        <rFont val="Arial"/>
        <family val="2"/>
      </rPr>
      <t>(2.88‑3.60)</t>
    </r>
  </si>
  <si>
    <r>
      <t>3.58</t>
    </r>
    <r>
      <rPr>
        <sz val="8"/>
        <color rgb="FF000000"/>
        <rFont val="Arial"/>
        <family val="2"/>
      </rPr>
      <t>(3.16‑3.98)</t>
    </r>
  </si>
  <si>
    <r>
      <t>4.04</t>
    </r>
    <r>
      <rPr>
        <sz val="8"/>
        <color rgb="FF000000"/>
        <rFont val="Arial"/>
        <family val="2"/>
      </rPr>
      <t>(3.53‑4.52)</t>
    </r>
  </si>
  <si>
    <r>
      <t>4.41</t>
    </r>
    <r>
      <rPr>
        <sz val="8"/>
        <color rgb="FF000000"/>
        <rFont val="Arial"/>
        <family val="2"/>
      </rPr>
      <t>(3.81‑4.96)</t>
    </r>
  </si>
  <si>
    <r>
      <t>1.50</t>
    </r>
    <r>
      <rPr>
        <sz val="8"/>
        <color rgb="FF000000"/>
        <rFont val="Arial"/>
        <family val="2"/>
      </rPr>
      <t>(1.36‑1.67)</t>
    </r>
  </si>
  <si>
    <r>
      <t>2.32</t>
    </r>
    <r>
      <rPr>
        <sz val="8"/>
        <color rgb="FF000000"/>
        <rFont val="Arial"/>
        <family val="2"/>
      </rPr>
      <t>(2.10‑2.57)</t>
    </r>
  </si>
  <si>
    <r>
      <t>2.70</t>
    </r>
    <r>
      <rPr>
        <sz val="8"/>
        <color rgb="FF000000"/>
        <rFont val="Arial"/>
        <family val="2"/>
      </rPr>
      <t>(2.43‑2.99)</t>
    </r>
  </si>
  <si>
    <r>
      <t>3.23</t>
    </r>
    <r>
      <rPr>
        <sz val="8"/>
        <color rgb="FF000000"/>
        <rFont val="Arial"/>
        <family val="2"/>
      </rPr>
      <t>(2.89‑3.57)</t>
    </r>
  </si>
  <si>
    <r>
      <t>3.66</t>
    </r>
    <r>
      <rPr>
        <sz val="8"/>
        <color rgb="FF000000"/>
        <rFont val="Arial"/>
        <family val="2"/>
      </rPr>
      <t>(3.26‑4.05)</t>
    </r>
  </si>
  <si>
    <r>
      <t>4.11</t>
    </r>
    <r>
      <rPr>
        <sz val="8"/>
        <color rgb="FF000000"/>
        <rFont val="Arial"/>
        <family val="2"/>
      </rPr>
      <t>(3.64‑4.57)</t>
    </r>
  </si>
  <si>
    <r>
      <t>4.59</t>
    </r>
    <r>
      <rPr>
        <sz val="8"/>
        <color rgb="FF000000"/>
        <rFont val="Arial"/>
        <family val="2"/>
      </rPr>
      <t>(4.03‑5.11)</t>
    </r>
  </si>
  <si>
    <r>
      <t>5.26</t>
    </r>
    <r>
      <rPr>
        <sz val="8"/>
        <color rgb="FF000000"/>
        <rFont val="Arial"/>
        <family val="2"/>
      </rPr>
      <t>(4.56‑5.89)</t>
    </r>
  </si>
  <si>
    <r>
      <t>5.82</t>
    </r>
    <r>
      <rPr>
        <sz val="8"/>
        <color rgb="FF000000"/>
        <rFont val="Arial"/>
        <family val="2"/>
      </rPr>
      <t>(4.99‑6.56)</t>
    </r>
  </si>
  <si>
    <r>
      <t>1.64</t>
    </r>
    <r>
      <rPr>
        <sz val="8"/>
        <color rgb="FF000000"/>
        <rFont val="Arial"/>
        <family val="2"/>
      </rPr>
      <t>(1.47‑1.82)</t>
    </r>
  </si>
  <si>
    <r>
      <t>2.00</t>
    </r>
    <r>
      <rPr>
        <sz val="8"/>
        <color rgb="FF000000"/>
        <rFont val="Arial"/>
        <family val="2"/>
      </rPr>
      <t>(1.80‑2.22)</t>
    </r>
  </si>
  <si>
    <r>
      <t>2.53</t>
    </r>
    <r>
      <rPr>
        <sz val="8"/>
        <color rgb="FF000000"/>
        <rFont val="Arial"/>
        <family val="2"/>
      </rPr>
      <t>(2.27‑2.81)</t>
    </r>
  </si>
  <si>
    <r>
      <t>2.95</t>
    </r>
    <r>
      <rPr>
        <sz val="8"/>
        <color rgb="FF000000"/>
        <rFont val="Arial"/>
        <family val="2"/>
      </rPr>
      <t>(2.64‑3.28)</t>
    </r>
  </si>
  <si>
    <r>
      <t>3.55</t>
    </r>
    <r>
      <rPr>
        <sz val="8"/>
        <color rgb="FF000000"/>
        <rFont val="Arial"/>
        <family val="2"/>
      </rPr>
      <t>(3.15‑3.94)</t>
    </r>
  </si>
  <si>
    <r>
      <t>4.05</t>
    </r>
    <r>
      <rPr>
        <sz val="8"/>
        <color rgb="FF000000"/>
        <rFont val="Arial"/>
        <family val="2"/>
      </rPr>
      <t>(3.56‑4.50)</t>
    </r>
  </si>
  <si>
    <r>
      <t>4.57</t>
    </r>
    <r>
      <rPr>
        <sz val="8"/>
        <color rgb="FF000000"/>
        <rFont val="Arial"/>
        <family val="2"/>
      </rPr>
      <t>(4.00‑5.09)</t>
    </r>
  </si>
  <si>
    <r>
      <t>5.13</t>
    </r>
    <r>
      <rPr>
        <sz val="8"/>
        <color rgb="FF000000"/>
        <rFont val="Arial"/>
        <family val="2"/>
      </rPr>
      <t>(4.45‑5.74)</t>
    </r>
  </si>
  <si>
    <r>
      <t>5.94</t>
    </r>
    <r>
      <rPr>
        <sz val="8"/>
        <color rgb="FF000000"/>
        <rFont val="Arial"/>
        <family val="2"/>
      </rPr>
      <t>(5.08‑6.68)</t>
    </r>
  </si>
  <si>
    <r>
      <t>6.61</t>
    </r>
    <r>
      <rPr>
        <sz val="8"/>
        <color rgb="FF000000"/>
        <rFont val="Arial"/>
        <family val="2"/>
      </rPr>
      <t>(5.58‑7.48)</t>
    </r>
  </si>
  <si>
    <r>
      <t>2.01</t>
    </r>
    <r>
      <rPr>
        <sz val="8"/>
        <color rgb="FF000000"/>
        <rFont val="Arial"/>
        <family val="2"/>
      </rPr>
      <t>(1.81‑2.24)</t>
    </r>
  </si>
  <si>
    <r>
      <t>3.08</t>
    </r>
    <r>
      <rPr>
        <sz val="8"/>
        <color rgb="FF000000"/>
        <rFont val="Arial"/>
        <family val="2"/>
      </rPr>
      <t>(2.77‑3.43)</t>
    </r>
  </si>
  <si>
    <r>
      <t>3.61</t>
    </r>
    <r>
      <rPr>
        <sz val="8"/>
        <color rgb="FF000000"/>
        <rFont val="Arial"/>
        <family val="2"/>
      </rPr>
      <t>(3.23‑4.01)</t>
    </r>
  </si>
  <si>
    <r>
      <t>4.38</t>
    </r>
    <r>
      <rPr>
        <sz val="8"/>
        <color rgb="FF000000"/>
        <rFont val="Arial"/>
        <family val="2"/>
      </rPr>
      <t>(3.89‑4.87)</t>
    </r>
  </si>
  <si>
    <r>
      <t>5.04</t>
    </r>
    <r>
      <rPr>
        <sz val="8"/>
        <color rgb="FF000000"/>
        <rFont val="Arial"/>
        <family val="2"/>
      </rPr>
      <t>(4.43‑5.62)</t>
    </r>
  </si>
  <si>
    <r>
      <t>5.75</t>
    </r>
    <r>
      <rPr>
        <sz val="8"/>
        <color rgb="FF000000"/>
        <rFont val="Arial"/>
        <family val="2"/>
      </rPr>
      <t>(5.01‑6.43)</t>
    </r>
  </si>
  <si>
    <r>
      <t>6.53</t>
    </r>
    <r>
      <rPr>
        <sz val="8"/>
        <color rgb="FF000000"/>
        <rFont val="Arial"/>
        <family val="2"/>
      </rPr>
      <t>(5.63‑7.33)</t>
    </r>
  </si>
  <si>
    <r>
      <t>7.68</t>
    </r>
    <r>
      <rPr>
        <sz val="8"/>
        <color rgb="FF000000"/>
        <rFont val="Arial"/>
        <family val="2"/>
      </rPr>
      <t>(6.51‑8.68)</t>
    </r>
  </si>
  <si>
    <r>
      <t>8.66</t>
    </r>
    <r>
      <rPr>
        <sz val="8"/>
        <color rgb="FF000000"/>
        <rFont val="Arial"/>
        <family val="2"/>
      </rPr>
      <t>(7.22‑9.85)</t>
    </r>
  </si>
  <si>
    <r>
      <t>2.40</t>
    </r>
    <r>
      <rPr>
        <sz val="8"/>
        <color rgb="FF000000"/>
        <rFont val="Arial"/>
        <family val="2"/>
      </rPr>
      <t>(2.16‑2.71)</t>
    </r>
  </si>
  <si>
    <r>
      <t>2.92</t>
    </r>
    <r>
      <rPr>
        <sz val="8"/>
        <color rgb="FF000000"/>
        <rFont val="Arial"/>
        <family val="2"/>
      </rPr>
      <t>(2.61‑3.29)</t>
    </r>
  </si>
  <si>
    <r>
      <t>3.71</t>
    </r>
    <r>
      <rPr>
        <sz val="8"/>
        <color rgb="FF000000"/>
        <rFont val="Arial"/>
        <family val="2"/>
      </rPr>
      <t>(3.31‑4.17)</t>
    </r>
  </si>
  <si>
    <r>
      <t>4.38</t>
    </r>
    <r>
      <rPr>
        <sz val="8"/>
        <color rgb="FF000000"/>
        <rFont val="Arial"/>
        <family val="2"/>
      </rPr>
      <t>(3.89‑4.93)</t>
    </r>
  </si>
  <si>
    <r>
      <t>5.41</t>
    </r>
    <r>
      <rPr>
        <sz val="8"/>
        <color rgb="FF000000"/>
        <rFont val="Arial"/>
        <family val="2"/>
      </rPr>
      <t>(4.76‑6.08)</t>
    </r>
  </si>
  <si>
    <r>
      <t>6.31</t>
    </r>
    <r>
      <rPr>
        <sz val="8"/>
        <color rgb="FF000000"/>
        <rFont val="Arial"/>
        <family val="2"/>
      </rPr>
      <t>(5.50‑7.10)</t>
    </r>
  </si>
  <si>
    <r>
      <t>7.32</t>
    </r>
    <r>
      <rPr>
        <sz val="8"/>
        <color rgb="FF000000"/>
        <rFont val="Arial"/>
        <family val="2"/>
      </rPr>
      <t>(6.29‑8.25)</t>
    </r>
  </si>
  <si>
    <r>
      <t>8.44</t>
    </r>
    <r>
      <rPr>
        <sz val="8"/>
        <color rgb="FF000000"/>
        <rFont val="Arial"/>
        <family val="2"/>
      </rPr>
      <t>(7.15‑9.54)</t>
    </r>
  </si>
  <si>
    <r>
      <t>11.7</t>
    </r>
    <r>
      <rPr>
        <sz val="8"/>
        <color rgb="FF000000"/>
        <rFont val="Arial"/>
        <family val="2"/>
      </rPr>
      <t>(9.49‑13.3)</t>
    </r>
  </si>
  <si>
    <r>
      <t>2.84</t>
    </r>
    <r>
      <rPr>
        <sz val="8"/>
        <color rgb="FF000000"/>
        <rFont val="Arial"/>
        <family val="2"/>
      </rPr>
      <t>(2.57‑3.19)</t>
    </r>
  </si>
  <si>
    <r>
      <t>3.46</t>
    </r>
    <r>
      <rPr>
        <sz val="8"/>
        <color rgb="FF000000"/>
        <rFont val="Arial"/>
        <family val="2"/>
      </rPr>
      <t>(3.12‑3.88)</t>
    </r>
  </si>
  <si>
    <r>
      <t>4.49</t>
    </r>
    <r>
      <rPr>
        <sz val="8"/>
        <color rgb="FF000000"/>
        <rFont val="Arial"/>
        <family val="2"/>
      </rPr>
      <t>(4.05‑5.03)</t>
    </r>
  </si>
  <si>
    <r>
      <t>5.39</t>
    </r>
    <r>
      <rPr>
        <sz val="8"/>
        <color rgb="FF000000"/>
        <rFont val="Arial"/>
        <family val="2"/>
      </rPr>
      <t>(4.84‑6.02)</t>
    </r>
  </si>
  <si>
    <r>
      <t>6.75</t>
    </r>
    <r>
      <rPr>
        <sz val="8"/>
        <color rgb="FF000000"/>
        <rFont val="Arial"/>
        <family val="2"/>
      </rPr>
      <t>(6.02‑7.51)</t>
    </r>
  </si>
  <si>
    <r>
      <t>7.95</t>
    </r>
    <r>
      <rPr>
        <sz val="8"/>
        <color rgb="FF000000"/>
        <rFont val="Arial"/>
        <family val="2"/>
      </rPr>
      <t>(7.04‑8.82)</t>
    </r>
  </si>
  <si>
    <r>
      <t>9.31</t>
    </r>
    <r>
      <rPr>
        <sz val="8"/>
        <color rgb="FF000000"/>
        <rFont val="Arial"/>
        <family val="2"/>
      </rPr>
      <t>(8.17‑10.3)</t>
    </r>
  </si>
  <si>
    <r>
      <t>10.8</t>
    </r>
    <r>
      <rPr>
        <sz val="8"/>
        <color rgb="FF000000"/>
        <rFont val="Arial"/>
        <family val="2"/>
      </rPr>
      <t>(9.41‑12.0)</t>
    </r>
  </si>
  <si>
    <r>
      <t>13.2</t>
    </r>
    <r>
      <rPr>
        <sz val="8"/>
        <color rgb="FF000000"/>
        <rFont val="Arial"/>
        <family val="2"/>
      </rPr>
      <t>(11.3‑14.6)</t>
    </r>
  </si>
  <si>
    <r>
      <t>15.2</t>
    </r>
    <r>
      <rPr>
        <sz val="8"/>
        <color rgb="FF000000"/>
        <rFont val="Arial"/>
        <family val="2"/>
      </rPr>
      <t>(12.9‑16.8)</t>
    </r>
  </si>
  <si>
    <r>
      <t>3.22</t>
    </r>
    <r>
      <rPr>
        <sz val="8"/>
        <color rgb="FF000000"/>
        <rFont val="Arial"/>
        <family val="2"/>
      </rPr>
      <t>(2.90‑3.61)</t>
    </r>
  </si>
  <si>
    <r>
      <t>3.92</t>
    </r>
    <r>
      <rPr>
        <sz val="8"/>
        <color rgb="FF000000"/>
        <rFont val="Arial"/>
        <family val="2"/>
      </rPr>
      <t>(3.53‑4.39)</t>
    </r>
  </si>
  <si>
    <r>
      <t>5.08</t>
    </r>
    <r>
      <rPr>
        <sz val="8"/>
        <color rgb="FF000000"/>
        <rFont val="Arial"/>
        <family val="2"/>
      </rPr>
      <t>(4.57‑5.70)</t>
    </r>
  </si>
  <si>
    <r>
      <t>6.08</t>
    </r>
    <r>
      <rPr>
        <sz val="8"/>
        <color rgb="FF000000"/>
        <rFont val="Arial"/>
        <family val="2"/>
      </rPr>
      <t>(5.45‑6.80)</t>
    </r>
  </si>
  <si>
    <r>
      <t>7.59</t>
    </r>
    <r>
      <rPr>
        <sz val="8"/>
        <color rgb="FF000000"/>
        <rFont val="Arial"/>
        <family val="2"/>
      </rPr>
      <t>(6.76‑8.47)</t>
    </r>
  </si>
  <si>
    <r>
      <t>8.92</t>
    </r>
    <r>
      <rPr>
        <sz val="8"/>
        <color rgb="FF000000"/>
        <rFont val="Arial"/>
        <family val="2"/>
      </rPr>
      <t>(7.89‑9.92)</t>
    </r>
  </si>
  <si>
    <r>
      <t>10.4</t>
    </r>
    <r>
      <rPr>
        <sz val="8"/>
        <color rgb="FF000000"/>
        <rFont val="Arial"/>
        <family val="2"/>
      </rPr>
      <t>(9.12‑11.6)</t>
    </r>
  </si>
  <si>
    <r>
      <t>12.1</t>
    </r>
    <r>
      <rPr>
        <sz val="8"/>
        <color rgb="FF000000"/>
        <rFont val="Arial"/>
        <family val="2"/>
      </rPr>
      <t>(10.5‑13.4)</t>
    </r>
  </si>
  <si>
    <r>
      <t>14.6</t>
    </r>
    <r>
      <rPr>
        <sz val="8"/>
        <color rgb="FF000000"/>
        <rFont val="Arial"/>
        <family val="2"/>
      </rPr>
      <t>(12.5‑16.2)</t>
    </r>
  </si>
  <si>
    <r>
      <t>16.8</t>
    </r>
    <r>
      <rPr>
        <sz val="8"/>
        <color rgb="FF000000"/>
        <rFont val="Arial"/>
        <family val="2"/>
      </rPr>
      <t>(14.2‑18.7)</t>
    </r>
  </si>
  <si>
    <r>
      <t>3.42</t>
    </r>
    <r>
      <rPr>
        <sz val="8"/>
        <color rgb="FF000000"/>
        <rFont val="Arial"/>
        <family val="2"/>
      </rPr>
      <t>(3.09‑3.81)</t>
    </r>
  </si>
  <si>
    <r>
      <t>4.15</t>
    </r>
    <r>
      <rPr>
        <sz val="8"/>
        <color rgb="FF000000"/>
        <rFont val="Arial"/>
        <family val="2"/>
      </rPr>
      <t>(3.75‑4.63)</t>
    </r>
  </si>
  <si>
    <r>
      <t>5.36</t>
    </r>
    <r>
      <rPr>
        <sz val="8"/>
        <color rgb="FF000000"/>
        <rFont val="Arial"/>
        <family val="2"/>
      </rPr>
      <t>(4.84‑5.98)</t>
    </r>
  </si>
  <si>
    <r>
      <t>6.40</t>
    </r>
    <r>
      <rPr>
        <sz val="8"/>
        <color rgb="FF000000"/>
        <rFont val="Arial"/>
        <family val="2"/>
      </rPr>
      <t>(5.76‑7.12)</t>
    </r>
  </si>
  <si>
    <r>
      <t>7.96</t>
    </r>
    <r>
      <rPr>
        <sz val="8"/>
        <color rgb="FF000000"/>
        <rFont val="Arial"/>
        <family val="2"/>
      </rPr>
      <t>(7.12‑8.83)</t>
    </r>
  </si>
  <si>
    <r>
      <t>9.31</t>
    </r>
    <r>
      <rPr>
        <sz val="8"/>
        <color rgb="FF000000"/>
        <rFont val="Arial"/>
        <family val="2"/>
      </rPr>
      <t>(8.28‑10.3)</t>
    </r>
  </si>
  <si>
    <r>
      <t>10.8</t>
    </r>
    <r>
      <rPr>
        <sz val="8"/>
        <color rgb="FF000000"/>
        <rFont val="Arial"/>
        <family val="2"/>
      </rPr>
      <t>(9.54‑12.0)</t>
    </r>
  </si>
  <si>
    <r>
      <t>15.1</t>
    </r>
    <r>
      <rPr>
        <sz val="8"/>
        <color rgb="FF000000"/>
        <rFont val="Arial"/>
        <family val="2"/>
      </rPr>
      <t>(13.0‑16.7)</t>
    </r>
  </si>
  <si>
    <r>
      <t>17.3</t>
    </r>
    <r>
      <rPr>
        <sz val="8"/>
        <color rgb="FF000000"/>
        <rFont val="Arial"/>
        <family val="2"/>
      </rPr>
      <t>(14.7‑19.1)</t>
    </r>
  </si>
  <si>
    <r>
      <t>3.61</t>
    </r>
    <r>
      <rPr>
        <sz val="8"/>
        <color rgb="FF000000"/>
        <rFont val="Arial"/>
        <family val="2"/>
      </rPr>
      <t>(3.28‑4.02)</t>
    </r>
  </si>
  <si>
    <r>
      <t>4.39</t>
    </r>
    <r>
      <rPr>
        <sz val="8"/>
        <color rgb="FF000000"/>
        <rFont val="Arial"/>
        <family val="2"/>
      </rPr>
      <t>(3.98‑4.87)</t>
    </r>
  </si>
  <si>
    <r>
      <t>5.64</t>
    </r>
    <r>
      <rPr>
        <sz val="8"/>
        <color rgb="FF000000"/>
        <rFont val="Arial"/>
        <family val="2"/>
      </rPr>
      <t>(5.11‑6.27)</t>
    </r>
  </si>
  <si>
    <r>
      <t>6.72</t>
    </r>
    <r>
      <rPr>
        <sz val="8"/>
        <color rgb="FF000000"/>
        <rFont val="Arial"/>
        <family val="2"/>
      </rPr>
      <t>(6.07‑7.45)</t>
    </r>
  </si>
  <si>
    <r>
      <t>8.32</t>
    </r>
    <r>
      <rPr>
        <sz val="8"/>
        <color rgb="FF000000"/>
        <rFont val="Arial"/>
        <family val="2"/>
      </rPr>
      <t>(7.47‑9.20)</t>
    </r>
  </si>
  <si>
    <r>
      <t>9.71</t>
    </r>
    <r>
      <rPr>
        <sz val="8"/>
        <color rgb="FF000000"/>
        <rFont val="Arial"/>
        <family val="2"/>
      </rPr>
      <t>(8.67‑10.7)</t>
    </r>
  </si>
  <si>
    <r>
      <t>11.2</t>
    </r>
    <r>
      <rPr>
        <sz val="8"/>
        <color rgb="FF000000"/>
        <rFont val="Arial"/>
        <family val="2"/>
      </rPr>
      <t>(9.96‑12.4)</t>
    </r>
  </si>
  <si>
    <r>
      <t>13.0</t>
    </r>
    <r>
      <rPr>
        <sz val="8"/>
        <color rgb="FF000000"/>
        <rFont val="Arial"/>
        <family val="2"/>
      </rPr>
      <t>(11.4‑14.3)</t>
    </r>
  </si>
  <si>
    <r>
      <t>15.5</t>
    </r>
    <r>
      <rPr>
        <sz val="8"/>
        <color rgb="FF000000"/>
        <rFont val="Arial"/>
        <family val="2"/>
      </rPr>
      <t>(13.5‑17.1)</t>
    </r>
  </si>
  <si>
    <r>
      <t>17.8</t>
    </r>
    <r>
      <rPr>
        <sz val="8"/>
        <color rgb="FF000000"/>
        <rFont val="Arial"/>
        <family val="2"/>
      </rPr>
      <t>(15.2‑19.5)</t>
    </r>
  </si>
  <si>
    <r>
      <t>4.18</t>
    </r>
    <r>
      <rPr>
        <sz val="8"/>
        <color rgb="FF000000"/>
        <rFont val="Arial"/>
        <family val="2"/>
      </rPr>
      <t>(3.83‑4.59)</t>
    </r>
  </si>
  <si>
    <r>
      <t>5.04</t>
    </r>
    <r>
      <rPr>
        <sz val="8"/>
        <color rgb="FF000000"/>
        <rFont val="Arial"/>
        <family val="2"/>
      </rPr>
      <t>(4.62‑5.54)</t>
    </r>
  </si>
  <si>
    <r>
      <t>6.39</t>
    </r>
    <r>
      <rPr>
        <sz val="8"/>
        <color rgb="FF000000"/>
        <rFont val="Arial"/>
        <family val="2"/>
      </rPr>
      <t>(5.86‑7.01)</t>
    </r>
  </si>
  <si>
    <r>
      <t>7.53</t>
    </r>
    <r>
      <rPr>
        <sz val="8"/>
        <color rgb="FF000000"/>
        <rFont val="Arial"/>
        <family val="2"/>
      </rPr>
      <t>(6.89‑8.26)</t>
    </r>
  </si>
  <si>
    <r>
      <t>9.22</t>
    </r>
    <r>
      <rPr>
        <sz val="8"/>
        <color rgb="FF000000"/>
        <rFont val="Arial"/>
        <family val="2"/>
      </rPr>
      <t>(8.39‑10.1)</t>
    </r>
  </si>
  <si>
    <r>
      <t>10.7</t>
    </r>
    <r>
      <rPr>
        <sz val="8"/>
        <color rgb="FF000000"/>
        <rFont val="Arial"/>
        <family val="2"/>
      </rPr>
      <t>(9.66‑11.7)</t>
    </r>
  </si>
  <si>
    <r>
      <t>12.3</t>
    </r>
    <r>
      <rPr>
        <sz val="8"/>
        <color rgb="FF000000"/>
        <rFont val="Arial"/>
        <family val="2"/>
      </rPr>
      <t>(11.0‑13.4)</t>
    </r>
  </si>
  <si>
    <r>
      <t>14.0</t>
    </r>
    <r>
      <rPr>
        <sz val="8"/>
        <color rgb="FF000000"/>
        <rFont val="Arial"/>
        <family val="2"/>
      </rPr>
      <t>(12.5‑15.3)</t>
    </r>
  </si>
  <si>
    <r>
      <t>18.9</t>
    </r>
    <r>
      <rPr>
        <sz val="8"/>
        <color rgb="FF000000"/>
        <rFont val="Arial"/>
        <family val="2"/>
      </rPr>
      <t>(16.4‑20.6)</t>
    </r>
  </si>
  <si>
    <r>
      <t>4.74</t>
    </r>
    <r>
      <rPr>
        <sz val="8"/>
        <color rgb="FF000000"/>
        <rFont val="Arial"/>
        <family val="2"/>
      </rPr>
      <t>(4.37‑5.17)</t>
    </r>
  </si>
  <si>
    <r>
      <t>5.69</t>
    </r>
    <r>
      <rPr>
        <sz val="8"/>
        <color rgb="FF000000"/>
        <rFont val="Arial"/>
        <family val="2"/>
      </rPr>
      <t>(5.25‑6.21)</t>
    </r>
  </si>
  <si>
    <r>
      <t>7.10</t>
    </r>
    <r>
      <rPr>
        <sz val="8"/>
        <color rgb="FF000000"/>
        <rFont val="Arial"/>
        <family val="2"/>
      </rPr>
      <t>(6.54‑7.73)</t>
    </r>
  </si>
  <si>
    <r>
      <t>8.26</t>
    </r>
    <r>
      <rPr>
        <sz val="8"/>
        <color rgb="FF000000"/>
        <rFont val="Arial"/>
        <family val="2"/>
      </rPr>
      <t>(7.60‑8.98)</t>
    </r>
  </si>
  <si>
    <r>
      <t>9.95</t>
    </r>
    <r>
      <rPr>
        <sz val="8"/>
        <color rgb="FF000000"/>
        <rFont val="Arial"/>
        <family val="2"/>
      </rPr>
      <t>(9.12‑10.8)</t>
    </r>
  </si>
  <si>
    <r>
      <t>12.9</t>
    </r>
    <r>
      <rPr>
        <sz val="8"/>
        <color rgb="FF000000"/>
        <rFont val="Arial"/>
        <family val="2"/>
      </rPr>
      <t>(11.7‑14.0)</t>
    </r>
  </si>
  <si>
    <r>
      <t>16.9</t>
    </r>
    <r>
      <rPr>
        <sz val="8"/>
        <color rgb="FF000000"/>
        <rFont val="Arial"/>
        <family val="2"/>
      </rPr>
      <t>(15.1‑18.3)</t>
    </r>
  </si>
  <si>
    <r>
      <t>18.9</t>
    </r>
    <r>
      <rPr>
        <sz val="8"/>
        <color rgb="FF000000"/>
        <rFont val="Arial"/>
        <family val="2"/>
      </rPr>
      <t>(16.7‑20.8)</t>
    </r>
  </si>
  <si>
    <r>
      <t>6.31</t>
    </r>
    <r>
      <rPr>
        <sz val="8"/>
        <color rgb="FF000000"/>
        <rFont val="Arial"/>
        <family val="2"/>
      </rPr>
      <t>(5.90‑6.78)</t>
    </r>
  </si>
  <si>
    <r>
      <t>7.51</t>
    </r>
    <r>
      <rPr>
        <sz val="8"/>
        <color rgb="FF000000"/>
        <rFont val="Arial"/>
        <family val="2"/>
      </rPr>
      <t>(7.02‑8.07)</t>
    </r>
  </si>
  <si>
    <r>
      <t>9.09</t>
    </r>
    <r>
      <rPr>
        <sz val="8"/>
        <color rgb="FF000000"/>
        <rFont val="Arial"/>
        <family val="2"/>
      </rPr>
      <t>(8.48‑9.76)</t>
    </r>
  </si>
  <si>
    <r>
      <t>10.4</t>
    </r>
    <r>
      <rPr>
        <sz val="8"/>
        <color rgb="FF000000"/>
        <rFont val="Arial"/>
        <family val="2"/>
      </rPr>
      <t>(9.66‑11.1)</t>
    </r>
  </si>
  <si>
    <r>
      <t>12.1</t>
    </r>
    <r>
      <rPr>
        <sz val="8"/>
        <color rgb="FF000000"/>
        <rFont val="Arial"/>
        <family val="2"/>
      </rPr>
      <t>(11.3‑13.0)</t>
    </r>
  </si>
  <si>
    <r>
      <t>13.6</t>
    </r>
    <r>
      <rPr>
        <sz val="8"/>
        <color rgb="FF000000"/>
        <rFont val="Arial"/>
        <family val="2"/>
      </rPr>
      <t>(12.6‑14.5)</t>
    </r>
  </si>
  <si>
    <r>
      <t>15.1</t>
    </r>
    <r>
      <rPr>
        <sz val="8"/>
        <color rgb="FF000000"/>
        <rFont val="Arial"/>
        <family val="2"/>
      </rPr>
      <t>(13.9‑16.1)</t>
    </r>
  </si>
  <si>
    <r>
      <t>16.6</t>
    </r>
    <r>
      <rPr>
        <sz val="8"/>
        <color rgb="FF000000"/>
        <rFont val="Arial"/>
        <family val="2"/>
      </rPr>
      <t>(15.3‑17.8)</t>
    </r>
  </si>
  <si>
    <r>
      <t>18.8</t>
    </r>
    <r>
      <rPr>
        <sz val="8"/>
        <color rgb="FF000000"/>
        <rFont val="Arial"/>
        <family val="2"/>
      </rPr>
      <t>(17.1‑20.1)</t>
    </r>
  </si>
  <si>
    <r>
      <t>20.5</t>
    </r>
    <r>
      <rPr>
        <sz val="8"/>
        <color rgb="FF000000"/>
        <rFont val="Arial"/>
        <family val="2"/>
      </rPr>
      <t>(18.6‑22.0)</t>
    </r>
  </si>
  <si>
    <r>
      <t>7.84</t>
    </r>
    <r>
      <rPr>
        <sz val="8"/>
        <color rgb="FF000000"/>
        <rFont val="Arial"/>
        <family val="2"/>
      </rPr>
      <t>(7.33‑8.39)</t>
    </r>
  </si>
  <si>
    <r>
      <t>9.29</t>
    </r>
    <r>
      <rPr>
        <sz val="8"/>
        <color rgb="FF000000"/>
        <rFont val="Arial"/>
        <family val="2"/>
      </rPr>
      <t>(8.68‑9.94)</t>
    </r>
  </si>
  <si>
    <r>
      <t>12.5</t>
    </r>
    <r>
      <rPr>
        <sz val="8"/>
        <color rgb="FF000000"/>
        <rFont val="Arial"/>
        <family val="2"/>
      </rPr>
      <t>(11.6‑13.4)</t>
    </r>
  </si>
  <si>
    <r>
      <t>16.0</t>
    </r>
    <r>
      <rPr>
        <sz val="8"/>
        <color rgb="FF000000"/>
        <rFont val="Arial"/>
        <family val="2"/>
      </rPr>
      <t>(14.8‑17.1)</t>
    </r>
  </si>
  <si>
    <r>
      <t>21.3</t>
    </r>
    <r>
      <rPr>
        <sz val="8"/>
        <color rgb="FF000000"/>
        <rFont val="Arial"/>
        <family val="2"/>
      </rPr>
      <t>(19.5‑22.8)</t>
    </r>
  </si>
  <si>
    <r>
      <t>23.0</t>
    </r>
    <r>
      <rPr>
        <sz val="8"/>
        <color rgb="FF000000"/>
        <rFont val="Arial"/>
        <family val="2"/>
      </rPr>
      <t>(20.9‑24.6)</t>
    </r>
  </si>
  <si>
    <r>
      <t>9.81</t>
    </r>
    <r>
      <rPr>
        <sz val="8"/>
        <color rgb="FF000000"/>
        <rFont val="Arial"/>
        <family val="2"/>
      </rPr>
      <t>(9.21‑10.4)</t>
    </r>
  </si>
  <si>
    <r>
      <t>13.6</t>
    </r>
    <r>
      <rPr>
        <sz val="8"/>
        <color rgb="FF000000"/>
        <rFont val="Arial"/>
        <family val="2"/>
      </rPr>
      <t>(12.7‑14.4)</t>
    </r>
  </si>
  <si>
    <r>
      <t>15.1</t>
    </r>
    <r>
      <rPr>
        <sz val="8"/>
        <color rgb="FF000000"/>
        <rFont val="Arial"/>
        <family val="2"/>
      </rPr>
      <t>(14.2‑16.0)</t>
    </r>
  </si>
  <si>
    <r>
      <t>17.1</t>
    </r>
    <r>
      <rPr>
        <sz val="8"/>
        <color rgb="FF000000"/>
        <rFont val="Arial"/>
        <family val="2"/>
      </rPr>
      <t>(16.0‑18.1)</t>
    </r>
  </si>
  <si>
    <r>
      <t>20.1</t>
    </r>
    <r>
      <rPr>
        <sz val="8"/>
        <color rgb="FF000000"/>
        <rFont val="Arial"/>
        <family val="2"/>
      </rPr>
      <t>(18.7‑21.3)</t>
    </r>
  </si>
  <si>
    <r>
      <t>21.6</t>
    </r>
    <r>
      <rPr>
        <sz val="8"/>
        <color rgb="FF000000"/>
        <rFont val="Arial"/>
        <family val="2"/>
      </rPr>
      <t>(20.0‑22.9)</t>
    </r>
  </si>
  <si>
    <r>
      <t>23.5</t>
    </r>
    <r>
      <rPr>
        <sz val="8"/>
        <color rgb="FF000000"/>
        <rFont val="Arial"/>
        <family val="2"/>
      </rPr>
      <t>(21.7‑24.9)</t>
    </r>
  </si>
  <si>
    <r>
      <t>24.9</t>
    </r>
    <r>
      <rPr>
        <sz val="8"/>
        <color rgb="FF000000"/>
        <rFont val="Arial"/>
        <family val="2"/>
      </rPr>
      <t>(22.9‑26.5)</t>
    </r>
  </si>
  <si>
    <r>
      <t>13.8</t>
    </r>
    <r>
      <rPr>
        <sz val="8"/>
        <color rgb="FF000000"/>
        <rFont val="Arial"/>
        <family val="2"/>
      </rPr>
      <t>(13.0‑14.6)</t>
    </r>
  </si>
  <si>
    <r>
      <t>17.6</t>
    </r>
    <r>
      <rPr>
        <sz val="8"/>
        <color rgb="FF000000"/>
        <rFont val="Arial"/>
        <family val="2"/>
      </rPr>
      <t>(16.5‑18.6)</t>
    </r>
  </si>
  <si>
    <r>
      <t>19.6</t>
    </r>
    <r>
      <rPr>
        <sz val="8"/>
        <color rgb="FF000000"/>
        <rFont val="Arial"/>
        <family val="2"/>
      </rPr>
      <t>(18.5‑20.8)</t>
    </r>
  </si>
  <si>
    <r>
      <t>22.6</t>
    </r>
    <r>
      <rPr>
        <sz val="8"/>
        <color rgb="FF000000"/>
        <rFont val="Arial"/>
        <family val="2"/>
      </rPr>
      <t>(21.2‑24.0)</t>
    </r>
  </si>
  <si>
    <r>
      <t>25.8</t>
    </r>
    <r>
      <rPr>
        <sz val="8"/>
        <color rgb="FF000000"/>
        <rFont val="Arial"/>
        <family val="2"/>
      </rPr>
      <t>(24.0‑27.3)</t>
    </r>
  </si>
  <si>
    <r>
      <t>27.0</t>
    </r>
    <r>
      <rPr>
        <sz val="8"/>
        <color rgb="FF000000"/>
        <rFont val="Arial"/>
        <family val="2"/>
      </rPr>
      <t>(25.1‑28.7)</t>
    </r>
  </si>
  <si>
    <r>
      <t>Name: </t>
    </r>
    <r>
      <rPr>
        <sz val="9"/>
        <color rgb="FF000000"/>
        <rFont val="Arial"/>
        <family val="2"/>
      </rPr>
      <t>Virginia Beach, Virginia, USA*</t>
    </r>
  </si>
  <si>
    <r>
      <t>Latitude:</t>
    </r>
    <r>
      <rPr>
        <sz val="9"/>
        <color rgb="FF000000"/>
        <rFont val="Arial"/>
        <family val="2"/>
      </rPr>
      <t> 36.8170°</t>
    </r>
  </si>
  <si>
    <r>
      <t>Longitude:</t>
    </r>
    <r>
      <rPr>
        <sz val="9"/>
        <color rgb="FF000000"/>
        <rFont val="Arial"/>
        <family val="2"/>
      </rPr>
      <t> -76.0330°</t>
    </r>
  </si>
  <si>
    <r>
      <t>Elevation:</t>
    </r>
    <r>
      <rPr>
        <sz val="9"/>
        <color rgb="FF000000"/>
        <rFont val="Arial"/>
        <family val="2"/>
      </rPr>
      <t> 18.66 ft **</t>
    </r>
  </si>
  <si>
    <r>
      <t>0.415</t>
    </r>
    <r>
      <rPr>
        <sz val="8"/>
        <color rgb="FF000000"/>
        <rFont val="Arial"/>
        <family val="2"/>
      </rPr>
      <t>(0.378‑0.458)</t>
    </r>
  </si>
  <si>
    <r>
      <t>0.484</t>
    </r>
    <r>
      <rPr>
        <sz val="8"/>
        <color rgb="FF000000"/>
        <rFont val="Arial"/>
        <family val="2"/>
      </rPr>
      <t>(0.439‑0.536)</t>
    </r>
  </si>
  <si>
    <r>
      <t>0.542</t>
    </r>
    <r>
      <rPr>
        <sz val="8"/>
        <color rgb="FF000000"/>
        <rFont val="Arial"/>
        <family val="2"/>
      </rPr>
      <t>(0.491‑0.600)</t>
    </r>
  </si>
  <si>
    <r>
      <t>0.627</t>
    </r>
    <r>
      <rPr>
        <sz val="8"/>
        <color rgb="FF000000"/>
        <rFont val="Arial"/>
        <family val="2"/>
      </rPr>
      <t>(0.566‑0.694)</t>
    </r>
  </si>
  <si>
    <r>
      <t>0.706</t>
    </r>
    <r>
      <rPr>
        <sz val="8"/>
        <color rgb="FF000000"/>
        <rFont val="Arial"/>
        <family val="2"/>
      </rPr>
      <t>(0.635‑0.780)</t>
    </r>
  </si>
  <si>
    <r>
      <t>0.781</t>
    </r>
    <r>
      <rPr>
        <sz val="8"/>
        <color rgb="FF000000"/>
        <rFont val="Arial"/>
        <family val="2"/>
      </rPr>
      <t>(0.700‑0.863)</t>
    </r>
  </si>
  <si>
    <r>
      <t>0.846</t>
    </r>
    <r>
      <rPr>
        <sz val="8"/>
        <color rgb="FF000000"/>
        <rFont val="Arial"/>
        <family val="2"/>
      </rPr>
      <t>(0.755‑0.935)</t>
    </r>
  </si>
  <si>
    <r>
      <t>0.909</t>
    </r>
    <r>
      <rPr>
        <sz val="8"/>
        <color rgb="FF000000"/>
        <rFont val="Arial"/>
        <family val="2"/>
      </rPr>
      <t>(0.807‑1.00)</t>
    </r>
  </si>
  <si>
    <r>
      <t>0.983</t>
    </r>
    <r>
      <rPr>
        <sz val="8"/>
        <color rgb="FF000000"/>
        <rFont val="Arial"/>
        <family val="2"/>
      </rPr>
      <t>(0.865‑1.09)</t>
    </r>
  </si>
  <si>
    <r>
      <t>1.06</t>
    </r>
    <r>
      <rPr>
        <sz val="8"/>
        <color rgb="FF000000"/>
        <rFont val="Arial"/>
        <family val="2"/>
      </rPr>
      <t>(0.924‑1.18)</t>
    </r>
  </si>
  <si>
    <r>
      <t>0.663</t>
    </r>
    <r>
      <rPr>
        <sz val="8"/>
        <color rgb="FF000000"/>
        <rFont val="Arial"/>
        <family val="2"/>
      </rPr>
      <t>(0.604‑0.731)</t>
    </r>
  </si>
  <si>
    <r>
      <t>0.774</t>
    </r>
    <r>
      <rPr>
        <sz val="8"/>
        <color rgb="FF000000"/>
        <rFont val="Arial"/>
        <family val="2"/>
      </rPr>
      <t>(0.702‑0.857)</t>
    </r>
  </si>
  <si>
    <r>
      <t>0.868</t>
    </r>
    <r>
      <rPr>
        <sz val="8"/>
        <color rgb="FF000000"/>
        <rFont val="Arial"/>
        <family val="2"/>
      </rPr>
      <t>(0.787‑0.960)</t>
    </r>
  </si>
  <si>
    <r>
      <t>1.00</t>
    </r>
    <r>
      <rPr>
        <sz val="8"/>
        <color rgb="FF000000"/>
        <rFont val="Arial"/>
        <family val="2"/>
      </rPr>
      <t>(0.905‑1.11)</t>
    </r>
  </si>
  <si>
    <r>
      <t>1.13</t>
    </r>
    <r>
      <rPr>
        <sz val="8"/>
        <color rgb="FF000000"/>
        <rFont val="Arial"/>
        <family val="2"/>
      </rPr>
      <t>(1.01‑1.24)</t>
    </r>
  </si>
  <si>
    <r>
      <t>1.34</t>
    </r>
    <r>
      <rPr>
        <sz val="8"/>
        <color rgb="FF000000"/>
        <rFont val="Arial"/>
        <family val="2"/>
      </rPr>
      <t>(1.20‑1.49)</t>
    </r>
  </si>
  <si>
    <r>
      <t>1.44</t>
    </r>
    <r>
      <rPr>
        <sz val="8"/>
        <color rgb="FF000000"/>
        <rFont val="Arial"/>
        <family val="2"/>
      </rPr>
      <t>(1.28‑1.59)</t>
    </r>
  </si>
  <si>
    <r>
      <t>1.56</t>
    </r>
    <r>
      <rPr>
        <sz val="8"/>
        <color rgb="FF000000"/>
        <rFont val="Arial"/>
        <family val="2"/>
      </rPr>
      <t>(1.37‑1.72)</t>
    </r>
  </si>
  <si>
    <r>
      <t>1.67</t>
    </r>
    <r>
      <rPr>
        <sz val="8"/>
        <color rgb="FF000000"/>
        <rFont val="Arial"/>
        <family val="2"/>
      </rPr>
      <t>(1.46‑1.85)</t>
    </r>
  </si>
  <si>
    <r>
      <t>0.829</t>
    </r>
    <r>
      <rPr>
        <sz val="8"/>
        <color rgb="FF000000"/>
        <rFont val="Arial"/>
        <family val="2"/>
      </rPr>
      <t>(0.755‑0.914)</t>
    </r>
  </si>
  <si>
    <r>
      <t>0.973</t>
    </r>
    <r>
      <rPr>
        <sz val="8"/>
        <color rgb="FF000000"/>
        <rFont val="Arial"/>
        <family val="2"/>
      </rPr>
      <t>(0.882‑1.08)</t>
    </r>
  </si>
  <si>
    <r>
      <t>1.10</t>
    </r>
    <r>
      <rPr>
        <sz val="8"/>
        <color rgb="FF000000"/>
        <rFont val="Arial"/>
        <family val="2"/>
      </rPr>
      <t>(0.995‑1.22)</t>
    </r>
  </si>
  <si>
    <r>
      <t>1.57</t>
    </r>
    <r>
      <rPr>
        <sz val="8"/>
        <color rgb="FF000000"/>
        <rFont val="Arial"/>
        <family val="2"/>
      </rPr>
      <t>(1.41‑1.74)</t>
    </r>
  </si>
  <si>
    <r>
      <t>1.70</t>
    </r>
    <r>
      <rPr>
        <sz val="8"/>
        <color rgb="FF000000"/>
        <rFont val="Arial"/>
        <family val="2"/>
      </rPr>
      <t>(1.52‑1.88)</t>
    </r>
  </si>
  <si>
    <r>
      <t>1.82</t>
    </r>
    <r>
      <rPr>
        <sz val="8"/>
        <color rgb="FF000000"/>
        <rFont val="Arial"/>
        <family val="2"/>
      </rPr>
      <t>(1.61‑2.01)</t>
    </r>
  </si>
  <si>
    <r>
      <t>1.96</t>
    </r>
    <r>
      <rPr>
        <sz val="8"/>
        <color rgb="FF000000"/>
        <rFont val="Arial"/>
        <family val="2"/>
      </rPr>
      <t>(1.72‑2.17)</t>
    </r>
  </si>
  <si>
    <r>
      <t>2.09</t>
    </r>
    <r>
      <rPr>
        <sz val="8"/>
        <color rgb="FF000000"/>
        <rFont val="Arial"/>
        <family val="2"/>
      </rPr>
      <t>(1.83‑2.32)</t>
    </r>
  </si>
  <si>
    <r>
      <t>1.34</t>
    </r>
    <r>
      <rPr>
        <sz val="8"/>
        <color rgb="FF000000"/>
        <rFont val="Arial"/>
        <family val="2"/>
      </rPr>
      <t>(1.22‑1.49)</t>
    </r>
  </si>
  <si>
    <r>
      <t>1.56</t>
    </r>
    <r>
      <rPr>
        <sz val="8"/>
        <color rgb="FF000000"/>
        <rFont val="Arial"/>
        <family val="2"/>
      </rPr>
      <t>(1.41‑1.73)</t>
    </r>
  </si>
  <si>
    <r>
      <t>2.37</t>
    </r>
    <r>
      <rPr>
        <sz val="8"/>
        <color rgb="FF000000"/>
        <rFont val="Arial"/>
        <family val="2"/>
      </rPr>
      <t>(2.13‑2.62)</t>
    </r>
  </si>
  <si>
    <r>
      <t>3.12</t>
    </r>
    <r>
      <rPr>
        <sz val="8"/>
        <color rgb="FF000000"/>
        <rFont val="Arial"/>
        <family val="2"/>
      </rPr>
      <t>(2.74‑3.45)</t>
    </r>
  </si>
  <si>
    <r>
      <t>3.39</t>
    </r>
    <r>
      <rPr>
        <sz val="8"/>
        <color rgb="FF000000"/>
        <rFont val="Arial"/>
        <family val="2"/>
      </rPr>
      <t>(2.96‑3.76)</t>
    </r>
  </si>
  <si>
    <r>
      <t>1.42</t>
    </r>
    <r>
      <rPr>
        <sz val="8"/>
        <color rgb="FF000000"/>
        <rFont val="Arial"/>
        <family val="2"/>
      </rPr>
      <t>(1.29‑1.56)</t>
    </r>
  </si>
  <si>
    <r>
      <t>2.00</t>
    </r>
    <r>
      <rPr>
        <sz val="8"/>
        <color rgb="FF000000"/>
        <rFont val="Arial"/>
        <family val="2"/>
      </rPr>
      <t>(1.81‑2.21)</t>
    </r>
  </si>
  <si>
    <r>
      <t>2.40</t>
    </r>
    <r>
      <rPr>
        <sz val="8"/>
        <color rgb="FF000000"/>
        <rFont val="Arial"/>
        <family val="2"/>
      </rPr>
      <t>(2.16‑2.65)</t>
    </r>
  </si>
  <si>
    <r>
      <t>2.81</t>
    </r>
    <r>
      <rPr>
        <sz val="8"/>
        <color rgb="FF000000"/>
        <rFont val="Arial"/>
        <family val="2"/>
      </rPr>
      <t>(2.53‑3.11)</t>
    </r>
  </si>
  <si>
    <r>
      <t>3.21</t>
    </r>
    <r>
      <rPr>
        <sz val="8"/>
        <color rgb="FF000000"/>
        <rFont val="Arial"/>
        <family val="2"/>
      </rPr>
      <t>(2.88‑3.55)</t>
    </r>
  </si>
  <si>
    <r>
      <t>3.58</t>
    </r>
    <r>
      <rPr>
        <sz val="8"/>
        <color rgb="FF000000"/>
        <rFont val="Arial"/>
        <family val="2"/>
      </rPr>
      <t>(3.20‑3.96)</t>
    </r>
  </si>
  <si>
    <r>
      <t>3.97</t>
    </r>
    <r>
      <rPr>
        <sz val="8"/>
        <color rgb="FF000000"/>
        <rFont val="Arial"/>
        <family val="2"/>
      </rPr>
      <t>(3.52‑4.39)</t>
    </r>
  </si>
  <si>
    <r>
      <t>4.47</t>
    </r>
    <r>
      <rPr>
        <sz val="8"/>
        <color rgb="FF000000"/>
        <rFont val="Arial"/>
        <family val="2"/>
      </rPr>
      <t>(3.93‑4.95)</t>
    </r>
  </si>
  <si>
    <r>
      <t>4.95</t>
    </r>
    <r>
      <rPr>
        <sz val="8"/>
        <color rgb="FF000000"/>
        <rFont val="Arial"/>
        <family val="2"/>
      </rPr>
      <t>(4.32‑5.49)</t>
    </r>
  </si>
  <si>
    <r>
      <t>2.01</t>
    </r>
    <r>
      <rPr>
        <sz val="8"/>
        <color rgb="FF000000"/>
        <rFont val="Arial"/>
        <family val="2"/>
      </rPr>
      <t>(1.81‑2.23)</t>
    </r>
  </si>
  <si>
    <r>
      <t>2.42</t>
    </r>
    <r>
      <rPr>
        <sz val="8"/>
        <color rgb="FF000000"/>
        <rFont val="Arial"/>
        <family val="2"/>
      </rPr>
      <t>(2.19‑2.69)</t>
    </r>
  </si>
  <si>
    <r>
      <t>2.95</t>
    </r>
    <r>
      <rPr>
        <sz val="8"/>
        <color rgb="FF000000"/>
        <rFont val="Arial"/>
        <family val="2"/>
      </rPr>
      <t>(2.66‑3.27)</t>
    </r>
  </si>
  <si>
    <r>
      <t>3.54</t>
    </r>
    <r>
      <rPr>
        <sz val="8"/>
        <color rgb="FF000000"/>
        <rFont val="Arial"/>
        <family val="2"/>
      </rPr>
      <t>(3.16‑3.90)</t>
    </r>
  </si>
  <si>
    <r>
      <t>4.65</t>
    </r>
    <r>
      <rPr>
        <sz val="8"/>
        <color rgb="FF000000"/>
        <rFont val="Arial"/>
        <family val="2"/>
      </rPr>
      <t>(4.12‑5.14)</t>
    </r>
  </si>
  <si>
    <r>
      <t>5.24</t>
    </r>
    <r>
      <rPr>
        <sz val="8"/>
        <color rgb="FF000000"/>
        <rFont val="Arial"/>
        <family val="2"/>
      </rPr>
      <t>(4.61‑5.79)</t>
    </r>
  </si>
  <si>
    <r>
      <t>6.01</t>
    </r>
    <r>
      <rPr>
        <sz val="8"/>
        <color rgb="FF000000"/>
        <rFont val="Arial"/>
        <family val="2"/>
      </rPr>
      <t>(5.24‑6.65)</t>
    </r>
  </si>
  <si>
    <r>
      <t>6.76</t>
    </r>
    <r>
      <rPr>
        <sz val="8"/>
        <color rgb="FF000000"/>
        <rFont val="Arial"/>
        <family val="2"/>
      </rPr>
      <t>(5.85‑7.49)</t>
    </r>
  </si>
  <si>
    <r>
      <t>1.82</t>
    </r>
    <r>
      <rPr>
        <sz val="8"/>
        <color rgb="FF000000"/>
        <rFont val="Arial"/>
        <family val="2"/>
      </rPr>
      <t>(1.64‑2.03)</t>
    </r>
  </si>
  <si>
    <r>
      <t>2.17</t>
    </r>
    <r>
      <rPr>
        <sz val="8"/>
        <color rgb="FF000000"/>
        <rFont val="Arial"/>
        <family val="2"/>
      </rPr>
      <t>(1.95‑2.43)</t>
    </r>
  </si>
  <si>
    <r>
      <t>2.63</t>
    </r>
    <r>
      <rPr>
        <sz val="8"/>
        <color rgb="FF000000"/>
        <rFont val="Arial"/>
        <family val="2"/>
      </rPr>
      <t>(2.36‑2.93)</t>
    </r>
  </si>
  <si>
    <r>
      <t>3.22</t>
    </r>
    <r>
      <rPr>
        <sz val="8"/>
        <color rgb="FF000000"/>
        <rFont val="Arial"/>
        <family val="2"/>
      </rPr>
      <t>(2.88‑3.59)</t>
    </r>
  </si>
  <si>
    <r>
      <t>3.89</t>
    </r>
    <r>
      <rPr>
        <sz val="8"/>
        <color rgb="FF000000"/>
        <rFont val="Arial"/>
        <family val="2"/>
      </rPr>
      <t>(3.46‑4.33)</t>
    </r>
  </si>
  <si>
    <r>
      <t>4.57</t>
    </r>
    <r>
      <rPr>
        <sz val="8"/>
        <color rgb="FF000000"/>
        <rFont val="Arial"/>
        <family val="2"/>
      </rPr>
      <t>(4.04‑5.07)</t>
    </r>
  </si>
  <si>
    <r>
      <t>5.23</t>
    </r>
    <r>
      <rPr>
        <sz val="8"/>
        <color rgb="FF000000"/>
        <rFont val="Arial"/>
        <family val="2"/>
      </rPr>
      <t>(4.59‑5.80)</t>
    </r>
  </si>
  <si>
    <r>
      <t>5.94</t>
    </r>
    <r>
      <rPr>
        <sz val="8"/>
        <color rgb="FF000000"/>
        <rFont val="Arial"/>
        <family val="2"/>
      </rPr>
      <t>(5.18‑6.59)</t>
    </r>
  </si>
  <si>
    <r>
      <t>6.91</t>
    </r>
    <r>
      <rPr>
        <sz val="8"/>
        <color rgb="FF000000"/>
        <rFont val="Arial"/>
        <family val="2"/>
      </rPr>
      <t>(5.96‑7.66)</t>
    </r>
  </si>
  <si>
    <r>
      <t>7.88</t>
    </r>
    <r>
      <rPr>
        <sz val="8"/>
        <color rgb="FF000000"/>
        <rFont val="Arial"/>
        <family val="2"/>
      </rPr>
      <t>(6.73‑8.73)</t>
    </r>
  </si>
  <si>
    <r>
      <t>2.23</t>
    </r>
    <r>
      <rPr>
        <sz val="8"/>
        <color rgb="FF000000"/>
        <rFont val="Arial"/>
        <family val="2"/>
      </rPr>
      <t>(2.00‑2.50)</t>
    </r>
  </si>
  <si>
    <r>
      <t>2.65</t>
    </r>
    <r>
      <rPr>
        <sz val="8"/>
        <color rgb="FF000000"/>
        <rFont val="Arial"/>
        <family val="2"/>
      </rPr>
      <t>(2.37‑2.98)</t>
    </r>
  </si>
  <si>
    <r>
      <t>3.21</t>
    </r>
    <r>
      <rPr>
        <sz val="8"/>
        <color rgb="FF000000"/>
        <rFont val="Arial"/>
        <family val="2"/>
      </rPr>
      <t>(2.87‑3.61)</t>
    </r>
  </si>
  <si>
    <r>
      <t>3.94</t>
    </r>
    <r>
      <rPr>
        <sz val="8"/>
        <color rgb="FF000000"/>
        <rFont val="Arial"/>
        <family val="2"/>
      </rPr>
      <t>(3.50‑4.42)</t>
    </r>
  </si>
  <si>
    <r>
      <t>4.78</t>
    </r>
    <r>
      <rPr>
        <sz val="8"/>
        <color rgb="FF000000"/>
        <rFont val="Arial"/>
        <family val="2"/>
      </rPr>
      <t>(4.23‑5.35)</t>
    </r>
  </si>
  <si>
    <r>
      <t>5.64</t>
    </r>
    <r>
      <rPr>
        <sz val="8"/>
        <color rgb="FF000000"/>
        <rFont val="Arial"/>
        <family val="2"/>
      </rPr>
      <t>(4.95‑6.28)</t>
    </r>
  </si>
  <si>
    <r>
      <t>6.48</t>
    </r>
    <r>
      <rPr>
        <sz val="8"/>
        <color rgb="FF000000"/>
        <rFont val="Arial"/>
        <family val="2"/>
      </rPr>
      <t>(5.65‑7.22)</t>
    </r>
  </si>
  <si>
    <r>
      <t>7.42</t>
    </r>
    <r>
      <rPr>
        <sz val="8"/>
        <color rgb="FF000000"/>
        <rFont val="Arial"/>
        <family val="2"/>
      </rPr>
      <t>(6.41‑8.25)</t>
    </r>
  </si>
  <si>
    <r>
      <t>8.69</t>
    </r>
    <r>
      <rPr>
        <sz val="8"/>
        <color rgb="FF000000"/>
        <rFont val="Arial"/>
        <family val="2"/>
      </rPr>
      <t>(7.42‑9.66)</t>
    </r>
  </si>
  <si>
    <r>
      <t>9.97</t>
    </r>
    <r>
      <rPr>
        <sz val="8"/>
        <color rgb="FF000000"/>
        <rFont val="Arial"/>
        <family val="2"/>
      </rPr>
      <t>(8.42‑11.1)</t>
    </r>
  </si>
  <si>
    <r>
      <t>2.65</t>
    </r>
    <r>
      <rPr>
        <sz val="8"/>
        <color rgb="FF000000"/>
        <rFont val="Arial"/>
        <family val="2"/>
      </rPr>
      <t>(2.37‑2.99)</t>
    </r>
  </si>
  <si>
    <r>
      <t>3.14</t>
    </r>
    <r>
      <rPr>
        <sz val="8"/>
        <color rgb="FF000000"/>
        <rFont val="Arial"/>
        <family val="2"/>
      </rPr>
      <t>(2.80‑3.55)</t>
    </r>
  </si>
  <si>
    <r>
      <t>3.82</t>
    </r>
    <r>
      <rPr>
        <sz val="8"/>
        <color rgb="FF000000"/>
        <rFont val="Arial"/>
        <family val="2"/>
      </rPr>
      <t>(3.40‑4.32)</t>
    </r>
  </si>
  <si>
    <r>
      <t>4.71</t>
    </r>
    <r>
      <rPr>
        <sz val="8"/>
        <color rgb="FF000000"/>
        <rFont val="Arial"/>
        <family val="2"/>
      </rPr>
      <t>(4.17‑5.31)</t>
    </r>
  </si>
  <si>
    <r>
      <t>5.77</t>
    </r>
    <r>
      <rPr>
        <sz val="8"/>
        <color rgb="FF000000"/>
        <rFont val="Arial"/>
        <family val="2"/>
      </rPr>
      <t>(5.07‑6.49)</t>
    </r>
  </si>
  <si>
    <r>
      <t>6.86</t>
    </r>
    <r>
      <rPr>
        <sz val="8"/>
        <color rgb="FF000000"/>
        <rFont val="Arial"/>
        <family val="2"/>
      </rPr>
      <t>(5.97‑7.69)</t>
    </r>
  </si>
  <si>
    <r>
      <t>7.95</t>
    </r>
    <r>
      <rPr>
        <sz val="8"/>
        <color rgb="FF000000"/>
        <rFont val="Arial"/>
        <family val="2"/>
      </rPr>
      <t>(6.87‑8.91)</t>
    </r>
  </si>
  <si>
    <r>
      <t>9.17</t>
    </r>
    <r>
      <rPr>
        <sz val="8"/>
        <color rgb="FF000000"/>
        <rFont val="Arial"/>
        <family val="2"/>
      </rPr>
      <t>(7.84‑10.3)</t>
    </r>
  </si>
  <si>
    <r>
      <t>10.9</t>
    </r>
    <r>
      <rPr>
        <sz val="8"/>
        <color rgb="FF000000"/>
        <rFont val="Arial"/>
        <family val="2"/>
      </rPr>
      <t>(9.15‑12.2)</t>
    </r>
  </si>
  <si>
    <r>
      <t>12.6</t>
    </r>
    <r>
      <rPr>
        <sz val="8"/>
        <color rgb="FF000000"/>
        <rFont val="Arial"/>
        <family val="2"/>
      </rPr>
      <t>(10.5‑14.1)</t>
    </r>
  </si>
  <si>
    <r>
      <t>3.00</t>
    </r>
    <r>
      <rPr>
        <sz val="8"/>
        <color rgb="FF000000"/>
        <rFont val="Arial"/>
        <family val="2"/>
      </rPr>
      <t>(2.75‑3.29)</t>
    </r>
  </si>
  <si>
    <r>
      <t>3.65</t>
    </r>
    <r>
      <rPr>
        <sz val="8"/>
        <color rgb="FF000000"/>
        <rFont val="Arial"/>
        <family val="2"/>
      </rPr>
      <t>(3.35‑4.01)</t>
    </r>
  </si>
  <si>
    <r>
      <t>4.72</t>
    </r>
    <r>
      <rPr>
        <sz val="8"/>
        <color rgb="FF000000"/>
        <rFont val="Arial"/>
        <family val="2"/>
      </rPr>
      <t>(4.33‑5.19)</t>
    </r>
  </si>
  <si>
    <r>
      <t>5.64</t>
    </r>
    <r>
      <rPr>
        <sz val="8"/>
        <color rgb="FF000000"/>
        <rFont val="Arial"/>
        <family val="2"/>
      </rPr>
      <t>(5.15‑6.17)</t>
    </r>
  </si>
  <si>
    <r>
      <t>6.98</t>
    </r>
    <r>
      <rPr>
        <sz val="8"/>
        <color rgb="FF000000"/>
        <rFont val="Arial"/>
        <family val="2"/>
      </rPr>
      <t>(6.34‑7.63)</t>
    </r>
  </si>
  <si>
    <r>
      <t>8.15</t>
    </r>
    <r>
      <rPr>
        <sz val="8"/>
        <color rgb="FF000000"/>
        <rFont val="Arial"/>
        <family val="2"/>
      </rPr>
      <t>(7.33‑8.90)</t>
    </r>
  </si>
  <si>
    <r>
      <t>9.44</t>
    </r>
    <r>
      <rPr>
        <sz val="8"/>
        <color rgb="FF000000"/>
        <rFont val="Arial"/>
        <family val="2"/>
      </rPr>
      <t>(8.41‑10.3)</t>
    </r>
  </si>
  <si>
    <r>
      <t>10.9</t>
    </r>
    <r>
      <rPr>
        <sz val="8"/>
        <color rgb="FF000000"/>
        <rFont val="Arial"/>
        <family val="2"/>
      </rPr>
      <t>(9.59‑11.9)</t>
    </r>
  </si>
  <si>
    <r>
      <t>14.8</t>
    </r>
    <r>
      <rPr>
        <sz val="8"/>
        <color rgb="FF000000"/>
        <rFont val="Arial"/>
        <family val="2"/>
      </rPr>
      <t>(12.7‑16.3)</t>
    </r>
  </si>
  <si>
    <r>
      <t>3.47</t>
    </r>
    <r>
      <rPr>
        <sz val="8"/>
        <color rgb="FF000000"/>
        <rFont val="Arial"/>
        <family val="2"/>
      </rPr>
      <t>(3.18‑3.82)</t>
    </r>
  </si>
  <si>
    <r>
      <t>4.20</t>
    </r>
    <r>
      <rPr>
        <sz val="8"/>
        <color rgb="FF000000"/>
        <rFont val="Arial"/>
        <family val="2"/>
      </rPr>
      <t>(3.85‑4.63)</t>
    </r>
  </si>
  <si>
    <r>
      <t>5.40</t>
    </r>
    <r>
      <rPr>
        <sz val="8"/>
        <color rgb="FF000000"/>
        <rFont val="Arial"/>
        <family val="2"/>
      </rPr>
      <t>(4.95‑5.95)</t>
    </r>
  </si>
  <si>
    <r>
      <t>6.44</t>
    </r>
    <r>
      <rPr>
        <sz val="8"/>
        <color rgb="FF000000"/>
        <rFont val="Arial"/>
        <family val="2"/>
      </rPr>
      <t>(5.87‑7.09)</t>
    </r>
  </si>
  <si>
    <r>
      <t>7.99</t>
    </r>
    <r>
      <rPr>
        <sz val="8"/>
        <color rgb="FF000000"/>
        <rFont val="Arial"/>
        <family val="2"/>
      </rPr>
      <t>(7.23‑8.78)</t>
    </r>
  </si>
  <si>
    <r>
      <t>9.35</t>
    </r>
    <r>
      <rPr>
        <sz val="8"/>
        <color rgb="FF000000"/>
        <rFont val="Arial"/>
        <family val="2"/>
      </rPr>
      <t>(8.39‑10.2)</t>
    </r>
  </si>
  <si>
    <r>
      <t>10.9</t>
    </r>
    <r>
      <rPr>
        <sz val="8"/>
        <color rgb="FF000000"/>
        <rFont val="Arial"/>
        <family val="2"/>
      </rPr>
      <t>(9.65‑11.9)</t>
    </r>
  </si>
  <si>
    <r>
      <t>12.6</t>
    </r>
    <r>
      <rPr>
        <sz val="8"/>
        <color rgb="FF000000"/>
        <rFont val="Arial"/>
        <family val="2"/>
      </rPr>
      <t>(11.0‑13.8)</t>
    </r>
  </si>
  <si>
    <r>
      <t>17.3</t>
    </r>
    <r>
      <rPr>
        <sz val="8"/>
        <color rgb="FF000000"/>
        <rFont val="Arial"/>
        <family val="2"/>
      </rPr>
      <t>(14.7‑19.2)</t>
    </r>
  </si>
  <si>
    <r>
      <t>3.66</t>
    </r>
    <r>
      <rPr>
        <sz val="8"/>
        <color rgb="FF000000"/>
        <rFont val="Arial"/>
        <family val="2"/>
      </rPr>
      <t>(3.37‑4.02)</t>
    </r>
  </si>
  <si>
    <r>
      <t>4.44</t>
    </r>
    <r>
      <rPr>
        <sz val="8"/>
        <color rgb="FF000000"/>
        <rFont val="Arial"/>
        <family val="2"/>
      </rPr>
      <t>(4.08‑4.87)</t>
    </r>
  </si>
  <si>
    <r>
      <t>5.68</t>
    </r>
    <r>
      <rPr>
        <sz val="8"/>
        <color rgb="FF000000"/>
        <rFont val="Arial"/>
        <family val="2"/>
      </rPr>
      <t>(5.22‑6.23)</t>
    </r>
  </si>
  <si>
    <r>
      <t>6.74</t>
    </r>
    <r>
      <rPr>
        <sz val="8"/>
        <color rgb="FF000000"/>
        <rFont val="Arial"/>
        <family val="2"/>
      </rPr>
      <t>(6.16‑7.38)</t>
    </r>
  </si>
  <si>
    <r>
      <t>8.30</t>
    </r>
    <r>
      <rPr>
        <sz val="8"/>
        <color rgb="FF000000"/>
        <rFont val="Arial"/>
        <family val="2"/>
      </rPr>
      <t>(7.53‑9.08)</t>
    </r>
  </si>
  <si>
    <r>
      <t>9.64</t>
    </r>
    <r>
      <rPr>
        <sz val="8"/>
        <color rgb="FF000000"/>
        <rFont val="Arial"/>
        <family val="2"/>
      </rPr>
      <t>(8.69‑10.5)</t>
    </r>
  </si>
  <si>
    <r>
      <t>11.1</t>
    </r>
    <r>
      <rPr>
        <sz val="8"/>
        <color rgb="FF000000"/>
        <rFont val="Arial"/>
        <family val="2"/>
      </rPr>
      <t>(9.92‑12.2)</t>
    </r>
  </si>
  <si>
    <r>
      <t>12.8</t>
    </r>
    <r>
      <rPr>
        <sz val="8"/>
        <color rgb="FF000000"/>
        <rFont val="Arial"/>
        <family val="2"/>
      </rPr>
      <t>(11.2‑14.0)</t>
    </r>
  </si>
  <si>
    <r>
      <t>15.2</t>
    </r>
    <r>
      <rPr>
        <sz val="8"/>
        <color rgb="FF000000"/>
        <rFont val="Arial"/>
        <family val="2"/>
      </rPr>
      <t>(13.2‑16.7)</t>
    </r>
  </si>
  <si>
    <r>
      <t>17.4</t>
    </r>
    <r>
      <rPr>
        <sz val="8"/>
        <color rgb="FF000000"/>
        <rFont val="Arial"/>
        <family val="2"/>
      </rPr>
      <t>(14.9‑19.2)</t>
    </r>
  </si>
  <si>
    <r>
      <t>4.68</t>
    </r>
    <r>
      <rPr>
        <sz val="8"/>
        <color rgb="FF000000"/>
        <rFont val="Arial"/>
        <family val="2"/>
      </rPr>
      <t>(4.31‑5.12)</t>
    </r>
  </si>
  <si>
    <r>
      <t>5.97</t>
    </r>
    <r>
      <rPr>
        <sz val="8"/>
        <color rgb="FF000000"/>
        <rFont val="Arial"/>
        <family val="2"/>
      </rPr>
      <t>(5.49‑6.51)</t>
    </r>
  </si>
  <si>
    <r>
      <t>7.04</t>
    </r>
    <r>
      <rPr>
        <sz val="8"/>
        <color rgb="FF000000"/>
        <rFont val="Arial"/>
        <family val="2"/>
      </rPr>
      <t>(6.45‑7.68)</t>
    </r>
  </si>
  <si>
    <r>
      <t>8.61</t>
    </r>
    <r>
      <rPr>
        <sz val="8"/>
        <color rgb="FF000000"/>
        <rFont val="Arial"/>
        <family val="2"/>
      </rPr>
      <t>(7.84‑9.38)</t>
    </r>
  </si>
  <si>
    <r>
      <t>9.94</t>
    </r>
    <r>
      <rPr>
        <sz val="8"/>
        <color rgb="FF000000"/>
        <rFont val="Arial"/>
        <family val="2"/>
      </rPr>
      <t>(8.98‑10.8)</t>
    </r>
  </si>
  <si>
    <r>
      <t>13.0</t>
    </r>
    <r>
      <rPr>
        <sz val="8"/>
        <color rgb="FF000000"/>
        <rFont val="Arial"/>
        <family val="2"/>
      </rPr>
      <t>(11.5‑14.1)</t>
    </r>
  </si>
  <si>
    <r>
      <t>15.3</t>
    </r>
    <r>
      <rPr>
        <sz val="8"/>
        <color rgb="FF000000"/>
        <rFont val="Arial"/>
        <family val="2"/>
      </rPr>
      <t>(13.3‑16.8)</t>
    </r>
  </si>
  <si>
    <r>
      <t>17.5</t>
    </r>
    <r>
      <rPr>
        <sz val="8"/>
        <color rgb="FF000000"/>
        <rFont val="Arial"/>
        <family val="2"/>
      </rPr>
      <t>(15.0‑19.2)</t>
    </r>
  </si>
  <si>
    <r>
      <t>4.52</t>
    </r>
    <r>
      <rPr>
        <sz val="8"/>
        <color rgb="FF000000"/>
        <rFont val="Arial"/>
        <family val="2"/>
      </rPr>
      <t>(4.18‑4.91)</t>
    </r>
  </si>
  <si>
    <r>
      <t>5.45</t>
    </r>
    <r>
      <rPr>
        <sz val="8"/>
        <color rgb="FF000000"/>
        <rFont val="Arial"/>
        <family val="2"/>
      </rPr>
      <t>(5.04‑5.92)</t>
    </r>
  </si>
  <si>
    <r>
      <t>6.85</t>
    </r>
    <r>
      <rPr>
        <sz val="8"/>
        <color rgb="FF000000"/>
        <rFont val="Arial"/>
        <family val="2"/>
      </rPr>
      <t>(6.33‑7.44)</t>
    </r>
  </si>
  <si>
    <r>
      <t>8.02</t>
    </r>
    <r>
      <rPr>
        <sz val="8"/>
        <color rgb="FF000000"/>
        <rFont val="Arial"/>
        <family val="2"/>
      </rPr>
      <t>(7.38‑8.69)</t>
    </r>
  </si>
  <si>
    <r>
      <t>9.71</t>
    </r>
    <r>
      <rPr>
        <sz val="8"/>
        <color rgb="FF000000"/>
        <rFont val="Arial"/>
        <family val="2"/>
      </rPr>
      <t>(8.88‑10.5)</t>
    </r>
  </si>
  <si>
    <r>
      <t>11.1</t>
    </r>
    <r>
      <rPr>
        <sz val="8"/>
        <color rgb="FF000000"/>
        <rFont val="Arial"/>
        <family val="2"/>
      </rPr>
      <t>(10.1‑12.0)</t>
    </r>
  </si>
  <si>
    <r>
      <t>14.3</t>
    </r>
    <r>
      <rPr>
        <sz val="8"/>
        <color rgb="FF000000"/>
        <rFont val="Arial"/>
        <family val="2"/>
      </rPr>
      <t>(12.8‑15.5)</t>
    </r>
  </si>
  <si>
    <r>
      <t>18.7</t>
    </r>
    <r>
      <rPr>
        <sz val="8"/>
        <color rgb="FF000000"/>
        <rFont val="Arial"/>
        <family val="2"/>
      </rPr>
      <t>(16.2‑20.5)</t>
    </r>
  </si>
  <si>
    <r>
      <t>5.08</t>
    </r>
    <r>
      <rPr>
        <sz val="8"/>
        <color rgb="FF000000"/>
        <rFont val="Arial"/>
        <family val="2"/>
      </rPr>
      <t>(4.73‑5.48)</t>
    </r>
  </si>
  <si>
    <r>
      <t>6.09</t>
    </r>
    <r>
      <rPr>
        <sz val="8"/>
        <color rgb="FF000000"/>
        <rFont val="Arial"/>
        <family val="2"/>
      </rPr>
      <t>(5.68‑6.57)</t>
    </r>
  </si>
  <si>
    <r>
      <t>7.55</t>
    </r>
    <r>
      <rPr>
        <sz val="8"/>
        <color rgb="FF000000"/>
        <rFont val="Arial"/>
        <family val="2"/>
      </rPr>
      <t>(7.02‑8.15)</t>
    </r>
  </si>
  <si>
    <r>
      <t>8.77</t>
    </r>
    <r>
      <rPr>
        <sz val="8"/>
        <color rgb="FF000000"/>
        <rFont val="Arial"/>
        <family val="2"/>
      </rPr>
      <t>(8.12‑9.45)</t>
    </r>
  </si>
  <si>
    <r>
      <t>10.5</t>
    </r>
    <r>
      <rPr>
        <sz val="8"/>
        <color rgb="FF000000"/>
        <rFont val="Arial"/>
        <family val="2"/>
      </rPr>
      <t>(9.69‑11.3)</t>
    </r>
  </si>
  <si>
    <r>
      <t>11.9</t>
    </r>
    <r>
      <rPr>
        <sz val="8"/>
        <color rgb="FF000000"/>
        <rFont val="Arial"/>
        <family val="2"/>
      </rPr>
      <t>(11.0‑12.9)</t>
    </r>
  </si>
  <si>
    <r>
      <t>13.5</t>
    </r>
    <r>
      <rPr>
        <sz val="8"/>
        <color rgb="FF000000"/>
        <rFont val="Arial"/>
        <family val="2"/>
      </rPr>
      <t>(12.3‑14.6)</t>
    </r>
  </si>
  <si>
    <r>
      <t>15.1</t>
    </r>
    <r>
      <rPr>
        <sz val="8"/>
        <color rgb="FF000000"/>
        <rFont val="Arial"/>
        <family val="2"/>
      </rPr>
      <t>(13.6‑16.4)</t>
    </r>
  </si>
  <si>
    <r>
      <t>17.5</t>
    </r>
    <r>
      <rPr>
        <sz val="8"/>
        <color rgb="FF000000"/>
        <rFont val="Arial"/>
        <family val="2"/>
      </rPr>
      <t>(15.6‑19.0)</t>
    </r>
  </si>
  <si>
    <r>
      <t>19.5</t>
    </r>
    <r>
      <rPr>
        <sz val="8"/>
        <color rgb="FF000000"/>
        <rFont val="Arial"/>
        <family val="2"/>
      </rPr>
      <t>(17.1‑21.2)</t>
    </r>
  </si>
  <si>
    <r>
      <t>6.88</t>
    </r>
    <r>
      <rPr>
        <sz val="8"/>
        <color rgb="FF000000"/>
        <rFont val="Arial"/>
        <family val="2"/>
      </rPr>
      <t>(6.43‑7.38)</t>
    </r>
  </si>
  <si>
    <r>
      <t>8.19</t>
    </r>
    <r>
      <rPr>
        <sz val="8"/>
        <color rgb="FF000000"/>
        <rFont val="Arial"/>
        <family val="2"/>
      </rPr>
      <t>(7.66‑8.79)</t>
    </r>
  </si>
  <si>
    <r>
      <t>9.95</t>
    </r>
    <r>
      <rPr>
        <sz val="8"/>
        <color rgb="FF000000"/>
        <rFont val="Arial"/>
        <family val="2"/>
      </rPr>
      <t>(9.29‑10.7)</t>
    </r>
  </si>
  <si>
    <r>
      <t>15.1</t>
    </r>
    <r>
      <rPr>
        <sz val="8"/>
        <color rgb="FF000000"/>
        <rFont val="Arial"/>
        <family val="2"/>
      </rPr>
      <t>(13.9‑16.2)</t>
    </r>
  </si>
  <si>
    <r>
      <t>16.8</t>
    </r>
    <r>
      <rPr>
        <sz val="8"/>
        <color rgb="FF000000"/>
        <rFont val="Arial"/>
        <family val="2"/>
      </rPr>
      <t>(15.4‑18.1)</t>
    </r>
  </si>
  <si>
    <r>
      <t>21.2</t>
    </r>
    <r>
      <rPr>
        <sz val="8"/>
        <color rgb="FF000000"/>
        <rFont val="Arial"/>
        <family val="2"/>
      </rPr>
      <t>(19.0‑22.9)</t>
    </r>
  </si>
  <si>
    <r>
      <t>23.3</t>
    </r>
    <r>
      <rPr>
        <sz val="8"/>
        <color rgb="FF000000"/>
        <rFont val="Arial"/>
        <family val="2"/>
      </rPr>
      <t>(20.7‑25.3)</t>
    </r>
  </si>
  <si>
    <r>
      <t>8.49</t>
    </r>
    <r>
      <rPr>
        <sz val="8"/>
        <color rgb="FF000000"/>
        <rFont val="Arial"/>
        <family val="2"/>
      </rPr>
      <t>(7.97‑9.08)</t>
    </r>
  </si>
  <si>
    <r>
      <t>10.1</t>
    </r>
    <r>
      <rPr>
        <sz val="8"/>
        <color rgb="FF000000"/>
        <rFont val="Arial"/>
        <family val="2"/>
      </rPr>
      <t>(9.47‑10.8)</t>
    </r>
  </si>
  <si>
    <r>
      <t>13.7</t>
    </r>
    <r>
      <rPr>
        <sz val="8"/>
        <color rgb="FF000000"/>
        <rFont val="Arial"/>
        <family val="2"/>
      </rPr>
      <t>(12.9‑14.7)</t>
    </r>
  </si>
  <si>
    <r>
      <t>15.9</t>
    </r>
    <r>
      <rPr>
        <sz val="8"/>
        <color rgb="FF000000"/>
        <rFont val="Arial"/>
        <family val="2"/>
      </rPr>
      <t>(14.9‑17.0)</t>
    </r>
  </si>
  <si>
    <r>
      <t>19.5</t>
    </r>
    <r>
      <rPr>
        <sz val="8"/>
        <color rgb="FF000000"/>
        <rFont val="Arial"/>
        <family val="2"/>
      </rPr>
      <t>(18.0‑20.9)</t>
    </r>
  </si>
  <si>
    <r>
      <t>21.4</t>
    </r>
    <r>
      <rPr>
        <sz val="8"/>
        <color rgb="FF000000"/>
        <rFont val="Arial"/>
        <family val="2"/>
      </rPr>
      <t>(19.6‑22.9)</t>
    </r>
  </si>
  <si>
    <r>
      <t>23.9</t>
    </r>
    <r>
      <rPr>
        <sz val="8"/>
        <color rgb="FF000000"/>
        <rFont val="Arial"/>
        <family val="2"/>
      </rPr>
      <t>(21.8‑25.8)</t>
    </r>
  </si>
  <si>
    <r>
      <t>25.9</t>
    </r>
    <r>
      <rPr>
        <sz val="8"/>
        <color rgb="FF000000"/>
        <rFont val="Arial"/>
        <family val="2"/>
      </rPr>
      <t>(23.4‑28.0)</t>
    </r>
  </si>
  <si>
    <r>
      <t>10.5</t>
    </r>
    <r>
      <rPr>
        <sz val="8"/>
        <color rgb="FF000000"/>
        <rFont val="Arial"/>
        <family val="2"/>
      </rPr>
      <t>(9.84‑11.2)</t>
    </r>
  </si>
  <si>
    <r>
      <t>14.8</t>
    </r>
    <r>
      <rPr>
        <sz val="8"/>
        <color rgb="FF000000"/>
        <rFont val="Arial"/>
        <family val="2"/>
      </rPr>
      <t>(13.8‑15.8)</t>
    </r>
  </si>
  <si>
    <r>
      <t>16.7</t>
    </r>
    <r>
      <rPr>
        <sz val="8"/>
        <color rgb="FF000000"/>
        <rFont val="Arial"/>
        <family val="2"/>
      </rPr>
      <t>(15.6‑17.8)</t>
    </r>
  </si>
  <si>
    <r>
      <t>21.5</t>
    </r>
    <r>
      <rPr>
        <sz val="8"/>
        <color rgb="FF000000"/>
        <rFont val="Arial"/>
        <family val="2"/>
      </rPr>
      <t>(20.0‑23.0)</t>
    </r>
  </si>
  <si>
    <r>
      <t>23.8</t>
    </r>
    <r>
      <rPr>
        <sz val="8"/>
        <color rgb="FF000000"/>
        <rFont val="Arial"/>
        <family val="2"/>
      </rPr>
      <t>(21.9‑25.4)</t>
    </r>
  </si>
  <si>
    <r>
      <t>26.0</t>
    </r>
    <r>
      <rPr>
        <sz val="8"/>
        <color rgb="FF000000"/>
        <rFont val="Arial"/>
        <family val="2"/>
      </rPr>
      <t>(23.9‑27.9)</t>
    </r>
  </si>
  <si>
    <r>
      <t>29.2</t>
    </r>
    <r>
      <rPr>
        <sz val="8"/>
        <color rgb="FF000000"/>
        <rFont val="Arial"/>
        <family val="2"/>
      </rPr>
      <t>(26.5‑31.4)</t>
    </r>
  </si>
  <si>
    <r>
      <t>31.7</t>
    </r>
    <r>
      <rPr>
        <sz val="8"/>
        <color rgb="FF000000"/>
        <rFont val="Arial"/>
        <family val="2"/>
      </rPr>
      <t>(28.5‑34.2)</t>
    </r>
  </si>
  <si>
    <r>
      <t>14.7</t>
    </r>
    <r>
      <rPr>
        <sz val="8"/>
        <color rgb="FF000000"/>
        <rFont val="Arial"/>
        <family val="2"/>
      </rPr>
      <t>(13.9‑15.7)</t>
    </r>
  </si>
  <si>
    <r>
      <t>17.3</t>
    </r>
    <r>
      <rPr>
        <sz val="8"/>
        <color rgb="FF000000"/>
        <rFont val="Arial"/>
        <family val="2"/>
      </rPr>
      <t>(16.3‑18.4)</t>
    </r>
  </si>
  <si>
    <r>
      <t>19.4</t>
    </r>
    <r>
      <rPr>
        <sz val="8"/>
        <color rgb="FF000000"/>
        <rFont val="Arial"/>
        <family val="2"/>
      </rPr>
      <t>(18.2‑20.6)</t>
    </r>
  </si>
  <si>
    <r>
      <t>22.2</t>
    </r>
    <r>
      <rPr>
        <sz val="8"/>
        <color rgb="FF000000"/>
        <rFont val="Arial"/>
        <family val="2"/>
      </rPr>
      <t>(20.8‑23.6)</t>
    </r>
  </si>
  <si>
    <r>
      <t>24.4</t>
    </r>
    <r>
      <rPr>
        <sz val="8"/>
        <color rgb="FF000000"/>
        <rFont val="Arial"/>
        <family val="2"/>
      </rPr>
      <t>(22.8‑25.9)</t>
    </r>
  </si>
  <si>
    <r>
      <t>28.7</t>
    </r>
    <r>
      <rPr>
        <sz val="8"/>
        <color rgb="FF000000"/>
        <rFont val="Arial"/>
        <family val="2"/>
      </rPr>
      <t>(26.6‑30.7)</t>
    </r>
  </si>
  <si>
    <r>
      <t>31.7</t>
    </r>
    <r>
      <rPr>
        <sz val="8"/>
        <color rgb="FF000000"/>
        <rFont val="Arial"/>
        <family val="2"/>
      </rPr>
      <t>(29.1‑34.0)</t>
    </r>
  </si>
  <si>
    <r>
      <t>33.9</t>
    </r>
    <r>
      <rPr>
        <sz val="8"/>
        <color rgb="FF000000"/>
        <rFont val="Arial"/>
        <family val="2"/>
      </rPr>
      <t>(30.9‑36.6)</t>
    </r>
  </si>
  <si>
    <r>
      <t>Name: </t>
    </r>
    <r>
      <rPr>
        <sz val="9"/>
        <color rgb="FF000000"/>
        <rFont val="Arial"/>
        <family val="2"/>
      </rPr>
      <t>Snow Hill, Maryland, USA*</t>
    </r>
  </si>
  <si>
    <r>
      <t>Latitude:</t>
    </r>
    <r>
      <rPr>
        <sz val="9"/>
        <color rgb="FF000000"/>
        <rFont val="Arial"/>
        <family val="2"/>
      </rPr>
      <t> 38.2320°</t>
    </r>
  </si>
  <si>
    <r>
      <t>Longitude:</t>
    </r>
    <r>
      <rPr>
        <sz val="9"/>
        <color rgb="FF000000"/>
        <rFont val="Arial"/>
        <family val="2"/>
      </rPr>
      <t> -75.3760°</t>
    </r>
  </si>
  <si>
    <r>
      <t>Elevation:</t>
    </r>
    <r>
      <rPr>
        <sz val="9"/>
        <color rgb="FF000000"/>
        <rFont val="Arial"/>
        <family val="2"/>
      </rPr>
      <t> 27.56 ft **</t>
    </r>
  </si>
  <si>
    <r>
      <t>0.363</t>
    </r>
    <r>
      <rPr>
        <sz val="8"/>
        <color rgb="FF000000"/>
        <rFont val="Arial"/>
        <family val="2"/>
      </rPr>
      <t>(0.326‑0.404)</t>
    </r>
  </si>
  <si>
    <r>
      <t>0.432</t>
    </r>
    <r>
      <rPr>
        <sz val="8"/>
        <color rgb="FF000000"/>
        <rFont val="Arial"/>
        <family val="2"/>
      </rPr>
      <t>(0.387‑0.479)</t>
    </r>
  </si>
  <si>
    <r>
      <t>0.504</t>
    </r>
    <r>
      <rPr>
        <sz val="8"/>
        <color rgb="FF000000"/>
        <rFont val="Arial"/>
        <family val="2"/>
      </rPr>
      <t>(0.452‑0.559)</t>
    </r>
  </si>
  <si>
    <r>
      <t>0.570</t>
    </r>
    <r>
      <rPr>
        <sz val="8"/>
        <color rgb="FF000000"/>
        <rFont val="Arial"/>
        <family val="2"/>
      </rPr>
      <t>(0.510‑0.631)</t>
    </r>
  </si>
  <si>
    <r>
      <t>0.645</t>
    </r>
    <r>
      <rPr>
        <sz val="8"/>
        <color rgb="FF000000"/>
        <rFont val="Arial"/>
        <family val="2"/>
      </rPr>
      <t>(0.575‑0.716)</t>
    </r>
  </si>
  <si>
    <r>
      <t>0.706</t>
    </r>
    <r>
      <rPr>
        <sz val="8"/>
        <color rgb="FF000000"/>
        <rFont val="Arial"/>
        <family val="2"/>
      </rPr>
      <t>(0.627‑0.785)</t>
    </r>
  </si>
  <si>
    <r>
      <t>0.763</t>
    </r>
    <r>
      <rPr>
        <sz val="8"/>
        <color rgb="FF000000"/>
        <rFont val="Arial"/>
        <family val="2"/>
      </rPr>
      <t>(0.675‑0.851)</t>
    </r>
  </si>
  <si>
    <r>
      <t>0.817</t>
    </r>
    <r>
      <rPr>
        <sz val="8"/>
        <color rgb="FF000000"/>
        <rFont val="Arial"/>
        <family val="2"/>
      </rPr>
      <t>(0.718‑0.915)</t>
    </r>
  </si>
  <si>
    <r>
      <t>0.883</t>
    </r>
    <r>
      <rPr>
        <sz val="8"/>
        <color rgb="FF000000"/>
        <rFont val="Arial"/>
        <family val="2"/>
      </rPr>
      <t>(0.768‑0.995)</t>
    </r>
  </si>
  <si>
    <r>
      <t>0.942</t>
    </r>
    <r>
      <rPr>
        <sz val="8"/>
        <color rgb="FF000000"/>
        <rFont val="Arial"/>
        <family val="2"/>
      </rPr>
      <t>(0.813‑1.07)</t>
    </r>
  </si>
  <si>
    <r>
      <t>0.580</t>
    </r>
    <r>
      <rPr>
        <sz val="8"/>
        <color rgb="FF000000"/>
        <rFont val="Arial"/>
        <family val="2"/>
      </rPr>
      <t>(0.520‑0.645)</t>
    </r>
  </si>
  <si>
    <r>
      <t>0.690</t>
    </r>
    <r>
      <rPr>
        <sz val="8"/>
        <color rgb="FF000000"/>
        <rFont val="Arial"/>
        <family val="2"/>
      </rPr>
      <t>(0.619‑0.766)</t>
    </r>
  </si>
  <si>
    <r>
      <t>0.807</t>
    </r>
    <r>
      <rPr>
        <sz val="8"/>
        <color rgb="FF000000"/>
        <rFont val="Arial"/>
        <family val="2"/>
      </rPr>
      <t>(0.723‑0.894)</t>
    </r>
  </si>
  <si>
    <r>
      <t>0.912</t>
    </r>
    <r>
      <rPr>
        <sz val="8"/>
        <color rgb="FF000000"/>
        <rFont val="Arial"/>
        <family val="2"/>
      </rPr>
      <t>(0.816‑1.01)</t>
    </r>
  </si>
  <si>
    <r>
      <t>1.03</t>
    </r>
    <r>
      <rPr>
        <sz val="8"/>
        <color rgb="FF000000"/>
        <rFont val="Arial"/>
        <family val="2"/>
      </rPr>
      <t>(0.917‑1.14)</t>
    </r>
  </si>
  <si>
    <r>
      <t>1.12</t>
    </r>
    <r>
      <rPr>
        <sz val="8"/>
        <color rgb="FF000000"/>
        <rFont val="Arial"/>
        <family val="2"/>
      </rPr>
      <t>(0.998‑1.25)</t>
    </r>
  </si>
  <si>
    <r>
      <t>1.21</t>
    </r>
    <r>
      <rPr>
        <sz val="8"/>
        <color rgb="FF000000"/>
        <rFont val="Arial"/>
        <family val="2"/>
      </rPr>
      <t>(1.07‑1.35)</t>
    </r>
  </si>
  <si>
    <r>
      <t>1.30</t>
    </r>
    <r>
      <rPr>
        <sz val="8"/>
        <color rgb="FF000000"/>
        <rFont val="Arial"/>
        <family val="2"/>
      </rPr>
      <t>(1.14‑1.45)</t>
    </r>
  </si>
  <si>
    <r>
      <t>1.40</t>
    </r>
    <r>
      <rPr>
        <sz val="8"/>
        <color rgb="FF000000"/>
        <rFont val="Arial"/>
        <family val="2"/>
      </rPr>
      <t>(1.22‑1.57)</t>
    </r>
  </si>
  <si>
    <r>
      <t>1.48</t>
    </r>
    <r>
      <rPr>
        <sz val="8"/>
        <color rgb="FF000000"/>
        <rFont val="Arial"/>
        <family val="2"/>
      </rPr>
      <t>(1.28‑1.68)</t>
    </r>
  </si>
  <si>
    <r>
      <t>0.725</t>
    </r>
    <r>
      <rPr>
        <sz val="8"/>
        <color rgb="FF000000"/>
        <rFont val="Arial"/>
        <family val="2"/>
      </rPr>
      <t>(0.651‑0.806)</t>
    </r>
  </si>
  <si>
    <r>
      <t>0.868</t>
    </r>
    <r>
      <rPr>
        <sz val="8"/>
        <color rgb="FF000000"/>
        <rFont val="Arial"/>
        <family val="2"/>
      </rPr>
      <t>(0.778‑0.962)</t>
    </r>
  </si>
  <si>
    <r>
      <t>1.30</t>
    </r>
    <r>
      <rPr>
        <sz val="8"/>
        <color rgb="FF000000"/>
        <rFont val="Arial"/>
        <family val="2"/>
      </rPr>
      <t>(1.16‑1.45)</t>
    </r>
  </si>
  <si>
    <r>
      <t>1.42</t>
    </r>
    <r>
      <rPr>
        <sz val="8"/>
        <color rgb="FF000000"/>
        <rFont val="Arial"/>
        <family val="2"/>
      </rPr>
      <t>(1.26‑1.58)</t>
    </r>
  </si>
  <si>
    <r>
      <t>1.53</t>
    </r>
    <r>
      <rPr>
        <sz val="8"/>
        <color rgb="FF000000"/>
        <rFont val="Arial"/>
        <family val="2"/>
      </rPr>
      <t>(1.36‑1.71)</t>
    </r>
  </si>
  <si>
    <r>
      <t>1.64</t>
    </r>
    <r>
      <rPr>
        <sz val="8"/>
        <color rgb="FF000000"/>
        <rFont val="Arial"/>
        <family val="2"/>
      </rPr>
      <t>(1.44‑1.83)</t>
    </r>
  </si>
  <si>
    <r>
      <t>1.76</t>
    </r>
    <r>
      <rPr>
        <sz val="8"/>
        <color rgb="FF000000"/>
        <rFont val="Arial"/>
        <family val="2"/>
      </rPr>
      <t>(1.53‑1.98)</t>
    </r>
  </si>
  <si>
    <r>
      <t>1.86</t>
    </r>
    <r>
      <rPr>
        <sz val="8"/>
        <color rgb="FF000000"/>
        <rFont val="Arial"/>
        <family val="2"/>
      </rPr>
      <t>(1.61‑2.11)</t>
    </r>
  </si>
  <si>
    <r>
      <t>0.994</t>
    </r>
    <r>
      <rPr>
        <sz val="8"/>
        <color rgb="FF000000"/>
        <rFont val="Arial"/>
        <family val="2"/>
      </rPr>
      <t>(0.892‑1.11)</t>
    </r>
  </si>
  <si>
    <r>
      <t>1.20</t>
    </r>
    <r>
      <rPr>
        <sz val="8"/>
        <color rgb="FF000000"/>
        <rFont val="Arial"/>
        <family val="2"/>
      </rPr>
      <t>(1.07‑1.33)</t>
    </r>
  </si>
  <si>
    <r>
      <t>1.45</t>
    </r>
    <r>
      <rPr>
        <sz val="8"/>
        <color rgb="FF000000"/>
        <rFont val="Arial"/>
        <family val="2"/>
      </rPr>
      <t>(1.30‑1.61)</t>
    </r>
  </si>
  <si>
    <r>
      <t>1.93</t>
    </r>
    <r>
      <rPr>
        <sz val="8"/>
        <color rgb="FF000000"/>
        <rFont val="Arial"/>
        <family val="2"/>
      </rPr>
      <t>(1.72‑2.14)</t>
    </r>
  </si>
  <si>
    <r>
      <t>2.14</t>
    </r>
    <r>
      <rPr>
        <sz val="8"/>
        <color rgb="FF000000"/>
        <rFont val="Arial"/>
        <family val="2"/>
      </rPr>
      <t>(1.90‑2.38)</t>
    </r>
  </si>
  <si>
    <r>
      <t>2.35</t>
    </r>
    <r>
      <rPr>
        <sz val="8"/>
        <color rgb="FF000000"/>
        <rFont val="Arial"/>
        <family val="2"/>
      </rPr>
      <t>(2.08‑2.62)</t>
    </r>
  </si>
  <si>
    <r>
      <t>2.55</t>
    </r>
    <r>
      <rPr>
        <sz val="8"/>
        <color rgb="FF000000"/>
        <rFont val="Arial"/>
        <family val="2"/>
      </rPr>
      <t>(2.24‑2.85)</t>
    </r>
  </si>
  <si>
    <r>
      <t>2.80</t>
    </r>
    <r>
      <rPr>
        <sz val="8"/>
        <color rgb="FF000000"/>
        <rFont val="Arial"/>
        <family val="2"/>
      </rPr>
      <t>(2.44‑3.15)</t>
    </r>
  </si>
  <si>
    <r>
      <t>3.02</t>
    </r>
    <r>
      <rPr>
        <sz val="8"/>
        <color rgb="FF000000"/>
        <rFont val="Arial"/>
        <family val="2"/>
      </rPr>
      <t>(2.60‑3.42)</t>
    </r>
  </si>
  <si>
    <r>
      <t>1.24</t>
    </r>
    <r>
      <rPr>
        <sz val="8"/>
        <color rgb="FF000000"/>
        <rFont val="Arial"/>
        <family val="2"/>
      </rPr>
      <t>(1.11‑1.38)</t>
    </r>
  </si>
  <si>
    <r>
      <t>1.50</t>
    </r>
    <r>
      <rPr>
        <sz val="8"/>
        <color rgb="FF000000"/>
        <rFont val="Arial"/>
        <family val="2"/>
      </rPr>
      <t>(1.35‑1.67)</t>
    </r>
  </si>
  <si>
    <r>
      <t>1.86</t>
    </r>
    <r>
      <rPr>
        <sz val="8"/>
        <color rgb="FF000000"/>
        <rFont val="Arial"/>
        <family val="2"/>
      </rPr>
      <t>(1.67‑2.06)</t>
    </r>
  </si>
  <si>
    <r>
      <t>2.57</t>
    </r>
    <r>
      <rPr>
        <sz val="8"/>
        <color rgb="FF000000"/>
        <rFont val="Arial"/>
        <family val="2"/>
      </rPr>
      <t>(2.29‑2.85)</t>
    </r>
  </si>
  <si>
    <r>
      <t>2.91</t>
    </r>
    <r>
      <rPr>
        <sz val="8"/>
        <color rgb="FF000000"/>
        <rFont val="Arial"/>
        <family val="2"/>
      </rPr>
      <t>(2.58‑3.23)</t>
    </r>
  </si>
  <si>
    <r>
      <t>3.23</t>
    </r>
    <r>
      <rPr>
        <sz val="8"/>
        <color rgb="FF000000"/>
        <rFont val="Arial"/>
        <family val="2"/>
      </rPr>
      <t>(2.86‑3.61)</t>
    </r>
  </si>
  <si>
    <r>
      <t>3.57</t>
    </r>
    <r>
      <rPr>
        <sz val="8"/>
        <color rgb="FF000000"/>
        <rFont val="Arial"/>
        <family val="2"/>
      </rPr>
      <t>(3.14‑4.00)</t>
    </r>
  </si>
  <si>
    <r>
      <t>4.01</t>
    </r>
    <r>
      <rPr>
        <sz val="8"/>
        <color rgb="FF000000"/>
        <rFont val="Arial"/>
        <family val="2"/>
      </rPr>
      <t>(3.49‑4.52)</t>
    </r>
  </si>
  <si>
    <r>
      <t>4.40</t>
    </r>
    <r>
      <rPr>
        <sz val="8"/>
        <color rgb="FF000000"/>
        <rFont val="Arial"/>
        <family val="2"/>
      </rPr>
      <t>(3.80‑4.99)</t>
    </r>
  </si>
  <si>
    <r>
      <t>1.53</t>
    </r>
    <r>
      <rPr>
        <sz val="8"/>
        <color rgb="FF000000"/>
        <rFont val="Arial"/>
        <family val="2"/>
      </rPr>
      <t>(1.36‑1.72)</t>
    </r>
  </si>
  <si>
    <r>
      <t>2.32</t>
    </r>
    <r>
      <rPr>
        <sz val="8"/>
        <color rgb="FF000000"/>
        <rFont val="Arial"/>
        <family val="2"/>
      </rPr>
      <t>(2.06‑2.60)</t>
    </r>
  </si>
  <si>
    <r>
      <t>2.74</t>
    </r>
    <r>
      <rPr>
        <sz val="8"/>
        <color rgb="FF000000"/>
        <rFont val="Arial"/>
        <family val="2"/>
      </rPr>
      <t>(2.43‑3.07)</t>
    </r>
  </si>
  <si>
    <r>
      <t>3.27</t>
    </r>
    <r>
      <rPr>
        <sz val="8"/>
        <color rgb="FF000000"/>
        <rFont val="Arial"/>
        <family val="2"/>
      </rPr>
      <t>(2.89‑3.67)</t>
    </r>
  </si>
  <si>
    <r>
      <t>3.73</t>
    </r>
    <r>
      <rPr>
        <sz val="8"/>
        <color rgb="FF000000"/>
        <rFont val="Arial"/>
        <family val="2"/>
      </rPr>
      <t>(3.27‑4.18)</t>
    </r>
  </si>
  <si>
    <r>
      <t>4.19</t>
    </r>
    <r>
      <rPr>
        <sz val="8"/>
        <color rgb="FF000000"/>
        <rFont val="Arial"/>
        <family val="2"/>
      </rPr>
      <t>(3.66‑4.71)</t>
    </r>
  </si>
  <si>
    <r>
      <t>5.33</t>
    </r>
    <r>
      <rPr>
        <sz val="8"/>
        <color rgb="FF000000"/>
        <rFont val="Arial"/>
        <family val="2"/>
      </rPr>
      <t>(4.56‑6.05)</t>
    </r>
  </si>
  <si>
    <r>
      <t>5.90</t>
    </r>
    <r>
      <rPr>
        <sz val="8"/>
        <color rgb="FF000000"/>
        <rFont val="Arial"/>
        <family val="2"/>
      </rPr>
      <t>(5.01‑6.74)</t>
    </r>
  </si>
  <si>
    <r>
      <t>1.67</t>
    </r>
    <r>
      <rPr>
        <sz val="8"/>
        <color rgb="FF000000"/>
        <rFont val="Arial"/>
        <family val="2"/>
      </rPr>
      <t>(1.49‑1.88)</t>
    </r>
  </si>
  <si>
    <r>
      <t>2.02</t>
    </r>
    <r>
      <rPr>
        <sz val="8"/>
        <color rgb="FF000000"/>
        <rFont val="Arial"/>
        <family val="2"/>
      </rPr>
      <t>(1.80‑2.28)</t>
    </r>
  </si>
  <si>
    <r>
      <t>3.01</t>
    </r>
    <r>
      <rPr>
        <sz val="8"/>
        <color rgb="FF000000"/>
        <rFont val="Arial"/>
        <family val="2"/>
      </rPr>
      <t>(2.66‑3.38)</t>
    </r>
  </si>
  <si>
    <r>
      <t>3.62</t>
    </r>
    <r>
      <rPr>
        <sz val="8"/>
        <color rgb="FF000000"/>
        <rFont val="Arial"/>
        <family val="2"/>
      </rPr>
      <t>(3.18‑4.05)</t>
    </r>
  </si>
  <si>
    <r>
      <t>4.15</t>
    </r>
    <r>
      <rPr>
        <sz val="8"/>
        <color rgb="FF000000"/>
        <rFont val="Arial"/>
        <family val="2"/>
      </rPr>
      <t>(3.62‑4.65)</t>
    </r>
  </si>
  <si>
    <r>
      <t>4.70</t>
    </r>
    <r>
      <rPr>
        <sz val="8"/>
        <color rgb="FF000000"/>
        <rFont val="Arial"/>
        <family val="2"/>
      </rPr>
      <t>(4.07‑5.28)</t>
    </r>
  </si>
  <si>
    <r>
      <t>5.28</t>
    </r>
    <r>
      <rPr>
        <sz val="8"/>
        <color rgb="FF000000"/>
        <rFont val="Arial"/>
        <family val="2"/>
      </rPr>
      <t>(4.54‑5.94)</t>
    </r>
  </si>
  <si>
    <r>
      <t>6.07</t>
    </r>
    <r>
      <rPr>
        <sz val="8"/>
        <color rgb="FF000000"/>
        <rFont val="Arial"/>
        <family val="2"/>
      </rPr>
      <t>(5.16‑6.88)</t>
    </r>
  </si>
  <si>
    <r>
      <t>6.78</t>
    </r>
    <r>
      <rPr>
        <sz val="8"/>
        <color rgb="FF000000"/>
        <rFont val="Arial"/>
        <family val="2"/>
      </rPr>
      <t>(5.69‑7.71)</t>
    </r>
  </si>
  <si>
    <r>
      <t>2.05</t>
    </r>
    <r>
      <rPr>
        <sz val="8"/>
        <color rgb="FF000000"/>
        <rFont val="Arial"/>
        <family val="2"/>
      </rPr>
      <t>(1.82‑2.32)</t>
    </r>
  </si>
  <si>
    <r>
      <t>2.47</t>
    </r>
    <r>
      <rPr>
        <sz val="8"/>
        <color rgb="FF000000"/>
        <rFont val="Arial"/>
        <family val="2"/>
      </rPr>
      <t>(2.19‑2.79)</t>
    </r>
  </si>
  <si>
    <r>
      <t>3.08</t>
    </r>
    <r>
      <rPr>
        <sz val="8"/>
        <color rgb="FF000000"/>
        <rFont val="Arial"/>
        <family val="2"/>
      </rPr>
      <t>(2.73‑3.48)</t>
    </r>
  </si>
  <si>
    <r>
      <t>3.67</t>
    </r>
    <r>
      <rPr>
        <sz val="8"/>
        <color rgb="FF000000"/>
        <rFont val="Arial"/>
        <family val="2"/>
      </rPr>
      <t>(3.24‑4.13)</t>
    </r>
  </si>
  <si>
    <r>
      <t>4.46</t>
    </r>
    <r>
      <rPr>
        <sz val="8"/>
        <color rgb="FF000000"/>
        <rFont val="Arial"/>
        <family val="2"/>
      </rPr>
      <t>(3.90‑5.02)</t>
    </r>
  </si>
  <si>
    <r>
      <t>5.16</t>
    </r>
    <r>
      <rPr>
        <sz val="8"/>
        <color rgb="FF000000"/>
        <rFont val="Arial"/>
        <family val="2"/>
      </rPr>
      <t>(4.49‑5.82)</t>
    </r>
  </si>
  <si>
    <r>
      <t>5.90</t>
    </r>
    <r>
      <rPr>
        <sz val="8"/>
        <color rgb="FF000000"/>
        <rFont val="Arial"/>
        <family val="2"/>
      </rPr>
      <t>(5.08‑6.67)</t>
    </r>
  </si>
  <si>
    <r>
      <t>6.70</t>
    </r>
    <r>
      <rPr>
        <sz val="8"/>
        <color rgb="FF000000"/>
        <rFont val="Arial"/>
        <family val="2"/>
      </rPr>
      <t>(5.71‑7.61)</t>
    </r>
  </si>
  <si>
    <r>
      <t>7.84</t>
    </r>
    <r>
      <rPr>
        <sz val="8"/>
        <color rgb="FF000000"/>
        <rFont val="Arial"/>
        <family val="2"/>
      </rPr>
      <t>(6.58‑8.96)</t>
    </r>
  </si>
  <si>
    <r>
      <t>8.87</t>
    </r>
    <r>
      <rPr>
        <sz val="8"/>
        <color rgb="FF000000"/>
        <rFont val="Arial"/>
        <family val="2"/>
      </rPr>
      <t>(7.34‑10.2)</t>
    </r>
  </si>
  <si>
    <r>
      <t>2.43</t>
    </r>
    <r>
      <rPr>
        <sz val="8"/>
        <color rgb="FF000000"/>
        <rFont val="Arial"/>
        <family val="2"/>
      </rPr>
      <t>(2.15‑2.77)</t>
    </r>
  </si>
  <si>
    <r>
      <t>2.92</t>
    </r>
    <r>
      <rPr>
        <sz val="8"/>
        <color rgb="FF000000"/>
        <rFont val="Arial"/>
        <family val="2"/>
      </rPr>
      <t>(2.59‑3.32)</t>
    </r>
  </si>
  <si>
    <r>
      <t>3.66</t>
    </r>
    <r>
      <rPr>
        <sz val="8"/>
        <color rgb="FF000000"/>
        <rFont val="Arial"/>
        <family val="2"/>
      </rPr>
      <t>(3.23‑4.15)</t>
    </r>
  </si>
  <si>
    <r>
      <t>4.41</t>
    </r>
    <r>
      <rPr>
        <sz val="8"/>
        <color rgb="FF000000"/>
        <rFont val="Arial"/>
        <family val="2"/>
      </rPr>
      <t>(3.88‑4.99)</t>
    </r>
  </si>
  <si>
    <r>
      <t>5.44</t>
    </r>
    <r>
      <rPr>
        <sz val="8"/>
        <color rgb="FF000000"/>
        <rFont val="Arial"/>
        <family val="2"/>
      </rPr>
      <t>(4.74‑6.15)</t>
    </r>
  </si>
  <si>
    <r>
      <t>6.39</t>
    </r>
    <r>
      <rPr>
        <sz val="8"/>
        <color rgb="FF000000"/>
        <rFont val="Arial"/>
        <family val="2"/>
      </rPr>
      <t>(5.52‑7.23)</t>
    </r>
  </si>
  <si>
    <r>
      <t>7.42</t>
    </r>
    <r>
      <rPr>
        <sz val="8"/>
        <color rgb="FF000000"/>
        <rFont val="Arial"/>
        <family val="2"/>
      </rPr>
      <t>(6.34‑8.42)</t>
    </r>
  </si>
  <si>
    <r>
      <t>8.56</t>
    </r>
    <r>
      <rPr>
        <sz val="8"/>
        <color rgb="FF000000"/>
        <rFont val="Arial"/>
        <family val="2"/>
      </rPr>
      <t>(7.21‑9.75)</t>
    </r>
  </si>
  <si>
    <r>
      <t>10.2</t>
    </r>
    <r>
      <rPr>
        <sz val="8"/>
        <color rgb="FF000000"/>
        <rFont val="Arial"/>
        <family val="2"/>
      </rPr>
      <t>(8.45‑11.8)</t>
    </r>
  </si>
  <si>
    <r>
      <t>11.8</t>
    </r>
    <r>
      <rPr>
        <sz val="8"/>
        <color rgb="FF000000"/>
        <rFont val="Arial"/>
        <family val="2"/>
      </rPr>
      <t>(9.56‑13.6)</t>
    </r>
  </si>
  <si>
    <r>
      <t>2.87</t>
    </r>
    <r>
      <rPr>
        <sz val="8"/>
        <color rgb="FF000000"/>
        <rFont val="Arial"/>
        <family val="2"/>
      </rPr>
      <t>(2.64‑3.14)</t>
    </r>
  </si>
  <si>
    <r>
      <t>3.49</t>
    </r>
    <r>
      <rPr>
        <sz val="8"/>
        <color rgb="FF000000"/>
        <rFont val="Arial"/>
        <family val="2"/>
      </rPr>
      <t>(3.21‑3.82)</t>
    </r>
  </si>
  <si>
    <r>
      <t>4.54</t>
    </r>
    <r>
      <rPr>
        <sz val="8"/>
        <color rgb="FF000000"/>
        <rFont val="Arial"/>
        <family val="2"/>
      </rPr>
      <t>(4.17‑4.97)</t>
    </r>
  </si>
  <si>
    <r>
      <t>5.45</t>
    </r>
    <r>
      <rPr>
        <sz val="8"/>
        <color rgb="FF000000"/>
        <rFont val="Arial"/>
        <family val="2"/>
      </rPr>
      <t>(4.99‑5.96)</t>
    </r>
  </si>
  <si>
    <r>
      <t>6.83</t>
    </r>
    <r>
      <rPr>
        <sz val="8"/>
        <color rgb="FF000000"/>
        <rFont val="Arial"/>
        <family val="2"/>
      </rPr>
      <t>(6.20‑7.44)</t>
    </r>
  </si>
  <si>
    <r>
      <t>8.05</t>
    </r>
    <r>
      <rPr>
        <sz val="8"/>
        <color rgb="FF000000"/>
        <rFont val="Arial"/>
        <family val="2"/>
      </rPr>
      <t>(7.26‑8.73)</t>
    </r>
  </si>
  <si>
    <r>
      <t>9.41</t>
    </r>
    <r>
      <rPr>
        <sz val="8"/>
        <color rgb="FF000000"/>
        <rFont val="Arial"/>
        <family val="2"/>
      </rPr>
      <t>(8.41‑10.2)</t>
    </r>
  </si>
  <si>
    <r>
      <t>11.0</t>
    </r>
    <r>
      <rPr>
        <sz val="8"/>
        <color rgb="FF000000"/>
        <rFont val="Arial"/>
        <family val="2"/>
      </rPr>
      <t>(9.70‑11.8)</t>
    </r>
  </si>
  <si>
    <r>
      <t>13.3</t>
    </r>
    <r>
      <rPr>
        <sz val="8"/>
        <color rgb="FF000000"/>
        <rFont val="Arial"/>
        <family val="2"/>
      </rPr>
      <t>(11.6‑14.4)</t>
    </r>
  </si>
  <si>
    <r>
      <t>15.4</t>
    </r>
    <r>
      <rPr>
        <sz val="8"/>
        <color rgb="FF000000"/>
        <rFont val="Arial"/>
        <family val="2"/>
      </rPr>
      <t>(13.3‑16.6)</t>
    </r>
  </si>
  <si>
    <r>
      <t>3.30</t>
    </r>
    <r>
      <rPr>
        <sz val="8"/>
        <color rgb="FF000000"/>
        <rFont val="Arial"/>
        <family val="2"/>
      </rPr>
      <t>(3.04‑3.60)</t>
    </r>
  </si>
  <si>
    <r>
      <t>4.01</t>
    </r>
    <r>
      <rPr>
        <sz val="8"/>
        <color rgb="FF000000"/>
        <rFont val="Arial"/>
        <family val="2"/>
      </rPr>
      <t>(3.70‑4.39)</t>
    </r>
  </si>
  <si>
    <r>
      <t>5.22</t>
    </r>
    <r>
      <rPr>
        <sz val="8"/>
        <color rgb="FF000000"/>
        <rFont val="Arial"/>
        <family val="2"/>
      </rPr>
      <t>(4.80‑5.70)</t>
    </r>
  </si>
  <si>
    <r>
      <t>6.25</t>
    </r>
    <r>
      <rPr>
        <sz val="8"/>
        <color rgb="FF000000"/>
        <rFont val="Arial"/>
        <family val="2"/>
      </rPr>
      <t>(5.73‑6.81)</t>
    </r>
  </si>
  <si>
    <r>
      <t>7.82</t>
    </r>
    <r>
      <rPr>
        <sz val="8"/>
        <color rgb="FF000000"/>
        <rFont val="Arial"/>
        <family val="2"/>
      </rPr>
      <t>(7.13‑8.50)</t>
    </r>
  </si>
  <si>
    <r>
      <t>9.19</t>
    </r>
    <r>
      <rPr>
        <sz val="8"/>
        <color rgb="FF000000"/>
        <rFont val="Arial"/>
        <family val="2"/>
      </rPr>
      <t>(8.31‑9.97)</t>
    </r>
  </si>
  <si>
    <r>
      <t>10.7</t>
    </r>
    <r>
      <rPr>
        <sz val="8"/>
        <color rgb="FF000000"/>
        <rFont val="Arial"/>
        <family val="2"/>
      </rPr>
      <t>(9.64‑11.6)</t>
    </r>
  </si>
  <si>
    <r>
      <t>15.1</t>
    </r>
    <r>
      <rPr>
        <sz val="8"/>
        <color rgb="FF000000"/>
        <rFont val="Arial"/>
        <family val="2"/>
      </rPr>
      <t>(13.2‑16.3)</t>
    </r>
  </si>
  <si>
    <r>
      <t>17.4</t>
    </r>
    <r>
      <rPr>
        <sz val="8"/>
        <color rgb="FF000000"/>
        <rFont val="Arial"/>
        <family val="2"/>
      </rPr>
      <t>(15.0‑18.8)</t>
    </r>
  </si>
  <si>
    <r>
      <t>3.50</t>
    </r>
    <r>
      <rPr>
        <sz val="8"/>
        <color rgb="FF000000"/>
        <rFont val="Arial"/>
        <family val="2"/>
      </rPr>
      <t>(3.23‑3.82)</t>
    </r>
  </si>
  <si>
    <r>
      <t>4.26</t>
    </r>
    <r>
      <rPr>
        <sz val="8"/>
        <color rgb="FF000000"/>
        <rFont val="Arial"/>
        <family val="2"/>
      </rPr>
      <t>(3.93‑4.65)</t>
    </r>
  </si>
  <si>
    <r>
      <t>5.51</t>
    </r>
    <r>
      <rPr>
        <sz val="8"/>
        <color rgb="FF000000"/>
        <rFont val="Arial"/>
        <family val="2"/>
      </rPr>
      <t>(5.08‑6.01)</t>
    </r>
  </si>
  <si>
    <r>
      <t>6.58</t>
    </r>
    <r>
      <rPr>
        <sz val="8"/>
        <color rgb="FF000000"/>
        <rFont val="Arial"/>
        <family val="2"/>
      </rPr>
      <t>(6.05‑7.16)</t>
    </r>
  </si>
  <si>
    <r>
      <t>8.19</t>
    </r>
    <r>
      <rPr>
        <sz val="8"/>
        <color rgb="FF000000"/>
        <rFont val="Arial"/>
        <family val="2"/>
      </rPr>
      <t>(7.48‑8.89)</t>
    </r>
  </si>
  <si>
    <r>
      <t>9.59</t>
    </r>
    <r>
      <rPr>
        <sz val="8"/>
        <color rgb="FF000000"/>
        <rFont val="Arial"/>
        <family val="2"/>
      </rPr>
      <t>(8.70‑10.4)</t>
    </r>
  </si>
  <si>
    <r>
      <t>12.9</t>
    </r>
    <r>
      <rPr>
        <sz val="8"/>
        <color rgb="FF000000"/>
        <rFont val="Arial"/>
        <family val="2"/>
      </rPr>
      <t>(11.5‑13.9)</t>
    </r>
  </si>
  <si>
    <r>
      <t>17.8</t>
    </r>
    <r>
      <rPr>
        <sz val="8"/>
        <color rgb="FF000000"/>
        <rFont val="Arial"/>
        <family val="2"/>
      </rPr>
      <t>(15.5‑19.3)</t>
    </r>
  </si>
  <si>
    <r>
      <t>3.71</t>
    </r>
    <r>
      <rPr>
        <sz val="8"/>
        <color rgb="FF000000"/>
        <rFont val="Arial"/>
        <family val="2"/>
      </rPr>
      <t>(3.43‑4.04)</t>
    </r>
  </si>
  <si>
    <r>
      <t>4.51</t>
    </r>
    <r>
      <rPr>
        <sz val="8"/>
        <color rgb="FF000000"/>
        <rFont val="Arial"/>
        <family val="2"/>
      </rPr>
      <t>(4.17‑4.91)</t>
    </r>
  </si>
  <si>
    <r>
      <t>5.80</t>
    </r>
    <r>
      <rPr>
        <sz val="8"/>
        <color rgb="FF000000"/>
        <rFont val="Arial"/>
        <family val="2"/>
      </rPr>
      <t>(5.36‑6.32)</t>
    </r>
  </si>
  <si>
    <r>
      <t>6.91</t>
    </r>
    <r>
      <rPr>
        <sz val="8"/>
        <color rgb="FF000000"/>
        <rFont val="Arial"/>
        <family val="2"/>
      </rPr>
      <t>(6.36‑7.51)</t>
    </r>
  </si>
  <si>
    <r>
      <t>8.56</t>
    </r>
    <r>
      <rPr>
        <sz val="8"/>
        <color rgb="FF000000"/>
        <rFont val="Arial"/>
        <family val="2"/>
      </rPr>
      <t>(7.83‑9.28)</t>
    </r>
  </si>
  <si>
    <r>
      <t>9.98</t>
    </r>
    <r>
      <rPr>
        <sz val="8"/>
        <color rgb="FF000000"/>
        <rFont val="Arial"/>
        <family val="2"/>
      </rPr>
      <t>(9.08‑10.8)</t>
    </r>
  </si>
  <si>
    <r>
      <t>11.6</t>
    </r>
    <r>
      <rPr>
        <sz val="8"/>
        <color rgb="FF000000"/>
        <rFont val="Arial"/>
        <family val="2"/>
      </rPr>
      <t>(10.4‑12.5)</t>
    </r>
  </si>
  <si>
    <r>
      <t>16.0</t>
    </r>
    <r>
      <rPr>
        <sz val="8"/>
        <color rgb="FF000000"/>
        <rFont val="Arial"/>
        <family val="2"/>
      </rPr>
      <t>(14.1‑17.3)</t>
    </r>
  </si>
  <si>
    <r>
      <t>18.2</t>
    </r>
    <r>
      <rPr>
        <sz val="8"/>
        <color rgb="FF000000"/>
        <rFont val="Arial"/>
        <family val="2"/>
      </rPr>
      <t>(15.9‑19.8)</t>
    </r>
  </si>
  <si>
    <r>
      <t>4.25</t>
    </r>
    <r>
      <rPr>
        <sz val="8"/>
        <color rgb="FF000000"/>
        <rFont val="Arial"/>
        <family val="2"/>
      </rPr>
      <t>(3.94‑4.61)</t>
    </r>
  </si>
  <si>
    <r>
      <t>5.13</t>
    </r>
    <r>
      <rPr>
        <sz val="8"/>
        <color rgb="FF000000"/>
        <rFont val="Arial"/>
        <family val="2"/>
      </rPr>
      <t>(4.76‑5.57)</t>
    </r>
  </si>
  <si>
    <r>
      <t>6.50</t>
    </r>
    <r>
      <rPr>
        <sz val="8"/>
        <color rgb="FF000000"/>
        <rFont val="Arial"/>
        <family val="2"/>
      </rPr>
      <t>(6.02‑7.05)</t>
    </r>
  </si>
  <si>
    <r>
      <t>7.66</t>
    </r>
    <r>
      <rPr>
        <sz val="8"/>
        <color rgb="FF000000"/>
        <rFont val="Arial"/>
        <family val="2"/>
      </rPr>
      <t>(7.08‑8.30)</t>
    </r>
  </si>
  <si>
    <r>
      <t>9.38</t>
    </r>
    <r>
      <rPr>
        <sz val="8"/>
        <color rgb="FF000000"/>
        <rFont val="Arial"/>
        <family val="2"/>
      </rPr>
      <t>(8.62‑10.1)</t>
    </r>
  </si>
  <si>
    <r>
      <t>10.9</t>
    </r>
    <r>
      <rPr>
        <sz val="8"/>
        <color rgb="FF000000"/>
        <rFont val="Arial"/>
        <family val="2"/>
      </rPr>
      <t>(9.93‑11.7)</t>
    </r>
  </si>
  <si>
    <r>
      <t>12.5</t>
    </r>
    <r>
      <rPr>
        <sz val="8"/>
        <color rgb="FF000000"/>
        <rFont val="Arial"/>
        <family val="2"/>
      </rPr>
      <t>(11.3‑13.4)</t>
    </r>
  </si>
  <si>
    <r>
      <t>14.3</t>
    </r>
    <r>
      <rPr>
        <sz val="8"/>
        <color rgb="FF000000"/>
        <rFont val="Arial"/>
        <family val="2"/>
      </rPr>
      <t>(12.8‑15.3)</t>
    </r>
  </si>
  <si>
    <r>
      <t>16.9</t>
    </r>
    <r>
      <rPr>
        <sz val="8"/>
        <color rgb="FF000000"/>
        <rFont val="Arial"/>
        <family val="2"/>
      </rPr>
      <t>(15.0‑18.2)</t>
    </r>
  </si>
  <si>
    <r>
      <t>19.1</t>
    </r>
    <r>
      <rPr>
        <sz val="8"/>
        <color rgb="FF000000"/>
        <rFont val="Arial"/>
        <family val="2"/>
      </rPr>
      <t>(16.8‑20.6)</t>
    </r>
  </si>
  <si>
    <r>
      <t>4.83</t>
    </r>
    <r>
      <rPr>
        <sz val="8"/>
        <color rgb="FF000000"/>
        <rFont val="Arial"/>
        <family val="2"/>
      </rPr>
      <t>(4.50‑5.21)</t>
    </r>
  </si>
  <si>
    <r>
      <t>5.80</t>
    </r>
    <r>
      <rPr>
        <sz val="8"/>
        <color rgb="FF000000"/>
        <rFont val="Arial"/>
        <family val="2"/>
      </rPr>
      <t>(5.41‑6.26)</t>
    </r>
  </si>
  <si>
    <r>
      <t>7.23</t>
    </r>
    <r>
      <rPr>
        <sz val="8"/>
        <color rgb="FF000000"/>
        <rFont val="Arial"/>
        <family val="2"/>
      </rPr>
      <t>(6.73‑7.80)</t>
    </r>
  </si>
  <si>
    <r>
      <t>8.42</t>
    </r>
    <r>
      <rPr>
        <sz val="8"/>
        <color rgb="FF000000"/>
        <rFont val="Arial"/>
        <family val="2"/>
      </rPr>
      <t>(7.82‑9.07)</t>
    </r>
  </si>
  <si>
    <r>
      <t>10.1</t>
    </r>
    <r>
      <rPr>
        <sz val="8"/>
        <color rgb="FF000000"/>
        <rFont val="Arial"/>
        <family val="2"/>
      </rPr>
      <t>(9.36‑10.9)</t>
    </r>
  </si>
  <si>
    <r>
      <t>11.6</t>
    </r>
    <r>
      <rPr>
        <sz val="8"/>
        <color rgb="FF000000"/>
        <rFont val="Arial"/>
        <family val="2"/>
      </rPr>
      <t>(10.6‑12.4)</t>
    </r>
  </si>
  <si>
    <r>
      <t>13.1</t>
    </r>
    <r>
      <rPr>
        <sz val="8"/>
        <color rgb="FF000000"/>
        <rFont val="Arial"/>
        <family val="2"/>
      </rPr>
      <t>(12.0‑14.1)</t>
    </r>
  </si>
  <si>
    <r>
      <t>14.8</t>
    </r>
    <r>
      <rPr>
        <sz val="8"/>
        <color rgb="FF000000"/>
        <rFont val="Arial"/>
        <family val="2"/>
      </rPr>
      <t>(13.4‑15.8)</t>
    </r>
  </si>
  <si>
    <r>
      <t>17.2</t>
    </r>
    <r>
      <rPr>
        <sz val="8"/>
        <color rgb="FF000000"/>
        <rFont val="Arial"/>
        <family val="2"/>
      </rPr>
      <t>(15.5‑18.5)</t>
    </r>
  </si>
  <si>
    <r>
      <t>19.3</t>
    </r>
    <r>
      <rPr>
        <sz val="8"/>
        <color rgb="FF000000"/>
        <rFont val="Arial"/>
        <family val="2"/>
      </rPr>
      <t>(17.2‑20.7)</t>
    </r>
  </si>
  <si>
    <r>
      <t>6.39</t>
    </r>
    <r>
      <rPr>
        <sz val="8"/>
        <color rgb="FF000000"/>
        <rFont val="Arial"/>
        <family val="2"/>
      </rPr>
      <t>(6.01‑6.81)</t>
    </r>
  </si>
  <si>
    <r>
      <t>7.61</t>
    </r>
    <r>
      <rPr>
        <sz val="8"/>
        <color rgb="FF000000"/>
        <rFont val="Arial"/>
        <family val="2"/>
      </rPr>
      <t>(7.16‑8.11)</t>
    </r>
  </si>
  <si>
    <r>
      <t>9.20</t>
    </r>
    <r>
      <rPr>
        <sz val="8"/>
        <color rgb="FF000000"/>
        <rFont val="Arial"/>
        <family val="2"/>
      </rPr>
      <t>(8.65‑9.80)</t>
    </r>
  </si>
  <si>
    <r>
      <t>15.3</t>
    </r>
    <r>
      <rPr>
        <sz val="8"/>
        <color rgb="FF000000"/>
        <rFont val="Arial"/>
        <family val="2"/>
      </rPr>
      <t>(14.1‑16.2)</t>
    </r>
  </si>
  <si>
    <r>
      <t>19.0</t>
    </r>
    <r>
      <rPr>
        <sz val="8"/>
        <color rgb="FF000000"/>
        <rFont val="Arial"/>
        <family val="2"/>
      </rPr>
      <t>(17.4‑20.2)</t>
    </r>
  </si>
  <si>
    <r>
      <t>20.8</t>
    </r>
    <r>
      <rPr>
        <sz val="8"/>
        <color rgb="FF000000"/>
        <rFont val="Arial"/>
        <family val="2"/>
      </rPr>
      <t>(18.9‑22.1)</t>
    </r>
  </si>
  <si>
    <r>
      <t>7.96</t>
    </r>
    <r>
      <rPr>
        <sz val="8"/>
        <color rgb="FF000000"/>
        <rFont val="Arial"/>
        <family val="2"/>
      </rPr>
      <t>(7.51‑8.44)</t>
    </r>
  </si>
  <si>
    <r>
      <t>9.43</t>
    </r>
    <r>
      <rPr>
        <sz val="8"/>
        <color rgb="FF000000"/>
        <rFont val="Arial"/>
        <family val="2"/>
      </rPr>
      <t>(8.90‑10.0)</t>
    </r>
  </si>
  <si>
    <r>
      <t>11.2</t>
    </r>
    <r>
      <rPr>
        <sz val="8"/>
        <color rgb="FF000000"/>
        <rFont val="Arial"/>
        <family val="2"/>
      </rPr>
      <t>(10.6‑11.9)</t>
    </r>
  </si>
  <si>
    <r>
      <t>12.7</t>
    </r>
    <r>
      <rPr>
        <sz val="8"/>
        <color rgb="FF000000"/>
        <rFont val="Arial"/>
        <family val="2"/>
      </rPr>
      <t>(11.9‑13.4)</t>
    </r>
  </si>
  <si>
    <r>
      <t>14.7</t>
    </r>
    <r>
      <rPr>
        <sz val="8"/>
        <color rgb="FF000000"/>
        <rFont val="Arial"/>
        <family val="2"/>
      </rPr>
      <t>(13.7‑15.5)</t>
    </r>
  </si>
  <si>
    <r>
      <t>16.2</t>
    </r>
    <r>
      <rPr>
        <sz val="8"/>
        <color rgb="FF000000"/>
        <rFont val="Arial"/>
        <family val="2"/>
      </rPr>
      <t>(15.1‑17.2)</t>
    </r>
  </si>
  <si>
    <r>
      <t>17.8</t>
    </r>
    <r>
      <rPr>
        <sz val="8"/>
        <color rgb="FF000000"/>
        <rFont val="Arial"/>
        <family val="2"/>
      </rPr>
      <t>(16.6‑18.8)</t>
    </r>
  </si>
  <si>
    <r>
      <t>19.4</t>
    </r>
    <r>
      <rPr>
        <sz val="8"/>
        <color rgb="FF000000"/>
        <rFont val="Arial"/>
        <family val="2"/>
      </rPr>
      <t>(18.0‑20.6)</t>
    </r>
  </si>
  <si>
    <r>
      <t>21.6</t>
    </r>
    <r>
      <rPr>
        <sz val="8"/>
        <color rgb="FF000000"/>
        <rFont val="Arial"/>
        <family val="2"/>
      </rPr>
      <t>(19.9‑22.9)</t>
    </r>
  </si>
  <si>
    <r>
      <t>23.3</t>
    </r>
    <r>
      <rPr>
        <sz val="8"/>
        <color rgb="FF000000"/>
        <rFont val="Arial"/>
        <family val="2"/>
      </rPr>
      <t>(21.4‑24.8)</t>
    </r>
  </si>
  <si>
    <r>
      <t>9.97</t>
    </r>
    <r>
      <rPr>
        <sz val="8"/>
        <color rgb="FF000000"/>
        <rFont val="Arial"/>
        <family val="2"/>
      </rPr>
      <t>(9.45‑10.5)</t>
    </r>
  </si>
  <si>
    <r>
      <t>11.8</t>
    </r>
    <r>
      <rPr>
        <sz val="8"/>
        <color rgb="FF000000"/>
        <rFont val="Arial"/>
        <family val="2"/>
      </rPr>
      <t>(11.2‑12.5)</t>
    </r>
  </si>
  <si>
    <r>
      <t>15.3</t>
    </r>
    <r>
      <rPr>
        <sz val="8"/>
        <color rgb="FF000000"/>
        <rFont val="Arial"/>
        <family val="2"/>
      </rPr>
      <t>(14.5‑16.2)</t>
    </r>
  </si>
  <si>
    <r>
      <t>21.9</t>
    </r>
    <r>
      <rPr>
        <sz val="8"/>
        <color rgb="FF000000"/>
        <rFont val="Arial"/>
        <family val="2"/>
      </rPr>
      <t>(20.5‑23.2)</t>
    </r>
  </si>
  <si>
    <r>
      <t>23.8</t>
    </r>
    <r>
      <rPr>
        <sz val="8"/>
        <color rgb="FF000000"/>
        <rFont val="Arial"/>
        <family val="2"/>
      </rPr>
      <t>(22.2‑25.2)</t>
    </r>
  </si>
  <si>
    <r>
      <t>25.3</t>
    </r>
    <r>
      <rPr>
        <sz val="8"/>
        <color rgb="FF000000"/>
        <rFont val="Arial"/>
        <family val="2"/>
      </rPr>
      <t>(23.5‑26.8)</t>
    </r>
  </si>
  <si>
    <r>
      <t>14.1</t>
    </r>
    <r>
      <rPr>
        <sz val="8"/>
        <color rgb="FF000000"/>
        <rFont val="Arial"/>
        <family val="2"/>
      </rPr>
      <t>(13.4‑14.8)</t>
    </r>
  </si>
  <si>
    <r>
      <t>16.3</t>
    </r>
    <r>
      <rPr>
        <sz val="8"/>
        <color rgb="FF000000"/>
        <rFont val="Arial"/>
        <family val="2"/>
      </rPr>
      <t>(15.5‑17.1)</t>
    </r>
  </si>
  <si>
    <r>
      <t>17.9</t>
    </r>
    <r>
      <rPr>
        <sz val="8"/>
        <color rgb="FF000000"/>
        <rFont val="Arial"/>
        <family val="2"/>
      </rPr>
      <t>(17.0‑18.9)</t>
    </r>
  </si>
  <si>
    <r>
      <t>20.0</t>
    </r>
    <r>
      <rPr>
        <sz val="8"/>
        <color rgb="FF000000"/>
        <rFont val="Arial"/>
        <family val="2"/>
      </rPr>
      <t>(19.0‑21.1)</t>
    </r>
  </si>
  <si>
    <r>
      <t>21.6</t>
    </r>
    <r>
      <rPr>
        <sz val="8"/>
        <color rgb="FF000000"/>
        <rFont val="Arial"/>
        <family val="2"/>
      </rPr>
      <t>(20.4‑22.7)</t>
    </r>
  </si>
  <si>
    <r>
      <t>23.1</t>
    </r>
    <r>
      <rPr>
        <sz val="8"/>
        <color rgb="FF000000"/>
        <rFont val="Arial"/>
        <family val="2"/>
      </rPr>
      <t>(21.8‑24.3)</t>
    </r>
  </si>
  <si>
    <r>
      <t>24.5</t>
    </r>
    <r>
      <rPr>
        <sz val="8"/>
        <color rgb="FF000000"/>
        <rFont val="Arial"/>
        <family val="2"/>
      </rPr>
      <t>(23.1‑25.8)</t>
    </r>
  </si>
  <si>
    <r>
      <t>26.2</t>
    </r>
    <r>
      <rPr>
        <sz val="8"/>
        <color rgb="FF000000"/>
        <rFont val="Arial"/>
        <family val="2"/>
      </rPr>
      <t>(24.7‑27.7)</t>
    </r>
  </si>
  <si>
    <r>
      <t>27.5</t>
    </r>
    <r>
      <rPr>
        <sz val="8"/>
        <color rgb="FF000000"/>
        <rFont val="Arial"/>
        <family val="2"/>
      </rPr>
      <t>(25.8‑29.1)</t>
    </r>
  </si>
  <si>
    <r>
      <t>Name: </t>
    </r>
    <r>
      <rPr>
        <sz val="9"/>
        <color rgb="FF000000"/>
        <rFont val="Arial"/>
        <family val="2"/>
      </rPr>
      <t>West Point, Virginia, USA*</t>
    </r>
  </si>
  <si>
    <r>
      <t>Latitude:</t>
    </r>
    <r>
      <rPr>
        <sz val="9"/>
        <color rgb="FF000000"/>
        <rFont val="Arial"/>
        <family val="2"/>
      </rPr>
      <t> 37.5660°</t>
    </r>
  </si>
  <si>
    <r>
      <t>Longitude:</t>
    </r>
    <r>
      <rPr>
        <sz val="9"/>
        <color rgb="FF000000"/>
        <rFont val="Arial"/>
        <family val="2"/>
      </rPr>
      <t> -76.8000°</t>
    </r>
  </si>
  <si>
    <r>
      <t>Elevation:</t>
    </r>
    <r>
      <rPr>
        <sz val="9"/>
        <color rgb="FF000000"/>
        <rFont val="Arial"/>
        <family val="2"/>
      </rPr>
      <t> 11.99 ft **</t>
    </r>
  </si>
  <si>
    <r>
      <t>0.390</t>
    </r>
    <r>
      <rPr>
        <sz val="8"/>
        <color rgb="FF000000"/>
        <rFont val="Arial"/>
        <family val="2"/>
      </rPr>
      <t>(0.353‑0.433)</t>
    </r>
  </si>
  <si>
    <r>
      <t>0.463</t>
    </r>
    <r>
      <rPr>
        <sz val="8"/>
        <color rgb="FF000000"/>
        <rFont val="Arial"/>
        <family val="2"/>
      </rPr>
      <t>(0.419‑0.513)</t>
    </r>
  </si>
  <si>
    <r>
      <t>0.535</t>
    </r>
    <r>
      <rPr>
        <sz val="8"/>
        <color rgb="FF000000"/>
        <rFont val="Arial"/>
        <family val="2"/>
      </rPr>
      <t>(0.484‑0.592)</t>
    </r>
  </si>
  <si>
    <r>
      <t>0.605</t>
    </r>
    <r>
      <rPr>
        <sz val="8"/>
        <color rgb="FF000000"/>
        <rFont val="Arial"/>
        <family val="2"/>
      </rPr>
      <t>(0.546‑0.670)</t>
    </r>
  </si>
  <si>
    <r>
      <t>0.681</t>
    </r>
    <r>
      <rPr>
        <sz val="8"/>
        <color rgb="FF000000"/>
        <rFont val="Arial"/>
        <family val="2"/>
      </rPr>
      <t>(0.612‑0.754)</t>
    </r>
  </si>
  <si>
    <r>
      <t>0.744</t>
    </r>
    <r>
      <rPr>
        <sz val="8"/>
        <color rgb="FF000000"/>
        <rFont val="Arial"/>
        <family val="2"/>
      </rPr>
      <t>(0.666‑0.823)</t>
    </r>
  </si>
  <si>
    <r>
      <t>0.802</t>
    </r>
    <r>
      <rPr>
        <sz val="8"/>
        <color rgb="FF000000"/>
        <rFont val="Arial"/>
        <family val="2"/>
      </rPr>
      <t>(0.715‑0.889)</t>
    </r>
  </si>
  <si>
    <r>
      <t>0.857</t>
    </r>
    <r>
      <rPr>
        <sz val="8"/>
        <color rgb="FF000000"/>
        <rFont val="Arial"/>
        <family val="2"/>
      </rPr>
      <t>(0.760‑0.950)</t>
    </r>
  </si>
  <si>
    <r>
      <t>0.924</t>
    </r>
    <r>
      <rPr>
        <sz val="8"/>
        <color rgb="FF000000"/>
        <rFont val="Arial"/>
        <family val="2"/>
      </rPr>
      <t>(0.812‑1.03)</t>
    </r>
  </si>
  <si>
    <r>
      <t>0.983</t>
    </r>
    <r>
      <rPr>
        <sz val="8"/>
        <color rgb="FF000000"/>
        <rFont val="Arial"/>
        <family val="2"/>
      </rPr>
      <t>(0.857‑1.10)</t>
    </r>
  </si>
  <si>
    <r>
      <t>0.623</t>
    </r>
    <r>
      <rPr>
        <sz val="8"/>
        <color rgb="FF000000"/>
        <rFont val="Arial"/>
        <family val="2"/>
      </rPr>
      <t>(0.564‑0.692)</t>
    </r>
  </si>
  <si>
    <r>
      <t>0.740</t>
    </r>
    <r>
      <rPr>
        <sz val="8"/>
        <color rgb="FF000000"/>
        <rFont val="Arial"/>
        <family val="2"/>
      </rPr>
      <t>(0.670‑0.820)</t>
    </r>
  </si>
  <si>
    <r>
      <t>0.856</t>
    </r>
    <r>
      <rPr>
        <sz val="8"/>
        <color rgb="FF000000"/>
        <rFont val="Arial"/>
        <family val="2"/>
      </rPr>
      <t>(0.776‑0.948)</t>
    </r>
  </si>
  <si>
    <r>
      <t>0.968</t>
    </r>
    <r>
      <rPr>
        <sz val="8"/>
        <color rgb="FF000000"/>
        <rFont val="Arial"/>
        <family val="2"/>
      </rPr>
      <t>(0.873‑1.07)</t>
    </r>
  </si>
  <si>
    <r>
      <t>1.09</t>
    </r>
    <r>
      <rPr>
        <sz val="8"/>
        <color rgb="FF000000"/>
        <rFont val="Arial"/>
        <family val="2"/>
      </rPr>
      <t>(0.976‑1.20)</t>
    </r>
  </si>
  <si>
    <r>
      <t>1.19</t>
    </r>
    <r>
      <rPr>
        <sz val="8"/>
        <color rgb="FF000000"/>
        <rFont val="Arial"/>
        <family val="2"/>
      </rPr>
      <t>(1.06‑1.31)</t>
    </r>
  </si>
  <si>
    <r>
      <t>1.27</t>
    </r>
    <r>
      <rPr>
        <sz val="8"/>
        <color rgb="FF000000"/>
        <rFont val="Arial"/>
        <family val="2"/>
      </rPr>
      <t>(1.14‑1.41)</t>
    </r>
  </si>
  <si>
    <r>
      <t>1.46</t>
    </r>
    <r>
      <rPr>
        <sz val="8"/>
        <color rgb="FF000000"/>
        <rFont val="Arial"/>
        <family val="2"/>
      </rPr>
      <t>(1.28‑1.62)</t>
    </r>
  </si>
  <si>
    <r>
      <t>1.55</t>
    </r>
    <r>
      <rPr>
        <sz val="8"/>
        <color rgb="FF000000"/>
        <rFont val="Arial"/>
        <family val="2"/>
      </rPr>
      <t>(1.35‑1.73)</t>
    </r>
  </si>
  <si>
    <r>
      <t>0.779</t>
    </r>
    <r>
      <rPr>
        <sz val="8"/>
        <color rgb="FF000000"/>
        <rFont val="Arial"/>
        <family val="2"/>
      </rPr>
      <t>(0.706‑0.865)</t>
    </r>
  </si>
  <si>
    <r>
      <t>0.930</t>
    </r>
    <r>
      <rPr>
        <sz val="8"/>
        <color rgb="FF000000"/>
        <rFont val="Arial"/>
        <family val="2"/>
      </rPr>
      <t>(0.842‑1.03)</t>
    </r>
  </si>
  <si>
    <r>
      <t>1.08</t>
    </r>
    <r>
      <rPr>
        <sz val="8"/>
        <color rgb="FF000000"/>
        <rFont val="Arial"/>
        <family val="2"/>
      </rPr>
      <t>(0.981‑1.20)</t>
    </r>
  </si>
  <si>
    <r>
      <t>1.22</t>
    </r>
    <r>
      <rPr>
        <sz val="8"/>
        <color rgb="FF000000"/>
        <rFont val="Arial"/>
        <family val="2"/>
      </rPr>
      <t>(1.11‑1.36)</t>
    </r>
  </si>
  <si>
    <r>
      <t>1.50</t>
    </r>
    <r>
      <rPr>
        <sz val="8"/>
        <color rgb="FF000000"/>
        <rFont val="Arial"/>
        <family val="2"/>
      </rPr>
      <t>(1.34‑1.66)</t>
    </r>
  </si>
  <si>
    <r>
      <t>1.61</t>
    </r>
    <r>
      <rPr>
        <sz val="8"/>
        <color rgb="FF000000"/>
        <rFont val="Arial"/>
        <family val="2"/>
      </rPr>
      <t>(1.44‑1.79)</t>
    </r>
  </si>
  <si>
    <r>
      <t>1.71</t>
    </r>
    <r>
      <rPr>
        <sz val="8"/>
        <color rgb="FF000000"/>
        <rFont val="Arial"/>
        <family val="2"/>
      </rPr>
      <t>(1.52‑1.90)</t>
    </r>
  </si>
  <si>
    <r>
      <t>1.84</t>
    </r>
    <r>
      <rPr>
        <sz val="8"/>
        <color rgb="FF000000"/>
        <rFont val="Arial"/>
        <family val="2"/>
      </rPr>
      <t>(1.62‑2.04)</t>
    </r>
  </si>
  <si>
    <r>
      <t>1.94</t>
    </r>
    <r>
      <rPr>
        <sz val="8"/>
        <color rgb="FF000000"/>
        <rFont val="Arial"/>
        <family val="2"/>
      </rPr>
      <t>(1.69‑2.17)</t>
    </r>
  </si>
  <si>
    <r>
      <t>1.07</t>
    </r>
    <r>
      <rPr>
        <sz val="8"/>
        <color rgb="FF000000"/>
        <rFont val="Arial"/>
        <family val="2"/>
      </rPr>
      <t>(0.967‑1.19)</t>
    </r>
  </si>
  <si>
    <r>
      <t>1.54</t>
    </r>
    <r>
      <rPr>
        <sz val="8"/>
        <color rgb="FF000000"/>
        <rFont val="Arial"/>
        <family val="2"/>
      </rPr>
      <t>(1.39‑1.70)</t>
    </r>
  </si>
  <si>
    <r>
      <t>1.77</t>
    </r>
    <r>
      <rPr>
        <sz val="8"/>
        <color rgb="FF000000"/>
        <rFont val="Arial"/>
        <family val="2"/>
      </rPr>
      <t>(1.60‑1.96)</t>
    </r>
  </si>
  <si>
    <r>
      <t>2.04</t>
    </r>
    <r>
      <rPr>
        <sz val="8"/>
        <color rgb="FF000000"/>
        <rFont val="Arial"/>
        <family val="2"/>
      </rPr>
      <t>(1.83‑2.26)</t>
    </r>
  </si>
  <si>
    <r>
      <t>2.26</t>
    </r>
    <r>
      <rPr>
        <sz val="8"/>
        <color rgb="FF000000"/>
        <rFont val="Arial"/>
        <family val="2"/>
      </rPr>
      <t>(2.02‑2.50)</t>
    </r>
  </si>
  <si>
    <r>
      <t>2.47</t>
    </r>
    <r>
      <rPr>
        <sz val="8"/>
        <color rgb="FF000000"/>
        <rFont val="Arial"/>
        <family val="2"/>
      </rPr>
      <t>(2.20‑2.73)</t>
    </r>
  </si>
  <si>
    <r>
      <t>2.67</t>
    </r>
    <r>
      <rPr>
        <sz val="8"/>
        <color rgb="FF000000"/>
        <rFont val="Arial"/>
        <family val="2"/>
      </rPr>
      <t>(2.37‑2.96)</t>
    </r>
  </si>
  <si>
    <r>
      <t>2.93</t>
    </r>
    <r>
      <rPr>
        <sz val="8"/>
        <color rgb="FF000000"/>
        <rFont val="Arial"/>
        <family val="2"/>
      </rPr>
      <t>(2.57‑3.25)</t>
    </r>
  </si>
  <si>
    <r>
      <t>3.15</t>
    </r>
    <r>
      <rPr>
        <sz val="8"/>
        <color rgb="FF000000"/>
        <rFont val="Arial"/>
        <family val="2"/>
      </rPr>
      <t>(2.74‑3.51)</t>
    </r>
  </si>
  <si>
    <r>
      <t>1.33</t>
    </r>
    <r>
      <rPr>
        <sz val="8"/>
        <color rgb="FF000000"/>
        <rFont val="Arial"/>
        <family val="2"/>
      </rPr>
      <t>(1.21‑1.48)</t>
    </r>
  </si>
  <si>
    <r>
      <t>1.61</t>
    </r>
    <r>
      <rPr>
        <sz val="8"/>
        <color rgb="FF000000"/>
        <rFont val="Arial"/>
        <family val="2"/>
      </rPr>
      <t>(1.46‑1.79)</t>
    </r>
  </si>
  <si>
    <r>
      <t>2.31</t>
    </r>
    <r>
      <rPr>
        <sz val="8"/>
        <color rgb="FF000000"/>
        <rFont val="Arial"/>
        <family val="2"/>
      </rPr>
      <t>(2.08‑2.56)</t>
    </r>
  </si>
  <si>
    <r>
      <t>3.06</t>
    </r>
    <r>
      <rPr>
        <sz val="8"/>
        <color rgb="FF000000"/>
        <rFont val="Arial"/>
        <family val="2"/>
      </rPr>
      <t>(2.74‑3.39)</t>
    </r>
  </si>
  <si>
    <r>
      <t>3.40</t>
    </r>
    <r>
      <rPr>
        <sz val="8"/>
        <color rgb="FF000000"/>
        <rFont val="Arial"/>
        <family val="2"/>
      </rPr>
      <t>(3.03‑3.77)</t>
    </r>
  </si>
  <si>
    <r>
      <t>3.74</t>
    </r>
    <r>
      <rPr>
        <sz val="8"/>
        <color rgb="FF000000"/>
        <rFont val="Arial"/>
        <family val="2"/>
      </rPr>
      <t>(3.32‑4.15)</t>
    </r>
  </si>
  <si>
    <r>
      <t>4.20</t>
    </r>
    <r>
      <rPr>
        <sz val="8"/>
        <color rgb="FF000000"/>
        <rFont val="Arial"/>
        <family val="2"/>
      </rPr>
      <t>(3.69‑4.67)</t>
    </r>
  </si>
  <si>
    <r>
      <t>4.60</t>
    </r>
    <r>
      <rPr>
        <sz val="8"/>
        <color rgb="FF000000"/>
        <rFont val="Arial"/>
        <family val="2"/>
      </rPr>
      <t>(4.00‑5.12)</t>
    </r>
  </si>
  <si>
    <r>
      <t>1.59</t>
    </r>
    <r>
      <rPr>
        <sz val="8"/>
        <color rgb="FF000000"/>
        <rFont val="Arial"/>
        <family val="2"/>
      </rPr>
      <t>(1.44‑1.77)</t>
    </r>
  </si>
  <si>
    <r>
      <t>1.92</t>
    </r>
    <r>
      <rPr>
        <sz val="8"/>
        <color rgb="FF000000"/>
        <rFont val="Arial"/>
        <family val="2"/>
      </rPr>
      <t>(1.74‑2.13)</t>
    </r>
  </si>
  <si>
    <r>
      <t>2.38</t>
    </r>
    <r>
      <rPr>
        <sz val="8"/>
        <color rgb="FF000000"/>
        <rFont val="Arial"/>
        <family val="2"/>
      </rPr>
      <t>(2.15‑2.64)</t>
    </r>
  </si>
  <si>
    <r>
      <t>2.83</t>
    </r>
    <r>
      <rPr>
        <sz val="8"/>
        <color rgb="FF000000"/>
        <rFont val="Arial"/>
        <family val="2"/>
      </rPr>
      <t>(2.55‑3.13)</t>
    </r>
  </si>
  <si>
    <r>
      <t>3.38</t>
    </r>
    <r>
      <rPr>
        <sz val="8"/>
        <color rgb="FF000000"/>
        <rFont val="Arial"/>
        <family val="2"/>
      </rPr>
      <t>(3.03‑3.74)</t>
    </r>
  </si>
  <si>
    <r>
      <t>3.86</t>
    </r>
    <r>
      <rPr>
        <sz val="8"/>
        <color rgb="FF000000"/>
        <rFont val="Arial"/>
        <family val="2"/>
      </rPr>
      <t>(3.44‑4.27)</t>
    </r>
  </si>
  <si>
    <r>
      <t>4.35</t>
    </r>
    <r>
      <rPr>
        <sz val="8"/>
        <color rgb="FF000000"/>
        <rFont val="Arial"/>
        <family val="2"/>
      </rPr>
      <t>(3.85‑4.80)</t>
    </r>
  </si>
  <si>
    <r>
      <t>4.85</t>
    </r>
    <r>
      <rPr>
        <sz val="8"/>
        <color rgb="FF000000"/>
        <rFont val="Arial"/>
        <family val="2"/>
      </rPr>
      <t>(4.27‑5.37)</t>
    </r>
  </si>
  <si>
    <r>
      <t>5.55</t>
    </r>
    <r>
      <rPr>
        <sz val="8"/>
        <color rgb="FF000000"/>
        <rFont val="Arial"/>
        <family val="2"/>
      </rPr>
      <t>(4.83‑6.14)</t>
    </r>
  </si>
  <si>
    <r>
      <t>6.15</t>
    </r>
    <r>
      <rPr>
        <sz val="8"/>
        <color rgb="FF000000"/>
        <rFont val="Arial"/>
        <family val="2"/>
      </rPr>
      <t>(5.31‑6.82)</t>
    </r>
  </si>
  <si>
    <r>
      <t>1.72</t>
    </r>
    <r>
      <rPr>
        <sz val="8"/>
        <color rgb="FF000000"/>
        <rFont val="Arial"/>
        <family val="2"/>
      </rPr>
      <t>(1.55‑1.93)</t>
    </r>
  </si>
  <si>
    <r>
      <t>2.08</t>
    </r>
    <r>
      <rPr>
        <sz val="8"/>
        <color rgb="FF000000"/>
        <rFont val="Arial"/>
        <family val="2"/>
      </rPr>
      <t>(1.87‑2.32)</t>
    </r>
  </si>
  <si>
    <r>
      <t>2.58</t>
    </r>
    <r>
      <rPr>
        <sz val="8"/>
        <color rgb="FF000000"/>
        <rFont val="Arial"/>
        <family val="2"/>
      </rPr>
      <t>(2.32‑2.88)</t>
    </r>
  </si>
  <si>
    <r>
      <t>3.07</t>
    </r>
    <r>
      <rPr>
        <sz val="8"/>
        <color rgb="FF000000"/>
        <rFont val="Arial"/>
        <family val="2"/>
      </rPr>
      <t>(2.75‑3.42)</t>
    </r>
  </si>
  <si>
    <r>
      <t>3.69</t>
    </r>
    <r>
      <rPr>
        <sz val="8"/>
        <color rgb="FF000000"/>
        <rFont val="Arial"/>
        <family val="2"/>
      </rPr>
      <t>(3.29‑4.10)</t>
    </r>
  </si>
  <si>
    <r>
      <t>4.24</t>
    </r>
    <r>
      <rPr>
        <sz val="8"/>
        <color rgb="FF000000"/>
        <rFont val="Arial"/>
        <family val="2"/>
      </rPr>
      <t>(3.75‑4.71)</t>
    </r>
  </si>
  <si>
    <r>
      <t>4.81</t>
    </r>
    <r>
      <rPr>
        <sz val="8"/>
        <color rgb="FF000000"/>
        <rFont val="Arial"/>
        <family val="2"/>
      </rPr>
      <t>(4.22‑5.33)</t>
    </r>
  </si>
  <si>
    <r>
      <t>5.41</t>
    </r>
    <r>
      <rPr>
        <sz val="8"/>
        <color rgb="FF000000"/>
        <rFont val="Arial"/>
        <family val="2"/>
      </rPr>
      <t>(4.71‑5.99)</t>
    </r>
  </si>
  <si>
    <r>
      <t>6.23</t>
    </r>
    <r>
      <rPr>
        <sz val="8"/>
        <color rgb="FF000000"/>
        <rFont val="Arial"/>
        <family val="2"/>
      </rPr>
      <t>(5.38‑6.92)</t>
    </r>
  </si>
  <si>
    <r>
      <t>6.96</t>
    </r>
    <r>
      <rPr>
        <sz val="8"/>
        <color rgb="FF000000"/>
        <rFont val="Arial"/>
        <family val="2"/>
      </rPr>
      <t>(5.95‑7.74)</t>
    </r>
  </si>
  <si>
    <r>
      <t>2.08</t>
    </r>
    <r>
      <rPr>
        <sz val="8"/>
        <color rgb="FF000000"/>
        <rFont val="Arial"/>
        <family val="2"/>
      </rPr>
      <t>(1.86‑2.35)</t>
    </r>
  </si>
  <si>
    <r>
      <t>2.49</t>
    </r>
    <r>
      <rPr>
        <sz val="8"/>
        <color rgb="FF000000"/>
        <rFont val="Arial"/>
        <family val="2"/>
      </rPr>
      <t>(2.23‑2.81)</t>
    </r>
  </si>
  <si>
    <r>
      <t>3.10</t>
    </r>
    <r>
      <rPr>
        <sz val="8"/>
        <color rgb="FF000000"/>
        <rFont val="Arial"/>
        <family val="2"/>
      </rPr>
      <t>(2.77‑3.49)</t>
    </r>
  </si>
  <si>
    <r>
      <t>3.70</t>
    </r>
    <r>
      <rPr>
        <sz val="8"/>
        <color rgb="FF000000"/>
        <rFont val="Arial"/>
        <family val="2"/>
      </rPr>
      <t>(3.29‑4.16)</t>
    </r>
  </si>
  <si>
    <r>
      <t>4.48</t>
    </r>
    <r>
      <rPr>
        <sz val="8"/>
        <color rgb="FF000000"/>
        <rFont val="Arial"/>
        <family val="2"/>
      </rPr>
      <t>(3.96‑5.03)</t>
    </r>
  </si>
  <si>
    <r>
      <t>5.19</t>
    </r>
    <r>
      <rPr>
        <sz val="8"/>
        <color rgb="FF000000"/>
        <rFont val="Arial"/>
        <family val="2"/>
      </rPr>
      <t>(4.56‑5.81)</t>
    </r>
  </si>
  <si>
    <r>
      <t>5.93</t>
    </r>
    <r>
      <rPr>
        <sz val="8"/>
        <color rgb="FF000000"/>
        <rFont val="Arial"/>
        <family val="2"/>
      </rPr>
      <t>(5.17‑6.63)</t>
    </r>
  </si>
  <si>
    <r>
      <t>6.72</t>
    </r>
    <r>
      <rPr>
        <sz val="8"/>
        <color rgb="FF000000"/>
        <rFont val="Arial"/>
        <family val="2"/>
      </rPr>
      <t>(5.81‑7.52)</t>
    </r>
  </si>
  <si>
    <r>
      <t>7.84</t>
    </r>
    <r>
      <rPr>
        <sz val="8"/>
        <color rgb="FF000000"/>
        <rFont val="Arial"/>
        <family val="2"/>
      </rPr>
      <t>(6.69‑8.79)</t>
    </r>
  </si>
  <si>
    <r>
      <t>8.85</t>
    </r>
    <r>
      <rPr>
        <sz val="8"/>
        <color rgb="FF000000"/>
        <rFont val="Arial"/>
        <family val="2"/>
      </rPr>
      <t>(7.45‑9.92)</t>
    </r>
  </si>
  <si>
    <r>
      <t>2.47</t>
    </r>
    <r>
      <rPr>
        <sz val="8"/>
        <color rgb="FF000000"/>
        <rFont val="Arial"/>
        <family val="2"/>
      </rPr>
      <t>(2.19‑2.83)</t>
    </r>
  </si>
  <si>
    <r>
      <t>2.96</t>
    </r>
    <r>
      <rPr>
        <sz val="8"/>
        <color rgb="FF000000"/>
        <rFont val="Arial"/>
        <family val="2"/>
      </rPr>
      <t>(2.62‑3.38)</t>
    </r>
  </si>
  <si>
    <r>
      <t>3.69</t>
    </r>
    <r>
      <rPr>
        <sz val="8"/>
        <color rgb="FF000000"/>
        <rFont val="Arial"/>
        <family val="2"/>
      </rPr>
      <t>(3.27‑4.22)</t>
    </r>
  </si>
  <si>
    <r>
      <t>4.44</t>
    </r>
    <r>
      <rPr>
        <sz val="8"/>
        <color rgb="FF000000"/>
        <rFont val="Arial"/>
        <family val="2"/>
      </rPr>
      <t>(3.91‑5.07)</t>
    </r>
  </si>
  <si>
    <r>
      <t>5.45</t>
    </r>
    <r>
      <rPr>
        <sz val="8"/>
        <color rgb="FF000000"/>
        <rFont val="Arial"/>
        <family val="2"/>
      </rPr>
      <t>(4.75‑6.20)</t>
    </r>
  </si>
  <si>
    <r>
      <t>6.37</t>
    </r>
    <r>
      <rPr>
        <sz val="8"/>
        <color rgb="FF000000"/>
        <rFont val="Arial"/>
        <family val="2"/>
      </rPr>
      <t>(5.51‑7.24)</t>
    </r>
  </si>
  <si>
    <r>
      <t>7.36</t>
    </r>
    <r>
      <rPr>
        <sz val="8"/>
        <color rgb="FF000000"/>
        <rFont val="Arial"/>
        <family val="2"/>
      </rPr>
      <t>(6.31‑8.34)</t>
    </r>
  </si>
  <si>
    <r>
      <t>8.44</t>
    </r>
    <r>
      <rPr>
        <sz val="8"/>
        <color rgb="FF000000"/>
        <rFont val="Arial"/>
        <family val="2"/>
      </rPr>
      <t>(7.15‑9.56)</t>
    </r>
  </si>
  <si>
    <r>
      <t>9.99</t>
    </r>
    <r>
      <rPr>
        <sz val="8"/>
        <color rgb="FF000000"/>
        <rFont val="Arial"/>
        <family val="2"/>
      </rPr>
      <t>(8.33‑11.3)</t>
    </r>
  </si>
  <si>
    <r>
      <t>11.4</t>
    </r>
    <r>
      <rPr>
        <sz val="8"/>
        <color rgb="FF000000"/>
        <rFont val="Arial"/>
        <family val="2"/>
      </rPr>
      <t>(9.39‑13.0)</t>
    </r>
  </si>
  <si>
    <r>
      <t>2.78</t>
    </r>
    <r>
      <rPr>
        <sz val="8"/>
        <color rgb="FF000000"/>
        <rFont val="Arial"/>
        <family val="2"/>
      </rPr>
      <t>(2.50‑3.17)</t>
    </r>
  </si>
  <si>
    <r>
      <t>3.38</t>
    </r>
    <r>
      <rPr>
        <sz val="8"/>
        <color rgb="FF000000"/>
        <rFont val="Arial"/>
        <family val="2"/>
      </rPr>
      <t>(3.04‑3.86)</t>
    </r>
  </si>
  <si>
    <r>
      <t>4.38</t>
    </r>
    <r>
      <rPr>
        <sz val="8"/>
        <color rgb="FF000000"/>
        <rFont val="Arial"/>
        <family val="2"/>
      </rPr>
      <t>(3.93‑5.01)</t>
    </r>
  </si>
  <si>
    <r>
      <t>5.25</t>
    </r>
    <r>
      <rPr>
        <sz val="8"/>
        <color rgb="FF000000"/>
        <rFont val="Arial"/>
        <family val="2"/>
      </rPr>
      <t>(4.69‑5.99)</t>
    </r>
  </si>
  <si>
    <r>
      <t>6.54</t>
    </r>
    <r>
      <rPr>
        <sz val="8"/>
        <color rgb="FF000000"/>
        <rFont val="Arial"/>
        <family val="2"/>
      </rPr>
      <t>(5.80‑7.45)</t>
    </r>
  </si>
  <si>
    <r>
      <t>7.68</t>
    </r>
    <r>
      <rPr>
        <sz val="8"/>
        <color rgb="FF000000"/>
        <rFont val="Arial"/>
        <family val="2"/>
      </rPr>
      <t>(6.76‑8.72)</t>
    </r>
  </si>
  <si>
    <r>
      <t>8.95</t>
    </r>
    <r>
      <rPr>
        <sz val="8"/>
        <color rgb="FF000000"/>
        <rFont val="Arial"/>
        <family val="2"/>
      </rPr>
      <t>(7.82‑10.1)</t>
    </r>
  </si>
  <si>
    <r>
      <t>10.4</t>
    </r>
    <r>
      <rPr>
        <sz val="8"/>
        <color rgb="FF000000"/>
        <rFont val="Arial"/>
        <family val="2"/>
      </rPr>
      <t>(8.98‑11.7)</t>
    </r>
  </si>
  <si>
    <r>
      <t>12.6</t>
    </r>
    <r>
      <rPr>
        <sz val="8"/>
        <color rgb="FF000000"/>
        <rFont val="Arial"/>
        <family val="2"/>
      </rPr>
      <t>(10.7‑14.1)</t>
    </r>
  </si>
  <si>
    <r>
      <t>14.4</t>
    </r>
    <r>
      <rPr>
        <sz val="8"/>
        <color rgb="FF000000"/>
        <rFont val="Arial"/>
        <family val="2"/>
      </rPr>
      <t>(12.2‑16.2)</t>
    </r>
  </si>
  <si>
    <r>
      <t>3.93</t>
    </r>
    <r>
      <rPr>
        <sz val="8"/>
        <color rgb="FF000000"/>
        <rFont val="Arial"/>
        <family val="2"/>
      </rPr>
      <t>(3.53‑4.42)</t>
    </r>
  </si>
  <si>
    <r>
      <t>5.09</t>
    </r>
    <r>
      <rPr>
        <sz val="8"/>
        <color rgb="FF000000"/>
        <rFont val="Arial"/>
        <family val="2"/>
      </rPr>
      <t>(4.57‑5.71)</t>
    </r>
  </si>
  <si>
    <r>
      <t>6.07</t>
    </r>
    <r>
      <rPr>
        <sz val="8"/>
        <color rgb="FF000000"/>
        <rFont val="Arial"/>
        <family val="2"/>
      </rPr>
      <t>(5.43‑6.82)</t>
    </r>
  </si>
  <si>
    <r>
      <t>7.55</t>
    </r>
    <r>
      <rPr>
        <sz val="8"/>
        <color rgb="FF000000"/>
        <rFont val="Arial"/>
        <family val="2"/>
      </rPr>
      <t>(6.71‑8.47)</t>
    </r>
  </si>
  <si>
    <r>
      <t>8.84</t>
    </r>
    <r>
      <rPr>
        <sz val="8"/>
        <color rgb="FF000000"/>
        <rFont val="Arial"/>
        <family val="2"/>
      </rPr>
      <t>(7.80‑9.92)</t>
    </r>
  </si>
  <si>
    <r>
      <t>10.3</t>
    </r>
    <r>
      <rPr>
        <sz val="8"/>
        <color rgb="FF000000"/>
        <rFont val="Arial"/>
        <family val="2"/>
      </rPr>
      <t>(9.00‑11.5)</t>
    </r>
  </si>
  <si>
    <r>
      <t>11.9</t>
    </r>
    <r>
      <rPr>
        <sz val="8"/>
        <color rgb="FF000000"/>
        <rFont val="Arial"/>
        <family val="2"/>
      </rPr>
      <t>(10.3‑13.3)</t>
    </r>
  </si>
  <si>
    <r>
      <t>14.3</t>
    </r>
    <r>
      <rPr>
        <sz val="8"/>
        <color rgb="FF000000"/>
        <rFont val="Arial"/>
        <family val="2"/>
      </rPr>
      <t>(12.3‑16.0)</t>
    </r>
  </si>
  <si>
    <r>
      <t>16.4</t>
    </r>
    <r>
      <rPr>
        <sz val="8"/>
        <color rgb="FF000000"/>
        <rFont val="Arial"/>
        <family val="2"/>
      </rPr>
      <t>(13.9‑18.4)</t>
    </r>
  </si>
  <si>
    <r>
      <t>3.42</t>
    </r>
    <r>
      <rPr>
        <sz val="8"/>
        <color rgb="FF000000"/>
        <rFont val="Arial"/>
        <family val="2"/>
      </rPr>
      <t>(3.08‑3.84)</t>
    </r>
  </si>
  <si>
    <r>
      <t>4.15</t>
    </r>
    <r>
      <rPr>
        <sz val="8"/>
        <color rgb="FF000000"/>
        <rFont val="Arial"/>
        <family val="2"/>
      </rPr>
      <t>(3.74‑4.66)</t>
    </r>
  </si>
  <si>
    <r>
      <t>5.34</t>
    </r>
    <r>
      <rPr>
        <sz val="8"/>
        <color rgb="FF000000"/>
        <rFont val="Arial"/>
        <family val="2"/>
      </rPr>
      <t>(4.81‑6.00)</t>
    </r>
  </si>
  <si>
    <r>
      <t>6.36</t>
    </r>
    <r>
      <rPr>
        <sz val="8"/>
        <color rgb="FF000000"/>
        <rFont val="Arial"/>
        <family val="2"/>
      </rPr>
      <t>(5.71‑7.12)</t>
    </r>
  </si>
  <si>
    <r>
      <t>7.87</t>
    </r>
    <r>
      <rPr>
        <sz val="8"/>
        <color rgb="FF000000"/>
        <rFont val="Arial"/>
        <family val="2"/>
      </rPr>
      <t>(7.03‑8.80)</t>
    </r>
  </si>
  <si>
    <r>
      <t>9.18</t>
    </r>
    <r>
      <rPr>
        <sz val="8"/>
        <color rgb="FF000000"/>
        <rFont val="Arial"/>
        <family val="2"/>
      </rPr>
      <t>(8.15‑10.3)</t>
    </r>
  </si>
  <si>
    <r>
      <t>10.6</t>
    </r>
    <r>
      <rPr>
        <sz val="8"/>
        <color rgb="FF000000"/>
        <rFont val="Arial"/>
        <family val="2"/>
      </rPr>
      <t>(9.37‑11.9)</t>
    </r>
  </si>
  <si>
    <r>
      <t>12.2</t>
    </r>
    <r>
      <rPr>
        <sz val="8"/>
        <color rgb="FF000000"/>
        <rFont val="Arial"/>
        <family val="2"/>
      </rPr>
      <t>(10.7‑13.6)</t>
    </r>
  </si>
  <si>
    <r>
      <t>14.7</t>
    </r>
    <r>
      <rPr>
        <sz val="8"/>
        <color rgb="FF000000"/>
        <rFont val="Arial"/>
        <family val="2"/>
      </rPr>
      <t>(12.7‑16.4)</t>
    </r>
  </si>
  <si>
    <r>
      <t>16.8</t>
    </r>
    <r>
      <rPr>
        <sz val="8"/>
        <color rgb="FF000000"/>
        <rFont val="Arial"/>
        <family val="2"/>
      </rPr>
      <t>(14.3‑18.7)</t>
    </r>
  </si>
  <si>
    <r>
      <t>3.60</t>
    </r>
    <r>
      <rPr>
        <sz val="8"/>
        <color rgb="FF000000"/>
        <rFont val="Arial"/>
        <family val="2"/>
      </rPr>
      <t>(3.26‑4.04)</t>
    </r>
  </si>
  <si>
    <r>
      <t>4.36</t>
    </r>
    <r>
      <rPr>
        <sz val="8"/>
        <color rgb="FF000000"/>
        <rFont val="Arial"/>
        <family val="2"/>
      </rPr>
      <t>(3.95‑4.90)</t>
    </r>
  </si>
  <si>
    <r>
      <t>5.60</t>
    </r>
    <r>
      <rPr>
        <sz val="8"/>
        <color rgb="FF000000"/>
        <rFont val="Arial"/>
        <family val="2"/>
      </rPr>
      <t>(5.05‑6.29)</t>
    </r>
  </si>
  <si>
    <r>
      <t>6.64</t>
    </r>
    <r>
      <rPr>
        <sz val="8"/>
        <color rgb="FF000000"/>
        <rFont val="Arial"/>
        <family val="2"/>
      </rPr>
      <t>(5.99‑7.43)</t>
    </r>
  </si>
  <si>
    <r>
      <t>8.19</t>
    </r>
    <r>
      <rPr>
        <sz val="8"/>
        <color rgb="FF000000"/>
        <rFont val="Arial"/>
        <family val="2"/>
      </rPr>
      <t>(7.34‑9.14)</t>
    </r>
  </si>
  <si>
    <r>
      <t>9.52</t>
    </r>
    <r>
      <rPr>
        <sz val="8"/>
        <color rgb="FF000000"/>
        <rFont val="Arial"/>
        <family val="2"/>
      </rPr>
      <t>(8.50‑10.6)</t>
    </r>
  </si>
  <si>
    <r>
      <t>11.0</t>
    </r>
    <r>
      <rPr>
        <sz val="8"/>
        <color rgb="FF000000"/>
        <rFont val="Arial"/>
        <family val="2"/>
      </rPr>
      <t>(9.74‑12.2)</t>
    </r>
  </si>
  <si>
    <r>
      <t>12.6</t>
    </r>
    <r>
      <rPr>
        <sz val="8"/>
        <color rgb="FF000000"/>
        <rFont val="Arial"/>
        <family val="2"/>
      </rPr>
      <t>(11.1‑14.0)</t>
    </r>
  </si>
  <si>
    <r>
      <t>15.0</t>
    </r>
    <r>
      <rPr>
        <sz val="8"/>
        <color rgb="FF000000"/>
        <rFont val="Arial"/>
        <family val="2"/>
      </rPr>
      <t>(13.0‑16.7)</t>
    </r>
  </si>
  <si>
    <r>
      <t>17.1</t>
    </r>
    <r>
      <rPr>
        <sz val="8"/>
        <color rgb="FF000000"/>
        <rFont val="Arial"/>
        <family val="2"/>
      </rPr>
      <t>(14.7‑19.1)</t>
    </r>
  </si>
  <si>
    <r>
      <t>4.18</t>
    </r>
    <r>
      <rPr>
        <sz val="8"/>
        <color rgb="FF000000"/>
        <rFont val="Arial"/>
        <family val="2"/>
      </rPr>
      <t>(3.78‑4.68)</t>
    </r>
  </si>
  <si>
    <r>
      <t>5.05</t>
    </r>
    <r>
      <rPr>
        <sz val="8"/>
        <color rgb="FF000000"/>
        <rFont val="Arial"/>
        <family val="2"/>
      </rPr>
      <t>(4.56‑5.64)</t>
    </r>
  </si>
  <si>
    <r>
      <t>6.37</t>
    </r>
    <r>
      <rPr>
        <sz val="8"/>
        <color rgb="FF000000"/>
        <rFont val="Arial"/>
        <family val="2"/>
      </rPr>
      <t>(5.75‑7.12)</t>
    </r>
  </si>
  <si>
    <r>
      <t>7.49</t>
    </r>
    <r>
      <rPr>
        <sz val="8"/>
        <color rgb="FF000000"/>
        <rFont val="Arial"/>
        <family val="2"/>
      </rPr>
      <t>(6.74‑8.36)</t>
    </r>
  </si>
  <si>
    <r>
      <t>9.13</t>
    </r>
    <r>
      <rPr>
        <sz val="8"/>
        <color rgb="FF000000"/>
        <rFont val="Arial"/>
        <family val="2"/>
      </rPr>
      <t>(8.17‑10.2)</t>
    </r>
  </si>
  <si>
    <r>
      <t>10.5</t>
    </r>
    <r>
      <rPr>
        <sz val="8"/>
        <color rgb="FF000000"/>
        <rFont val="Arial"/>
        <family val="2"/>
      </rPr>
      <t>(9.38‑11.7)</t>
    </r>
  </si>
  <si>
    <r>
      <t>12.1</t>
    </r>
    <r>
      <rPr>
        <sz val="8"/>
        <color rgb="FF000000"/>
        <rFont val="Arial"/>
        <family val="2"/>
      </rPr>
      <t>(10.7‑13.4)</t>
    </r>
  </si>
  <si>
    <r>
      <t>13.7</t>
    </r>
    <r>
      <rPr>
        <sz val="8"/>
        <color rgb="FF000000"/>
        <rFont val="Arial"/>
        <family val="2"/>
      </rPr>
      <t>(12.1‑15.3)</t>
    </r>
  </si>
  <si>
    <r>
      <t>16.2</t>
    </r>
    <r>
      <rPr>
        <sz val="8"/>
        <color rgb="FF000000"/>
        <rFont val="Arial"/>
        <family val="2"/>
      </rPr>
      <t>(14.0‑18.0)</t>
    </r>
  </si>
  <si>
    <r>
      <t>18.2</t>
    </r>
    <r>
      <rPr>
        <sz val="8"/>
        <color rgb="FF000000"/>
        <rFont val="Arial"/>
        <family val="2"/>
      </rPr>
      <t>(15.7‑20.4)</t>
    </r>
  </si>
  <si>
    <r>
      <t>4.79</t>
    </r>
    <r>
      <rPr>
        <sz val="8"/>
        <color rgb="FF000000"/>
        <rFont val="Arial"/>
        <family val="2"/>
      </rPr>
      <t>(4.36‑5.31)</t>
    </r>
  </si>
  <si>
    <r>
      <t>5.75</t>
    </r>
    <r>
      <rPr>
        <sz val="8"/>
        <color rgb="FF000000"/>
        <rFont val="Arial"/>
        <family val="2"/>
      </rPr>
      <t>(5.24‑6.38)</t>
    </r>
  </si>
  <si>
    <r>
      <t>7.15</t>
    </r>
    <r>
      <rPr>
        <sz val="8"/>
        <color rgb="FF000000"/>
        <rFont val="Arial"/>
        <family val="2"/>
      </rPr>
      <t>(6.50‑7.92)</t>
    </r>
  </si>
  <si>
    <r>
      <t>8.31</t>
    </r>
    <r>
      <rPr>
        <sz val="8"/>
        <color rgb="FF000000"/>
        <rFont val="Arial"/>
        <family val="2"/>
      </rPr>
      <t>(7.53‑9.19)</t>
    </r>
  </si>
  <si>
    <r>
      <t>9.98</t>
    </r>
    <r>
      <rPr>
        <sz val="8"/>
        <color rgb="FF000000"/>
        <rFont val="Arial"/>
        <family val="2"/>
      </rPr>
      <t>(9.00‑11.0)</t>
    </r>
  </si>
  <si>
    <r>
      <t>11.4</t>
    </r>
    <r>
      <rPr>
        <sz val="8"/>
        <color rgb="FF000000"/>
        <rFont val="Arial"/>
        <family val="2"/>
      </rPr>
      <t>(10.2‑12.6)</t>
    </r>
  </si>
  <si>
    <r>
      <t>12.9</t>
    </r>
    <r>
      <rPr>
        <sz val="8"/>
        <color rgb="FF000000"/>
        <rFont val="Arial"/>
        <family val="2"/>
      </rPr>
      <t>(11.5‑14.2)</t>
    </r>
  </si>
  <si>
    <r>
      <t>14.5</t>
    </r>
    <r>
      <rPr>
        <sz val="8"/>
        <color rgb="FF000000"/>
        <rFont val="Arial"/>
        <family val="2"/>
      </rPr>
      <t>(12.8‑16.0)</t>
    </r>
  </si>
  <si>
    <r>
      <t>16.7</t>
    </r>
    <r>
      <rPr>
        <sz val="8"/>
        <color rgb="FF000000"/>
        <rFont val="Arial"/>
        <family val="2"/>
      </rPr>
      <t>(14.7‑18.5)</t>
    </r>
  </si>
  <si>
    <r>
      <t>18.6</t>
    </r>
    <r>
      <rPr>
        <sz val="8"/>
        <color rgb="FF000000"/>
        <rFont val="Arial"/>
        <family val="2"/>
      </rPr>
      <t>(16.2‑20.7)</t>
    </r>
  </si>
  <si>
    <r>
      <t>6.46</t>
    </r>
    <r>
      <rPr>
        <sz val="8"/>
        <color rgb="FF000000"/>
        <rFont val="Arial"/>
        <family val="2"/>
      </rPr>
      <t>(5.96‑7.04)</t>
    </r>
  </si>
  <si>
    <r>
      <t>7.70</t>
    </r>
    <r>
      <rPr>
        <sz val="8"/>
        <color rgb="FF000000"/>
        <rFont val="Arial"/>
        <family val="2"/>
      </rPr>
      <t>(7.09‑8.39)</t>
    </r>
  </si>
  <si>
    <r>
      <t>9.31</t>
    </r>
    <r>
      <rPr>
        <sz val="8"/>
        <color rgb="FF000000"/>
        <rFont val="Arial"/>
        <family val="2"/>
      </rPr>
      <t>(8.57‑10.2)</t>
    </r>
  </si>
  <si>
    <r>
      <t>10.6</t>
    </r>
    <r>
      <rPr>
        <sz val="8"/>
        <color rgb="FF000000"/>
        <rFont val="Arial"/>
        <family val="2"/>
      </rPr>
      <t>(9.75‑11.6)</t>
    </r>
  </si>
  <si>
    <r>
      <t>12.4</t>
    </r>
    <r>
      <rPr>
        <sz val="8"/>
        <color rgb="FF000000"/>
        <rFont val="Arial"/>
        <family val="2"/>
      </rPr>
      <t>(11.4‑13.6)</t>
    </r>
  </si>
  <si>
    <r>
      <t>13.9</t>
    </r>
    <r>
      <rPr>
        <sz val="8"/>
        <color rgb="FF000000"/>
        <rFont val="Arial"/>
        <family val="2"/>
      </rPr>
      <t>(12.7‑15.2)</t>
    </r>
  </si>
  <si>
    <r>
      <t>15.4</t>
    </r>
    <r>
      <rPr>
        <sz val="8"/>
        <color rgb="FF000000"/>
        <rFont val="Arial"/>
        <family val="2"/>
      </rPr>
      <t>(14.0‑16.8)</t>
    </r>
  </si>
  <si>
    <r>
      <t>17.0</t>
    </r>
    <r>
      <rPr>
        <sz val="8"/>
        <color rgb="FF000000"/>
        <rFont val="Arial"/>
        <family val="2"/>
      </rPr>
      <t>(15.4‑18.6)</t>
    </r>
  </si>
  <si>
    <r>
      <t>19.2</t>
    </r>
    <r>
      <rPr>
        <sz val="8"/>
        <color rgb="FF000000"/>
        <rFont val="Arial"/>
        <family val="2"/>
      </rPr>
      <t>(17.2‑21.0)</t>
    </r>
  </si>
  <si>
    <r>
      <t>20.9</t>
    </r>
    <r>
      <rPr>
        <sz val="8"/>
        <color rgb="FF000000"/>
        <rFont val="Arial"/>
        <family val="2"/>
      </rPr>
      <t>(18.7‑22.9)</t>
    </r>
  </si>
  <si>
    <r>
      <t>8.02</t>
    </r>
    <r>
      <rPr>
        <sz val="8"/>
        <color rgb="FF000000"/>
        <rFont val="Arial"/>
        <family val="2"/>
      </rPr>
      <t>(7.46‑8.63)</t>
    </r>
  </si>
  <si>
    <r>
      <t>9.51</t>
    </r>
    <r>
      <rPr>
        <sz val="8"/>
        <color rgb="FF000000"/>
        <rFont val="Arial"/>
        <family val="2"/>
      </rPr>
      <t>(8.85‑10.2)</t>
    </r>
  </si>
  <si>
    <r>
      <t>11.3</t>
    </r>
    <r>
      <rPr>
        <sz val="8"/>
        <color rgb="FF000000"/>
        <rFont val="Arial"/>
        <family val="2"/>
      </rPr>
      <t>(10.5‑12.2)</t>
    </r>
  </si>
  <si>
    <r>
      <t>12.8</t>
    </r>
    <r>
      <rPr>
        <sz val="8"/>
        <color rgb="FF000000"/>
        <rFont val="Arial"/>
        <family val="2"/>
      </rPr>
      <t>(11.8‑13.7)</t>
    </r>
  </si>
  <si>
    <r>
      <t>16.3</t>
    </r>
    <r>
      <rPr>
        <sz val="8"/>
        <color rgb="FF000000"/>
        <rFont val="Arial"/>
        <family val="2"/>
      </rPr>
      <t>(15.0‑17.5)</t>
    </r>
  </si>
  <si>
    <r>
      <t>17.8</t>
    </r>
    <r>
      <rPr>
        <sz val="8"/>
        <color rgb="FF000000"/>
        <rFont val="Arial"/>
        <family val="2"/>
      </rPr>
      <t>(16.4‑19.2)</t>
    </r>
  </si>
  <si>
    <r>
      <t>19.4</t>
    </r>
    <r>
      <rPr>
        <sz val="8"/>
        <color rgb="FF000000"/>
        <rFont val="Arial"/>
        <family val="2"/>
      </rPr>
      <t>(17.8‑20.9)</t>
    </r>
  </si>
  <si>
    <r>
      <t>21.6</t>
    </r>
    <r>
      <rPr>
        <sz val="8"/>
        <color rgb="FF000000"/>
        <rFont val="Arial"/>
        <family val="2"/>
      </rPr>
      <t>(19.7‑23.2)</t>
    </r>
  </si>
  <si>
    <r>
      <t>23.2</t>
    </r>
    <r>
      <rPr>
        <sz val="8"/>
        <color rgb="FF000000"/>
        <rFont val="Arial"/>
        <family val="2"/>
      </rPr>
      <t>(21.1‑25.0)</t>
    </r>
  </si>
  <si>
    <r>
      <t>10.1</t>
    </r>
    <r>
      <rPr>
        <sz val="8"/>
        <color rgb="FF000000"/>
        <rFont val="Arial"/>
        <family val="2"/>
      </rPr>
      <t>(9.41‑10.8)</t>
    </r>
  </si>
  <si>
    <r>
      <t>14.0</t>
    </r>
    <r>
      <rPr>
        <sz val="8"/>
        <color rgb="FF000000"/>
        <rFont val="Arial"/>
        <family val="2"/>
      </rPr>
      <t>(13.0‑14.9)</t>
    </r>
  </si>
  <si>
    <r>
      <t>15.5</t>
    </r>
    <r>
      <rPr>
        <sz val="8"/>
        <color rgb="FF000000"/>
        <rFont val="Arial"/>
        <family val="2"/>
      </rPr>
      <t>(14.5‑16.6)</t>
    </r>
  </si>
  <si>
    <r>
      <t>17.6</t>
    </r>
    <r>
      <rPr>
        <sz val="8"/>
        <color rgb="FF000000"/>
        <rFont val="Arial"/>
        <family val="2"/>
      </rPr>
      <t>(16.4‑18.9)</t>
    </r>
  </si>
  <si>
    <r>
      <t>19.3</t>
    </r>
    <r>
      <rPr>
        <sz val="8"/>
        <color rgb="FF000000"/>
        <rFont val="Arial"/>
        <family val="2"/>
      </rPr>
      <t>(17.9‑20.6)</t>
    </r>
  </si>
  <si>
    <r>
      <t>20.8</t>
    </r>
    <r>
      <rPr>
        <sz val="8"/>
        <color rgb="FF000000"/>
        <rFont val="Arial"/>
        <family val="2"/>
      </rPr>
      <t>(19.3‑22.3)</t>
    </r>
  </si>
  <si>
    <r>
      <t>22.4</t>
    </r>
    <r>
      <rPr>
        <sz val="8"/>
        <color rgb="FF000000"/>
        <rFont val="Arial"/>
        <family val="2"/>
      </rPr>
      <t>(20.7‑24.0)</t>
    </r>
  </si>
  <si>
    <r>
      <t>26.0</t>
    </r>
    <r>
      <rPr>
        <sz val="8"/>
        <color rgb="FF000000"/>
        <rFont val="Arial"/>
        <family val="2"/>
      </rPr>
      <t>(23.8‑27.9)</t>
    </r>
  </si>
  <si>
    <r>
      <t>12.0</t>
    </r>
    <r>
      <rPr>
        <sz val="8"/>
        <color rgb="FF000000"/>
        <rFont val="Arial"/>
        <family val="2"/>
      </rPr>
      <t>(11.3‑12.7)</t>
    </r>
  </si>
  <si>
    <r>
      <t>16.4</t>
    </r>
    <r>
      <rPr>
        <sz val="8"/>
        <color rgb="FF000000"/>
        <rFont val="Arial"/>
        <family val="2"/>
      </rPr>
      <t>(15.4‑17.4)</t>
    </r>
  </si>
  <si>
    <r>
      <t>18.1</t>
    </r>
    <r>
      <rPr>
        <sz val="8"/>
        <color rgb="FF000000"/>
        <rFont val="Arial"/>
        <family val="2"/>
      </rPr>
      <t>(17.0‑19.2)</t>
    </r>
  </si>
  <si>
    <r>
      <t>20.2</t>
    </r>
    <r>
      <rPr>
        <sz val="8"/>
        <color rgb="FF000000"/>
        <rFont val="Arial"/>
        <family val="2"/>
      </rPr>
      <t>(19.0‑21.5)</t>
    </r>
  </si>
  <si>
    <r>
      <t>23.4</t>
    </r>
    <r>
      <rPr>
        <sz val="8"/>
        <color rgb="FF000000"/>
        <rFont val="Arial"/>
        <family val="2"/>
      </rPr>
      <t>(21.9‑24.8)</t>
    </r>
  </si>
  <si>
    <r>
      <t>24.9</t>
    </r>
    <r>
      <rPr>
        <sz val="8"/>
        <color rgb="FF000000"/>
        <rFont val="Arial"/>
        <family val="2"/>
      </rPr>
      <t>(23.2‑26.5)</t>
    </r>
  </si>
  <si>
    <r>
      <t>26.8</t>
    </r>
    <r>
      <rPr>
        <sz val="8"/>
        <color rgb="FF000000"/>
        <rFont val="Arial"/>
        <family val="2"/>
      </rPr>
      <t>(24.9‑28.5)</t>
    </r>
  </si>
  <si>
    <r>
      <t>28.2</t>
    </r>
    <r>
      <rPr>
        <sz val="8"/>
        <color rgb="FF000000"/>
        <rFont val="Arial"/>
        <family val="2"/>
      </rPr>
      <t>(26.1‑30.0)</t>
    </r>
  </si>
  <si>
    <t>Also as Oceana</t>
  </si>
  <si>
    <t>std</t>
  </si>
  <si>
    <t>Area average</t>
  </si>
  <si>
    <t>Mean</t>
  </si>
  <si>
    <t>stdev</t>
  </si>
  <si>
    <t>1/2std</t>
  </si>
  <si>
    <r>
      <t>0.361</t>
    </r>
    <r>
      <rPr>
        <sz val="8"/>
        <color rgb="FF000000"/>
        <rFont val="Arial"/>
        <family val="2"/>
      </rPr>
      <t>(0.326‑0.400)</t>
    </r>
  </si>
  <si>
    <r>
      <t>0.428</t>
    </r>
    <r>
      <rPr>
        <sz val="8"/>
        <color rgb="FF000000"/>
        <rFont val="Arial"/>
        <family val="2"/>
      </rPr>
      <t>(0.385‑0.474)</t>
    </r>
  </si>
  <si>
    <r>
      <t>0.497</t>
    </r>
    <r>
      <rPr>
        <sz val="8"/>
        <color rgb="FF000000"/>
        <rFont val="Arial"/>
        <family val="2"/>
      </rPr>
      <t>(0.448‑0.550)</t>
    </r>
  </si>
  <si>
    <r>
      <t>0.565</t>
    </r>
    <r>
      <rPr>
        <sz val="8"/>
        <color rgb="FF000000"/>
        <rFont val="Arial"/>
        <family val="2"/>
      </rPr>
      <t>(0.507‑0.624)</t>
    </r>
  </si>
  <si>
    <r>
      <t>0.638</t>
    </r>
    <r>
      <rPr>
        <sz val="8"/>
        <color rgb="FF000000"/>
        <rFont val="Arial"/>
        <family val="2"/>
      </rPr>
      <t>(0.572‑0.707)</t>
    </r>
  </si>
  <si>
    <r>
      <t>0.700</t>
    </r>
    <r>
      <rPr>
        <sz val="8"/>
        <color rgb="FF000000"/>
        <rFont val="Arial"/>
        <family val="2"/>
      </rPr>
      <t>(0.624‑0.777)</t>
    </r>
  </si>
  <si>
    <r>
      <t>0.756</t>
    </r>
    <r>
      <rPr>
        <sz val="8"/>
        <color rgb="FF000000"/>
        <rFont val="Arial"/>
        <family val="2"/>
      </rPr>
      <t>(0.672‑0.842)</t>
    </r>
  </si>
  <si>
    <r>
      <t>0.810</t>
    </r>
    <r>
      <rPr>
        <sz val="8"/>
        <color rgb="FF000000"/>
        <rFont val="Arial"/>
        <family val="2"/>
      </rPr>
      <t>(0.715‑0.904)</t>
    </r>
  </si>
  <si>
    <r>
      <t>0.874</t>
    </r>
    <r>
      <rPr>
        <sz val="8"/>
        <color rgb="FF000000"/>
        <rFont val="Arial"/>
        <family val="2"/>
      </rPr>
      <t>(0.766‑0.979)</t>
    </r>
  </si>
  <si>
    <r>
      <t>0.932</t>
    </r>
    <r>
      <rPr>
        <sz val="8"/>
        <color rgb="FF000000"/>
        <rFont val="Arial"/>
        <family val="2"/>
      </rPr>
      <t>(0.810‑1.05)</t>
    </r>
  </si>
  <si>
    <r>
      <t>0.577</t>
    </r>
    <r>
      <rPr>
        <sz val="8"/>
        <color rgb="FF000000"/>
        <rFont val="Arial"/>
        <family val="2"/>
      </rPr>
      <t>(0.520‑0.639)</t>
    </r>
  </si>
  <si>
    <r>
      <t>0.684</t>
    </r>
    <r>
      <rPr>
        <sz val="8"/>
        <color rgb="FF000000"/>
        <rFont val="Arial"/>
        <family val="2"/>
      </rPr>
      <t>(0.616‑0.758)</t>
    </r>
  </si>
  <si>
    <r>
      <t>0.796</t>
    </r>
    <r>
      <rPr>
        <sz val="8"/>
        <color rgb="FF000000"/>
        <rFont val="Arial"/>
        <family val="2"/>
      </rPr>
      <t>(0.717‑0.881)</t>
    </r>
  </si>
  <si>
    <r>
      <t>1.02</t>
    </r>
    <r>
      <rPr>
        <sz val="8"/>
        <color rgb="FF000000"/>
        <rFont val="Arial"/>
        <family val="2"/>
      </rPr>
      <t>(0.911‑1.13)</t>
    </r>
  </si>
  <si>
    <r>
      <t>1.38</t>
    </r>
    <r>
      <rPr>
        <sz val="8"/>
        <color rgb="FF000000"/>
        <rFont val="Arial"/>
        <family val="2"/>
      </rPr>
      <t>(1.21‑1.55)</t>
    </r>
  </si>
  <si>
    <r>
      <t>1.47</t>
    </r>
    <r>
      <rPr>
        <sz val="8"/>
        <color rgb="FF000000"/>
        <rFont val="Arial"/>
        <family val="2"/>
      </rPr>
      <t>(1.28‑1.65)</t>
    </r>
  </si>
  <si>
    <r>
      <t>0.721</t>
    </r>
    <r>
      <rPr>
        <sz val="8"/>
        <color rgb="FF000000"/>
        <rFont val="Arial"/>
        <family val="2"/>
      </rPr>
      <t>(0.651‑0.799)</t>
    </r>
  </si>
  <si>
    <r>
      <t>0.860</t>
    </r>
    <r>
      <rPr>
        <sz val="8"/>
        <color rgb="FF000000"/>
        <rFont val="Arial"/>
        <family val="2"/>
      </rPr>
      <t>(0.774‑0.953)</t>
    </r>
  </si>
  <si>
    <r>
      <t>1.01</t>
    </r>
    <r>
      <rPr>
        <sz val="8"/>
        <color rgb="FF000000"/>
        <rFont val="Arial"/>
        <family val="2"/>
      </rPr>
      <t>(0.907‑1.11)</t>
    </r>
  </si>
  <si>
    <r>
      <t>1.74</t>
    </r>
    <r>
      <rPr>
        <sz val="8"/>
        <color rgb="FF000000"/>
        <rFont val="Arial"/>
        <family val="2"/>
      </rPr>
      <t>(1.52‑1.95)</t>
    </r>
  </si>
  <si>
    <r>
      <t>1.84</t>
    </r>
    <r>
      <rPr>
        <sz val="8"/>
        <color rgb="FF000000"/>
        <rFont val="Arial"/>
        <family val="2"/>
      </rPr>
      <t>(1.60‑2.08)</t>
    </r>
  </si>
  <si>
    <r>
      <t>0.989</t>
    </r>
    <r>
      <rPr>
        <sz val="8"/>
        <color rgb="FF000000"/>
        <rFont val="Arial"/>
        <family val="2"/>
      </rPr>
      <t>(0.892‑1.10)</t>
    </r>
  </si>
  <si>
    <r>
      <t>1.19</t>
    </r>
    <r>
      <rPr>
        <sz val="8"/>
        <color rgb="FF000000"/>
        <rFont val="Arial"/>
        <family val="2"/>
      </rPr>
      <t>(1.07‑1.32)</t>
    </r>
  </si>
  <si>
    <r>
      <t>1.66</t>
    </r>
    <r>
      <rPr>
        <sz val="8"/>
        <color rgb="FF000000"/>
        <rFont val="Arial"/>
        <family val="2"/>
      </rPr>
      <t>(1.49‑1.83)</t>
    </r>
  </si>
  <si>
    <r>
      <t>2.77</t>
    </r>
    <r>
      <rPr>
        <sz val="8"/>
        <color rgb="FF000000"/>
        <rFont val="Arial"/>
        <family val="2"/>
      </rPr>
      <t>(2.43‑3.10)</t>
    </r>
  </si>
  <si>
    <r>
      <t>2.98</t>
    </r>
    <r>
      <rPr>
        <sz val="8"/>
        <color rgb="FF000000"/>
        <rFont val="Arial"/>
        <family val="2"/>
      </rPr>
      <t>(2.59‑3.36)</t>
    </r>
  </si>
  <si>
    <r>
      <t>1.23</t>
    </r>
    <r>
      <rPr>
        <sz val="8"/>
        <color rgb="FF000000"/>
        <rFont val="Arial"/>
        <family val="2"/>
      </rPr>
      <t>(1.11‑1.37)</t>
    </r>
  </si>
  <si>
    <r>
      <t>3.97</t>
    </r>
    <r>
      <rPr>
        <sz val="8"/>
        <color rgb="FF000000"/>
        <rFont val="Arial"/>
        <family val="2"/>
      </rPr>
      <t>(3.48‑4.45)</t>
    </r>
  </si>
  <si>
    <r>
      <t>4.35</t>
    </r>
    <r>
      <rPr>
        <sz val="8"/>
        <color rgb="FF000000"/>
        <rFont val="Arial"/>
        <family val="2"/>
      </rPr>
      <t>(3.79‑4.91)</t>
    </r>
  </si>
  <si>
    <r>
      <t>2.36</t>
    </r>
    <r>
      <rPr>
        <sz val="8"/>
        <color rgb="FF000000"/>
        <rFont val="Arial"/>
        <family val="2"/>
      </rPr>
      <t>(2.11‑2.62)</t>
    </r>
  </si>
  <si>
    <r>
      <t>2.81</t>
    </r>
    <r>
      <rPr>
        <sz val="8"/>
        <color rgb="FF000000"/>
        <rFont val="Arial"/>
        <family val="2"/>
      </rPr>
      <t>(2.51‑3.12)</t>
    </r>
  </si>
  <si>
    <r>
      <t>3.36</t>
    </r>
    <r>
      <rPr>
        <sz val="8"/>
        <color rgb="FF000000"/>
        <rFont val="Arial"/>
        <family val="2"/>
      </rPr>
      <t>(2.98‑3.73)</t>
    </r>
  </si>
  <si>
    <r>
      <t>3.84</t>
    </r>
    <r>
      <rPr>
        <sz val="8"/>
        <color rgb="FF000000"/>
        <rFont val="Arial"/>
        <family val="2"/>
      </rPr>
      <t>(3.39‑4.26)</t>
    </r>
  </si>
  <si>
    <r>
      <t>4.33</t>
    </r>
    <r>
      <rPr>
        <sz val="8"/>
        <color rgb="FF000000"/>
        <rFont val="Arial"/>
        <family val="2"/>
      </rPr>
      <t>(3.80‑4.81)</t>
    </r>
  </si>
  <si>
    <r>
      <t>4.83</t>
    </r>
    <r>
      <rPr>
        <sz val="8"/>
        <color rgb="FF000000"/>
        <rFont val="Arial"/>
        <family val="2"/>
      </rPr>
      <t>(4.22‑5.40)</t>
    </r>
  </si>
  <si>
    <r>
      <t>5.51</t>
    </r>
    <r>
      <rPr>
        <sz val="8"/>
        <color rgb="FF000000"/>
        <rFont val="Arial"/>
        <family val="2"/>
      </rPr>
      <t>(4.76‑6.19)</t>
    </r>
  </si>
  <si>
    <r>
      <t>6.12</t>
    </r>
    <r>
      <rPr>
        <sz val="8"/>
        <color rgb="FF000000"/>
        <rFont val="Arial"/>
        <family val="2"/>
      </rPr>
      <t>(5.24‑6.89)</t>
    </r>
  </si>
  <si>
    <r>
      <t>2.10</t>
    </r>
    <r>
      <rPr>
        <sz val="8"/>
        <color rgb="FF000000"/>
        <rFont val="Arial"/>
        <family val="2"/>
      </rPr>
      <t>(1.87‑2.37)</t>
    </r>
  </si>
  <si>
    <r>
      <t>2.62</t>
    </r>
    <r>
      <rPr>
        <sz val="8"/>
        <color rgb="FF000000"/>
        <rFont val="Arial"/>
        <family val="2"/>
      </rPr>
      <t>(2.33‑2.94)</t>
    </r>
  </si>
  <si>
    <r>
      <t>3.12</t>
    </r>
    <r>
      <rPr>
        <sz val="8"/>
        <color rgb="FF000000"/>
        <rFont val="Arial"/>
        <family val="2"/>
      </rPr>
      <t>(2.77‑3.50)</t>
    </r>
  </si>
  <si>
    <r>
      <t>3.76</t>
    </r>
    <r>
      <rPr>
        <sz val="8"/>
        <color rgb="FF000000"/>
        <rFont val="Arial"/>
        <family val="2"/>
      </rPr>
      <t>(3.32‑4.21)</t>
    </r>
  </si>
  <si>
    <r>
      <t>4.34</t>
    </r>
    <r>
      <rPr>
        <sz val="8"/>
        <color rgb="FF000000"/>
        <rFont val="Arial"/>
        <family val="2"/>
      </rPr>
      <t>(3.80‑4.85)</t>
    </r>
  </si>
  <si>
    <r>
      <t>4.92</t>
    </r>
    <r>
      <rPr>
        <sz val="8"/>
        <color rgb="FF000000"/>
        <rFont val="Arial"/>
        <family val="2"/>
      </rPr>
      <t>(4.28‑5.50)</t>
    </r>
  </si>
  <si>
    <r>
      <t>5.54</t>
    </r>
    <r>
      <rPr>
        <sz val="8"/>
        <color rgb="FF000000"/>
        <rFont val="Arial"/>
        <family val="2"/>
      </rPr>
      <t>(4.78‑6.21)</t>
    </r>
  </si>
  <si>
    <r>
      <t>6.39</t>
    </r>
    <r>
      <rPr>
        <sz val="8"/>
        <color rgb="FF000000"/>
        <rFont val="Arial"/>
        <family val="2"/>
      </rPr>
      <t>(5.45‑7.20)</t>
    </r>
  </si>
  <si>
    <r>
      <t>7.17</t>
    </r>
    <r>
      <rPr>
        <sz val="8"/>
        <color rgb="FF000000"/>
        <rFont val="Arial"/>
        <family val="2"/>
      </rPr>
      <t>(6.04‑8.09)</t>
    </r>
  </si>
  <si>
    <r>
      <t>2.12</t>
    </r>
    <r>
      <rPr>
        <sz val="8"/>
        <color rgb="FF000000"/>
        <rFont val="Arial"/>
        <family val="2"/>
      </rPr>
      <t>(1.90‑2.37)</t>
    </r>
  </si>
  <si>
    <r>
      <t>2.55</t>
    </r>
    <r>
      <rPr>
        <sz val="8"/>
        <color rgb="FF000000"/>
        <rFont val="Arial"/>
        <family val="2"/>
      </rPr>
      <t>(2.28‑2.85)</t>
    </r>
  </si>
  <si>
    <r>
      <t>3.17</t>
    </r>
    <r>
      <rPr>
        <sz val="8"/>
        <color rgb="FF000000"/>
        <rFont val="Arial"/>
        <family val="2"/>
      </rPr>
      <t>(2.83‑3.55)</t>
    </r>
  </si>
  <si>
    <r>
      <t>3.79</t>
    </r>
    <r>
      <rPr>
        <sz val="8"/>
        <color rgb="FF000000"/>
        <rFont val="Arial"/>
        <family val="2"/>
      </rPr>
      <t>(3.37‑4.25)</t>
    </r>
  </si>
  <si>
    <r>
      <t>4.61</t>
    </r>
    <r>
      <rPr>
        <sz val="8"/>
        <color rgb="FF000000"/>
        <rFont val="Arial"/>
        <family val="2"/>
      </rPr>
      <t>(4.06‑5.16)</t>
    </r>
  </si>
  <si>
    <r>
      <t>5.35</t>
    </r>
    <r>
      <rPr>
        <sz val="8"/>
        <color rgb="FF000000"/>
        <rFont val="Arial"/>
        <family val="2"/>
      </rPr>
      <t>(4.68‑5.99)</t>
    </r>
  </si>
  <si>
    <r>
      <t>6.13</t>
    </r>
    <r>
      <rPr>
        <sz val="8"/>
        <color rgb="FF000000"/>
        <rFont val="Arial"/>
        <family val="2"/>
      </rPr>
      <t>(5.32‑6.87)</t>
    </r>
  </si>
  <si>
    <r>
      <t>6.97</t>
    </r>
    <r>
      <rPr>
        <sz val="8"/>
        <color rgb="FF000000"/>
        <rFont val="Arial"/>
        <family val="2"/>
      </rPr>
      <t>(5.99‑7.83)</t>
    </r>
  </si>
  <si>
    <r>
      <t>8.15</t>
    </r>
    <r>
      <rPr>
        <sz val="8"/>
        <color rgb="FF000000"/>
        <rFont val="Arial"/>
        <family val="2"/>
      </rPr>
      <t>(6.91‑9.23)</t>
    </r>
  </si>
  <si>
    <r>
      <t>9.24</t>
    </r>
    <r>
      <rPr>
        <sz val="8"/>
        <color rgb="FF000000"/>
        <rFont val="Arial"/>
        <family val="2"/>
      </rPr>
      <t>(7.73‑10.5)</t>
    </r>
  </si>
  <si>
    <r>
      <t>2.49</t>
    </r>
    <r>
      <rPr>
        <sz val="8"/>
        <color rgb="FF000000"/>
        <rFont val="Arial"/>
        <family val="2"/>
      </rPr>
      <t>(2.22‑2.81)</t>
    </r>
  </si>
  <si>
    <r>
      <t>2.99</t>
    </r>
    <r>
      <rPr>
        <sz val="8"/>
        <color rgb="FF000000"/>
        <rFont val="Arial"/>
        <family val="2"/>
      </rPr>
      <t>(2.66‑3.38)</t>
    </r>
  </si>
  <si>
    <r>
      <t>3.74</t>
    </r>
    <r>
      <rPr>
        <sz val="8"/>
        <color rgb="FF000000"/>
        <rFont val="Arial"/>
        <family val="2"/>
      </rPr>
      <t>(3.32‑4.21)</t>
    </r>
  </si>
  <si>
    <r>
      <t>4.51</t>
    </r>
    <r>
      <rPr>
        <sz val="8"/>
        <color rgb="FF000000"/>
        <rFont val="Arial"/>
        <family val="2"/>
      </rPr>
      <t>(4.00‑5.09)</t>
    </r>
  </si>
  <si>
    <r>
      <t>5.56</t>
    </r>
    <r>
      <rPr>
        <sz val="8"/>
        <color rgb="FF000000"/>
        <rFont val="Arial"/>
        <family val="2"/>
      </rPr>
      <t>(4.88‑6.25)</t>
    </r>
  </si>
  <si>
    <r>
      <t>6.55</t>
    </r>
    <r>
      <rPr>
        <sz val="8"/>
        <color rgb="FF000000"/>
        <rFont val="Arial"/>
        <family val="2"/>
      </rPr>
      <t>(5.69‑7.36)</t>
    </r>
  </si>
  <si>
    <r>
      <t>7.59</t>
    </r>
    <r>
      <rPr>
        <sz val="8"/>
        <color rgb="FF000000"/>
        <rFont val="Arial"/>
        <family val="2"/>
      </rPr>
      <t>(6.53‑8.55)</t>
    </r>
  </si>
  <si>
    <r>
      <t>8.75</t>
    </r>
    <r>
      <rPr>
        <sz val="8"/>
        <color rgb="FF000000"/>
        <rFont val="Arial"/>
        <family val="2"/>
      </rPr>
      <t>(7.44‑9.89)</t>
    </r>
  </si>
  <si>
    <r>
      <t>10.4</t>
    </r>
    <r>
      <rPr>
        <sz val="8"/>
        <color rgb="FF000000"/>
        <rFont val="Arial"/>
        <family val="2"/>
      </rPr>
      <t>(8.72‑11.9)</t>
    </r>
  </si>
  <si>
    <r>
      <t>12.0</t>
    </r>
    <r>
      <rPr>
        <sz val="8"/>
        <color rgb="FF000000"/>
        <rFont val="Arial"/>
        <family val="2"/>
      </rPr>
      <t>(9.87‑13.7)</t>
    </r>
  </si>
  <si>
    <r>
      <t>2.74</t>
    </r>
    <r>
      <rPr>
        <sz val="8"/>
        <color rgb="FF000000"/>
        <rFont val="Arial"/>
        <family val="2"/>
      </rPr>
      <t>(2.44‑3.13)</t>
    </r>
  </si>
  <si>
    <r>
      <t>3.34</t>
    </r>
    <r>
      <rPr>
        <sz val="8"/>
        <color rgb="FF000000"/>
        <rFont val="Arial"/>
        <family val="2"/>
      </rPr>
      <t>(2.96‑3.81)</t>
    </r>
  </si>
  <si>
    <r>
      <t>4.34</t>
    </r>
    <r>
      <rPr>
        <sz val="8"/>
        <color rgb="FF000000"/>
        <rFont val="Arial"/>
        <family val="2"/>
      </rPr>
      <t>(3.85‑4.94)</t>
    </r>
  </si>
  <si>
    <r>
      <t>5.21</t>
    </r>
    <r>
      <rPr>
        <sz val="8"/>
        <color rgb="FF000000"/>
        <rFont val="Arial"/>
        <family val="2"/>
      </rPr>
      <t>(4.60‑5.92)</t>
    </r>
  </si>
  <si>
    <r>
      <t>6.53</t>
    </r>
    <r>
      <rPr>
        <sz val="8"/>
        <color rgb="FF000000"/>
        <rFont val="Arial"/>
        <family val="2"/>
      </rPr>
      <t>(5.72‑7.39)</t>
    </r>
  </si>
  <si>
    <r>
      <t>7.69</t>
    </r>
    <r>
      <rPr>
        <sz val="8"/>
        <color rgb="FF000000"/>
        <rFont val="Arial"/>
        <family val="2"/>
      </rPr>
      <t>(6.69‑8.68)</t>
    </r>
  </si>
  <si>
    <r>
      <t>8.99</t>
    </r>
    <r>
      <rPr>
        <sz val="8"/>
        <color rgb="FF000000"/>
        <rFont val="Arial"/>
        <family val="2"/>
      </rPr>
      <t>(7.79‑10.1)</t>
    </r>
  </si>
  <si>
    <r>
      <t>10.5</t>
    </r>
    <r>
      <rPr>
        <sz val="8"/>
        <color rgb="FF000000"/>
        <rFont val="Arial"/>
        <family val="2"/>
      </rPr>
      <t>(8.97‑11.7)</t>
    </r>
  </si>
  <si>
    <r>
      <t>12.7</t>
    </r>
    <r>
      <rPr>
        <sz val="8"/>
        <color rgb="FF000000"/>
        <rFont val="Arial"/>
        <family val="2"/>
      </rPr>
      <t>(10.7‑14.2)</t>
    </r>
  </si>
  <si>
    <r>
      <t>14.7</t>
    </r>
    <r>
      <rPr>
        <sz val="8"/>
        <color rgb="FF000000"/>
        <rFont val="Arial"/>
        <family val="2"/>
      </rPr>
      <t>(12.3‑16.4)</t>
    </r>
  </si>
  <si>
    <r>
      <t>3.17</t>
    </r>
    <r>
      <rPr>
        <sz val="8"/>
        <color rgb="FF000000"/>
        <rFont val="Arial"/>
        <family val="2"/>
      </rPr>
      <t>(2.83‑3.60)</t>
    </r>
  </si>
  <si>
    <r>
      <t>3.85</t>
    </r>
    <r>
      <rPr>
        <sz val="8"/>
        <color rgb="FF000000"/>
        <rFont val="Arial"/>
        <family val="2"/>
      </rPr>
      <t>(3.45‑4.37)</t>
    </r>
  </si>
  <si>
    <r>
      <t>5.00</t>
    </r>
    <r>
      <rPr>
        <sz val="8"/>
        <color rgb="FF000000"/>
        <rFont val="Arial"/>
        <family val="2"/>
      </rPr>
      <t>(4.47‑5.67)</t>
    </r>
  </si>
  <si>
    <r>
      <t>6.00</t>
    </r>
    <r>
      <rPr>
        <sz val="8"/>
        <color rgb="FF000000"/>
        <rFont val="Arial"/>
        <family val="2"/>
      </rPr>
      <t>(5.35‑6.79)</t>
    </r>
  </si>
  <si>
    <r>
      <t>7.50</t>
    </r>
    <r>
      <rPr>
        <sz val="8"/>
        <color rgb="FF000000"/>
        <rFont val="Arial"/>
        <family val="2"/>
      </rPr>
      <t>(6.66‑8.46)</t>
    </r>
  </si>
  <si>
    <r>
      <t>8.81</t>
    </r>
    <r>
      <rPr>
        <sz val="8"/>
        <color rgb="FF000000"/>
        <rFont val="Arial"/>
        <family val="2"/>
      </rPr>
      <t>(7.77‑9.88)</t>
    </r>
  </si>
  <si>
    <r>
      <t>11.9</t>
    </r>
    <r>
      <rPr>
        <sz val="8"/>
        <color rgb="FF000000"/>
        <rFont val="Arial"/>
        <family val="2"/>
      </rPr>
      <t>(10.4‑13.4)</t>
    </r>
  </si>
  <si>
    <r>
      <t>14.4</t>
    </r>
    <r>
      <rPr>
        <sz val="8"/>
        <color rgb="FF000000"/>
        <rFont val="Arial"/>
        <family val="2"/>
      </rPr>
      <t>(12.4‑16.1)</t>
    </r>
  </si>
  <si>
    <r>
      <t>16.6</t>
    </r>
    <r>
      <rPr>
        <sz val="8"/>
        <color rgb="FF000000"/>
        <rFont val="Arial"/>
        <family val="2"/>
      </rPr>
      <t>(14.1‑18.5)</t>
    </r>
  </si>
  <si>
    <r>
      <t>3.35</t>
    </r>
    <r>
      <rPr>
        <sz val="8"/>
        <color rgb="FF000000"/>
        <rFont val="Arial"/>
        <family val="2"/>
      </rPr>
      <t>(2.99‑3.78)</t>
    </r>
  </si>
  <si>
    <r>
      <t>4.07</t>
    </r>
    <r>
      <rPr>
        <sz val="8"/>
        <color rgb="FF000000"/>
        <rFont val="Arial"/>
        <family val="2"/>
      </rPr>
      <t>(3.64‑4.59)</t>
    </r>
  </si>
  <si>
    <r>
      <t>5.26</t>
    </r>
    <r>
      <rPr>
        <sz val="8"/>
        <color rgb="FF000000"/>
        <rFont val="Arial"/>
        <family val="2"/>
      </rPr>
      <t>(4.70‑5.93)</t>
    </r>
  </si>
  <si>
    <r>
      <t>6.29</t>
    </r>
    <r>
      <rPr>
        <sz val="8"/>
        <color rgb="FF000000"/>
        <rFont val="Arial"/>
        <family val="2"/>
      </rPr>
      <t>(5.60‑7.08)</t>
    </r>
  </si>
  <si>
    <r>
      <t>7.82</t>
    </r>
    <r>
      <rPr>
        <sz val="8"/>
        <color rgb="FF000000"/>
        <rFont val="Arial"/>
        <family val="2"/>
      </rPr>
      <t>(6.93‑8.78)</t>
    </r>
  </si>
  <si>
    <r>
      <t>9.15</t>
    </r>
    <r>
      <rPr>
        <sz val="8"/>
        <color rgb="FF000000"/>
        <rFont val="Arial"/>
        <family val="2"/>
      </rPr>
      <t>(8.07‑10.3)</t>
    </r>
  </si>
  <si>
    <r>
      <t>10.6</t>
    </r>
    <r>
      <rPr>
        <sz val="8"/>
        <color rgb="FF000000"/>
        <rFont val="Arial"/>
        <family val="2"/>
      </rPr>
      <t>(9.32‑11.9)</t>
    </r>
  </si>
  <si>
    <r>
      <t>12.3</t>
    </r>
    <r>
      <rPr>
        <sz val="8"/>
        <color rgb="FF000000"/>
        <rFont val="Arial"/>
        <family val="2"/>
      </rPr>
      <t>(10.7‑13.8)</t>
    </r>
  </si>
  <si>
    <r>
      <t>14.8</t>
    </r>
    <r>
      <rPr>
        <sz val="8"/>
        <color rgb="FF000000"/>
        <rFont val="Arial"/>
        <family val="2"/>
      </rPr>
      <t>(12.7‑16.5)</t>
    </r>
  </si>
  <si>
    <r>
      <t>17.0</t>
    </r>
    <r>
      <rPr>
        <sz val="8"/>
        <color rgb="FF000000"/>
        <rFont val="Arial"/>
        <family val="2"/>
      </rPr>
      <t>(14.4‑18.9)</t>
    </r>
  </si>
  <si>
    <r>
      <t>3.53</t>
    </r>
    <r>
      <rPr>
        <sz val="8"/>
        <color rgb="FF000000"/>
        <rFont val="Arial"/>
        <family val="2"/>
      </rPr>
      <t>(3.15‑3.97)</t>
    </r>
  </si>
  <si>
    <r>
      <t>4.29</t>
    </r>
    <r>
      <rPr>
        <sz val="8"/>
        <color rgb="FF000000"/>
        <rFont val="Arial"/>
        <family val="2"/>
      </rPr>
      <t>(3.83‑4.82)</t>
    </r>
  </si>
  <si>
    <r>
      <t>5.52</t>
    </r>
    <r>
      <rPr>
        <sz val="8"/>
        <color rgb="FF000000"/>
        <rFont val="Arial"/>
        <family val="2"/>
      </rPr>
      <t>(4.93‑6.20)</t>
    </r>
  </si>
  <si>
    <r>
      <t>6.58</t>
    </r>
    <r>
      <rPr>
        <sz val="8"/>
        <color rgb="FF000000"/>
        <rFont val="Arial"/>
        <family val="2"/>
      </rPr>
      <t>(5.86‑7.36)</t>
    </r>
  </si>
  <si>
    <r>
      <t>8.14</t>
    </r>
    <r>
      <rPr>
        <sz val="8"/>
        <color rgb="FF000000"/>
        <rFont val="Arial"/>
        <family val="2"/>
      </rPr>
      <t>(7.20‑9.10)</t>
    </r>
  </si>
  <si>
    <r>
      <t>9.50</t>
    </r>
    <r>
      <rPr>
        <sz val="8"/>
        <color rgb="FF000000"/>
        <rFont val="Arial"/>
        <family val="2"/>
      </rPr>
      <t>(8.38‑10.6)</t>
    </r>
  </si>
  <si>
    <r>
      <t>11.0</t>
    </r>
    <r>
      <rPr>
        <sz val="8"/>
        <color rgb="FF000000"/>
        <rFont val="Arial"/>
        <family val="2"/>
      </rPr>
      <t>(9.64‑12.3)</t>
    </r>
  </si>
  <si>
    <r>
      <t>12.7</t>
    </r>
    <r>
      <rPr>
        <sz val="8"/>
        <color rgb="FF000000"/>
        <rFont val="Arial"/>
        <family val="2"/>
      </rPr>
      <t>(11.0‑14.2)</t>
    </r>
  </si>
  <si>
    <r>
      <t>15.2</t>
    </r>
    <r>
      <rPr>
        <sz val="8"/>
        <color rgb="FF000000"/>
        <rFont val="Arial"/>
        <family val="2"/>
      </rPr>
      <t>(13.0‑16.9)</t>
    </r>
  </si>
  <si>
    <r>
      <t>17.3</t>
    </r>
    <r>
      <rPr>
        <sz val="8"/>
        <color rgb="FF000000"/>
        <rFont val="Arial"/>
        <family val="2"/>
      </rPr>
      <t>(14.7‑19.4)</t>
    </r>
  </si>
  <si>
    <r>
      <t>4.05</t>
    </r>
    <r>
      <rPr>
        <sz val="8"/>
        <color rgb="FF000000"/>
        <rFont val="Arial"/>
        <family val="2"/>
      </rPr>
      <t>(3.63‑4.57)</t>
    </r>
  </si>
  <si>
    <r>
      <t>4.88</t>
    </r>
    <r>
      <rPr>
        <sz val="8"/>
        <color rgb="FF000000"/>
        <rFont val="Arial"/>
        <family val="2"/>
      </rPr>
      <t>(4.38‑5.51)</t>
    </r>
  </si>
  <si>
    <r>
      <t>6.19</t>
    </r>
    <r>
      <rPr>
        <sz val="8"/>
        <color rgb="FF000000"/>
        <rFont val="Arial"/>
        <family val="2"/>
      </rPr>
      <t>(5.55‑6.97)</t>
    </r>
  </si>
  <si>
    <r>
      <t>7.30</t>
    </r>
    <r>
      <rPr>
        <sz val="8"/>
        <color rgb="FF000000"/>
        <rFont val="Arial"/>
        <family val="2"/>
      </rPr>
      <t>(6.53‑8.20)</t>
    </r>
  </si>
  <si>
    <r>
      <t>8.93</t>
    </r>
    <r>
      <rPr>
        <sz val="8"/>
        <color rgb="FF000000"/>
        <rFont val="Arial"/>
        <family val="2"/>
      </rPr>
      <t>(7.96‑10.0)</t>
    </r>
  </si>
  <si>
    <r>
      <t>10.3</t>
    </r>
    <r>
      <rPr>
        <sz val="8"/>
        <color rgb="FF000000"/>
        <rFont val="Arial"/>
        <family val="2"/>
      </rPr>
      <t>(9.14‑11.5)</t>
    </r>
  </si>
  <si>
    <r>
      <t>13.6</t>
    </r>
    <r>
      <rPr>
        <sz val="8"/>
        <color rgb="FF000000"/>
        <rFont val="Arial"/>
        <family val="2"/>
      </rPr>
      <t>(11.8‑15.1)</t>
    </r>
  </si>
  <si>
    <r>
      <t>16.0</t>
    </r>
    <r>
      <rPr>
        <sz val="8"/>
        <color rgb="FF000000"/>
        <rFont val="Arial"/>
        <family val="2"/>
      </rPr>
      <t>(13.8‑17.9)</t>
    </r>
  </si>
  <si>
    <r>
      <t>18.2</t>
    </r>
    <r>
      <rPr>
        <sz val="8"/>
        <color rgb="FF000000"/>
        <rFont val="Arial"/>
        <family val="2"/>
      </rPr>
      <t>(15.5‑20.2)</t>
    </r>
  </si>
  <si>
    <r>
      <t>4.61</t>
    </r>
    <r>
      <rPr>
        <sz val="8"/>
        <color rgb="FF000000"/>
        <rFont val="Arial"/>
        <family val="2"/>
      </rPr>
      <t>(4.15‑5.16)</t>
    </r>
  </si>
  <si>
    <r>
      <t>5.53</t>
    </r>
    <r>
      <rPr>
        <sz val="8"/>
        <color rgb="FF000000"/>
        <rFont val="Arial"/>
        <family val="2"/>
      </rPr>
      <t>(4.99‑6.20)</t>
    </r>
  </si>
  <si>
    <r>
      <t>6.89</t>
    </r>
    <r>
      <rPr>
        <sz val="8"/>
        <color rgb="FF000000"/>
        <rFont val="Arial"/>
        <family val="2"/>
      </rPr>
      <t>(6.21‑7.71)</t>
    </r>
  </si>
  <si>
    <r>
      <t>8.02</t>
    </r>
    <r>
      <rPr>
        <sz val="8"/>
        <color rgb="FF000000"/>
        <rFont val="Arial"/>
        <family val="2"/>
      </rPr>
      <t>(7.22‑8.96)</t>
    </r>
  </si>
  <si>
    <r>
      <t>9.65</t>
    </r>
    <r>
      <rPr>
        <sz val="8"/>
        <color rgb="FF000000"/>
        <rFont val="Arial"/>
        <family val="2"/>
      </rPr>
      <t>(8.66‑10.8)</t>
    </r>
  </si>
  <si>
    <r>
      <t>11.0</t>
    </r>
    <r>
      <rPr>
        <sz val="8"/>
        <color rgb="FF000000"/>
        <rFont val="Arial"/>
        <family val="2"/>
      </rPr>
      <t>(9.84‑12.3)</t>
    </r>
  </si>
  <si>
    <r>
      <t>12.5</t>
    </r>
    <r>
      <rPr>
        <sz val="8"/>
        <color rgb="FF000000"/>
        <rFont val="Arial"/>
        <family val="2"/>
      </rPr>
      <t>(11.1‑13.9)</t>
    </r>
  </si>
  <si>
    <r>
      <t>14.1</t>
    </r>
    <r>
      <rPr>
        <sz val="8"/>
        <color rgb="FF000000"/>
        <rFont val="Arial"/>
        <family val="2"/>
      </rPr>
      <t>(12.4‑15.6)</t>
    </r>
  </si>
  <si>
    <r>
      <t>16.3</t>
    </r>
    <r>
      <rPr>
        <sz val="8"/>
        <color rgb="FF000000"/>
        <rFont val="Arial"/>
        <family val="2"/>
      </rPr>
      <t>(14.3‑18.1)</t>
    </r>
  </si>
  <si>
    <r>
      <t>18.4</t>
    </r>
    <r>
      <rPr>
        <sz val="8"/>
        <color rgb="FF000000"/>
        <rFont val="Arial"/>
        <family val="2"/>
      </rPr>
      <t>(16.0‑20.4)</t>
    </r>
  </si>
  <si>
    <r>
      <t>6.16</t>
    </r>
    <r>
      <rPr>
        <sz val="8"/>
        <color rgb="FF000000"/>
        <rFont val="Arial"/>
        <family val="2"/>
      </rPr>
      <t>(5.64‑6.76)</t>
    </r>
  </si>
  <si>
    <r>
      <t>7.34</t>
    </r>
    <r>
      <rPr>
        <sz val="8"/>
        <color rgb="FF000000"/>
        <rFont val="Arial"/>
        <family val="2"/>
      </rPr>
      <t>(6.71‑8.06)</t>
    </r>
  </si>
  <si>
    <r>
      <t>8.87</t>
    </r>
    <r>
      <rPr>
        <sz val="8"/>
        <color rgb="FF000000"/>
        <rFont val="Arial"/>
        <family val="2"/>
      </rPr>
      <t>(8.11‑9.73)</t>
    </r>
  </si>
  <si>
    <r>
      <t>10.1</t>
    </r>
    <r>
      <rPr>
        <sz val="8"/>
        <color rgb="FF000000"/>
        <rFont val="Arial"/>
        <family val="2"/>
      </rPr>
      <t>(9.23‑11.1)</t>
    </r>
  </si>
  <si>
    <r>
      <t>11.9</t>
    </r>
    <r>
      <rPr>
        <sz val="8"/>
        <color rgb="FF000000"/>
        <rFont val="Arial"/>
        <family val="2"/>
      </rPr>
      <t>(10.8‑13.0)</t>
    </r>
  </si>
  <si>
    <r>
      <t>13.3</t>
    </r>
    <r>
      <rPr>
        <sz val="8"/>
        <color rgb="FF000000"/>
        <rFont val="Arial"/>
        <family val="2"/>
      </rPr>
      <t>(12.0‑14.5)</t>
    </r>
  </si>
  <si>
    <r>
      <t>14.7</t>
    </r>
    <r>
      <rPr>
        <sz val="8"/>
        <color rgb="FF000000"/>
        <rFont val="Arial"/>
        <family val="2"/>
      </rPr>
      <t>(13.3‑16.0)</t>
    </r>
  </si>
  <si>
    <r>
      <t>16.2</t>
    </r>
    <r>
      <rPr>
        <sz val="8"/>
        <color rgb="FF000000"/>
        <rFont val="Arial"/>
        <family val="2"/>
      </rPr>
      <t>(14.6‑17.7)</t>
    </r>
  </si>
  <si>
    <r>
      <t>18.4</t>
    </r>
    <r>
      <rPr>
        <sz val="8"/>
        <color rgb="FF000000"/>
        <rFont val="Arial"/>
        <family val="2"/>
      </rPr>
      <t>(16.4‑20.0)</t>
    </r>
  </si>
  <si>
    <r>
      <t>20.0</t>
    </r>
    <r>
      <rPr>
        <sz val="8"/>
        <color rgb="FF000000"/>
        <rFont val="Arial"/>
        <family val="2"/>
      </rPr>
      <t>(17.8‑21.8)</t>
    </r>
  </si>
  <si>
    <r>
      <t>7.66</t>
    </r>
    <r>
      <rPr>
        <sz val="8"/>
        <color rgb="FF000000"/>
        <rFont val="Arial"/>
        <family val="2"/>
      </rPr>
      <t>(7.04‑8.31)</t>
    </r>
  </si>
  <si>
    <r>
      <t>9.07</t>
    </r>
    <r>
      <rPr>
        <sz val="8"/>
        <color rgb="FF000000"/>
        <rFont val="Arial"/>
        <family val="2"/>
      </rPr>
      <t>(8.35‑9.85)</t>
    </r>
  </si>
  <si>
    <r>
      <t>10.8</t>
    </r>
    <r>
      <rPr>
        <sz val="8"/>
        <color rgb="FF000000"/>
        <rFont val="Arial"/>
        <family val="2"/>
      </rPr>
      <t>(9.93‑11.7)</t>
    </r>
  </si>
  <si>
    <r>
      <t>12.2</t>
    </r>
    <r>
      <rPr>
        <sz val="8"/>
        <color rgb="FF000000"/>
        <rFont val="Arial"/>
        <family val="2"/>
      </rPr>
      <t>(11.2‑13.2)</t>
    </r>
  </si>
  <si>
    <r>
      <t>14.1</t>
    </r>
    <r>
      <rPr>
        <sz val="8"/>
        <color rgb="FF000000"/>
        <rFont val="Arial"/>
        <family val="2"/>
      </rPr>
      <t>(12.9‑15.3)</t>
    </r>
  </si>
  <si>
    <r>
      <t>15.6</t>
    </r>
    <r>
      <rPr>
        <sz val="8"/>
        <color rgb="FF000000"/>
        <rFont val="Arial"/>
        <family val="2"/>
      </rPr>
      <t>(14.2‑16.9)</t>
    </r>
  </si>
  <si>
    <r>
      <t>17.1</t>
    </r>
    <r>
      <rPr>
        <sz val="8"/>
        <color rgb="FF000000"/>
        <rFont val="Arial"/>
        <family val="2"/>
      </rPr>
      <t>(15.6‑18.5)</t>
    </r>
  </si>
  <si>
    <r>
      <t>18.6</t>
    </r>
    <r>
      <rPr>
        <sz val="8"/>
        <color rgb="FF000000"/>
        <rFont val="Arial"/>
        <family val="2"/>
      </rPr>
      <t>(16.9‑20.2)</t>
    </r>
  </si>
  <si>
    <r>
      <t>20.7</t>
    </r>
    <r>
      <rPr>
        <sz val="8"/>
        <color rgb="FF000000"/>
        <rFont val="Arial"/>
        <family val="2"/>
      </rPr>
      <t>(18.7‑22.4)</t>
    </r>
  </si>
  <si>
    <r>
      <t>22.3</t>
    </r>
    <r>
      <rPr>
        <sz val="8"/>
        <color rgb="FF000000"/>
        <rFont val="Arial"/>
        <family val="2"/>
      </rPr>
      <t>(20.1‑24.2)</t>
    </r>
  </si>
  <si>
    <r>
      <t>9.58</t>
    </r>
    <r>
      <rPr>
        <sz val="8"/>
        <color rgb="FF000000"/>
        <rFont val="Arial"/>
        <family val="2"/>
      </rPr>
      <t>(8.89‑10.3)</t>
    </r>
  </si>
  <si>
    <r>
      <t>13.2</t>
    </r>
    <r>
      <rPr>
        <sz val="8"/>
        <color rgb="FF000000"/>
        <rFont val="Arial"/>
        <family val="2"/>
      </rPr>
      <t>(12.3‑14.3)</t>
    </r>
  </si>
  <si>
    <r>
      <t>14.7</t>
    </r>
    <r>
      <rPr>
        <sz val="8"/>
        <color rgb="FF000000"/>
        <rFont val="Arial"/>
        <family val="2"/>
      </rPr>
      <t>(13.6‑15.9)</t>
    </r>
  </si>
  <si>
    <r>
      <t>16.7</t>
    </r>
    <r>
      <rPr>
        <sz val="8"/>
        <color rgb="FF000000"/>
        <rFont val="Arial"/>
        <family val="2"/>
      </rPr>
      <t>(15.4‑18.0)</t>
    </r>
  </si>
  <si>
    <r>
      <t>18.2</t>
    </r>
    <r>
      <rPr>
        <sz val="8"/>
        <color rgb="FF000000"/>
        <rFont val="Arial"/>
        <family val="2"/>
      </rPr>
      <t>(16.7‑19.6)</t>
    </r>
  </si>
  <si>
    <r>
      <t>19.6</t>
    </r>
    <r>
      <rPr>
        <sz val="8"/>
        <color rgb="FF000000"/>
        <rFont val="Arial"/>
        <family val="2"/>
      </rPr>
      <t>(18.0‑21.1)</t>
    </r>
  </si>
  <si>
    <r>
      <t>21.0</t>
    </r>
    <r>
      <rPr>
        <sz val="8"/>
        <color rgb="FF000000"/>
        <rFont val="Arial"/>
        <family val="2"/>
      </rPr>
      <t>(19.3‑22.6)</t>
    </r>
  </si>
  <si>
    <r>
      <t>22.9</t>
    </r>
    <r>
      <rPr>
        <sz val="8"/>
        <color rgb="FF000000"/>
        <rFont val="Arial"/>
        <family val="2"/>
      </rPr>
      <t>(20.9‑24.6)</t>
    </r>
  </si>
  <si>
    <r>
      <t>24.3</t>
    </r>
    <r>
      <rPr>
        <sz val="8"/>
        <color rgb="FF000000"/>
        <rFont val="Arial"/>
        <family val="2"/>
      </rPr>
      <t>(22.1‑26.1)</t>
    </r>
  </si>
  <si>
    <r>
      <t>15.4</t>
    </r>
    <r>
      <rPr>
        <sz val="8"/>
        <color rgb="FF000000"/>
        <rFont val="Arial"/>
        <family val="2"/>
      </rPr>
      <t>(14.4‑16.5)</t>
    </r>
  </si>
  <si>
    <r>
      <t>17.0</t>
    </r>
    <r>
      <rPr>
        <sz val="8"/>
        <color rgb="FF000000"/>
        <rFont val="Arial"/>
        <family val="2"/>
      </rPr>
      <t>(15.8‑18.2)</t>
    </r>
  </si>
  <si>
    <r>
      <t>19.0</t>
    </r>
    <r>
      <rPr>
        <sz val="8"/>
        <color rgb="FF000000"/>
        <rFont val="Arial"/>
        <family val="2"/>
      </rPr>
      <t>(17.6‑20.3)</t>
    </r>
  </si>
  <si>
    <r>
      <t>20.5</t>
    </r>
    <r>
      <rPr>
        <sz val="8"/>
        <color rgb="FF000000"/>
        <rFont val="Arial"/>
        <family val="2"/>
      </rPr>
      <t>(19.0‑21.9)</t>
    </r>
  </si>
  <si>
    <r>
      <t>21.9</t>
    </r>
    <r>
      <rPr>
        <sz val="8"/>
        <color rgb="FF000000"/>
        <rFont val="Arial"/>
        <family val="2"/>
      </rPr>
      <t>(20.3‑23.4)</t>
    </r>
  </si>
  <si>
    <r>
      <t>23.2</t>
    </r>
    <r>
      <rPr>
        <sz val="8"/>
        <color rgb="FF000000"/>
        <rFont val="Arial"/>
        <family val="2"/>
      </rPr>
      <t>(21.5‑24.8)</t>
    </r>
  </si>
  <si>
    <r>
      <t>24.9</t>
    </r>
    <r>
      <rPr>
        <sz val="8"/>
        <color rgb="FF000000"/>
        <rFont val="Arial"/>
        <family val="2"/>
      </rPr>
      <t>(22.9‑26.6)</t>
    </r>
  </si>
  <si>
    <r>
      <t>26.1</t>
    </r>
    <r>
      <rPr>
        <sz val="8"/>
        <color rgb="FF000000"/>
        <rFont val="Arial"/>
        <family val="2"/>
      </rPr>
      <t>(24.0‑27.9)</t>
    </r>
  </si>
  <si>
    <r>
      <t>Name: </t>
    </r>
    <r>
      <rPr>
        <sz val="9"/>
        <color rgb="FF000000"/>
        <rFont val="Arial"/>
        <family val="2"/>
      </rPr>
      <t>Melfa, Virginia, USA*</t>
    </r>
  </si>
  <si>
    <r>
      <t>Station name:</t>
    </r>
    <r>
      <rPr>
        <sz val="9"/>
        <color rgb="FF000000"/>
        <rFont val="Arial"/>
        <family val="2"/>
      </rPr>
      <t> ONLEY 1 S</t>
    </r>
  </si>
  <si>
    <r>
      <t>Site ID:</t>
    </r>
    <r>
      <rPr>
        <sz val="9"/>
        <color rgb="FF000000"/>
        <rFont val="Arial"/>
        <family val="2"/>
      </rPr>
      <t> 44-6362</t>
    </r>
  </si>
  <si>
    <r>
      <t>Latitude:</t>
    </r>
    <r>
      <rPr>
        <sz val="9"/>
        <color rgb="FF000000"/>
        <rFont val="Arial"/>
        <family val="2"/>
      </rPr>
      <t> 37.6833°</t>
    </r>
  </si>
  <si>
    <r>
      <t>Longitude:</t>
    </r>
    <r>
      <rPr>
        <sz val="9"/>
        <color rgb="FF000000"/>
        <rFont val="Arial"/>
        <family val="2"/>
      </rPr>
      <t> -75.7167°</t>
    </r>
  </si>
  <si>
    <r>
      <t>0.352</t>
    </r>
    <r>
      <rPr>
        <sz val="8"/>
        <color rgb="FF000000"/>
        <rFont val="Arial"/>
        <family val="2"/>
      </rPr>
      <t>(0.317‑0.391)</t>
    </r>
  </si>
  <si>
    <r>
      <t>0.418</t>
    </r>
    <r>
      <rPr>
        <sz val="8"/>
        <color rgb="FF000000"/>
        <rFont val="Arial"/>
        <family val="2"/>
      </rPr>
      <t>(0.377‑0.462)</t>
    </r>
  </si>
  <si>
    <r>
      <t>0.488</t>
    </r>
    <r>
      <rPr>
        <sz val="8"/>
        <color rgb="FF000000"/>
        <rFont val="Arial"/>
        <family val="2"/>
      </rPr>
      <t>(0.440‑0.540)</t>
    </r>
  </si>
  <si>
    <r>
      <t>0.552</t>
    </r>
    <r>
      <rPr>
        <sz val="8"/>
        <color rgb="FF000000"/>
        <rFont val="Arial"/>
        <family val="2"/>
      </rPr>
      <t>(0.496‑0.611)</t>
    </r>
  </si>
  <si>
    <r>
      <t>0.621</t>
    </r>
    <r>
      <rPr>
        <sz val="8"/>
        <color rgb="FF000000"/>
        <rFont val="Arial"/>
        <family val="2"/>
      </rPr>
      <t>(0.556‑0.685)</t>
    </r>
  </si>
  <si>
    <r>
      <t>0.676</t>
    </r>
    <r>
      <rPr>
        <sz val="8"/>
        <color rgb="FF000000"/>
        <rFont val="Arial"/>
        <family val="2"/>
      </rPr>
      <t>(0.603‑0.745)</t>
    </r>
  </si>
  <si>
    <r>
      <t>0.727</t>
    </r>
    <r>
      <rPr>
        <sz val="8"/>
        <color rgb="FF000000"/>
        <rFont val="Arial"/>
        <family val="2"/>
      </rPr>
      <t>(0.645‑0.801)</t>
    </r>
  </si>
  <si>
    <r>
      <t>0.774</t>
    </r>
    <r>
      <rPr>
        <sz val="8"/>
        <color rgb="FF000000"/>
        <rFont val="Arial"/>
        <family val="2"/>
      </rPr>
      <t>(0.682‑0.853)</t>
    </r>
  </si>
  <si>
    <r>
      <t>0.830</t>
    </r>
    <r>
      <rPr>
        <sz val="8"/>
        <color rgb="FF000000"/>
        <rFont val="Arial"/>
        <family val="2"/>
      </rPr>
      <t>(0.725‑0.918)</t>
    </r>
  </si>
  <si>
    <r>
      <t>0.876</t>
    </r>
    <r>
      <rPr>
        <sz val="8"/>
        <color rgb="FF000000"/>
        <rFont val="Arial"/>
        <family val="2"/>
      </rPr>
      <t>(0.759‑0.970)</t>
    </r>
  </si>
  <si>
    <r>
      <t>0.563</t>
    </r>
    <r>
      <rPr>
        <sz val="8"/>
        <color rgb="FF000000"/>
        <rFont val="Arial"/>
        <family val="2"/>
      </rPr>
      <t>(0.506‑0.624)</t>
    </r>
  </si>
  <si>
    <r>
      <t>0.668</t>
    </r>
    <r>
      <rPr>
        <sz val="8"/>
        <color rgb="FF000000"/>
        <rFont val="Arial"/>
        <family val="2"/>
      </rPr>
      <t>(0.603‑0.739)</t>
    </r>
  </si>
  <si>
    <r>
      <t>0.782</t>
    </r>
    <r>
      <rPr>
        <sz val="8"/>
        <color rgb="FF000000"/>
        <rFont val="Arial"/>
        <family val="2"/>
      </rPr>
      <t>(0.705‑0.865)</t>
    </r>
  </si>
  <si>
    <r>
      <t>0.883</t>
    </r>
    <r>
      <rPr>
        <sz val="8"/>
        <color rgb="FF000000"/>
        <rFont val="Arial"/>
        <family val="2"/>
      </rPr>
      <t>(0.794‑0.977)</t>
    </r>
  </si>
  <si>
    <r>
      <t>0.990</t>
    </r>
    <r>
      <rPr>
        <sz val="8"/>
        <color rgb="FF000000"/>
        <rFont val="Arial"/>
        <family val="2"/>
      </rPr>
      <t>(0.887‑1.09)</t>
    </r>
  </si>
  <si>
    <r>
      <t>1.08</t>
    </r>
    <r>
      <rPr>
        <sz val="8"/>
        <color rgb="FF000000"/>
        <rFont val="Arial"/>
        <family val="2"/>
      </rPr>
      <t>(0.960‑1.19)</t>
    </r>
  </si>
  <si>
    <r>
      <t>1.16</t>
    </r>
    <r>
      <rPr>
        <sz val="8"/>
        <color rgb="FF000000"/>
        <rFont val="Arial"/>
        <family val="2"/>
      </rPr>
      <t>(1.02‑1.27)</t>
    </r>
  </si>
  <si>
    <r>
      <t>1.23</t>
    </r>
    <r>
      <rPr>
        <sz val="8"/>
        <color rgb="FF000000"/>
        <rFont val="Arial"/>
        <family val="2"/>
      </rPr>
      <t>(1.08‑1.35)</t>
    </r>
  </si>
  <si>
    <r>
      <t>0.703</t>
    </r>
    <r>
      <rPr>
        <sz val="8"/>
        <color rgb="FF000000"/>
        <rFont val="Arial"/>
        <family val="2"/>
      </rPr>
      <t>(0.632‑0.780)</t>
    </r>
  </si>
  <si>
    <r>
      <t>0.840</t>
    </r>
    <r>
      <rPr>
        <sz val="8"/>
        <color rgb="FF000000"/>
        <rFont val="Arial"/>
        <family val="2"/>
      </rPr>
      <t>(0.758‑0.930)</t>
    </r>
  </si>
  <si>
    <r>
      <t>1.25</t>
    </r>
    <r>
      <rPr>
        <sz val="8"/>
        <color rgb="FF000000"/>
        <rFont val="Arial"/>
        <family val="2"/>
      </rPr>
      <t>(1.12‑1.39)</t>
    </r>
  </si>
  <si>
    <r>
      <t>1.36</t>
    </r>
    <r>
      <rPr>
        <sz val="8"/>
        <color rgb="FF000000"/>
        <rFont val="Arial"/>
        <family val="2"/>
      </rPr>
      <t>(1.22‑1.50)</t>
    </r>
  </si>
  <si>
    <r>
      <t>1.55</t>
    </r>
    <r>
      <rPr>
        <sz val="8"/>
        <color rgb="FF000000"/>
        <rFont val="Arial"/>
        <family val="2"/>
      </rPr>
      <t>(1.36‑1.71)</t>
    </r>
  </si>
  <si>
    <r>
      <t>1.65</t>
    </r>
    <r>
      <rPr>
        <sz val="8"/>
        <color rgb="FF000000"/>
        <rFont val="Arial"/>
        <family val="2"/>
      </rPr>
      <t>(1.44‑1.83)</t>
    </r>
  </si>
  <si>
    <r>
      <t>1.73</t>
    </r>
    <r>
      <rPr>
        <sz val="8"/>
        <color rgb="FF000000"/>
        <rFont val="Arial"/>
        <family val="2"/>
      </rPr>
      <t>(1.50‑1.92)</t>
    </r>
  </si>
  <si>
    <r>
      <t>0.964</t>
    </r>
    <r>
      <rPr>
        <sz val="8"/>
        <color rgb="FF000000"/>
        <rFont val="Arial"/>
        <family val="2"/>
      </rPr>
      <t>(0.867‑1.07)</t>
    </r>
  </si>
  <si>
    <r>
      <t>2.05</t>
    </r>
    <r>
      <rPr>
        <sz val="8"/>
        <color rgb="FF000000"/>
        <rFont val="Arial"/>
        <family val="2"/>
      </rPr>
      <t>(1.83‑2.26)</t>
    </r>
  </si>
  <si>
    <r>
      <t>2.24</t>
    </r>
    <r>
      <rPr>
        <sz val="8"/>
        <color rgb="FF000000"/>
        <rFont val="Arial"/>
        <family val="2"/>
      </rPr>
      <t>(1.98‑2.46)</t>
    </r>
  </si>
  <si>
    <r>
      <t>2.41</t>
    </r>
    <r>
      <rPr>
        <sz val="8"/>
        <color rgb="FF000000"/>
        <rFont val="Arial"/>
        <family val="2"/>
      </rPr>
      <t>(2.12‑2.66)</t>
    </r>
  </si>
  <si>
    <r>
      <t>2.63</t>
    </r>
    <r>
      <rPr>
        <sz val="8"/>
        <color rgb="FF000000"/>
        <rFont val="Arial"/>
        <family val="2"/>
      </rPr>
      <t>(2.30‑2.91)</t>
    </r>
  </si>
  <si>
    <r>
      <t>2.81</t>
    </r>
    <r>
      <rPr>
        <sz val="8"/>
        <color rgb="FF000000"/>
        <rFont val="Arial"/>
        <family val="2"/>
      </rPr>
      <t>(2.43‑3.11)</t>
    </r>
  </si>
  <si>
    <r>
      <t>1.80</t>
    </r>
    <r>
      <rPr>
        <sz val="8"/>
        <color rgb="FF000000"/>
        <rFont val="Arial"/>
        <family val="2"/>
      </rPr>
      <t>(1.62‑1.99)</t>
    </r>
  </si>
  <si>
    <r>
      <t>2.48</t>
    </r>
    <r>
      <rPr>
        <sz val="8"/>
        <color rgb="FF000000"/>
        <rFont val="Arial"/>
        <family val="2"/>
      </rPr>
      <t>(2.22‑2.73)</t>
    </r>
  </si>
  <si>
    <r>
      <t>3.08</t>
    </r>
    <r>
      <rPr>
        <sz val="8"/>
        <color rgb="FF000000"/>
        <rFont val="Arial"/>
        <family val="2"/>
      </rPr>
      <t>(2.73‑3.39)</t>
    </r>
  </si>
  <si>
    <r>
      <t>3.38</t>
    </r>
    <r>
      <rPr>
        <sz val="8"/>
        <color rgb="FF000000"/>
        <rFont val="Arial"/>
        <family val="2"/>
      </rPr>
      <t>(2.98‑3.73)</t>
    </r>
  </si>
  <si>
    <r>
      <t>3.77</t>
    </r>
    <r>
      <rPr>
        <sz val="8"/>
        <color rgb="FF000000"/>
        <rFont val="Arial"/>
        <family val="2"/>
      </rPr>
      <t>(3.30‑4.17)</t>
    </r>
  </si>
  <si>
    <r>
      <t>4.10</t>
    </r>
    <r>
      <rPr>
        <sz val="8"/>
        <color rgb="FF000000"/>
        <rFont val="Arial"/>
        <family val="2"/>
      </rPr>
      <t>(3.55‑4.54)</t>
    </r>
  </si>
  <si>
    <r>
      <t>1.43</t>
    </r>
    <r>
      <rPr>
        <sz val="8"/>
        <color rgb="FF000000"/>
        <rFont val="Arial"/>
        <family val="2"/>
      </rPr>
      <t>(1.27‑1.61)</t>
    </r>
  </si>
  <si>
    <r>
      <t>1.72</t>
    </r>
    <r>
      <rPr>
        <sz val="8"/>
        <color rgb="FF000000"/>
        <rFont val="Arial"/>
        <family val="2"/>
      </rPr>
      <t>(1.53‑1.93)</t>
    </r>
  </si>
  <si>
    <r>
      <t>2.14</t>
    </r>
    <r>
      <rPr>
        <sz val="8"/>
        <color rgb="FF000000"/>
        <rFont val="Arial"/>
        <family val="2"/>
      </rPr>
      <t>(1.91‑2.40)</t>
    </r>
  </si>
  <si>
    <r>
      <t>2.53</t>
    </r>
    <r>
      <rPr>
        <sz val="8"/>
        <color rgb="FF000000"/>
        <rFont val="Arial"/>
        <family val="2"/>
      </rPr>
      <t>(2.25‑2.84)</t>
    </r>
  </si>
  <si>
    <r>
      <t>3.02</t>
    </r>
    <r>
      <rPr>
        <sz val="8"/>
        <color rgb="FF000000"/>
        <rFont val="Arial"/>
        <family val="2"/>
      </rPr>
      <t>(2.66‑3.37)</t>
    </r>
  </si>
  <si>
    <r>
      <t>3.42</t>
    </r>
    <r>
      <rPr>
        <sz val="8"/>
        <color rgb="FF000000"/>
        <rFont val="Arial"/>
        <family val="2"/>
      </rPr>
      <t>(3.01‑3.83)</t>
    </r>
  </si>
  <si>
    <r>
      <t>3.84</t>
    </r>
    <r>
      <rPr>
        <sz val="8"/>
        <color rgb="FF000000"/>
        <rFont val="Arial"/>
        <family val="2"/>
      </rPr>
      <t>(3.35‑4.28)</t>
    </r>
  </si>
  <si>
    <r>
      <t>4.27</t>
    </r>
    <r>
      <rPr>
        <sz val="8"/>
        <color rgb="FF000000"/>
        <rFont val="Arial"/>
        <family val="2"/>
      </rPr>
      <t>(3.70‑4.75)</t>
    </r>
  </si>
  <si>
    <r>
      <t>4.85</t>
    </r>
    <r>
      <rPr>
        <sz val="8"/>
        <color rgb="FF000000"/>
        <rFont val="Arial"/>
        <family val="2"/>
      </rPr>
      <t>(4.16‑5.40)</t>
    </r>
  </si>
  <si>
    <r>
      <t>5.33</t>
    </r>
    <r>
      <rPr>
        <sz val="8"/>
        <color rgb="FF000000"/>
        <rFont val="Arial"/>
        <family val="2"/>
      </rPr>
      <t>(4.53‑5.96)</t>
    </r>
  </si>
  <si>
    <r>
      <t>1.55</t>
    </r>
    <r>
      <rPr>
        <sz val="8"/>
        <color rgb="FF000000"/>
        <rFont val="Arial"/>
        <family val="2"/>
      </rPr>
      <t>(1.37‑1.77)</t>
    </r>
  </si>
  <si>
    <r>
      <t>1.87</t>
    </r>
    <r>
      <rPr>
        <sz val="8"/>
        <color rgb="FF000000"/>
        <rFont val="Arial"/>
        <family val="2"/>
      </rPr>
      <t>(1.65‑2.13)</t>
    </r>
  </si>
  <si>
    <r>
      <t>2.33</t>
    </r>
    <r>
      <rPr>
        <sz val="8"/>
        <color rgb="FF000000"/>
        <rFont val="Arial"/>
        <family val="2"/>
      </rPr>
      <t>(2.06‑2.65)</t>
    </r>
  </si>
  <si>
    <r>
      <t>2.75</t>
    </r>
    <r>
      <rPr>
        <sz val="8"/>
        <color rgb="FF000000"/>
        <rFont val="Arial"/>
        <family val="2"/>
      </rPr>
      <t>(2.42‑3.11)</t>
    </r>
  </si>
  <si>
    <r>
      <t>3.27</t>
    </r>
    <r>
      <rPr>
        <sz val="8"/>
        <color rgb="FF000000"/>
        <rFont val="Arial"/>
        <family val="2"/>
      </rPr>
      <t>(2.86‑3.70)</t>
    </r>
  </si>
  <si>
    <r>
      <t>3.72</t>
    </r>
    <r>
      <rPr>
        <sz val="8"/>
        <color rgb="FF000000"/>
        <rFont val="Arial"/>
        <family val="2"/>
      </rPr>
      <t>(3.24‑4.20)</t>
    </r>
  </si>
  <si>
    <r>
      <t>4.17</t>
    </r>
    <r>
      <rPr>
        <sz val="8"/>
        <color rgb="FF000000"/>
        <rFont val="Arial"/>
        <family val="2"/>
      </rPr>
      <t>(3.61‑4.70)</t>
    </r>
  </si>
  <si>
    <r>
      <t>4.64</t>
    </r>
    <r>
      <rPr>
        <sz val="8"/>
        <color rgb="FF000000"/>
        <rFont val="Arial"/>
        <family val="2"/>
      </rPr>
      <t>(3.98‑5.23)</t>
    </r>
  </si>
  <si>
    <r>
      <t>5.27</t>
    </r>
    <r>
      <rPr>
        <sz val="8"/>
        <color rgb="FF000000"/>
        <rFont val="Arial"/>
        <family val="2"/>
      </rPr>
      <t>(4.47‑5.95)</t>
    </r>
  </si>
  <si>
    <r>
      <t>5.80</t>
    </r>
    <r>
      <rPr>
        <sz val="8"/>
        <color rgb="FF000000"/>
        <rFont val="Arial"/>
        <family val="2"/>
      </rPr>
      <t>(4.87‑6.56)</t>
    </r>
  </si>
  <si>
    <r>
      <t>1.92</t>
    </r>
    <r>
      <rPr>
        <sz val="8"/>
        <color rgb="FF000000"/>
        <rFont val="Arial"/>
        <family val="2"/>
      </rPr>
      <t>(1.70‑2.21)</t>
    </r>
  </si>
  <si>
    <r>
      <t>2.31</t>
    </r>
    <r>
      <rPr>
        <sz val="8"/>
        <color rgb="FF000000"/>
        <rFont val="Arial"/>
        <family val="2"/>
      </rPr>
      <t>(2.03‑2.66)</t>
    </r>
  </si>
  <si>
    <r>
      <t>2.86</t>
    </r>
    <r>
      <rPr>
        <sz val="8"/>
        <color rgb="FF000000"/>
        <rFont val="Arial"/>
        <family val="2"/>
      </rPr>
      <t>(2.51‑3.29)</t>
    </r>
  </si>
  <si>
    <r>
      <t>3.38</t>
    </r>
    <r>
      <rPr>
        <sz val="8"/>
        <color rgb="FF000000"/>
        <rFont val="Arial"/>
        <family val="2"/>
      </rPr>
      <t>(2.96‑3.88)</t>
    </r>
  </si>
  <si>
    <r>
      <t>4.06</t>
    </r>
    <r>
      <rPr>
        <sz val="8"/>
        <color rgb="FF000000"/>
        <rFont val="Arial"/>
        <family val="2"/>
      </rPr>
      <t>(3.53‑4.65)</t>
    </r>
  </si>
  <si>
    <r>
      <t>4.66</t>
    </r>
    <r>
      <rPr>
        <sz val="8"/>
        <color rgb="FF000000"/>
        <rFont val="Arial"/>
        <family val="2"/>
      </rPr>
      <t>(4.02‑5.32)</t>
    </r>
  </si>
  <si>
    <r>
      <t>5.28</t>
    </r>
    <r>
      <rPr>
        <sz val="8"/>
        <color rgb="FF000000"/>
        <rFont val="Arial"/>
        <family val="2"/>
      </rPr>
      <t>(4.52‑6.02)</t>
    </r>
  </si>
  <si>
    <r>
      <t>5.94</t>
    </r>
    <r>
      <rPr>
        <sz val="8"/>
        <color rgb="FF000000"/>
        <rFont val="Arial"/>
        <family val="2"/>
      </rPr>
      <t>(5.03‑6.77)</t>
    </r>
  </si>
  <si>
    <r>
      <t>6.86</t>
    </r>
    <r>
      <rPr>
        <sz val="8"/>
        <color rgb="FF000000"/>
        <rFont val="Arial"/>
        <family val="2"/>
      </rPr>
      <t>(5.72‑7.82)</t>
    </r>
  </si>
  <si>
    <r>
      <t>7.66</t>
    </r>
    <r>
      <rPr>
        <sz val="8"/>
        <color rgb="FF000000"/>
        <rFont val="Arial"/>
        <family val="2"/>
      </rPr>
      <t>(6.31‑8.73)</t>
    </r>
  </si>
  <si>
    <r>
      <t>2.37</t>
    </r>
    <r>
      <rPr>
        <sz val="8"/>
        <color rgb="FF000000"/>
        <rFont val="Arial"/>
        <family val="2"/>
      </rPr>
      <t>(2.10‑2.73)</t>
    </r>
  </si>
  <si>
    <r>
      <t>2.84</t>
    </r>
    <r>
      <rPr>
        <sz val="8"/>
        <color rgb="FF000000"/>
        <rFont val="Arial"/>
        <family val="2"/>
      </rPr>
      <t>(2.52‑3.26)</t>
    </r>
  </si>
  <si>
    <r>
      <t>3.53</t>
    </r>
    <r>
      <rPr>
        <sz val="8"/>
        <color rgb="FF000000"/>
        <rFont val="Arial"/>
        <family val="2"/>
      </rPr>
      <t>(3.12‑4.05)</t>
    </r>
  </si>
  <si>
    <r>
      <t>4.20</t>
    </r>
    <r>
      <rPr>
        <sz val="8"/>
        <color rgb="FF000000"/>
        <rFont val="Arial"/>
        <family val="2"/>
      </rPr>
      <t>(3.69‑4.80)</t>
    </r>
  </si>
  <si>
    <r>
      <t>5.11</t>
    </r>
    <r>
      <rPr>
        <sz val="8"/>
        <color rgb="FF000000"/>
        <rFont val="Arial"/>
        <family val="2"/>
      </rPr>
      <t>(4.45‑5.82)</t>
    </r>
  </si>
  <si>
    <r>
      <t>5.92</t>
    </r>
    <r>
      <rPr>
        <sz val="8"/>
        <color rgb="FF000000"/>
        <rFont val="Arial"/>
        <family val="2"/>
      </rPr>
      <t>(5.11‑6.73)</t>
    </r>
  </si>
  <si>
    <r>
      <t>6.79</t>
    </r>
    <r>
      <rPr>
        <sz val="8"/>
        <color rgb="FF000000"/>
        <rFont val="Arial"/>
        <family val="2"/>
      </rPr>
      <t>(5.79‑7.69)</t>
    </r>
  </si>
  <si>
    <r>
      <t>7.74</t>
    </r>
    <r>
      <rPr>
        <sz val="8"/>
        <color rgb="FF000000"/>
        <rFont val="Arial"/>
        <family val="2"/>
      </rPr>
      <t>(6.51‑8.74)</t>
    </r>
  </si>
  <si>
    <r>
      <t>9.10</t>
    </r>
    <r>
      <rPr>
        <sz val="8"/>
        <color rgb="FF000000"/>
        <rFont val="Arial"/>
        <family val="2"/>
      </rPr>
      <t>(7.52‑10.3)</t>
    </r>
  </si>
  <si>
    <r>
      <t>10.3</t>
    </r>
    <r>
      <rPr>
        <sz val="8"/>
        <color rgb="FF000000"/>
        <rFont val="Arial"/>
        <family val="2"/>
      </rPr>
      <t>(8.40‑11.7)</t>
    </r>
  </si>
  <si>
    <r>
      <t>2.74</t>
    </r>
    <r>
      <rPr>
        <sz val="8"/>
        <color rgb="FF000000"/>
        <rFont val="Arial"/>
        <family val="2"/>
      </rPr>
      <t>(2.48‑3.06)</t>
    </r>
  </si>
  <si>
    <r>
      <t>3.32</t>
    </r>
    <r>
      <rPr>
        <sz val="8"/>
        <color rgb="FF000000"/>
        <rFont val="Arial"/>
        <family val="2"/>
      </rPr>
      <t>(3.01‑3.71)</t>
    </r>
  </si>
  <si>
    <r>
      <t>4.24</t>
    </r>
    <r>
      <rPr>
        <sz val="8"/>
        <color rgb="FF000000"/>
        <rFont val="Arial"/>
        <family val="2"/>
      </rPr>
      <t>(3.84‑4.73)</t>
    </r>
  </si>
  <si>
    <r>
      <t>5.02</t>
    </r>
    <r>
      <rPr>
        <sz val="8"/>
        <color rgb="FF000000"/>
        <rFont val="Arial"/>
        <family val="2"/>
      </rPr>
      <t>(4.53‑5.59)</t>
    </r>
  </si>
  <si>
    <r>
      <t>6.18</t>
    </r>
    <r>
      <rPr>
        <sz val="8"/>
        <color rgb="FF000000"/>
        <rFont val="Arial"/>
        <family val="2"/>
      </rPr>
      <t>(5.54‑6.87)</t>
    </r>
  </si>
  <si>
    <r>
      <t>7.18</t>
    </r>
    <r>
      <rPr>
        <sz val="8"/>
        <color rgb="FF000000"/>
        <rFont val="Arial"/>
        <family val="2"/>
      </rPr>
      <t>(6.39‑7.95)</t>
    </r>
  </si>
  <si>
    <r>
      <t>8.27</t>
    </r>
    <r>
      <rPr>
        <sz val="8"/>
        <color rgb="FF000000"/>
        <rFont val="Arial"/>
        <family val="2"/>
      </rPr>
      <t>(7.30‑9.15)</t>
    </r>
  </si>
  <si>
    <r>
      <t>9.48</t>
    </r>
    <r>
      <rPr>
        <sz val="8"/>
        <color rgb="FF000000"/>
        <rFont val="Arial"/>
        <family val="2"/>
      </rPr>
      <t>(8.28‑10.5)</t>
    </r>
  </si>
  <si>
    <r>
      <t>11.3</t>
    </r>
    <r>
      <rPr>
        <sz val="8"/>
        <color rgb="FF000000"/>
        <rFont val="Arial"/>
        <family val="2"/>
      </rPr>
      <t>(9.71‑12.4)</t>
    </r>
  </si>
  <si>
    <r>
      <t>3.88</t>
    </r>
    <r>
      <rPr>
        <sz val="8"/>
        <color rgb="FF000000"/>
        <rFont val="Arial"/>
        <family val="2"/>
      </rPr>
      <t>(3.53‑4.30)</t>
    </r>
  </si>
  <si>
    <r>
      <t>4.94</t>
    </r>
    <r>
      <rPr>
        <sz val="8"/>
        <color rgb="FF000000"/>
        <rFont val="Arial"/>
        <family val="2"/>
      </rPr>
      <t>(4.49‑5.46)</t>
    </r>
  </si>
  <si>
    <r>
      <t>5.81</t>
    </r>
    <r>
      <rPr>
        <sz val="8"/>
        <color rgb="FF000000"/>
        <rFont val="Arial"/>
        <family val="2"/>
      </rPr>
      <t>(5.26‑6.42)</t>
    </r>
  </si>
  <si>
    <r>
      <t>7.08</t>
    </r>
    <r>
      <rPr>
        <sz val="8"/>
        <color rgb="FF000000"/>
        <rFont val="Arial"/>
        <family val="2"/>
      </rPr>
      <t>(6.37‑7.80)</t>
    </r>
  </si>
  <si>
    <r>
      <t>8.14</t>
    </r>
    <r>
      <rPr>
        <sz val="8"/>
        <color rgb="FF000000"/>
        <rFont val="Arial"/>
        <family val="2"/>
      </rPr>
      <t>(7.29‑8.96)</t>
    </r>
  </si>
  <si>
    <r>
      <t>9.29</t>
    </r>
    <r>
      <rPr>
        <sz val="8"/>
        <color rgb="FF000000"/>
        <rFont val="Arial"/>
        <family val="2"/>
      </rPr>
      <t>(8.26‑10.2)</t>
    </r>
  </si>
  <si>
    <r>
      <t>10.5</t>
    </r>
    <r>
      <rPr>
        <sz val="8"/>
        <color rgb="FF000000"/>
        <rFont val="Arial"/>
        <family val="2"/>
      </rPr>
      <t>(9.29‑11.6)</t>
    </r>
  </si>
  <si>
    <r>
      <t>13.8</t>
    </r>
    <r>
      <rPr>
        <sz val="8"/>
        <color rgb="FF000000"/>
        <rFont val="Arial"/>
        <family val="2"/>
      </rPr>
      <t>(12.0‑15.3)</t>
    </r>
  </si>
  <si>
    <r>
      <t>3.41</t>
    </r>
    <r>
      <rPr>
        <sz val="8"/>
        <color rgb="FF000000"/>
        <rFont val="Arial"/>
        <family val="2"/>
      </rPr>
      <t>(3.12‑3.76)</t>
    </r>
  </si>
  <si>
    <r>
      <t>4.12</t>
    </r>
    <r>
      <rPr>
        <sz val="8"/>
        <color rgb="FF000000"/>
        <rFont val="Arial"/>
        <family val="2"/>
      </rPr>
      <t>(3.77‑4.54)</t>
    </r>
  </si>
  <si>
    <r>
      <t>5.24</t>
    </r>
    <r>
      <rPr>
        <sz val="8"/>
        <color rgb="FF000000"/>
        <rFont val="Arial"/>
        <family val="2"/>
      </rPr>
      <t>(4.78‑5.77)</t>
    </r>
  </si>
  <si>
    <r>
      <t>6.17</t>
    </r>
    <r>
      <rPr>
        <sz val="8"/>
        <color rgb="FF000000"/>
        <rFont val="Arial"/>
        <family val="2"/>
      </rPr>
      <t>(5.61‑6.78)</t>
    </r>
  </si>
  <si>
    <r>
      <t>7.51</t>
    </r>
    <r>
      <rPr>
        <sz val="8"/>
        <color rgb="FF000000"/>
        <rFont val="Arial"/>
        <family val="2"/>
      </rPr>
      <t>(6.79‑8.24)</t>
    </r>
  </si>
  <si>
    <r>
      <t>8.63</t>
    </r>
    <r>
      <rPr>
        <sz val="8"/>
        <color rgb="FF000000"/>
        <rFont val="Arial"/>
        <family val="2"/>
      </rPr>
      <t>(7.76‑9.48)</t>
    </r>
  </si>
  <si>
    <r>
      <t>9.84</t>
    </r>
    <r>
      <rPr>
        <sz val="8"/>
        <color rgb="FF000000"/>
        <rFont val="Arial"/>
        <family val="2"/>
      </rPr>
      <t>(8.79‑10.8)</t>
    </r>
  </si>
  <si>
    <r>
      <t>11.2</t>
    </r>
    <r>
      <rPr>
        <sz val="8"/>
        <color rgb="FF000000"/>
        <rFont val="Arial"/>
        <family val="2"/>
      </rPr>
      <t>(9.89‑12.2)</t>
    </r>
  </si>
  <si>
    <r>
      <t>13.1</t>
    </r>
    <r>
      <rPr>
        <sz val="8"/>
        <color rgb="FF000000"/>
        <rFont val="Arial"/>
        <family val="2"/>
      </rPr>
      <t>(11.4‑14.3)</t>
    </r>
  </si>
  <si>
    <r>
      <t>14.7</t>
    </r>
    <r>
      <rPr>
        <sz val="8"/>
        <color rgb="FF000000"/>
        <rFont val="Arial"/>
        <family val="2"/>
      </rPr>
      <t>(12.7‑16.1)</t>
    </r>
  </si>
  <si>
    <r>
      <t>3.61</t>
    </r>
    <r>
      <rPr>
        <sz val="8"/>
        <color rgb="FF000000"/>
        <rFont val="Arial"/>
        <family val="2"/>
      </rPr>
      <t>(3.31‑3.96)</t>
    </r>
  </si>
  <si>
    <r>
      <t>4.37</t>
    </r>
    <r>
      <rPr>
        <sz val="8"/>
        <color rgb="FF000000"/>
        <rFont val="Arial"/>
        <family val="2"/>
      </rPr>
      <t>(4.00‑4.79)</t>
    </r>
  </si>
  <si>
    <r>
      <t>5.54</t>
    </r>
    <r>
      <rPr>
        <sz val="8"/>
        <color rgb="FF000000"/>
        <rFont val="Arial"/>
        <family val="2"/>
      </rPr>
      <t>(5.08‑6.08)</t>
    </r>
  </si>
  <si>
    <r>
      <t>6.52</t>
    </r>
    <r>
      <rPr>
        <sz val="8"/>
        <color rgb="FF000000"/>
        <rFont val="Arial"/>
        <family val="2"/>
      </rPr>
      <t>(5.95‑7.15)</t>
    </r>
  </si>
  <si>
    <r>
      <t>7.93</t>
    </r>
    <r>
      <rPr>
        <sz val="8"/>
        <color rgb="FF000000"/>
        <rFont val="Arial"/>
        <family val="2"/>
      </rPr>
      <t>(7.21‑8.69)</t>
    </r>
  </si>
  <si>
    <r>
      <t>9.12</t>
    </r>
    <r>
      <rPr>
        <sz val="8"/>
        <color rgb="FF000000"/>
        <rFont val="Arial"/>
        <family val="2"/>
      </rPr>
      <t>(8.24‑9.99)</t>
    </r>
  </si>
  <si>
    <r>
      <t>10.4</t>
    </r>
    <r>
      <rPr>
        <sz val="8"/>
        <color rgb="FF000000"/>
        <rFont val="Arial"/>
        <family val="2"/>
      </rPr>
      <t>(9.33‑11.4)</t>
    </r>
  </si>
  <si>
    <r>
      <t>13.8</t>
    </r>
    <r>
      <rPr>
        <sz val="8"/>
        <color rgb="FF000000"/>
        <rFont val="Arial"/>
        <family val="2"/>
      </rPr>
      <t>(12.1‑15.1)</t>
    </r>
  </si>
  <si>
    <r>
      <t>15.5</t>
    </r>
    <r>
      <rPr>
        <sz val="8"/>
        <color rgb="FF000000"/>
        <rFont val="Arial"/>
        <family val="2"/>
      </rPr>
      <t>(13.4‑17.0)</t>
    </r>
  </si>
  <si>
    <r>
      <t>4.17</t>
    </r>
    <r>
      <rPr>
        <sz val="8"/>
        <color rgb="FF000000"/>
        <rFont val="Arial"/>
        <family val="2"/>
      </rPr>
      <t>(3.85‑4.55)</t>
    </r>
  </si>
  <si>
    <r>
      <t>5.01</t>
    </r>
    <r>
      <rPr>
        <sz val="8"/>
        <color rgb="FF000000"/>
        <rFont val="Arial"/>
        <family val="2"/>
      </rPr>
      <t>(4.62‑5.48)</t>
    </r>
  </si>
  <si>
    <r>
      <t>6.27</t>
    </r>
    <r>
      <rPr>
        <sz val="8"/>
        <color rgb="FF000000"/>
        <rFont val="Arial"/>
        <family val="2"/>
      </rPr>
      <t>(5.77‑6.85)</t>
    </r>
  </si>
  <si>
    <r>
      <t>7.31</t>
    </r>
    <r>
      <rPr>
        <sz val="8"/>
        <color rgb="FF000000"/>
        <rFont val="Arial"/>
        <family val="2"/>
      </rPr>
      <t>(6.71‑7.97)</t>
    </r>
  </si>
  <si>
    <r>
      <t>8.80</t>
    </r>
    <r>
      <rPr>
        <sz val="8"/>
        <color rgb="FF000000"/>
        <rFont val="Arial"/>
        <family val="2"/>
      </rPr>
      <t>(8.04‑9.58)</t>
    </r>
  </si>
  <si>
    <r>
      <t>10.0</t>
    </r>
    <r>
      <rPr>
        <sz val="8"/>
        <color rgb="FF000000"/>
        <rFont val="Arial"/>
        <family val="2"/>
      </rPr>
      <t>(9.12‑10.9)</t>
    </r>
  </si>
  <si>
    <r>
      <t>14.8</t>
    </r>
    <r>
      <rPr>
        <sz val="8"/>
        <color rgb="FF000000"/>
        <rFont val="Arial"/>
        <family val="2"/>
      </rPr>
      <t>(13.1‑16.2)</t>
    </r>
  </si>
  <si>
    <r>
      <t>16.5</t>
    </r>
    <r>
      <rPr>
        <sz val="8"/>
        <color rgb="FF000000"/>
        <rFont val="Arial"/>
        <family val="2"/>
      </rPr>
      <t>(14.5‑18.1)</t>
    </r>
  </si>
  <si>
    <r>
      <t>4.73</t>
    </r>
    <r>
      <rPr>
        <sz val="8"/>
        <color rgb="FF000000"/>
        <rFont val="Arial"/>
        <family val="2"/>
      </rPr>
      <t>(4.37‑5.12)</t>
    </r>
  </si>
  <si>
    <r>
      <t>5.66</t>
    </r>
    <r>
      <rPr>
        <sz val="8"/>
        <color rgb="FF000000"/>
        <rFont val="Arial"/>
        <family val="2"/>
      </rPr>
      <t>(5.25‑6.14)</t>
    </r>
  </si>
  <si>
    <r>
      <t>7.00</t>
    </r>
    <r>
      <rPr>
        <sz val="8"/>
        <color rgb="FF000000"/>
        <rFont val="Arial"/>
        <family val="2"/>
      </rPr>
      <t>(6.48‑7.58)</t>
    </r>
  </si>
  <si>
    <r>
      <t>8.09</t>
    </r>
    <r>
      <rPr>
        <sz val="8"/>
        <color rgb="FF000000"/>
        <rFont val="Arial"/>
        <family val="2"/>
      </rPr>
      <t>(7.47‑8.76)</t>
    </r>
  </si>
  <si>
    <r>
      <t>9.63</t>
    </r>
    <r>
      <rPr>
        <sz val="8"/>
        <color rgb="FF000000"/>
        <rFont val="Arial"/>
        <family val="2"/>
      </rPr>
      <t>(8.85‑10.4)</t>
    </r>
  </si>
  <si>
    <r>
      <t>10.9</t>
    </r>
    <r>
      <rPr>
        <sz val="8"/>
        <color rgb="FF000000"/>
        <rFont val="Arial"/>
        <family val="2"/>
      </rPr>
      <t>(9.95‑11.8)</t>
    </r>
  </si>
  <si>
    <r>
      <t>13.6</t>
    </r>
    <r>
      <rPr>
        <sz val="8"/>
        <color rgb="FF000000"/>
        <rFont val="Arial"/>
        <family val="2"/>
      </rPr>
      <t>(12.3‑14.7)</t>
    </r>
  </si>
  <si>
    <r>
      <t>15.6</t>
    </r>
    <r>
      <rPr>
        <sz val="8"/>
        <color rgb="FF000000"/>
        <rFont val="Arial"/>
        <family val="2"/>
      </rPr>
      <t>(13.9‑16.9)</t>
    </r>
  </si>
  <si>
    <r>
      <t>6.31</t>
    </r>
    <r>
      <rPr>
        <sz val="8"/>
        <color rgb="FF000000"/>
        <rFont val="Arial"/>
        <family val="2"/>
      </rPr>
      <t>(5.91‑6.75)</t>
    </r>
  </si>
  <si>
    <r>
      <t>7.52</t>
    </r>
    <r>
      <rPr>
        <sz val="8"/>
        <color rgb="FF000000"/>
        <rFont val="Arial"/>
        <family val="2"/>
      </rPr>
      <t>(7.05‑8.05)</t>
    </r>
  </si>
  <si>
    <r>
      <t>9.09</t>
    </r>
    <r>
      <rPr>
        <sz val="8"/>
        <color rgb="FF000000"/>
        <rFont val="Arial"/>
        <family val="2"/>
      </rPr>
      <t>(8.50‑9.72)</t>
    </r>
  </si>
  <si>
    <r>
      <t>14.7</t>
    </r>
    <r>
      <rPr>
        <sz val="8"/>
        <color rgb="FF000000"/>
        <rFont val="Arial"/>
        <family val="2"/>
      </rPr>
      <t>(13.6‑15.7)</t>
    </r>
  </si>
  <si>
    <r>
      <t>16.1</t>
    </r>
    <r>
      <rPr>
        <sz val="8"/>
        <color rgb="FF000000"/>
        <rFont val="Arial"/>
        <family val="2"/>
      </rPr>
      <t>(14.7‑17.1)</t>
    </r>
  </si>
  <si>
    <r>
      <t>17.9</t>
    </r>
    <r>
      <rPr>
        <sz val="8"/>
        <color rgb="FF000000"/>
        <rFont val="Arial"/>
        <family val="2"/>
      </rPr>
      <t>(16.3‑19.2)</t>
    </r>
  </si>
  <si>
    <r>
      <t>19.4</t>
    </r>
    <r>
      <rPr>
        <sz val="8"/>
        <color rgb="FF000000"/>
        <rFont val="Arial"/>
        <family val="2"/>
      </rPr>
      <t>(17.5‑20.8)</t>
    </r>
  </si>
  <si>
    <r>
      <t>7.75</t>
    </r>
    <r>
      <rPr>
        <sz val="8"/>
        <color rgb="FF000000"/>
        <rFont val="Arial"/>
        <family val="2"/>
      </rPr>
      <t>(7.29‑8.25)</t>
    </r>
  </si>
  <si>
    <r>
      <t>9.18</t>
    </r>
    <r>
      <rPr>
        <sz val="8"/>
        <color rgb="FF000000"/>
        <rFont val="Arial"/>
        <family val="2"/>
      </rPr>
      <t>(8.64‑9.77)</t>
    </r>
  </si>
  <si>
    <r>
      <t>13.8</t>
    </r>
    <r>
      <rPr>
        <sz val="8"/>
        <color rgb="FF000000"/>
        <rFont val="Arial"/>
        <family val="2"/>
      </rPr>
      <t>(13.0‑14.7)</t>
    </r>
  </si>
  <si>
    <r>
      <t>15.1</t>
    </r>
    <r>
      <rPr>
        <sz val="8"/>
        <color rgb="FF000000"/>
        <rFont val="Arial"/>
        <family val="2"/>
      </rPr>
      <t>(14.1‑16.0)</t>
    </r>
  </si>
  <si>
    <r>
      <t>16.4</t>
    </r>
    <r>
      <rPr>
        <sz val="8"/>
        <color rgb="FF000000"/>
        <rFont val="Arial"/>
        <family val="2"/>
      </rPr>
      <t>(15.2‑17.4)</t>
    </r>
  </si>
  <si>
    <r>
      <t>17.6</t>
    </r>
    <r>
      <rPr>
        <sz val="8"/>
        <color rgb="FF000000"/>
        <rFont val="Arial"/>
        <family val="2"/>
      </rPr>
      <t>(16.3‑18.7)</t>
    </r>
  </si>
  <si>
    <r>
      <t>20.4</t>
    </r>
    <r>
      <rPr>
        <sz val="8"/>
        <color rgb="FF000000"/>
        <rFont val="Arial"/>
        <family val="2"/>
      </rPr>
      <t>(18.8‑21.8)</t>
    </r>
  </si>
  <si>
    <r>
      <t>9.72</t>
    </r>
    <r>
      <rPr>
        <sz val="8"/>
        <color rgb="FF000000"/>
        <rFont val="Arial"/>
        <family val="2"/>
      </rPr>
      <t>(9.18‑10.3)</t>
    </r>
  </si>
  <si>
    <r>
      <t>14.9</t>
    </r>
    <r>
      <rPr>
        <sz val="8"/>
        <color rgb="FF000000"/>
        <rFont val="Arial"/>
        <family val="2"/>
      </rPr>
      <t>(14.0‑15.7)</t>
    </r>
  </si>
  <si>
    <r>
      <t>16.7</t>
    </r>
    <r>
      <rPr>
        <sz val="8"/>
        <color rgb="FF000000"/>
        <rFont val="Arial"/>
        <family val="2"/>
      </rPr>
      <t>(15.8‑17.7)</t>
    </r>
  </si>
  <si>
    <r>
      <t>19.5</t>
    </r>
    <r>
      <rPr>
        <sz val="8"/>
        <color rgb="FF000000"/>
        <rFont val="Arial"/>
        <family val="2"/>
      </rPr>
      <t>(18.2‑20.6)</t>
    </r>
  </si>
  <si>
    <r>
      <t>20.7</t>
    </r>
    <r>
      <rPr>
        <sz val="8"/>
        <color rgb="FF000000"/>
        <rFont val="Arial"/>
        <family val="2"/>
      </rPr>
      <t>(19.4‑22.0)</t>
    </r>
  </si>
  <si>
    <r>
      <t>22.4</t>
    </r>
    <r>
      <rPr>
        <sz val="8"/>
        <color rgb="FF000000"/>
        <rFont val="Arial"/>
        <family val="2"/>
      </rPr>
      <t>(20.8‑23.7)</t>
    </r>
  </si>
  <si>
    <r>
      <t>23.6</t>
    </r>
    <r>
      <rPr>
        <sz val="8"/>
        <color rgb="FF000000"/>
        <rFont val="Arial"/>
        <family val="2"/>
      </rPr>
      <t>(21.8‑25.1)</t>
    </r>
  </si>
  <si>
    <r>
      <t>13.5</t>
    </r>
    <r>
      <rPr>
        <sz val="8"/>
        <color rgb="FF000000"/>
        <rFont val="Arial"/>
        <family val="2"/>
      </rPr>
      <t>(12.8‑14.2)</t>
    </r>
  </si>
  <si>
    <r>
      <t>19.1</t>
    </r>
    <r>
      <rPr>
        <sz val="8"/>
        <color rgb="FF000000"/>
        <rFont val="Arial"/>
        <family val="2"/>
      </rPr>
      <t>(18.0‑20.1)</t>
    </r>
  </si>
  <si>
    <r>
      <t>23.3</t>
    </r>
    <r>
      <rPr>
        <sz val="8"/>
        <color rgb="FF000000"/>
        <rFont val="Arial"/>
        <family val="2"/>
      </rPr>
      <t>(21.9‑24.6)</t>
    </r>
  </si>
  <si>
    <r>
      <t>25.0</t>
    </r>
    <r>
      <rPr>
        <sz val="8"/>
        <color rgb="FF000000"/>
        <rFont val="Arial"/>
        <family val="2"/>
      </rPr>
      <t>(23.3‑26.4)</t>
    </r>
  </si>
  <si>
    <r>
      <t>26.1</t>
    </r>
    <r>
      <rPr>
        <sz val="8"/>
        <color rgb="FF000000"/>
        <rFont val="Arial"/>
        <family val="2"/>
      </rPr>
      <t>(24.4‑27.7)</t>
    </r>
  </si>
  <si>
    <r>
      <t>Name: </t>
    </r>
    <r>
      <rPr>
        <sz val="9"/>
        <color rgb="FF000000"/>
        <rFont val="Arial"/>
        <family val="2"/>
      </rPr>
      <t>Louisa, Virginia, USA*</t>
    </r>
  </si>
  <si>
    <r>
      <t>Latitude:</t>
    </r>
    <r>
      <rPr>
        <sz val="9"/>
        <color rgb="FF000000"/>
        <rFont val="Arial"/>
        <family val="2"/>
      </rPr>
      <t> 38.0420°</t>
    </r>
  </si>
  <si>
    <r>
      <t>Longitude:</t>
    </r>
    <r>
      <rPr>
        <sz val="9"/>
        <color rgb="FF000000"/>
        <rFont val="Arial"/>
        <family val="2"/>
      </rPr>
      <t> -78.0060°</t>
    </r>
  </si>
  <si>
    <r>
      <t>Elevation:</t>
    </r>
    <r>
      <rPr>
        <sz val="9"/>
        <color rgb="FF000000"/>
        <rFont val="Arial"/>
        <family val="2"/>
      </rPr>
      <t> 340.74 ft **</t>
    </r>
  </si>
  <si>
    <t>Louisa, VA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</si>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</sst>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777777"/>
      <name val="Arial"/>
      <family val="2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8"/>
      <color theme="1"/>
      <name val="Arial"/>
      <family val="2"/>
    </font>
    <font>
      <b/>
      <sz val="12.1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0" applyNumberFormat="0" applyAlignment="0" applyProtection="0"/>
    <xf numFmtId="0" fontId="27" fillId="10" borderId="21" applyNumberFormat="0" applyAlignment="0" applyProtection="0"/>
    <xf numFmtId="0" fontId="28" fillId="10" borderId="20" applyNumberFormat="0" applyAlignment="0" applyProtection="0"/>
    <xf numFmtId="0" fontId="29" fillId="0" borderId="22" applyNumberFormat="0" applyFill="0" applyAlignment="0" applyProtection="0"/>
    <xf numFmtId="0" fontId="30" fillId="11" borderId="23" applyNumberFormat="0" applyAlignment="0" applyProtection="0"/>
    <xf numFmtId="0" fontId="31" fillId="0" borderId="0" applyNumberFormat="0" applyFill="0" applyBorder="0" applyAlignment="0" applyProtection="0"/>
    <xf numFmtId="0" fontId="18" fillId="12" borderId="2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</cellStyleXfs>
  <cellXfs count="1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3" borderId="8" xfId="0" applyFont="1" applyFill="1" applyBorder="1" applyAlignment="1">
      <alignment horizontal="right" vertical="center" wrapText="1" indent="1"/>
    </xf>
    <xf numFmtId="0" fontId="9" fillId="3" borderId="8" xfId="0" applyFont="1" applyFill="1" applyBorder="1" applyAlignment="1">
      <alignment vertical="top" wrapText="1" indent="1"/>
    </xf>
    <xf numFmtId="0" fontId="8" fillId="4" borderId="8" xfId="0" applyFont="1" applyFill="1" applyBorder="1" applyAlignment="1">
      <alignment horizontal="right" vertical="center" wrapText="1" indent="1"/>
    </xf>
    <xf numFmtId="0" fontId="9" fillId="4" borderId="8" xfId="0" applyFont="1" applyFill="1" applyBorder="1" applyAlignment="1">
      <alignment vertical="top" wrapText="1" indent="1"/>
    </xf>
    <xf numFmtId="0" fontId="8" fillId="3" borderId="9" xfId="0" applyFont="1" applyFill="1" applyBorder="1" applyAlignment="1">
      <alignment horizontal="right" vertical="center" wrapText="1" indent="1"/>
    </xf>
    <xf numFmtId="0" fontId="9" fillId="3" borderId="9" xfId="0" applyFont="1" applyFill="1" applyBorder="1" applyAlignment="1">
      <alignment vertical="top" wrapText="1" indent="1"/>
    </xf>
    <xf numFmtId="2" fontId="0" fillId="0" borderId="0" xfId="0" applyNumberFormat="1"/>
    <xf numFmtId="0" fontId="10" fillId="0" borderId="0" xfId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Fill="1" applyBorder="1"/>
    <xf numFmtId="164" fontId="0" fillId="0" borderId="15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5" xfId="0" applyFill="1" applyBorder="1"/>
    <xf numFmtId="164" fontId="0" fillId="5" borderId="15" xfId="0" applyNumberFormat="1" applyFill="1" applyBorder="1"/>
    <xf numFmtId="164" fontId="0" fillId="5" borderId="0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1" fillId="0" borderId="0" xfId="0" applyFont="1"/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15" xfId="0" applyFill="1" applyBorder="1"/>
    <xf numFmtId="0" fontId="0" fillId="0" borderId="26" xfId="0" applyBorder="1"/>
    <xf numFmtId="0" fontId="4" fillId="0" borderId="26" xfId="0" applyFont="1" applyBorder="1" applyAlignment="1">
      <alignment horizontal="center" vertical="center" wrapText="1"/>
    </xf>
    <xf numFmtId="2" fontId="0" fillId="0" borderId="26" xfId="0" applyNumberForma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0" fillId="5" borderId="0" xfId="0" applyFill="1" applyBorder="1"/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0" applyFill="1"/>
    <xf numFmtId="2" fontId="0" fillId="5" borderId="0" xfId="0" applyNumberFormat="1" applyFill="1"/>
    <xf numFmtId="2" fontId="0" fillId="5" borderId="26" xfId="0" applyNumberFormat="1" applyFill="1" applyBorder="1"/>
    <xf numFmtId="0" fontId="0" fillId="0" borderId="0" xfId="0" applyFill="1" applyBorder="1"/>
    <xf numFmtId="0" fontId="0" fillId="0" borderId="15" xfId="0" applyBorder="1"/>
    <xf numFmtId="0" fontId="0" fillId="0" borderId="26" xfId="0" applyBorder="1" applyAlignment="1">
      <alignment horizontal="center"/>
    </xf>
    <xf numFmtId="0" fontId="0" fillId="5" borderId="26" xfId="0" applyFill="1" applyBorder="1" applyAlignment="1">
      <alignment horizontal="center"/>
    </xf>
    <xf numFmtId="2" fontId="0" fillId="0" borderId="0" xfId="0" applyNumberFormat="1" applyBorder="1"/>
    <xf numFmtId="2" fontId="0" fillId="5" borderId="0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0" fillId="0" borderId="27" xfId="0" applyFill="1" applyBorder="1"/>
    <xf numFmtId="2" fontId="33" fillId="0" borderId="0" xfId="0" applyNumberFormat="1" applyFont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0" xfId="0" applyNumberFormat="1" applyFill="1"/>
    <xf numFmtId="0" fontId="0" fillId="0" borderId="26" xfId="0" applyFill="1" applyBorder="1"/>
    <xf numFmtId="0" fontId="4" fillId="0" borderId="26" xfId="0" applyFont="1" applyFill="1" applyBorder="1" applyAlignment="1">
      <alignment horizontal="center" vertical="center" wrapText="1"/>
    </xf>
    <xf numFmtId="2" fontId="0" fillId="0" borderId="26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right"/>
    </xf>
    <xf numFmtId="0" fontId="3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others!$Z$194:$Z$200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others!$AC$194:$AC$200</c:f>
              <c:numCache>
                <c:formatCode>0.00</c:formatCode>
                <c:ptCount val="7"/>
                <c:pt idx="0">
                  <c:v>71.390860000000004</c:v>
                </c:pt>
                <c:pt idx="1">
                  <c:v>86.126339999999999</c:v>
                </c:pt>
                <c:pt idx="2">
                  <c:v>109.24579999999999</c:v>
                </c:pt>
                <c:pt idx="3">
                  <c:v>129.31654</c:v>
                </c:pt>
                <c:pt idx="4">
                  <c:v>159.80374</c:v>
                </c:pt>
                <c:pt idx="5">
                  <c:v>186.48003999999997</c:v>
                </c:pt>
                <c:pt idx="6">
                  <c:v>216.96723999999998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30712"/>
        <c:axId val="721834632"/>
      </c:scatterChart>
      <c:valAx>
        <c:axId val="72183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34632"/>
        <c:crosses val="autoZero"/>
        <c:crossBetween val="midCat"/>
      </c:valAx>
      <c:valAx>
        <c:axId val="72183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30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others!$Z$346:$Z$352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others!$AC$346:$AC$352</c:f>
              <c:numCache>
                <c:formatCode>0.00</c:formatCode>
                <c:ptCount val="7"/>
                <c:pt idx="0" formatCode="General">
                  <c:v>81.045139999999989</c:v>
                </c:pt>
                <c:pt idx="1">
                  <c:v>98.575279999999992</c:v>
                </c:pt>
                <c:pt idx="2">
                  <c:v>127.79218</c:v>
                </c:pt>
                <c:pt idx="3">
                  <c:v>152.94411999999997</c:v>
                </c:pt>
                <c:pt idx="4">
                  <c:v>190.79906</c:v>
                </c:pt>
                <c:pt idx="5">
                  <c:v>224.08091999999999</c:v>
                </c:pt>
                <c:pt idx="6">
                  <c:v>261.68180000000001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65048"/>
        <c:axId val="929963088"/>
      </c:scatterChart>
      <c:valAx>
        <c:axId val="929965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63088"/>
        <c:crosses val="autoZero"/>
        <c:crossBetween val="midCat"/>
      </c:valAx>
      <c:valAx>
        <c:axId val="9299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65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others!$Z$108:$Z$114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others!$AC$108:$AC$114</c:f>
              <c:numCache>
                <c:formatCode>0.00</c:formatCode>
                <c:ptCount val="7"/>
                <c:pt idx="0">
                  <c:v>74.439580000000007</c:v>
                </c:pt>
                <c:pt idx="1">
                  <c:v>90.445359999999994</c:v>
                </c:pt>
                <c:pt idx="2">
                  <c:v>117.37572</c:v>
                </c:pt>
                <c:pt idx="3">
                  <c:v>140.24112</c:v>
                </c:pt>
                <c:pt idx="4">
                  <c:v>174.79327999999998</c:v>
                </c:pt>
                <c:pt idx="5">
                  <c:v>205.28047999999998</c:v>
                </c:pt>
                <c:pt idx="6">
                  <c:v>239.57857999999999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752056"/>
        <c:axId val="930751664"/>
      </c:scatterChart>
      <c:valAx>
        <c:axId val="93075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51664"/>
        <c:crosses val="autoZero"/>
        <c:crossBetween val="midCat"/>
      </c:valAx>
      <c:valAx>
        <c:axId val="93075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5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1.1716972878390202E-3"/>
                  <c:y val="0.138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others!$Z$424:$Z$430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others!$AC$424:$AC$430</c:f>
              <c:numCache>
                <c:formatCode>0.00</c:formatCode>
                <c:ptCount val="7"/>
                <c:pt idx="0" formatCode="General">
                  <c:v>80.537019999999998</c:v>
                </c:pt>
                <c:pt idx="1">
                  <c:v>98.067159999999987</c:v>
                </c:pt>
                <c:pt idx="2">
                  <c:v>127.28405999999998</c:v>
                </c:pt>
                <c:pt idx="3">
                  <c:v>152.18194</c:v>
                </c:pt>
                <c:pt idx="4">
                  <c:v>189.2747</c:v>
                </c:pt>
                <c:pt idx="5">
                  <c:v>221.54032000000001</c:v>
                </c:pt>
                <c:pt idx="6">
                  <c:v>256.60059999999999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454512"/>
        <c:axId val="729021072"/>
      </c:scatterChart>
      <c:valAx>
        <c:axId val="72445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021072"/>
        <c:crosses val="autoZero"/>
        <c:crossBetween val="midCat"/>
      </c:valAx>
      <c:valAx>
        <c:axId val="7290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54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7185476815398076E-2"/>
                  <c:y val="0.161620370370370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others!$Z$320:$Z$326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others!$AC$320:$AC$326</c:f>
              <c:numCache>
                <c:formatCode>0.00</c:formatCode>
                <c:ptCount val="7"/>
                <c:pt idx="0" formatCode="General">
                  <c:v>77.996419999999986</c:v>
                </c:pt>
                <c:pt idx="1">
                  <c:v>95.018439999999998</c:v>
                </c:pt>
                <c:pt idx="2">
                  <c:v>122.20285999999999</c:v>
                </c:pt>
                <c:pt idx="3">
                  <c:v>144.56013999999999</c:v>
                </c:pt>
                <c:pt idx="4">
                  <c:v>176.57169999999999</c:v>
                </c:pt>
                <c:pt idx="5">
                  <c:v>203.50205999999997</c:v>
                </c:pt>
                <c:pt idx="6">
                  <c:v>232.71895999999998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884896"/>
        <c:axId val="723888424"/>
      </c:scatterChart>
      <c:valAx>
        <c:axId val="72388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88424"/>
        <c:crosses val="autoZero"/>
        <c:crossBetween val="midCat"/>
      </c:valAx>
      <c:valAx>
        <c:axId val="72388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8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2741032370953635E-2"/>
                  <c:y val="0.221805555555555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others!$Z$59:$Z$65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others!$AC$59:$AC$65</c:f>
              <c:numCache>
                <c:formatCode>0.00</c:formatCode>
                <c:ptCount val="7"/>
                <c:pt idx="0" formatCode="General">
                  <c:v>78.758600000000001</c:v>
                </c:pt>
                <c:pt idx="1">
                  <c:v>95.272499999999994</c:v>
                </c:pt>
                <c:pt idx="2">
                  <c:v>121.69474</c:v>
                </c:pt>
                <c:pt idx="3">
                  <c:v>143.79795999999999</c:v>
                </c:pt>
                <c:pt idx="4">
                  <c:v>176.31764000000001</c:v>
                </c:pt>
                <c:pt idx="5">
                  <c:v>204.26423999999997</c:v>
                </c:pt>
                <c:pt idx="6">
                  <c:v>234.75144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48496"/>
        <c:axId val="720850064"/>
      </c:scatterChart>
      <c:valAx>
        <c:axId val="72084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50064"/>
        <c:crosses val="autoZero"/>
        <c:crossBetween val="midCat"/>
      </c:valAx>
      <c:valAx>
        <c:axId val="7208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4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20384951881E-2"/>
          <c:y val="0.14393518518518519"/>
          <c:w val="0.87119685039370076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1.6074365704286966E-2"/>
                  <c:y val="0.216145377661125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others!$Z$403:$Z$409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others!$AC$403:$AC$409</c:f>
              <c:numCache>
                <c:formatCode>0.00</c:formatCode>
                <c:ptCount val="7"/>
                <c:pt idx="0" formatCode="General">
                  <c:v>79.774839999999998</c:v>
                </c:pt>
                <c:pt idx="1">
                  <c:v>97.050919999999991</c:v>
                </c:pt>
                <c:pt idx="2">
                  <c:v>126.26781999999999</c:v>
                </c:pt>
                <c:pt idx="3">
                  <c:v>151.41976</c:v>
                </c:pt>
                <c:pt idx="4">
                  <c:v>189.02064000000001</c:v>
                </c:pt>
                <c:pt idx="5">
                  <c:v>247.20038</c:v>
                </c:pt>
                <c:pt idx="6">
                  <c:v>259.14119999999997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886072"/>
        <c:axId val="723886856"/>
      </c:scatterChart>
      <c:valAx>
        <c:axId val="723886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86856"/>
        <c:crosses val="autoZero"/>
        <c:crossBetween val="midCat"/>
      </c:valAx>
      <c:valAx>
        <c:axId val="72388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86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others!$Z$221:$Z$227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others!$AC$221:$AC$227</c:f>
              <c:numCache>
                <c:formatCode>0.00</c:formatCode>
                <c:ptCount val="7"/>
                <c:pt idx="0">
                  <c:v>65.547479999999993</c:v>
                </c:pt>
                <c:pt idx="1">
                  <c:v>78.504539999999992</c:v>
                </c:pt>
                <c:pt idx="2">
                  <c:v>97.559039999999996</c:v>
                </c:pt>
                <c:pt idx="3">
                  <c:v>113.31075999999999</c:v>
                </c:pt>
                <c:pt idx="4">
                  <c:v>136.17616000000001</c:v>
                </c:pt>
                <c:pt idx="5">
                  <c:v>155.73877999999999</c:v>
                </c:pt>
                <c:pt idx="6">
                  <c:v>176.82576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752096"/>
        <c:axId val="559751312"/>
      </c:scatterChart>
      <c:valAx>
        <c:axId val="55975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1312"/>
        <c:crosses val="autoZero"/>
        <c:crossBetween val="midCat"/>
      </c:valAx>
      <c:valAx>
        <c:axId val="55975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4076990376203E-2"/>
                  <c:y val="0.101435185185185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others!$Y$269:$Y$275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others!$AB$269:$AB$275</c:f>
              <c:numCache>
                <c:formatCode>General</c:formatCode>
                <c:ptCount val="7"/>
                <c:pt idx="0">
                  <c:v>3.06</c:v>
                </c:pt>
                <c:pt idx="1">
                  <c:v>3.71</c:v>
                </c:pt>
                <c:pt idx="2">
                  <c:v>4.7300000000000004</c:v>
                </c:pt>
                <c:pt idx="3">
                  <c:v>5.59</c:v>
                </c:pt>
                <c:pt idx="4">
                  <c:v>6.87</c:v>
                </c:pt>
                <c:pt idx="5">
                  <c:v>7.95</c:v>
                </c:pt>
                <c:pt idx="6">
                  <c:v>9.15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117328"/>
        <c:axId val="486118896"/>
      </c:scatterChart>
      <c:valAx>
        <c:axId val="48611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118896"/>
        <c:crosses val="autoZero"/>
        <c:crossBetween val="midCat"/>
      </c:valAx>
      <c:valAx>
        <c:axId val="48611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11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'Pruxtn R'!$Q$11:$Q$17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'Pruxtn R'!$T$11:$T$17</c:f>
              <c:numCache>
                <c:formatCode>General</c:formatCode>
                <c:ptCount val="7"/>
                <c:pt idx="0">
                  <c:v>3.09</c:v>
                </c:pt>
                <c:pt idx="1">
                  <c:v>3.75</c:v>
                </c:pt>
                <c:pt idx="2">
                  <c:v>4.88</c:v>
                </c:pt>
                <c:pt idx="3">
                  <c:v>5.83</c:v>
                </c:pt>
                <c:pt idx="4">
                  <c:v>7.28</c:v>
                </c:pt>
                <c:pt idx="5">
                  <c:v>8.5500000000000007</c:v>
                </c:pt>
                <c:pt idx="6">
                  <c:v>9.98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38408"/>
        <c:axId val="562743896"/>
      </c:scatterChart>
      <c:valAx>
        <c:axId val="562738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3896"/>
        <c:crosses val="autoZero"/>
        <c:crossBetween val="midCat"/>
      </c:valAx>
      <c:valAx>
        <c:axId val="56274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3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Walkertown!$N$12:$N$18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Walkertown!$Q$12:$Q$18</c:f>
              <c:numCache>
                <c:formatCode>General</c:formatCode>
                <c:ptCount val="7"/>
                <c:pt idx="0">
                  <c:v>2.96</c:v>
                </c:pt>
                <c:pt idx="1">
                  <c:v>3.6</c:v>
                </c:pt>
                <c:pt idx="2">
                  <c:v>4.66</c:v>
                </c:pt>
                <c:pt idx="3">
                  <c:v>5.56</c:v>
                </c:pt>
                <c:pt idx="4">
                  <c:v>6.92</c:v>
                </c:pt>
                <c:pt idx="5">
                  <c:v>8.09</c:v>
                </c:pt>
                <c:pt idx="6">
                  <c:v>9.4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35664"/>
        <c:axId val="562737624"/>
      </c:scatterChart>
      <c:valAx>
        <c:axId val="56273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37624"/>
        <c:crosses val="autoZero"/>
        <c:crossBetween val="midCat"/>
      </c:valAx>
      <c:valAx>
        <c:axId val="56273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3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others!$Z$300:$Z$305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others!$AC$300:$AC$305</c:f>
              <c:numCache>
                <c:formatCode>0.00</c:formatCode>
                <c:ptCount val="6"/>
                <c:pt idx="0">
                  <c:v>90.191299999999998</c:v>
                </c:pt>
                <c:pt idx="1">
                  <c:v>115.85135999999999</c:v>
                </c:pt>
                <c:pt idx="2">
                  <c:v>137.95457999999999</c:v>
                </c:pt>
                <c:pt idx="3">
                  <c:v>171.74455999999998</c:v>
                </c:pt>
                <c:pt idx="4">
                  <c:v>201.46957999999998</c:v>
                </c:pt>
                <c:pt idx="5">
                  <c:v>235.51361999999997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921184"/>
        <c:axId val="715920792"/>
      </c:scatterChart>
      <c:valAx>
        <c:axId val="71592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920792"/>
        <c:crosses val="autoZero"/>
        <c:crossBetween val="midCat"/>
      </c:valAx>
      <c:valAx>
        <c:axId val="71592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92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322965879265092"/>
                  <c:y val="0.138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Salisbury!$M$5:$M$11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Salisbury!$P$5:$P$11</c:f>
              <c:numCache>
                <c:formatCode>General</c:formatCode>
                <c:ptCount val="7"/>
                <c:pt idx="0">
                  <c:v>3.09</c:v>
                </c:pt>
                <c:pt idx="1">
                  <c:v>3.76</c:v>
                </c:pt>
                <c:pt idx="2">
                  <c:v>4.88</c:v>
                </c:pt>
                <c:pt idx="3">
                  <c:v>5.85</c:v>
                </c:pt>
                <c:pt idx="4">
                  <c:v>7.31</c:v>
                </c:pt>
                <c:pt idx="5">
                  <c:v>8.58</c:v>
                </c:pt>
                <c:pt idx="6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46640"/>
        <c:axId val="562747032"/>
      </c:scatterChart>
      <c:valAx>
        <c:axId val="56274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7032"/>
        <c:crosses val="autoZero"/>
        <c:crossBetween val="midCat"/>
      </c:valAx>
      <c:valAx>
        <c:axId val="56274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0937007874015748"/>
                  <c:y val="-4.67129629629629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'Cambride WTP'!$N$5:$N$11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'Cambride WTP'!$Q$5:$Q$11</c:f>
              <c:numCache>
                <c:formatCode>General</c:formatCode>
                <c:ptCount val="7"/>
                <c:pt idx="0">
                  <c:v>3.07</c:v>
                </c:pt>
                <c:pt idx="1">
                  <c:v>3.74</c:v>
                </c:pt>
                <c:pt idx="2">
                  <c:v>4.8600000000000003</c:v>
                </c:pt>
                <c:pt idx="3">
                  <c:v>5.81</c:v>
                </c:pt>
                <c:pt idx="4">
                  <c:v>7.27</c:v>
                </c:pt>
                <c:pt idx="5">
                  <c:v>8.5299999999999994</c:v>
                </c:pt>
                <c:pt idx="6">
                  <c:v>9.9499999999999993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47424"/>
        <c:axId val="562736448"/>
      </c:scatterChart>
      <c:valAx>
        <c:axId val="56274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36448"/>
        <c:crosses val="autoZero"/>
        <c:crossBetween val="midCat"/>
      </c:valAx>
      <c:valAx>
        <c:axId val="5627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Denton!$N$5:$N$11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Denton!$Q$5:$Q$11</c:f>
              <c:numCache>
                <c:formatCode>General</c:formatCode>
                <c:ptCount val="7"/>
                <c:pt idx="0">
                  <c:v>2.91</c:v>
                </c:pt>
                <c:pt idx="1">
                  <c:v>3.54</c:v>
                </c:pt>
                <c:pt idx="2">
                  <c:v>4.5999999999999996</c:v>
                </c:pt>
                <c:pt idx="3">
                  <c:v>5.5</c:v>
                </c:pt>
                <c:pt idx="4">
                  <c:v>6.86</c:v>
                </c:pt>
                <c:pt idx="5">
                  <c:v>8.0500000000000007</c:v>
                </c:pt>
                <c:pt idx="6">
                  <c:v>9.39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722800"/>
        <c:axId val="566716136"/>
      </c:scatterChart>
      <c:valAx>
        <c:axId val="56672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16136"/>
        <c:crosses val="autoZero"/>
        <c:crossBetween val="midCat"/>
      </c:valAx>
      <c:valAx>
        <c:axId val="56671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2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'Royal Oak'!$O$6:$O$12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'Royal Oak'!$R$6:$R$12</c:f>
              <c:numCache>
                <c:formatCode>General</c:formatCode>
                <c:ptCount val="7"/>
                <c:pt idx="0">
                  <c:v>3.07</c:v>
                </c:pt>
                <c:pt idx="1">
                  <c:v>3.73</c:v>
                </c:pt>
                <c:pt idx="2">
                  <c:v>4.8499999999999996</c:v>
                </c:pt>
                <c:pt idx="3">
                  <c:v>5.81</c:v>
                </c:pt>
                <c:pt idx="4">
                  <c:v>7.26</c:v>
                </c:pt>
                <c:pt idx="5">
                  <c:v>8.51</c:v>
                </c:pt>
                <c:pt idx="6">
                  <c:v>9.93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158992"/>
        <c:axId val="730320312"/>
      </c:scatterChart>
      <c:valAx>
        <c:axId val="74015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320312"/>
        <c:crosses val="autoZero"/>
        <c:crossBetween val="midCat"/>
      </c:valAx>
      <c:valAx>
        <c:axId val="7303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15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'Annap NAF'!$O$5:$O$11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'Annap NAF'!$R$5:$R$11</c:f>
              <c:numCache>
                <c:formatCode>General</c:formatCode>
                <c:ptCount val="7"/>
                <c:pt idx="0">
                  <c:v>3</c:v>
                </c:pt>
                <c:pt idx="1">
                  <c:v>3.65</c:v>
                </c:pt>
                <c:pt idx="2">
                  <c:v>4.72</c:v>
                </c:pt>
                <c:pt idx="3">
                  <c:v>5.64</c:v>
                </c:pt>
                <c:pt idx="4">
                  <c:v>7.03</c:v>
                </c:pt>
                <c:pt idx="5">
                  <c:v>8.25</c:v>
                </c:pt>
                <c:pt idx="6">
                  <c:v>9.6199999999999992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21304"/>
        <c:axId val="721823656"/>
      </c:scatterChart>
      <c:valAx>
        <c:axId val="72182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23656"/>
        <c:crosses val="autoZero"/>
        <c:crossBetween val="midCat"/>
      </c:valAx>
      <c:valAx>
        <c:axId val="72182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21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7.7272747156605426E-2"/>
                  <c:y val="-7.72528433945756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'Owing Ferry'!$O$6:$O$12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'Owing Ferry'!$R$6:$R$12</c:f>
              <c:numCache>
                <c:formatCode>General</c:formatCode>
                <c:ptCount val="7"/>
                <c:pt idx="0">
                  <c:v>2.93</c:v>
                </c:pt>
                <c:pt idx="1">
                  <c:v>3.56</c:v>
                </c:pt>
                <c:pt idx="2">
                  <c:v>4.6100000000000003</c:v>
                </c:pt>
                <c:pt idx="3">
                  <c:v>5.51</c:v>
                </c:pt>
                <c:pt idx="4">
                  <c:v>6.86</c:v>
                </c:pt>
                <c:pt idx="5">
                  <c:v>8.0500000000000007</c:v>
                </c:pt>
                <c:pt idx="6">
                  <c:v>9.39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209168"/>
        <c:axId val="560206816"/>
      </c:scatterChart>
      <c:valAx>
        <c:axId val="56020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06816"/>
        <c:crosses val="autoZero"/>
        <c:crossBetween val="midCat"/>
      </c:valAx>
      <c:valAx>
        <c:axId val="5602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0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Soloman!$P$5:$P$11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Soloman!$S$5:$S$11</c:f>
              <c:numCache>
                <c:formatCode>General</c:formatCode>
                <c:ptCount val="7"/>
                <c:pt idx="0">
                  <c:v>3.1</c:v>
                </c:pt>
                <c:pt idx="1">
                  <c:v>3.77</c:v>
                </c:pt>
                <c:pt idx="2">
                  <c:v>4.9000000000000004</c:v>
                </c:pt>
                <c:pt idx="3">
                  <c:v>5.85</c:v>
                </c:pt>
                <c:pt idx="4">
                  <c:v>7.3</c:v>
                </c:pt>
                <c:pt idx="5">
                  <c:v>8.58</c:v>
                </c:pt>
                <c:pt idx="6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26008"/>
        <c:axId val="721818560"/>
      </c:scatterChart>
      <c:valAx>
        <c:axId val="72182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8560"/>
        <c:crosses val="autoZero"/>
        <c:crossBetween val="midCat"/>
      </c:valAx>
      <c:valAx>
        <c:axId val="7218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2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'Princes Ann'!$P$6:$P$12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'Princes Ann'!$S$6:$S$12</c:f>
              <c:numCache>
                <c:formatCode>General</c:formatCode>
                <c:ptCount val="7"/>
                <c:pt idx="0">
                  <c:v>3</c:v>
                </c:pt>
                <c:pt idx="1">
                  <c:v>3.65</c:v>
                </c:pt>
                <c:pt idx="2">
                  <c:v>4.74</c:v>
                </c:pt>
                <c:pt idx="3">
                  <c:v>5.68</c:v>
                </c:pt>
                <c:pt idx="4">
                  <c:v>7.09</c:v>
                </c:pt>
                <c:pt idx="5">
                  <c:v>8.33</c:v>
                </c:pt>
                <c:pt idx="6">
                  <c:v>9.7200000000000006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38016"/>
        <c:axId val="562748600"/>
      </c:scatterChart>
      <c:valAx>
        <c:axId val="56273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8600"/>
        <c:crosses val="autoZero"/>
        <c:crossBetween val="midCat"/>
      </c:valAx>
      <c:valAx>
        <c:axId val="56274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3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 Plata'!$P$6:$P$12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'La Plata'!$S$6:$S$12</c:f>
              <c:numCache>
                <c:formatCode>General</c:formatCode>
                <c:ptCount val="7"/>
                <c:pt idx="0">
                  <c:v>3.02</c:v>
                </c:pt>
                <c:pt idx="1">
                  <c:v>3.67</c:v>
                </c:pt>
                <c:pt idx="2">
                  <c:v>4.75</c:v>
                </c:pt>
                <c:pt idx="3">
                  <c:v>5.68</c:v>
                </c:pt>
                <c:pt idx="4">
                  <c:v>7.1</c:v>
                </c:pt>
                <c:pt idx="5">
                  <c:v>8.32</c:v>
                </c:pt>
                <c:pt idx="6">
                  <c:v>9.7100000000000009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038832"/>
        <c:axId val="702039224"/>
      </c:scatterChart>
      <c:valAx>
        <c:axId val="70203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39224"/>
        <c:crosses val="autoZero"/>
        <c:crossBetween val="midCat"/>
      </c:valAx>
      <c:valAx>
        <c:axId val="70203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3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Norfolk!$P$6:$P$12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Norfolk!$S$6:$S$12</c:f>
              <c:numCache>
                <c:formatCode>General</c:formatCode>
                <c:ptCount val="7"/>
                <c:pt idx="0">
                  <c:v>3.19</c:v>
                </c:pt>
                <c:pt idx="1">
                  <c:v>3.88</c:v>
                </c:pt>
                <c:pt idx="2">
                  <c:v>5.0199999999999996</c:v>
                </c:pt>
                <c:pt idx="3">
                  <c:v>5.97</c:v>
                </c:pt>
                <c:pt idx="4">
                  <c:v>7.39</c:v>
                </c:pt>
                <c:pt idx="5">
                  <c:v>8.61</c:v>
                </c:pt>
                <c:pt idx="6">
                  <c:v>9.9499999999999993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49776"/>
        <c:axId val="562748208"/>
      </c:scatterChart>
      <c:valAx>
        <c:axId val="56274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8208"/>
        <c:crosses val="autoZero"/>
        <c:crossBetween val="midCat"/>
      </c:valAx>
      <c:valAx>
        <c:axId val="56274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others!$Z$5:$Z$11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others!$AC$5:$AC$11</c:f>
              <c:numCache>
                <c:formatCode>0.00</c:formatCode>
                <c:ptCount val="7"/>
                <c:pt idx="0">
                  <c:v>74.439580000000007</c:v>
                </c:pt>
                <c:pt idx="1">
                  <c:v>89.937240000000003</c:v>
                </c:pt>
                <c:pt idx="2">
                  <c:v>114.83511999999999</c:v>
                </c:pt>
                <c:pt idx="3">
                  <c:v>135.66803999999999</c:v>
                </c:pt>
                <c:pt idx="4">
                  <c:v>166.15523999999999</c:v>
                </c:pt>
                <c:pt idx="5">
                  <c:v>192.32342</c:v>
                </c:pt>
                <c:pt idx="6">
                  <c:v>220.77813999999998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040400"/>
        <c:axId val="702040792"/>
      </c:scatterChart>
      <c:valAx>
        <c:axId val="70204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40792"/>
        <c:crosses val="autoZero"/>
        <c:crossBetween val="midCat"/>
      </c:valAx>
      <c:valAx>
        <c:axId val="70204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4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Willsburg!$P$7:$P$13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Willsburg!$S$7:$S$13</c:f>
              <c:numCache>
                <c:formatCode>General</c:formatCode>
                <c:ptCount val="7"/>
                <c:pt idx="0">
                  <c:v>3.29</c:v>
                </c:pt>
                <c:pt idx="1">
                  <c:v>4</c:v>
                </c:pt>
                <c:pt idx="2">
                  <c:v>5.18</c:v>
                </c:pt>
                <c:pt idx="3">
                  <c:v>6.18</c:v>
                </c:pt>
                <c:pt idx="4">
                  <c:v>7.67</c:v>
                </c:pt>
                <c:pt idx="5">
                  <c:v>8.9499999999999993</c:v>
                </c:pt>
                <c:pt idx="6">
                  <c:v>10.4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48992"/>
        <c:axId val="562750168"/>
      </c:scatterChart>
      <c:valAx>
        <c:axId val="56274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50168"/>
        <c:crosses val="autoZero"/>
        <c:crossBetween val="midCat"/>
      </c:valAx>
      <c:valAx>
        <c:axId val="56275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4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9.6088363954505693E-2"/>
                  <c:y val="0.180138888888888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Fredrickbgr!$Q$7:$Q$13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Fredrickbgr!$T$7:$T$13</c:f>
              <c:numCache>
                <c:formatCode>General</c:formatCode>
                <c:ptCount val="7"/>
                <c:pt idx="0">
                  <c:v>3.29</c:v>
                </c:pt>
                <c:pt idx="1">
                  <c:v>4</c:v>
                </c:pt>
                <c:pt idx="2">
                  <c:v>5.18</c:v>
                </c:pt>
                <c:pt idx="3">
                  <c:v>6.18</c:v>
                </c:pt>
                <c:pt idx="4">
                  <c:v>7.67</c:v>
                </c:pt>
                <c:pt idx="5">
                  <c:v>8.9499999999999993</c:v>
                </c:pt>
                <c:pt idx="6">
                  <c:v>10.4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50560"/>
        <c:axId val="487420512"/>
      </c:scatterChart>
      <c:valAx>
        <c:axId val="56275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420512"/>
        <c:crosses val="autoZero"/>
        <c:crossBetween val="midCat"/>
      </c:valAx>
      <c:valAx>
        <c:axId val="4874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75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3171697287839023E-2"/>
                  <c:y val="0.184768518518518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Warrenton!$P$4:$P$10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Warrenton!$S$4:$S$10</c:f>
              <c:numCache>
                <c:formatCode>General</c:formatCode>
                <c:ptCount val="7"/>
                <c:pt idx="0">
                  <c:v>2.93</c:v>
                </c:pt>
                <c:pt idx="1">
                  <c:v>3.55</c:v>
                </c:pt>
                <c:pt idx="2">
                  <c:v>4.54</c:v>
                </c:pt>
                <c:pt idx="3">
                  <c:v>5.4</c:v>
                </c:pt>
                <c:pt idx="4">
                  <c:v>6.7</c:v>
                </c:pt>
                <c:pt idx="5">
                  <c:v>7.84</c:v>
                </c:pt>
                <c:pt idx="6">
                  <c:v>9.11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83440"/>
        <c:axId val="934881872"/>
      </c:scatterChart>
      <c:valAx>
        <c:axId val="9348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881872"/>
        <c:crosses val="autoZero"/>
        <c:crossBetween val="midCat"/>
      </c:valAx>
      <c:valAx>
        <c:axId val="93488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88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Warsa!$P$3:$P$9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Warsa!$S$3:$S$9</c:f>
              <c:numCache>
                <c:formatCode>General</c:formatCode>
                <c:ptCount val="7"/>
                <c:pt idx="0">
                  <c:v>2.99</c:v>
                </c:pt>
                <c:pt idx="1">
                  <c:v>3.64</c:v>
                </c:pt>
                <c:pt idx="2">
                  <c:v>4.72</c:v>
                </c:pt>
                <c:pt idx="3">
                  <c:v>5.65</c:v>
                </c:pt>
                <c:pt idx="4">
                  <c:v>7.05</c:v>
                </c:pt>
                <c:pt idx="5">
                  <c:v>8.27</c:v>
                </c:pt>
                <c:pt idx="6">
                  <c:v>9.65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11112"/>
        <c:axId val="721810328"/>
      </c:scatterChart>
      <c:valAx>
        <c:axId val="72181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0328"/>
        <c:crosses val="autoZero"/>
        <c:crossBetween val="midCat"/>
      </c:valAx>
      <c:valAx>
        <c:axId val="72181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1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6.3616141732283471E-2"/>
                  <c:y val="-0.1254166666666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Farmville!$Q$8:$Q$14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Farmville!$T$8:$T$14</c:f>
              <c:numCache>
                <c:formatCode>General</c:formatCode>
                <c:ptCount val="7"/>
                <c:pt idx="0">
                  <c:v>3.01</c:v>
                </c:pt>
                <c:pt idx="1">
                  <c:v>3.64</c:v>
                </c:pt>
                <c:pt idx="2">
                  <c:v>4.6500000000000004</c:v>
                </c:pt>
                <c:pt idx="3">
                  <c:v>5.49</c:v>
                </c:pt>
                <c:pt idx="4">
                  <c:v>6.73</c:v>
                </c:pt>
                <c:pt idx="5">
                  <c:v>7.8</c:v>
                </c:pt>
                <c:pt idx="6">
                  <c:v>8.9600000000000009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60800"/>
        <c:axId val="485257272"/>
      </c:scatterChart>
      <c:valAx>
        <c:axId val="48526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7272"/>
        <c:crosses val="autoZero"/>
        <c:crossBetween val="midCat"/>
      </c:valAx>
      <c:valAx>
        <c:axId val="4852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6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'Sullfolk L'!$Q$9:$Q$15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'Sullfolk L'!$T$9:$T$15</c:f>
              <c:numCache>
                <c:formatCode>General</c:formatCode>
                <c:ptCount val="7"/>
                <c:pt idx="0">
                  <c:v>3.28</c:v>
                </c:pt>
                <c:pt idx="1">
                  <c:v>3.99</c:v>
                </c:pt>
                <c:pt idx="2">
                  <c:v>5.16</c:v>
                </c:pt>
                <c:pt idx="3">
                  <c:v>6.12</c:v>
                </c:pt>
                <c:pt idx="4">
                  <c:v>7.55</c:v>
                </c:pt>
                <c:pt idx="5">
                  <c:v>8.7799999999999994</c:v>
                </c:pt>
                <c:pt idx="6">
                  <c:v>10.1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19880"/>
        <c:axId val="228042544"/>
      </c:scatterChart>
      <c:valAx>
        <c:axId val="48351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42544"/>
        <c:crosses val="autoZero"/>
        <c:crossBetween val="midCat"/>
      </c:valAx>
      <c:valAx>
        <c:axId val="22804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19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2884514435695542E-2"/>
                  <c:y val="0.235694444444444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others!$Z$83:$Z$89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others!$AC$83:$AC$89</c:f>
              <c:numCache>
                <c:formatCode>0.00</c:formatCode>
                <c:ptCount val="7"/>
                <c:pt idx="0">
                  <c:v>76.217999999999989</c:v>
                </c:pt>
                <c:pt idx="1">
                  <c:v>92.47784</c:v>
                </c:pt>
                <c:pt idx="2">
                  <c:v>118.1379</c:v>
                </c:pt>
                <c:pt idx="3">
                  <c:v>139.47893999999999</c:v>
                </c:pt>
                <c:pt idx="4">
                  <c:v>171.23643999999999</c:v>
                </c:pt>
                <c:pt idx="5">
                  <c:v>198.42085999999998</c:v>
                </c:pt>
                <c:pt idx="6">
                  <c:v>227.89182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099128"/>
        <c:axId val="695098736"/>
      </c:scatterChart>
      <c:valAx>
        <c:axId val="69509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098736"/>
        <c:crosses val="autoZero"/>
        <c:crossBetween val="midCat"/>
      </c:valAx>
      <c:valAx>
        <c:axId val="6950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09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8148512685914262E-2"/>
                  <c:y val="0.175509259259259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others!$Z$34:$Z$40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others!$AC$34:$AC$40</c:f>
              <c:numCache>
                <c:formatCode>0.00</c:formatCode>
                <c:ptCount val="7"/>
                <c:pt idx="0">
                  <c:v>76.217999999999989</c:v>
                </c:pt>
                <c:pt idx="1">
                  <c:v>92.985960000000006</c:v>
                </c:pt>
                <c:pt idx="2">
                  <c:v>120.6785</c:v>
                </c:pt>
                <c:pt idx="3">
                  <c:v>144.30607999999998</c:v>
                </c:pt>
                <c:pt idx="4">
                  <c:v>180.12853999999999</c:v>
                </c:pt>
                <c:pt idx="5">
                  <c:v>211.37791999999999</c:v>
                </c:pt>
                <c:pt idx="6">
                  <c:v>246.69226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752488"/>
        <c:axId val="559751704"/>
      </c:scatterChart>
      <c:valAx>
        <c:axId val="559752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1704"/>
        <c:crosses val="autoZero"/>
        <c:crossBetween val="midCat"/>
      </c:valAx>
      <c:valAx>
        <c:axId val="5597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2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7592957130358704E-2"/>
                  <c:y val="0.189398148148148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others!$Y$244:$Y$250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others!$AB$244:$AB$250</c:f>
              <c:numCache>
                <c:formatCode>0.00</c:formatCode>
                <c:ptCount val="7"/>
                <c:pt idx="0">
                  <c:v>77.742359999999991</c:v>
                </c:pt>
                <c:pt idx="1">
                  <c:v>94.256259999999997</c:v>
                </c:pt>
                <c:pt idx="2">
                  <c:v>120.6785</c:v>
                </c:pt>
                <c:pt idx="3">
                  <c:v>143.03577999999999</c:v>
                </c:pt>
                <c:pt idx="4">
                  <c:v>175.80951999999999</c:v>
                </c:pt>
                <c:pt idx="5">
                  <c:v>204.01017999999996</c:v>
                </c:pt>
                <c:pt idx="6">
                  <c:v>235.00549999999998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22872"/>
        <c:axId val="721819344"/>
      </c:scatterChart>
      <c:valAx>
        <c:axId val="72182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9344"/>
        <c:crosses val="autoZero"/>
        <c:crossBetween val="midCat"/>
      </c:valAx>
      <c:valAx>
        <c:axId val="72181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2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9931130517478177E-2"/>
                  <c:y val="0.272909387357983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others!$Z$372:$Z$378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others!$AC$372:$AC$378</c:f>
              <c:numCache>
                <c:formatCode>0.00</c:formatCode>
                <c:ptCount val="7"/>
                <c:pt idx="0" formatCode="General">
                  <c:v>83.585740000000001</c:v>
                </c:pt>
                <c:pt idx="1">
                  <c:v>101.87805999999999</c:v>
                </c:pt>
                <c:pt idx="2">
                  <c:v>131.85714000000002</c:v>
                </c:pt>
                <c:pt idx="3">
                  <c:v>156.75502</c:v>
                </c:pt>
                <c:pt idx="4">
                  <c:v>193.84778</c:v>
                </c:pt>
                <c:pt idx="5">
                  <c:v>226.11339999999998</c:v>
                </c:pt>
                <c:pt idx="6">
                  <c:v>261.68180000000001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42376"/>
        <c:axId val="560207208"/>
      </c:scatterChart>
      <c:valAx>
        <c:axId val="18984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07208"/>
        <c:crosses val="autoZero"/>
        <c:crossBetween val="midCat"/>
      </c:valAx>
      <c:valAx>
        <c:axId val="56020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6342957130358707E-2"/>
                  <c:y val="0.232442403032954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others!$Z$165:$Z$171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others!$AC$165:$AC$171</c:f>
              <c:numCache>
                <c:formatCode>0.00</c:formatCode>
                <c:ptCount val="7"/>
                <c:pt idx="0">
                  <c:v>74.439580000000007</c:v>
                </c:pt>
                <c:pt idx="1">
                  <c:v>90.699419999999989</c:v>
                </c:pt>
                <c:pt idx="2">
                  <c:v>116.61353999999999</c:v>
                </c:pt>
                <c:pt idx="3">
                  <c:v>137.70051999999998</c:v>
                </c:pt>
                <c:pt idx="4">
                  <c:v>168.69583999999998</c:v>
                </c:pt>
                <c:pt idx="5">
                  <c:v>194.60996</c:v>
                </c:pt>
                <c:pt idx="6">
                  <c:v>222.81061999999997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896472"/>
        <c:axId val="700896080"/>
      </c:scatterChart>
      <c:valAx>
        <c:axId val="700896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896080"/>
        <c:crosses val="autoZero"/>
        <c:crossBetween val="midCat"/>
      </c:valAx>
      <c:valAx>
        <c:axId val="70089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896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1.1009623797025372E-2"/>
                  <c:y val="0.11995370370370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others!$Z$138:$Z$144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others!$AC$138:$AC$144</c:f>
              <c:numCache>
                <c:formatCode>0.00</c:formatCode>
                <c:ptCount val="7"/>
                <c:pt idx="0">
                  <c:v>77.742359999999991</c:v>
                </c:pt>
                <c:pt idx="1">
                  <c:v>94.510320000000007</c:v>
                </c:pt>
                <c:pt idx="2">
                  <c:v>122.71097999999999</c:v>
                </c:pt>
                <c:pt idx="3">
                  <c:v>147.10074</c:v>
                </c:pt>
                <c:pt idx="4">
                  <c:v>183.68538000000001</c:v>
                </c:pt>
                <c:pt idx="5">
                  <c:v>215.44288</c:v>
                </c:pt>
                <c:pt idx="6">
                  <c:v>251.51939999999999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064720"/>
        <c:axId val="704066680"/>
      </c:scatterChart>
      <c:valAx>
        <c:axId val="70406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66680"/>
        <c:crosses val="autoZero"/>
        <c:crossBetween val="midCat"/>
      </c:valAx>
      <c:valAx>
        <c:axId val="70406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6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183</xdr:row>
      <xdr:rowOff>185737</xdr:rowOff>
    </xdr:from>
    <xdr:to>
      <xdr:col>25</xdr:col>
      <xdr:colOff>438150</xdr:colOff>
      <xdr:row>193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352425</xdr:colOff>
      <xdr:row>288</xdr:row>
      <xdr:rowOff>157162</xdr:rowOff>
    </xdr:from>
    <xdr:to>
      <xdr:col>25</xdr:col>
      <xdr:colOff>47625</xdr:colOff>
      <xdr:row>297</xdr:row>
      <xdr:rowOff>309562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497417</xdr:colOff>
      <xdr:row>7</xdr:row>
      <xdr:rowOff>51858</xdr:rowOff>
    </xdr:from>
    <xdr:to>
      <xdr:col>23</xdr:col>
      <xdr:colOff>158750</xdr:colOff>
      <xdr:row>15</xdr:row>
      <xdr:rowOff>255058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391583</xdr:colOff>
      <xdr:row>78</xdr:row>
      <xdr:rowOff>30691</xdr:rowOff>
    </xdr:from>
    <xdr:to>
      <xdr:col>22</xdr:col>
      <xdr:colOff>52917</xdr:colOff>
      <xdr:row>87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560917</xdr:colOff>
      <xdr:row>27</xdr:row>
      <xdr:rowOff>30691</xdr:rowOff>
    </xdr:from>
    <xdr:to>
      <xdr:col>23</xdr:col>
      <xdr:colOff>222250</xdr:colOff>
      <xdr:row>36</xdr:row>
      <xdr:rowOff>159808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116417</xdr:colOff>
      <xdr:row>239</xdr:row>
      <xdr:rowOff>200024</xdr:rowOff>
    </xdr:from>
    <xdr:to>
      <xdr:col>23</xdr:col>
      <xdr:colOff>391583</xdr:colOff>
      <xdr:row>248</xdr:row>
      <xdr:rowOff>191558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214313</xdr:colOff>
      <xdr:row>364</xdr:row>
      <xdr:rowOff>15478</xdr:rowOff>
    </xdr:from>
    <xdr:to>
      <xdr:col>21</xdr:col>
      <xdr:colOff>535781</xdr:colOff>
      <xdr:row>374</xdr:row>
      <xdr:rowOff>151210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582083</xdr:colOff>
      <xdr:row>160</xdr:row>
      <xdr:rowOff>30692</xdr:rowOff>
    </xdr:from>
    <xdr:to>
      <xdr:col>23</xdr:col>
      <xdr:colOff>243416</xdr:colOff>
      <xdr:row>169</xdr:row>
      <xdr:rowOff>11642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518582</xdr:colOff>
      <xdr:row>132</xdr:row>
      <xdr:rowOff>20108</xdr:rowOff>
    </xdr:from>
    <xdr:to>
      <xdr:col>22</xdr:col>
      <xdr:colOff>179916</xdr:colOff>
      <xdr:row>141</xdr:row>
      <xdr:rowOff>22225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592667</xdr:colOff>
      <xdr:row>342</xdr:row>
      <xdr:rowOff>379941</xdr:rowOff>
    </xdr:from>
    <xdr:to>
      <xdr:col>21</xdr:col>
      <xdr:colOff>254000</xdr:colOff>
      <xdr:row>351</xdr:row>
      <xdr:rowOff>276225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465666</xdr:colOff>
      <xdr:row>102</xdr:row>
      <xdr:rowOff>200025</xdr:rowOff>
    </xdr:from>
    <xdr:to>
      <xdr:col>23</xdr:col>
      <xdr:colOff>126999</xdr:colOff>
      <xdr:row>112</xdr:row>
      <xdr:rowOff>149225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338667</xdr:colOff>
      <xdr:row>419</xdr:row>
      <xdr:rowOff>136525</xdr:rowOff>
    </xdr:from>
    <xdr:to>
      <xdr:col>23</xdr:col>
      <xdr:colOff>0</xdr:colOff>
      <xdr:row>428</xdr:row>
      <xdr:rowOff>297392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285750</xdr:colOff>
      <xdr:row>315</xdr:row>
      <xdr:rowOff>94191</xdr:rowOff>
    </xdr:from>
    <xdr:to>
      <xdr:col>22</xdr:col>
      <xdr:colOff>560917</xdr:colOff>
      <xdr:row>324</xdr:row>
      <xdr:rowOff>96308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222250</xdr:colOff>
      <xdr:row>55</xdr:row>
      <xdr:rowOff>136524</xdr:rowOff>
    </xdr:from>
    <xdr:to>
      <xdr:col>22</xdr:col>
      <xdr:colOff>497417</xdr:colOff>
      <xdr:row>64</xdr:row>
      <xdr:rowOff>32808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317500</xdr:colOff>
      <xdr:row>400</xdr:row>
      <xdr:rowOff>62441</xdr:rowOff>
    </xdr:from>
    <xdr:to>
      <xdr:col>22</xdr:col>
      <xdr:colOff>592667</xdr:colOff>
      <xdr:row>408</xdr:row>
      <xdr:rowOff>265641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190500</xdr:colOff>
      <xdr:row>216</xdr:row>
      <xdr:rowOff>210608</xdr:rowOff>
    </xdr:from>
    <xdr:to>
      <xdr:col>22</xdr:col>
      <xdr:colOff>465667</xdr:colOff>
      <xdr:row>225</xdr:row>
      <xdr:rowOff>96308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560916</xdr:colOff>
      <xdr:row>266</xdr:row>
      <xdr:rowOff>73025</xdr:rowOff>
    </xdr:from>
    <xdr:to>
      <xdr:col>22</xdr:col>
      <xdr:colOff>222250</xdr:colOff>
      <xdr:row>274</xdr:row>
      <xdr:rowOff>276225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581025</xdr:colOff>
      <xdr:row>0</xdr:row>
      <xdr:rowOff>61912</xdr:rowOff>
    </xdr:from>
    <xdr:to>
      <xdr:col>20</xdr:col>
      <xdr:colOff>57150</xdr:colOff>
      <xdr:row>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585787</xdr:colOff>
      <xdr:row>5</xdr:row>
      <xdr:rowOff>300037</xdr:rowOff>
    </xdr:from>
    <xdr:to>
      <xdr:col>15</xdr:col>
      <xdr:colOff>4762</xdr:colOff>
      <xdr:row>14</xdr:row>
      <xdr:rowOff>214312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33337</xdr:rowOff>
    </xdr:from>
    <xdr:to>
      <xdr:col>19</xdr:col>
      <xdr:colOff>304800</xdr:colOff>
      <xdr:row>9</xdr:row>
      <xdr:rowOff>228600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557212</xdr:colOff>
      <xdr:row>4</xdr:row>
      <xdr:rowOff>128587</xdr:rowOff>
    </xdr:from>
    <xdr:to>
      <xdr:col>14</xdr:col>
      <xdr:colOff>576262</xdr:colOff>
      <xdr:row>13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0</xdr:row>
      <xdr:rowOff>166687</xdr:rowOff>
    </xdr:from>
    <xdr:to>
      <xdr:col>16</xdr:col>
      <xdr:colOff>552450</xdr:colOff>
      <xdr:row>10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471487</xdr:colOff>
      <xdr:row>0</xdr:row>
      <xdr:rowOff>128587</xdr:rowOff>
    </xdr:from>
    <xdr:to>
      <xdr:col>15</xdr:col>
      <xdr:colOff>538162</xdr:colOff>
      <xdr:row>10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2</xdr:row>
      <xdr:rowOff>195262</xdr:rowOff>
    </xdr:from>
    <xdr:to>
      <xdr:col>15</xdr:col>
      <xdr:colOff>466725</xdr:colOff>
      <xdr:row>11</xdr:row>
      <xdr:rowOff>214312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14</xdr:row>
      <xdr:rowOff>204787</xdr:rowOff>
    </xdr:from>
    <xdr:to>
      <xdr:col>22</xdr:col>
      <xdr:colOff>28575</xdr:colOff>
      <xdr:row>24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576262</xdr:colOff>
      <xdr:row>5</xdr:row>
      <xdr:rowOff>4762</xdr:rowOff>
    </xdr:from>
    <xdr:to>
      <xdr:col>31</xdr:col>
      <xdr:colOff>271462</xdr:colOff>
      <xdr:row>12</xdr:row>
      <xdr:rowOff>214312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128587</xdr:colOff>
      <xdr:row>1</xdr:row>
      <xdr:rowOff>185737</xdr:rowOff>
    </xdr:from>
    <xdr:to>
      <xdr:col>19</xdr:col>
      <xdr:colOff>23812</xdr:colOff>
      <xdr:row>11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</xdr:colOff>
      <xdr:row>3</xdr:row>
      <xdr:rowOff>4762</xdr:rowOff>
    </xdr:from>
    <xdr:to>
      <xdr:col>19</xdr:col>
      <xdr:colOff>366712</xdr:colOff>
      <xdr:row>12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233362</xdr:colOff>
      <xdr:row>6</xdr:row>
      <xdr:rowOff>242887</xdr:rowOff>
    </xdr:from>
    <xdr:to>
      <xdr:col>14</xdr:col>
      <xdr:colOff>538162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100012</xdr:colOff>
      <xdr:row>16</xdr:row>
      <xdr:rowOff>61912</xdr:rowOff>
    </xdr:from>
    <xdr:to>
      <xdr:col>16</xdr:col>
      <xdr:colOff>261937</xdr:colOff>
      <xdr:row>25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290512</xdr:colOff>
      <xdr:row>0</xdr:row>
      <xdr:rowOff>128587</xdr:rowOff>
    </xdr:from>
    <xdr:to>
      <xdr:col>17</xdr:col>
      <xdr:colOff>557212</xdr:colOff>
      <xdr:row>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0</xdr:rowOff>
    </xdr:from>
    <xdr:to>
      <xdr:col>17</xdr:col>
      <xdr:colOff>390525</xdr:colOff>
      <xdr:row>9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0</xdr:row>
      <xdr:rowOff>147637</xdr:rowOff>
    </xdr:from>
    <xdr:to>
      <xdr:col>16</xdr:col>
      <xdr:colOff>495300</xdr:colOff>
      <xdr:row>10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0</xdr:rowOff>
    </xdr:from>
    <xdr:to>
      <xdr:col>17</xdr:col>
      <xdr:colOff>514350</xdr:colOff>
      <xdr:row>9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0</xdr:row>
      <xdr:rowOff>138112</xdr:rowOff>
    </xdr:from>
    <xdr:to>
      <xdr:col>18</xdr:col>
      <xdr:colOff>371475</xdr:colOff>
      <xdr:row>9</xdr:row>
      <xdr:rowOff>261937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hdsc.nws.noaa.gov/hdsc/pfds/pfds_map_cont.html?bkmrk=md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opLeftCell="A19" workbookViewId="0">
      <selection activeCell="K54" sqref="K54"/>
    </sheetView>
  </sheetViews>
  <sheetFormatPr defaultRowHeight="15" x14ac:dyDescent="0.25"/>
  <cols>
    <col min="2" max="2" width="20.85546875" customWidth="1"/>
    <col min="4" max="4" width="11.42578125" style="31" bestFit="1" customWidth="1"/>
    <col min="5" max="10" width="9.140625" style="48"/>
    <col min="11" max="13" width="9.140625" style="31"/>
    <col min="16" max="16" width="8.85546875" style="38"/>
    <col min="17" max="22" width="8.85546875" style="53"/>
    <col min="23" max="26" width="8.85546875" style="38"/>
    <col min="28" max="28" width="21.7109375" customWidth="1"/>
  </cols>
  <sheetData>
    <row r="1" spans="1:31" s="65" customFormat="1" x14ac:dyDescent="0.25">
      <c r="D1" s="56"/>
      <c r="E1" s="56"/>
      <c r="F1" s="56"/>
      <c r="G1" s="56"/>
      <c r="H1" s="56"/>
      <c r="I1" s="56"/>
      <c r="J1" s="56"/>
      <c r="K1" s="56"/>
      <c r="L1" s="56"/>
      <c r="M1" s="56"/>
      <c r="AB1" s="39" t="s">
        <v>4505</v>
      </c>
      <c r="AC1" s="24">
        <v>38.983330000000002</v>
      </c>
      <c r="AD1" s="25">
        <v>-76.483329999999995</v>
      </c>
      <c r="AE1" s="26">
        <v>3</v>
      </c>
    </row>
    <row r="2" spans="1:31" s="65" customFormat="1" x14ac:dyDescent="0.25">
      <c r="D2" s="56"/>
      <c r="E2" s="56"/>
      <c r="F2" s="56"/>
      <c r="G2" s="56"/>
      <c r="H2" s="56"/>
      <c r="I2" s="56"/>
      <c r="J2" s="56"/>
      <c r="K2" s="56"/>
      <c r="L2" s="56"/>
      <c r="M2" s="56"/>
      <c r="AB2" s="39" t="s">
        <v>4527</v>
      </c>
      <c r="AC2" s="24">
        <v>37.709099999999999</v>
      </c>
      <c r="AD2" s="25">
        <v>-78.288499999999999</v>
      </c>
      <c r="AE2" s="26">
        <v>68.599999999999994</v>
      </c>
    </row>
    <row r="3" spans="1:31" s="65" customFormat="1" x14ac:dyDescent="0.25">
      <c r="B3" s="65" t="s">
        <v>3779</v>
      </c>
      <c r="C3" s="65" t="s">
        <v>212</v>
      </c>
      <c r="D3" s="66">
        <v>1</v>
      </c>
      <c r="E3" s="66">
        <v>2</v>
      </c>
      <c r="F3" s="66">
        <v>5</v>
      </c>
      <c r="G3" s="66">
        <v>10</v>
      </c>
      <c r="H3" s="66">
        <v>25</v>
      </c>
      <c r="I3" s="66">
        <v>50</v>
      </c>
      <c r="J3" s="66">
        <v>100</v>
      </c>
      <c r="K3" s="66">
        <v>200</v>
      </c>
      <c r="L3" s="66">
        <v>500</v>
      </c>
      <c r="M3" s="66">
        <v>1000</v>
      </c>
      <c r="O3" s="56" t="s">
        <v>212</v>
      </c>
      <c r="P3" s="66">
        <v>1</v>
      </c>
      <c r="Q3" s="66">
        <v>2</v>
      </c>
      <c r="R3" s="66">
        <v>5</v>
      </c>
      <c r="S3" s="66">
        <v>10</v>
      </c>
      <c r="T3" s="66">
        <v>25</v>
      </c>
      <c r="U3" s="66">
        <v>50</v>
      </c>
      <c r="V3" s="66">
        <v>100</v>
      </c>
      <c r="W3" s="66">
        <v>200</v>
      </c>
      <c r="X3" s="66">
        <v>500</v>
      </c>
      <c r="Y3" s="66">
        <v>1000</v>
      </c>
      <c r="AB3" s="39" t="s">
        <v>4519</v>
      </c>
      <c r="AC3" s="24">
        <v>38.75</v>
      </c>
      <c r="AD3" s="25">
        <v>-75.616669999999999</v>
      </c>
      <c r="AE3" s="26">
        <v>14.9</v>
      </c>
    </row>
    <row r="4" spans="1:31" s="65" customFormat="1" x14ac:dyDescent="0.25">
      <c r="B4" s="56" t="s">
        <v>4519</v>
      </c>
      <c r="C4" s="56" t="s">
        <v>102</v>
      </c>
      <c r="D4" s="8">
        <v>2.77</v>
      </c>
      <c r="E4" s="8">
        <v>3.36</v>
      </c>
      <c r="F4" s="8">
        <v>4.37</v>
      </c>
      <c r="G4" s="8">
        <v>5.25</v>
      </c>
      <c r="H4" s="8">
        <v>6.58</v>
      </c>
      <c r="I4" s="8">
        <v>7.74</v>
      </c>
      <c r="J4" s="8">
        <v>9.06</v>
      </c>
      <c r="K4" s="8">
        <v>10.5</v>
      </c>
      <c r="L4" s="8">
        <v>12.8</v>
      </c>
      <c r="M4" s="8">
        <v>14.8</v>
      </c>
      <c r="N4" s="56"/>
      <c r="O4" s="56" t="s">
        <v>7296</v>
      </c>
      <c r="P4" s="67">
        <f t="shared" ref="P4:Y4" si="0">D4*25.406</f>
        <v>70.374619999999993</v>
      </c>
      <c r="Q4" s="67">
        <f t="shared" si="0"/>
        <v>85.364159999999998</v>
      </c>
      <c r="R4" s="67">
        <f t="shared" si="0"/>
        <v>111.02422</v>
      </c>
      <c r="S4" s="67">
        <f t="shared" si="0"/>
        <v>133.38149999999999</v>
      </c>
      <c r="T4" s="67">
        <f t="shared" si="0"/>
        <v>167.17148</v>
      </c>
      <c r="U4" s="67">
        <f t="shared" si="0"/>
        <v>196.64243999999999</v>
      </c>
      <c r="V4" s="67">
        <f t="shared" si="0"/>
        <v>230.17836</v>
      </c>
      <c r="W4" s="67">
        <f t="shared" si="0"/>
        <v>266.76299999999998</v>
      </c>
      <c r="X4" s="67">
        <f t="shared" si="0"/>
        <v>325.1968</v>
      </c>
      <c r="Y4" s="67">
        <f t="shared" si="0"/>
        <v>376.00880000000001</v>
      </c>
      <c r="Z4" s="68"/>
      <c r="AB4" s="39" t="s">
        <v>4512</v>
      </c>
      <c r="AC4" s="24">
        <v>37.988100000000003</v>
      </c>
      <c r="AD4" s="25">
        <v>-76.776899999999998</v>
      </c>
      <c r="AE4" s="26">
        <v>42.7</v>
      </c>
    </row>
    <row r="5" spans="1:31" s="65" customFormat="1" x14ac:dyDescent="0.25">
      <c r="B5" s="56" t="s">
        <v>4519</v>
      </c>
      <c r="C5" s="56" t="s">
        <v>1148</v>
      </c>
      <c r="D5" s="8">
        <v>3</v>
      </c>
      <c r="E5" s="8">
        <v>3.66</v>
      </c>
      <c r="F5" s="8">
        <v>4.75</v>
      </c>
      <c r="G5" s="8">
        <v>5.68</v>
      </c>
      <c r="H5" s="8">
        <v>7.09</v>
      </c>
      <c r="I5" s="8">
        <v>8.32</v>
      </c>
      <c r="J5" s="8">
        <v>9.7100000000000009</v>
      </c>
      <c r="K5" s="8">
        <v>11.3</v>
      </c>
      <c r="L5" s="8">
        <v>13.7</v>
      </c>
      <c r="M5" s="8">
        <v>15.8</v>
      </c>
      <c r="N5" s="56"/>
      <c r="O5" s="56" t="s">
        <v>7297</v>
      </c>
      <c r="P5" s="67">
        <f>((ABS(D5-D4)+ABS(D6-D5))/2)*25.406</f>
        <v>8.5110099999999989</v>
      </c>
      <c r="Q5" s="67">
        <f t="shared" ref="Q5:Y5" si="1">((ABS(E5-E4)+ABS(E6-E5))/2)*25.406</f>
        <v>10.797550000000006</v>
      </c>
      <c r="R5" s="67">
        <f t="shared" si="1"/>
        <v>13.846269999999997</v>
      </c>
      <c r="S5" s="67">
        <f t="shared" si="1"/>
        <v>16.25983999999999</v>
      </c>
      <c r="T5" s="67">
        <f t="shared" si="1"/>
        <v>20.197769999999998</v>
      </c>
      <c r="U5" s="67">
        <f t="shared" si="1"/>
        <v>23.881640000000008</v>
      </c>
      <c r="V5" s="67">
        <f t="shared" si="1"/>
        <v>28.200660000000006</v>
      </c>
      <c r="W5" s="67">
        <f t="shared" si="1"/>
        <v>34.679190000000027</v>
      </c>
      <c r="X5" s="67">
        <f t="shared" si="1"/>
        <v>43.190199999999983</v>
      </c>
      <c r="Y5" s="67">
        <f t="shared" si="1"/>
        <v>50.811999999999998</v>
      </c>
      <c r="Z5" s="68"/>
      <c r="AB5" s="39" t="s">
        <v>4506</v>
      </c>
      <c r="AC5" s="24">
        <v>38.681199999999997</v>
      </c>
      <c r="AD5" s="25">
        <v>-77.767799999999994</v>
      </c>
      <c r="AE5" s="26">
        <v>152.4</v>
      </c>
    </row>
    <row r="6" spans="1:31" s="65" customFormat="1" x14ac:dyDescent="0.25">
      <c r="A6" s="69"/>
      <c r="B6" s="56" t="s">
        <v>4519</v>
      </c>
      <c r="C6" s="69" t="s">
        <v>213</v>
      </c>
      <c r="D6" s="70">
        <v>2.56</v>
      </c>
      <c r="E6" s="70">
        <v>3.11</v>
      </c>
      <c r="F6" s="70">
        <v>4.04</v>
      </c>
      <c r="G6" s="70">
        <v>4.83</v>
      </c>
      <c r="H6" s="70">
        <v>6.01</v>
      </c>
      <c r="I6" s="70">
        <v>7.02</v>
      </c>
      <c r="J6" s="70">
        <v>8.14</v>
      </c>
      <c r="K6" s="70">
        <v>9.3699999999999992</v>
      </c>
      <c r="L6" s="70">
        <v>11.2</v>
      </c>
      <c r="M6" s="70">
        <v>12.8</v>
      </c>
      <c r="N6" s="69"/>
      <c r="O6" s="69" t="s">
        <v>7298</v>
      </c>
      <c r="P6" s="71">
        <f>P5/2</f>
        <v>4.2555049999999994</v>
      </c>
      <c r="Q6" s="71">
        <f t="shared" ref="Q6:Y6" si="2">Q5/2</f>
        <v>5.3987750000000032</v>
      </c>
      <c r="R6" s="71">
        <f t="shared" si="2"/>
        <v>6.9231349999999985</v>
      </c>
      <c r="S6" s="71">
        <f t="shared" si="2"/>
        <v>8.1299199999999949</v>
      </c>
      <c r="T6" s="71">
        <f t="shared" si="2"/>
        <v>10.098884999999999</v>
      </c>
      <c r="U6" s="71">
        <f t="shared" si="2"/>
        <v>11.940820000000004</v>
      </c>
      <c r="V6" s="71">
        <f t="shared" si="2"/>
        <v>14.100330000000003</v>
      </c>
      <c r="W6" s="71">
        <f t="shared" si="2"/>
        <v>17.339595000000013</v>
      </c>
      <c r="X6" s="71">
        <f t="shared" si="2"/>
        <v>21.595099999999992</v>
      </c>
      <c r="Y6" s="71">
        <f t="shared" si="2"/>
        <v>25.405999999999999</v>
      </c>
      <c r="Z6" s="71"/>
      <c r="AB6" s="39" t="s">
        <v>4504</v>
      </c>
      <c r="AC6" s="24">
        <v>37.565800000000003</v>
      </c>
      <c r="AD6" s="25">
        <v>-76.8</v>
      </c>
      <c r="AE6" s="26">
        <v>6.1</v>
      </c>
    </row>
    <row r="7" spans="1:31" s="65" customFormat="1" x14ac:dyDescent="0.25">
      <c r="B7" s="56" t="s">
        <v>4513</v>
      </c>
      <c r="C7" s="56" t="s">
        <v>102</v>
      </c>
      <c r="D7" s="8">
        <v>2.79</v>
      </c>
      <c r="E7" s="8">
        <v>3.38</v>
      </c>
      <c r="F7" s="8">
        <v>4.33</v>
      </c>
      <c r="G7" s="8">
        <v>5.12</v>
      </c>
      <c r="H7" s="8">
        <v>6.3</v>
      </c>
      <c r="I7" s="8">
        <v>7.31</v>
      </c>
      <c r="J7" s="8">
        <v>8.41</v>
      </c>
      <c r="K7" s="8">
        <v>9.64</v>
      </c>
      <c r="L7" s="8">
        <v>11.5</v>
      </c>
      <c r="M7" s="8">
        <v>13</v>
      </c>
      <c r="N7" s="56"/>
      <c r="O7" s="56" t="s">
        <v>7296</v>
      </c>
      <c r="P7" s="67">
        <f t="shared" ref="P7" si="3">D7*25.406</f>
        <v>70.882739999999998</v>
      </c>
      <c r="Q7" s="67">
        <f t="shared" ref="Q7" si="4">E7*25.406</f>
        <v>85.872279999999989</v>
      </c>
      <c r="R7" s="67">
        <f t="shared" ref="R7" si="5">F7*25.406</f>
        <v>110.00798</v>
      </c>
      <c r="S7" s="67">
        <f t="shared" ref="S7" si="6">G7*25.406</f>
        <v>130.07872</v>
      </c>
      <c r="T7" s="67">
        <f t="shared" ref="T7" si="7">H7*25.406</f>
        <v>160.05779999999999</v>
      </c>
      <c r="U7" s="67">
        <f t="shared" ref="U7" si="8">I7*25.406</f>
        <v>185.71785999999997</v>
      </c>
      <c r="V7" s="67">
        <f t="shared" ref="V7" si="9">J7*25.406</f>
        <v>213.66445999999999</v>
      </c>
      <c r="W7" s="67">
        <f t="shared" ref="W7" si="10">K7*25.406</f>
        <v>244.91383999999999</v>
      </c>
      <c r="X7" s="67">
        <f t="shared" ref="X7" si="11">L7*25.406</f>
        <v>292.16899999999998</v>
      </c>
      <c r="Y7" s="67">
        <f t="shared" ref="Y7" si="12">M7*25.406</f>
        <v>330.27799999999996</v>
      </c>
      <c r="Z7" s="68"/>
      <c r="AB7" s="39" t="s">
        <v>4511</v>
      </c>
      <c r="AC7" s="24">
        <v>38.492699999999999</v>
      </c>
      <c r="AD7" s="25">
        <v>-76.725899999999996</v>
      </c>
      <c r="AE7" s="26">
        <v>30.5</v>
      </c>
    </row>
    <row r="8" spans="1:31" s="65" customFormat="1" x14ac:dyDescent="0.25">
      <c r="B8" s="56" t="s">
        <v>4513</v>
      </c>
      <c r="C8" s="56" t="s">
        <v>1148</v>
      </c>
      <c r="D8" s="8">
        <v>3.1</v>
      </c>
      <c r="E8" s="8">
        <v>3.75</v>
      </c>
      <c r="F8" s="8">
        <v>4.79</v>
      </c>
      <c r="G8" s="8">
        <v>5.66</v>
      </c>
      <c r="H8" s="8">
        <v>6.94</v>
      </c>
      <c r="I8" s="8">
        <v>8.0399999999999991</v>
      </c>
      <c r="J8" s="8">
        <v>9.24</v>
      </c>
      <c r="K8" s="8">
        <v>10.6</v>
      </c>
      <c r="L8" s="8">
        <v>12.5</v>
      </c>
      <c r="M8" s="8">
        <v>14.2</v>
      </c>
      <c r="N8" s="56"/>
      <c r="O8" s="56" t="s">
        <v>7297</v>
      </c>
      <c r="P8" s="67">
        <f>((ABS(D8-D7)+ABS(D9-D8))/2)*25.406</f>
        <v>10.797550000000001</v>
      </c>
      <c r="Q8" s="67">
        <f t="shared" ref="Q8" si="13">((ABS(E8-E7)+ABS(E9-E8))/2)*25.406</f>
        <v>12.95706</v>
      </c>
      <c r="R8" s="67">
        <f t="shared" ref="R8" si="14">((ABS(F8-F7)+ABS(F9-F8))/2)*25.406</f>
        <v>16.513899999999996</v>
      </c>
      <c r="S8" s="67">
        <f t="shared" ref="S8" si="15">((ABS(G8-G7)+ABS(G9-G8))/2)*25.406</f>
        <v>19.562619999999999</v>
      </c>
      <c r="T8" s="67">
        <f t="shared" ref="T8" si="16">((ABS(H8-H7)+ABS(H9-H8))/2)*25.406</f>
        <v>24.135700000000014</v>
      </c>
      <c r="U8" s="67">
        <f t="shared" ref="U8" si="17">((ABS(I8-I7)+ABS(I9-I8))/2)*25.406</f>
        <v>28.200659999999985</v>
      </c>
      <c r="V8" s="67">
        <f t="shared" ref="V8" si="18">((ABS(J8-J7)+ABS(J9-J8))/2)*25.406</f>
        <v>32.773739999999997</v>
      </c>
      <c r="W8" s="67">
        <f t="shared" ref="W8" si="19">((ABS(K8-K7)+ABS(K9-K8))/2)*25.406</f>
        <v>38.998209999999979</v>
      </c>
      <c r="X8" s="67">
        <f t="shared" ref="X8" si="20">((ABS(L8-L7)+ABS(L9-L8))/2)*25.406</f>
        <v>45.349710000000002</v>
      </c>
      <c r="Y8" s="67">
        <f t="shared" ref="Y8" si="21">((ABS(M8-M7)+ABS(M9-M8))/2)*25.406</f>
        <v>54.622899999999987</v>
      </c>
      <c r="Z8" s="68"/>
      <c r="AB8" s="39" t="s">
        <v>3799</v>
      </c>
      <c r="AC8" s="24">
        <v>37.301699999999997</v>
      </c>
      <c r="AD8" s="25">
        <v>-76.703900000000004</v>
      </c>
      <c r="AE8" s="26">
        <v>21.3</v>
      </c>
    </row>
    <row r="9" spans="1:31" s="65" customFormat="1" x14ac:dyDescent="0.25">
      <c r="A9" s="69"/>
      <c r="B9" s="56" t="s">
        <v>4513</v>
      </c>
      <c r="C9" s="69" t="s">
        <v>213</v>
      </c>
      <c r="D9" s="70">
        <v>2.56</v>
      </c>
      <c r="E9" s="70">
        <v>3.1</v>
      </c>
      <c r="F9" s="70">
        <v>3.95</v>
      </c>
      <c r="G9" s="70">
        <v>4.66</v>
      </c>
      <c r="H9" s="70">
        <v>5.68</v>
      </c>
      <c r="I9" s="70">
        <v>6.55</v>
      </c>
      <c r="J9" s="70">
        <v>7.49</v>
      </c>
      <c r="K9" s="70">
        <v>8.49</v>
      </c>
      <c r="L9" s="70">
        <v>9.93</v>
      </c>
      <c r="M9" s="70">
        <v>11.1</v>
      </c>
      <c r="N9" s="69"/>
      <c r="O9" s="69" t="s">
        <v>7298</v>
      </c>
      <c r="P9" s="71">
        <f>P8/2</f>
        <v>5.3987750000000005</v>
      </c>
      <c r="Q9" s="71">
        <f t="shared" ref="Q9" si="22">Q8/2</f>
        <v>6.4785300000000001</v>
      </c>
      <c r="R9" s="71">
        <f t="shared" ref="R9" si="23">R8/2</f>
        <v>8.256949999999998</v>
      </c>
      <c r="S9" s="71">
        <f t="shared" ref="S9" si="24">S8/2</f>
        <v>9.7813099999999995</v>
      </c>
      <c r="T9" s="71">
        <f t="shared" ref="T9" si="25">T8/2</f>
        <v>12.067850000000007</v>
      </c>
      <c r="U9" s="71">
        <f t="shared" ref="U9" si="26">U8/2</f>
        <v>14.100329999999992</v>
      </c>
      <c r="V9" s="71">
        <f t="shared" ref="V9" si="27">V8/2</f>
        <v>16.386869999999998</v>
      </c>
      <c r="W9" s="71">
        <f t="shared" ref="W9" si="28">W8/2</f>
        <v>19.499104999999989</v>
      </c>
      <c r="X9" s="71">
        <f t="shared" ref="X9" si="29">X8/2</f>
        <v>22.674855000000001</v>
      </c>
      <c r="Y9" s="71">
        <f t="shared" ref="Y9" si="30">Y8/2</f>
        <v>27.311449999999994</v>
      </c>
      <c r="Z9" s="71"/>
      <c r="AB9" s="39" t="s">
        <v>3797</v>
      </c>
      <c r="AC9" s="24">
        <v>36.903300000000002</v>
      </c>
      <c r="AD9" s="25">
        <v>-76.1922</v>
      </c>
      <c r="AE9" s="26">
        <v>9.1</v>
      </c>
    </row>
    <row r="10" spans="1:31" s="65" customFormat="1" x14ac:dyDescent="0.25">
      <c r="B10" s="56" t="s">
        <v>4510</v>
      </c>
      <c r="C10" s="56" t="s">
        <v>102</v>
      </c>
      <c r="D10" s="8">
        <v>2.66</v>
      </c>
      <c r="E10" s="8">
        <v>3.24</v>
      </c>
      <c r="F10" s="8">
        <v>4.21</v>
      </c>
      <c r="G10" s="8">
        <v>5.04</v>
      </c>
      <c r="H10" s="8">
        <v>6.31</v>
      </c>
      <c r="I10" s="8">
        <v>7.43</v>
      </c>
      <c r="J10" s="8">
        <v>8.69</v>
      </c>
      <c r="K10" s="8">
        <v>10.1</v>
      </c>
      <c r="L10" s="8">
        <v>12.3</v>
      </c>
      <c r="M10" s="8">
        <v>14.2</v>
      </c>
      <c r="N10" s="56"/>
      <c r="O10" s="56" t="s">
        <v>7296</v>
      </c>
      <c r="P10" s="67">
        <f t="shared" ref="P10" si="31">D10*25.406</f>
        <v>67.57996</v>
      </c>
      <c r="Q10" s="67">
        <f t="shared" ref="Q10" si="32">E10*25.406</f>
        <v>82.315439999999995</v>
      </c>
      <c r="R10" s="67">
        <f t="shared" ref="R10" si="33">F10*25.406</f>
        <v>106.95926</v>
      </c>
      <c r="S10" s="67">
        <f t="shared" ref="S10" si="34">G10*25.406</f>
        <v>128.04623999999998</v>
      </c>
      <c r="T10" s="67">
        <f t="shared" ref="T10" si="35">H10*25.406</f>
        <v>160.31186</v>
      </c>
      <c r="U10" s="67">
        <f t="shared" ref="U10" si="36">I10*25.406</f>
        <v>188.76657999999998</v>
      </c>
      <c r="V10" s="67">
        <f t="shared" ref="V10" si="37">J10*25.406</f>
        <v>220.77813999999998</v>
      </c>
      <c r="W10" s="67">
        <f t="shared" ref="W10" si="38">K10*25.406</f>
        <v>256.60059999999999</v>
      </c>
      <c r="X10" s="67">
        <f t="shared" ref="X10" si="39">L10*25.406</f>
        <v>312.49380000000002</v>
      </c>
      <c r="Y10" s="67">
        <f t="shared" ref="Y10" si="40">M10*25.406</f>
        <v>360.76519999999999</v>
      </c>
      <c r="Z10" s="68"/>
      <c r="AB10" s="39" t="s">
        <v>4523</v>
      </c>
      <c r="AC10" s="24">
        <v>36.698300000000003</v>
      </c>
      <c r="AD10" s="25">
        <v>-77.559700000000007</v>
      </c>
      <c r="AE10" s="26">
        <v>30.5</v>
      </c>
    </row>
    <row r="11" spans="1:31" s="65" customFormat="1" x14ac:dyDescent="0.25">
      <c r="B11" s="56" t="s">
        <v>4510</v>
      </c>
      <c r="C11" s="56" t="s">
        <v>1148</v>
      </c>
      <c r="D11" s="8">
        <v>2.93</v>
      </c>
      <c r="E11" s="8">
        <v>3.56</v>
      </c>
      <c r="F11" s="8">
        <v>4.62</v>
      </c>
      <c r="G11" s="8">
        <v>5.52</v>
      </c>
      <c r="H11" s="8">
        <v>6.88</v>
      </c>
      <c r="I11" s="8">
        <v>8.08</v>
      </c>
      <c r="J11" s="8">
        <v>9.43</v>
      </c>
      <c r="K11" s="8">
        <v>10.9</v>
      </c>
      <c r="L11" s="8">
        <v>13.3</v>
      </c>
      <c r="M11" s="8">
        <v>15.3</v>
      </c>
      <c r="N11" s="56"/>
      <c r="O11" s="56" t="s">
        <v>7297</v>
      </c>
      <c r="P11" s="67">
        <f>((ABS(D11-D10)+ABS(D12-D11))/2)*25.406</f>
        <v>9.5272499999999987</v>
      </c>
      <c r="Q11" s="67">
        <f t="shared" ref="Q11" si="41">((ABS(E11-E10)+ABS(E12-E11))/2)*25.406</f>
        <v>11.432699999999999</v>
      </c>
      <c r="R11" s="67">
        <f t="shared" ref="R11" si="42">((ABS(F11-F10)+ABS(F12-F11))/2)*25.406</f>
        <v>14.862510000000004</v>
      </c>
      <c r="S11" s="67">
        <f t="shared" ref="S11" si="43">((ABS(G11-G10)+ABS(G12-G11))/2)*25.406</f>
        <v>17.657169999999983</v>
      </c>
      <c r="T11" s="67">
        <f t="shared" ref="T11" si="44">((ABS(H11-H10)+ABS(H12-H11))/2)*25.406</f>
        <v>21.976190000000006</v>
      </c>
      <c r="U11" s="67">
        <f t="shared" ref="U11" si="45">((ABS(I11-I10)+ABS(I12-I11))/2)*25.406</f>
        <v>25.91412</v>
      </c>
      <c r="V11" s="67">
        <f t="shared" ref="V11" si="46">((ABS(J11-J10)+ABS(J12-J11))/2)*25.406</f>
        <v>30.614229999999999</v>
      </c>
      <c r="W11" s="67">
        <f t="shared" ref="W11" si="47">((ABS(K11-K10)+ABS(K12-K11))/2)*25.406</f>
        <v>35.06028000000002</v>
      </c>
      <c r="X11" s="67">
        <f t="shared" ref="X11" si="48">((ABS(L11-L10)+ABS(L12-L11))/2)*25.406</f>
        <v>45.730800000000016</v>
      </c>
      <c r="Y11" s="67">
        <f t="shared" ref="Y11" si="49">((ABS(M11-M10)+ABS(M12-M11))/2)*25.406</f>
        <v>53.352600000000031</v>
      </c>
      <c r="Z11" s="68"/>
      <c r="AB11" s="39" t="s">
        <v>4525</v>
      </c>
      <c r="AC11" s="24">
        <v>37.052100000000003</v>
      </c>
      <c r="AD11" s="25">
        <v>-78.649600000000007</v>
      </c>
      <c r="AE11" s="26">
        <v>173.4</v>
      </c>
    </row>
    <row r="12" spans="1:31" s="65" customFormat="1" x14ac:dyDescent="0.25">
      <c r="A12" s="69"/>
      <c r="B12" s="56" t="s">
        <v>4510</v>
      </c>
      <c r="C12" s="69" t="s">
        <v>213</v>
      </c>
      <c r="D12" s="70">
        <v>2.4500000000000002</v>
      </c>
      <c r="E12" s="70">
        <v>2.98</v>
      </c>
      <c r="F12" s="70">
        <v>3.86</v>
      </c>
      <c r="G12" s="70">
        <v>4.6100000000000003</v>
      </c>
      <c r="H12" s="70">
        <v>5.72</v>
      </c>
      <c r="I12" s="70">
        <v>6.69</v>
      </c>
      <c r="J12" s="70">
        <v>7.76</v>
      </c>
      <c r="K12" s="70">
        <v>8.94</v>
      </c>
      <c r="L12" s="70">
        <v>10.7</v>
      </c>
      <c r="M12" s="70">
        <v>12.2</v>
      </c>
      <c r="N12" s="69"/>
      <c r="O12" s="69" t="s">
        <v>7298</v>
      </c>
      <c r="P12" s="71">
        <f>P11/2</f>
        <v>4.7636249999999993</v>
      </c>
      <c r="Q12" s="71">
        <f t="shared" ref="Q12" si="50">Q11/2</f>
        <v>5.7163499999999994</v>
      </c>
      <c r="R12" s="71">
        <f t="shared" ref="R12" si="51">R11/2</f>
        <v>7.4312550000000019</v>
      </c>
      <c r="S12" s="71">
        <f t="shared" ref="S12" si="52">S11/2</f>
        <v>8.8285849999999915</v>
      </c>
      <c r="T12" s="71">
        <f t="shared" ref="T12" si="53">T11/2</f>
        <v>10.988095000000003</v>
      </c>
      <c r="U12" s="71">
        <f t="shared" ref="U12" si="54">U11/2</f>
        <v>12.95706</v>
      </c>
      <c r="V12" s="71">
        <f t="shared" ref="V12" si="55">V11/2</f>
        <v>15.307115</v>
      </c>
      <c r="W12" s="71">
        <f t="shared" ref="W12" si="56">W11/2</f>
        <v>17.53014000000001</v>
      </c>
      <c r="X12" s="71">
        <f t="shared" ref="X12" si="57">X11/2</f>
        <v>22.865400000000008</v>
      </c>
      <c r="Y12" s="71">
        <f t="shared" ref="Y12" si="58">Y11/2</f>
        <v>26.676300000000015</v>
      </c>
      <c r="Z12" s="71"/>
      <c r="AB12" s="39" t="s">
        <v>4526</v>
      </c>
      <c r="AC12" s="24">
        <v>37.326300000000003</v>
      </c>
      <c r="AD12" s="25">
        <v>-78.386399999999995</v>
      </c>
      <c r="AE12" s="26">
        <v>137.19999999999999</v>
      </c>
    </row>
    <row r="13" spans="1:31" s="65" customFormat="1" x14ac:dyDescent="0.25">
      <c r="B13" s="56" t="s">
        <v>3794</v>
      </c>
      <c r="C13" s="56" t="s">
        <v>102</v>
      </c>
      <c r="D13" s="8">
        <v>2.66</v>
      </c>
      <c r="E13" s="8">
        <v>3.23</v>
      </c>
      <c r="F13" s="8">
        <v>4.2</v>
      </c>
      <c r="G13" s="8">
        <v>5.05</v>
      </c>
      <c r="H13" s="8">
        <v>6.32</v>
      </c>
      <c r="I13" s="8">
        <v>7.44</v>
      </c>
      <c r="J13" s="8">
        <v>8.6999999999999993</v>
      </c>
      <c r="K13" s="8">
        <v>10.1</v>
      </c>
      <c r="L13" s="8">
        <v>12.3</v>
      </c>
      <c r="M13" s="8">
        <v>14.2</v>
      </c>
      <c r="N13" s="56"/>
      <c r="O13" s="56" t="s">
        <v>7296</v>
      </c>
      <c r="P13" s="67">
        <f t="shared" ref="P13" si="59">D13*25.406</f>
        <v>67.57996</v>
      </c>
      <c r="Q13" s="67">
        <f t="shared" ref="Q13" si="60">E13*25.406</f>
        <v>82.06138</v>
      </c>
      <c r="R13" s="67">
        <f t="shared" ref="R13" si="61">F13*25.406</f>
        <v>106.7052</v>
      </c>
      <c r="S13" s="67">
        <f t="shared" ref="S13" si="62">G13*25.406</f>
        <v>128.30029999999999</v>
      </c>
      <c r="T13" s="67">
        <f t="shared" ref="T13" si="63">H13*25.406</f>
        <v>160.56592000000001</v>
      </c>
      <c r="U13" s="67">
        <f t="shared" ref="U13" si="64">I13*25.406</f>
        <v>189.02064000000001</v>
      </c>
      <c r="V13" s="67">
        <f t="shared" ref="V13" si="65">J13*25.406</f>
        <v>221.03219999999996</v>
      </c>
      <c r="W13" s="67">
        <f t="shared" ref="W13" si="66">K13*25.406</f>
        <v>256.60059999999999</v>
      </c>
      <c r="X13" s="67">
        <f t="shared" ref="X13" si="67">L13*25.406</f>
        <v>312.49380000000002</v>
      </c>
      <c r="Y13" s="67">
        <f t="shared" ref="Y13" si="68">M13*25.406</f>
        <v>360.76519999999999</v>
      </c>
      <c r="Z13" s="68"/>
      <c r="AB13" s="39" t="s">
        <v>4508</v>
      </c>
      <c r="AC13" s="24">
        <v>38.319800000000001</v>
      </c>
      <c r="AD13" s="25">
        <v>-76.452600000000004</v>
      </c>
      <c r="AE13" s="26">
        <v>3.7</v>
      </c>
    </row>
    <row r="14" spans="1:31" s="65" customFormat="1" x14ac:dyDescent="0.25">
      <c r="B14" s="65" t="s">
        <v>3794</v>
      </c>
      <c r="C14" s="56" t="s">
        <v>1148</v>
      </c>
      <c r="D14" s="8">
        <v>2.91</v>
      </c>
      <c r="E14" s="8">
        <v>3.54</v>
      </c>
      <c r="F14" s="8">
        <v>4.5999999999999996</v>
      </c>
      <c r="G14" s="8">
        <v>5.5</v>
      </c>
      <c r="H14" s="8">
        <v>6.86</v>
      </c>
      <c r="I14" s="8">
        <v>8.0500000000000007</v>
      </c>
      <c r="J14" s="8">
        <v>9.39</v>
      </c>
      <c r="K14" s="8">
        <v>10.9</v>
      </c>
      <c r="L14" s="8">
        <v>13.2</v>
      </c>
      <c r="M14" s="8">
        <v>15.2</v>
      </c>
      <c r="N14" s="56"/>
      <c r="O14" s="56" t="s">
        <v>7297</v>
      </c>
      <c r="P14" s="67">
        <f>((ABS(D14-D13)+ABS(D15-D14))/2)*25.406</f>
        <v>9.0191299999999988</v>
      </c>
      <c r="Q14" s="67">
        <f t="shared" ref="Q14" si="69">((ABS(E14-E13)+ABS(E15-E14))/2)*25.406</f>
        <v>11.05161</v>
      </c>
      <c r="R14" s="67">
        <f t="shared" ref="R14" si="70">((ABS(F14-F13)+ABS(F15-F14))/2)*25.406</f>
        <v>14.354389999999986</v>
      </c>
      <c r="S14" s="67">
        <f t="shared" ref="S14" si="71">((ABS(G14-G13)+ABS(G15-G14))/2)*25.406</f>
        <v>16.89499</v>
      </c>
      <c r="T14" s="67">
        <f t="shared" ref="T14" si="72">((ABS(H14-H13)+ABS(H15-H14))/2)*25.406</f>
        <v>20.921841000000001</v>
      </c>
      <c r="U14" s="67">
        <f t="shared" ref="U14" si="73">((ABS(I14-I13)+ABS(I15-I14))/2)*25.406</f>
        <v>24.643820000000016</v>
      </c>
      <c r="V14" s="67">
        <f t="shared" ref="V14" si="74">((ABS(J14-J13)+ABS(J15-J14))/2)*25.406</f>
        <v>29.21690000000002</v>
      </c>
      <c r="W14" s="67">
        <f t="shared" ref="W14" si="75">((ABS(K14-K13)+ABS(K15-K14))/2)*25.406</f>
        <v>34.679190000000006</v>
      </c>
      <c r="X14" s="67">
        <f t="shared" ref="X14" si="76">((ABS(L14-L13)+ABS(L15-L14))/2)*25.406</f>
        <v>43.190199999999983</v>
      </c>
      <c r="Y14" s="67">
        <f t="shared" ref="Y14" si="77">((ABS(M14-M13)+ABS(M15-M14))/2)*25.406</f>
        <v>50.811999999999998</v>
      </c>
      <c r="Z14" s="68"/>
      <c r="AB14" s="39" t="s">
        <v>4529</v>
      </c>
      <c r="AC14" s="24">
        <v>39.416110000000003</v>
      </c>
      <c r="AD14" s="25">
        <v>-77.438890000000001</v>
      </c>
      <c r="AE14" s="26">
        <v>115.8</v>
      </c>
    </row>
    <row r="15" spans="1:31" s="65" customFormat="1" x14ac:dyDescent="0.25">
      <c r="A15" s="69"/>
      <c r="B15" s="65" t="s">
        <v>3794</v>
      </c>
      <c r="C15" s="69" t="s">
        <v>213</v>
      </c>
      <c r="D15" s="70">
        <v>2.4500000000000002</v>
      </c>
      <c r="E15" s="70">
        <v>2.98</v>
      </c>
      <c r="F15" s="70">
        <v>3.87</v>
      </c>
      <c r="G15" s="70">
        <v>4.62</v>
      </c>
      <c r="H15" s="70">
        <v>5.7530000000000001</v>
      </c>
      <c r="I15" s="70">
        <v>6.72</v>
      </c>
      <c r="J15" s="70">
        <v>7.78</v>
      </c>
      <c r="K15" s="70">
        <v>8.9700000000000006</v>
      </c>
      <c r="L15" s="70">
        <v>10.7</v>
      </c>
      <c r="M15" s="70">
        <v>12.2</v>
      </c>
      <c r="N15" s="69"/>
      <c r="O15" s="69" t="s">
        <v>7298</v>
      </c>
      <c r="P15" s="71">
        <f>P14/2</f>
        <v>4.5095649999999994</v>
      </c>
      <c r="Q15" s="71">
        <f t="shared" ref="Q15" si="78">Q14/2</f>
        <v>5.5258050000000001</v>
      </c>
      <c r="R15" s="71">
        <f t="shared" ref="R15" si="79">R14/2</f>
        <v>7.1771949999999931</v>
      </c>
      <c r="S15" s="71">
        <f t="shared" ref="S15" si="80">S14/2</f>
        <v>8.447495</v>
      </c>
      <c r="T15" s="71">
        <f t="shared" ref="T15" si="81">T14/2</f>
        <v>10.4609205</v>
      </c>
      <c r="U15" s="71">
        <f t="shared" ref="U15" si="82">U14/2</f>
        <v>12.321910000000008</v>
      </c>
      <c r="V15" s="71">
        <f t="shared" ref="V15" si="83">V14/2</f>
        <v>14.60845000000001</v>
      </c>
      <c r="W15" s="71">
        <f t="shared" ref="W15" si="84">W14/2</f>
        <v>17.339595000000003</v>
      </c>
      <c r="X15" s="71">
        <f t="shared" ref="X15" si="85">X14/2</f>
        <v>21.595099999999992</v>
      </c>
      <c r="Y15" s="71">
        <f t="shared" ref="Y15" si="86">Y14/2</f>
        <v>25.405999999999999</v>
      </c>
      <c r="Z15" s="71"/>
      <c r="AB15" s="39" t="s">
        <v>4509</v>
      </c>
      <c r="AC15" s="24">
        <v>36.729700000000001</v>
      </c>
      <c r="AD15" s="25">
        <v>-76.601500000000001</v>
      </c>
      <c r="AE15" s="26">
        <v>6.7</v>
      </c>
    </row>
    <row r="16" spans="1:31" s="65" customFormat="1" x14ac:dyDescent="0.25">
      <c r="B16" s="56" t="s">
        <v>4522</v>
      </c>
      <c r="C16" s="56" t="s">
        <v>102</v>
      </c>
      <c r="D16" s="72">
        <v>2.34</v>
      </c>
      <c r="E16" s="72">
        <v>2.81</v>
      </c>
      <c r="F16" s="72">
        <v>3.49</v>
      </c>
      <c r="G16" s="72">
        <v>4.0599999999999996</v>
      </c>
      <c r="H16" s="72">
        <v>4.9000000000000004</v>
      </c>
      <c r="I16" s="72">
        <v>5.62</v>
      </c>
      <c r="J16" s="72">
        <v>6.4</v>
      </c>
      <c r="K16" s="72">
        <v>7.25</v>
      </c>
      <c r="L16" s="72">
        <v>8.51</v>
      </c>
      <c r="M16" s="72">
        <v>8.57</v>
      </c>
      <c r="N16" s="56"/>
      <c r="O16" s="56" t="s">
        <v>7296</v>
      </c>
      <c r="P16" s="67">
        <f t="shared" ref="P16" si="87">D16*25.406</f>
        <v>59.450039999999994</v>
      </c>
      <c r="Q16" s="67">
        <f t="shared" ref="Q16" si="88">E16*25.406</f>
        <v>71.390860000000004</v>
      </c>
      <c r="R16" s="67">
        <f t="shared" ref="R16" si="89">F16*25.406</f>
        <v>88.666939999999997</v>
      </c>
      <c r="S16" s="67">
        <f t="shared" ref="S16" si="90">G16*25.406</f>
        <v>103.14835999999998</v>
      </c>
      <c r="T16" s="67">
        <f t="shared" ref="T16" si="91">H16*25.406</f>
        <v>124.4894</v>
      </c>
      <c r="U16" s="67">
        <f t="shared" ref="U16" si="92">I16*25.406</f>
        <v>142.78172000000001</v>
      </c>
      <c r="V16" s="67">
        <f t="shared" ref="V16" si="93">J16*25.406</f>
        <v>162.5984</v>
      </c>
      <c r="W16" s="67">
        <f t="shared" ref="W16" si="94">K16*25.406</f>
        <v>184.1935</v>
      </c>
      <c r="X16" s="67">
        <f t="shared" ref="X16" si="95">L16*25.406</f>
        <v>216.20505999999997</v>
      </c>
      <c r="Y16" s="67">
        <f t="shared" ref="Y16" si="96">M16*25.406</f>
        <v>217.72942</v>
      </c>
      <c r="Z16" s="68"/>
    </row>
    <row r="17" spans="1:26" s="65" customFormat="1" x14ac:dyDescent="0.25">
      <c r="B17" s="56" t="s">
        <v>4522</v>
      </c>
      <c r="C17" s="56" t="s">
        <v>1148</v>
      </c>
      <c r="D17" s="72">
        <v>2.58</v>
      </c>
      <c r="E17" s="72">
        <v>3.09</v>
      </c>
      <c r="F17" s="72">
        <v>3.84</v>
      </c>
      <c r="G17" s="72">
        <v>4.46</v>
      </c>
      <c r="H17" s="72">
        <v>5.36</v>
      </c>
      <c r="I17" s="72">
        <v>6.13</v>
      </c>
      <c r="J17" s="72">
        <v>6.96</v>
      </c>
      <c r="K17" s="72">
        <v>7.88</v>
      </c>
      <c r="L17" s="72">
        <v>9.23</v>
      </c>
      <c r="M17" s="72">
        <v>10.4</v>
      </c>
      <c r="N17" s="56"/>
      <c r="O17" s="56" t="s">
        <v>7297</v>
      </c>
      <c r="P17" s="67">
        <f>((ABS(D17-D16)+ABS(D18-D17))/2)*25.406</f>
        <v>8.6380400000000019</v>
      </c>
      <c r="Q17" s="67">
        <f t="shared" ref="Q17" si="97">((ABS(E17-E16)+ABS(E18-E17))/2)*25.406</f>
        <v>10.289429999999994</v>
      </c>
      <c r="R17" s="67">
        <f t="shared" ref="R17" si="98">((ABS(F17-F16)+ABS(F18-F17))/2)*25.406</f>
        <v>12.830029999999992</v>
      </c>
      <c r="S17" s="67">
        <f t="shared" ref="S17" si="99">((ABS(G17-G16)+ABS(G18-G17))/2)*25.406</f>
        <v>14.862510000000004</v>
      </c>
      <c r="T17" s="67">
        <f t="shared" ref="T17" si="100">((ABS(H17-H16)+ABS(H18-H17))/2)*25.406</f>
        <v>17.657170000000008</v>
      </c>
      <c r="U17" s="67">
        <f t="shared" ref="U17" si="101">((ABS(I17-I16)+ABS(I18-I17))/2)*25.406</f>
        <v>20.197769999999998</v>
      </c>
      <c r="V17" s="67">
        <f t="shared" ref="V17" si="102">((ABS(J17-J16)+ABS(J18-J17))/2)*25.406</f>
        <v>22.865399999999998</v>
      </c>
      <c r="W17" s="67">
        <f t="shared" ref="W17" si="103">((ABS(K17-K16)+ABS(K18-K17))/2)*25.406</f>
        <v>26.422239999999999</v>
      </c>
      <c r="X17" s="67">
        <f t="shared" ref="X17" si="104">((ABS(L17-L16)+ABS(L18-L17))/2)*25.406</f>
        <v>31.503440000000015</v>
      </c>
      <c r="Y17" s="67">
        <f t="shared" ref="Y17" si="105">((ABS(M17-M16)+ABS(M18-M17))/2)*25.406</f>
        <v>49.668729999999996</v>
      </c>
      <c r="Z17" s="68"/>
    </row>
    <row r="18" spans="1:26" s="65" customFormat="1" x14ac:dyDescent="0.25">
      <c r="A18" s="69"/>
      <c r="B18" s="56" t="s">
        <v>4522</v>
      </c>
      <c r="C18" s="69" t="s">
        <v>213</v>
      </c>
      <c r="D18" s="73">
        <v>2.14</v>
      </c>
      <c r="E18" s="73">
        <v>2.56</v>
      </c>
      <c r="F18" s="73">
        <v>3.18</v>
      </c>
      <c r="G18" s="73">
        <v>3.69</v>
      </c>
      <c r="H18" s="73">
        <v>4.43</v>
      </c>
      <c r="I18" s="73">
        <v>5.05</v>
      </c>
      <c r="J18" s="73">
        <v>5.72</v>
      </c>
      <c r="K18" s="73">
        <v>6.43</v>
      </c>
      <c r="L18" s="73">
        <v>7.47</v>
      </c>
      <c r="M18" s="73">
        <v>8.32</v>
      </c>
      <c r="N18" s="69"/>
      <c r="O18" s="69" t="s">
        <v>7298</v>
      </c>
      <c r="P18" s="71">
        <f>P17/2</f>
        <v>4.319020000000001</v>
      </c>
      <c r="Q18" s="71">
        <f t="shared" ref="Q18" si="106">Q17/2</f>
        <v>5.144714999999997</v>
      </c>
      <c r="R18" s="71">
        <f t="shared" ref="R18" si="107">R17/2</f>
        <v>6.4150149999999959</v>
      </c>
      <c r="S18" s="71">
        <f t="shared" ref="S18" si="108">S17/2</f>
        <v>7.4312550000000019</v>
      </c>
      <c r="T18" s="71">
        <f t="shared" ref="T18" si="109">T17/2</f>
        <v>8.8285850000000039</v>
      </c>
      <c r="U18" s="71">
        <f t="shared" ref="U18" si="110">U17/2</f>
        <v>10.098884999999999</v>
      </c>
      <c r="V18" s="71">
        <f t="shared" ref="V18" si="111">V17/2</f>
        <v>11.432699999999999</v>
      </c>
      <c r="W18" s="71">
        <f t="shared" ref="W18" si="112">W17/2</f>
        <v>13.211119999999999</v>
      </c>
      <c r="X18" s="71">
        <f t="shared" ref="X18" si="113">X17/2</f>
        <v>15.751720000000008</v>
      </c>
      <c r="Y18" s="71">
        <f t="shared" ref="Y18" si="114">Y17/2</f>
        <v>24.834364999999998</v>
      </c>
      <c r="Z18" s="71"/>
    </row>
    <row r="19" spans="1:26" s="65" customFormat="1" x14ac:dyDescent="0.25">
      <c r="B19" s="56" t="s">
        <v>4365</v>
      </c>
      <c r="C19" s="56" t="s">
        <v>102</v>
      </c>
      <c r="D19" s="8">
        <v>2.68</v>
      </c>
      <c r="E19" s="8">
        <v>3.26</v>
      </c>
      <c r="F19" s="8">
        <v>4.2300000000000004</v>
      </c>
      <c r="G19" s="8">
        <v>5.07</v>
      </c>
      <c r="H19" s="8">
        <v>6.35</v>
      </c>
      <c r="I19" s="8">
        <v>7.48</v>
      </c>
      <c r="J19" s="8">
        <v>8.75</v>
      </c>
      <c r="K19" s="8">
        <v>10.199999999999999</v>
      </c>
      <c r="L19" s="8">
        <v>12.4</v>
      </c>
      <c r="M19" s="8">
        <v>14.3</v>
      </c>
      <c r="N19" s="56"/>
      <c r="O19" s="56" t="s">
        <v>7296</v>
      </c>
      <c r="P19" s="67">
        <f t="shared" ref="P19" si="115">D19*25.406</f>
        <v>68.088080000000005</v>
      </c>
      <c r="Q19" s="67">
        <f t="shared" ref="Q19" si="116">E19*25.406</f>
        <v>82.823559999999986</v>
      </c>
      <c r="R19" s="67">
        <f t="shared" ref="R19" si="117">F19*25.406</f>
        <v>107.46738000000001</v>
      </c>
      <c r="S19" s="67">
        <f t="shared" ref="S19" si="118">G19*25.406</f>
        <v>128.80842000000001</v>
      </c>
      <c r="T19" s="67">
        <f t="shared" ref="T19" si="119">H19*25.406</f>
        <v>161.32809999999998</v>
      </c>
      <c r="U19" s="67">
        <f t="shared" ref="U19" si="120">I19*25.406</f>
        <v>190.03688</v>
      </c>
      <c r="V19" s="67">
        <f t="shared" ref="V19" si="121">J19*25.406</f>
        <v>222.30249999999998</v>
      </c>
      <c r="W19" s="67">
        <f t="shared" ref="W19" si="122">K19*25.406</f>
        <v>259.14119999999997</v>
      </c>
      <c r="X19" s="67">
        <f t="shared" ref="X19" si="123">L19*25.406</f>
        <v>315.03440000000001</v>
      </c>
      <c r="Y19" s="67">
        <f t="shared" ref="Y19" si="124">M19*25.406</f>
        <v>363.30579999999998</v>
      </c>
      <c r="Z19" s="68"/>
    </row>
    <row r="20" spans="1:26" s="65" customFormat="1" x14ac:dyDescent="0.25">
      <c r="B20" s="56" t="s">
        <v>4365</v>
      </c>
      <c r="C20" s="56" t="s">
        <v>1148</v>
      </c>
      <c r="D20" s="8">
        <v>3.02</v>
      </c>
      <c r="E20" s="8">
        <v>3.67</v>
      </c>
      <c r="F20" s="8">
        <v>4.75</v>
      </c>
      <c r="G20" s="8">
        <v>5.68</v>
      </c>
      <c r="H20" s="8">
        <v>7.1</v>
      </c>
      <c r="I20" s="8">
        <v>8.32</v>
      </c>
      <c r="J20" s="8">
        <v>9.7100000000000009</v>
      </c>
      <c r="K20" s="8">
        <v>11.3</v>
      </c>
      <c r="L20" s="8">
        <v>13.7</v>
      </c>
      <c r="M20" s="8">
        <v>15.8</v>
      </c>
      <c r="N20" s="56"/>
      <c r="O20" s="56" t="s">
        <v>7297</v>
      </c>
      <c r="P20" s="67">
        <f>((ABS(D20-D19)+ABS(D21-D20))/2)*25.406</f>
        <v>11.813789999999996</v>
      </c>
      <c r="Q20" s="67">
        <f t="shared" ref="Q20" si="125">((ABS(E20-E19)+ABS(E21-E20))/2)*25.406</f>
        <v>14.227360000000001</v>
      </c>
      <c r="R20" s="67">
        <f t="shared" ref="R20" si="126">((ABS(F20-F19)+ABS(F21-F20))/2)*25.406</f>
        <v>18.292319999999993</v>
      </c>
      <c r="S20" s="67">
        <f t="shared" ref="S20" si="127">((ABS(G20-G19)+ABS(G21-G20))/2)*25.406</f>
        <v>21.849159999999983</v>
      </c>
      <c r="T20" s="67">
        <f t="shared" ref="T20" si="128">((ABS(H20-H19)+ABS(H21-H20))/2)*25.406</f>
        <v>27.565509999999996</v>
      </c>
      <c r="U20" s="67">
        <f t="shared" ref="U20" si="129">((ABS(I20-I19)+ABS(I21-I20))/2)*25.406</f>
        <v>31.884529999999994</v>
      </c>
      <c r="V20" s="67">
        <f t="shared" ref="V20" si="130">((ABS(J20-J19)+ABS(J21-J20))/2)*25.406</f>
        <v>37.600880000000018</v>
      </c>
      <c r="W20" s="67">
        <f t="shared" ref="W20" si="131">((ABS(K20-K19)+ABS(K21-K20))/2)*25.406</f>
        <v>44.587530000000015</v>
      </c>
      <c r="X20" s="67">
        <f t="shared" ref="X20" si="132">((ABS(L20-L19)+ABS(L21-L20))/2)*25.406</f>
        <v>55.893199999999979</v>
      </c>
      <c r="Y20" s="67">
        <f t="shared" ref="Y20" si="133">((ABS(M20-M19)+ABS(M21-M20))/2)*25.406</f>
        <v>66.055600000000013</v>
      </c>
      <c r="Z20" s="68"/>
    </row>
    <row r="21" spans="1:26" s="65" customFormat="1" x14ac:dyDescent="0.25">
      <c r="A21" s="69"/>
      <c r="B21" s="65" t="s">
        <v>4365</v>
      </c>
      <c r="C21" s="69" t="s">
        <v>213</v>
      </c>
      <c r="D21" s="70">
        <v>2.4300000000000002</v>
      </c>
      <c r="E21" s="70">
        <v>2.96</v>
      </c>
      <c r="F21" s="70">
        <v>3.83</v>
      </c>
      <c r="G21" s="70">
        <v>4.57</v>
      </c>
      <c r="H21" s="70">
        <v>5.68</v>
      </c>
      <c r="I21" s="70">
        <v>6.65</v>
      </c>
      <c r="J21" s="70">
        <v>7.71</v>
      </c>
      <c r="K21" s="70">
        <v>8.89</v>
      </c>
      <c r="L21" s="70">
        <v>10.6</v>
      </c>
      <c r="M21" s="70">
        <v>12.1</v>
      </c>
      <c r="N21" s="69"/>
      <c r="O21" s="69" t="s">
        <v>7298</v>
      </c>
      <c r="P21" s="71">
        <f>P20/2</f>
        <v>5.9068949999999978</v>
      </c>
      <c r="Q21" s="71">
        <f t="shared" ref="Q21" si="134">Q20/2</f>
        <v>7.1136800000000004</v>
      </c>
      <c r="R21" s="71">
        <f t="shared" ref="R21" si="135">R20/2</f>
        <v>9.1461599999999965</v>
      </c>
      <c r="S21" s="71">
        <f t="shared" ref="S21" si="136">S20/2</f>
        <v>10.924579999999992</v>
      </c>
      <c r="T21" s="71">
        <f t="shared" ref="T21" si="137">T20/2</f>
        <v>13.782754999999998</v>
      </c>
      <c r="U21" s="71">
        <f t="shared" ref="U21" si="138">U20/2</f>
        <v>15.942264999999997</v>
      </c>
      <c r="V21" s="71">
        <f t="shared" ref="V21" si="139">V20/2</f>
        <v>18.800440000000009</v>
      </c>
      <c r="W21" s="71">
        <f t="shared" ref="W21" si="140">W20/2</f>
        <v>22.293765000000008</v>
      </c>
      <c r="X21" s="71">
        <f t="shared" ref="X21" si="141">X20/2</f>
        <v>27.946599999999989</v>
      </c>
      <c r="Y21" s="71">
        <f t="shared" ref="Y21" si="142">Y20/2</f>
        <v>33.027800000000006</v>
      </c>
      <c r="Z21" s="68"/>
    </row>
    <row r="22" spans="1:26" s="65" customFormat="1" x14ac:dyDescent="0.25">
      <c r="B22" s="39" t="s">
        <v>7624</v>
      </c>
      <c r="C22" s="56" t="s">
        <v>102</v>
      </c>
      <c r="D22" s="72">
        <v>2.74</v>
      </c>
      <c r="E22" s="72">
        <v>3.32</v>
      </c>
      <c r="F22" s="72">
        <v>4.24</v>
      </c>
      <c r="G22" s="72">
        <v>5.0199999999999996</v>
      </c>
      <c r="H22" s="72">
        <v>6.18</v>
      </c>
      <c r="I22" s="72">
        <v>7.18</v>
      </c>
      <c r="J22" s="72">
        <v>8.27</v>
      </c>
      <c r="K22" s="72">
        <v>9.48</v>
      </c>
      <c r="L22" s="72">
        <v>11.3</v>
      </c>
      <c r="M22" s="72">
        <v>12.8</v>
      </c>
      <c r="N22" s="56"/>
      <c r="O22" s="56" t="s">
        <v>7296</v>
      </c>
      <c r="P22" s="67">
        <f t="shared" ref="P22" si="143">D22*25.406</f>
        <v>69.612440000000007</v>
      </c>
      <c r="Q22" s="67">
        <f t="shared" ref="Q22" si="144">E22*25.406</f>
        <v>84.347919999999988</v>
      </c>
      <c r="R22" s="67">
        <f t="shared" ref="R22" si="145">F22*25.406</f>
        <v>107.72144</v>
      </c>
      <c r="S22" s="67">
        <f t="shared" ref="S22" si="146">G22*25.406</f>
        <v>127.53811999999998</v>
      </c>
      <c r="T22" s="67">
        <f t="shared" ref="T22" si="147">H22*25.406</f>
        <v>157.00907999999998</v>
      </c>
      <c r="U22" s="67">
        <f t="shared" ref="U22" si="148">I22*25.406</f>
        <v>182.41507999999999</v>
      </c>
      <c r="V22" s="67">
        <f t="shared" ref="V22" si="149">J22*25.406</f>
        <v>210.10761999999997</v>
      </c>
      <c r="W22" s="67">
        <f t="shared" ref="W22" si="150">K22*25.406</f>
        <v>240.84888000000001</v>
      </c>
      <c r="X22" s="67">
        <f t="shared" ref="X22" si="151">L22*25.406</f>
        <v>287.08780000000002</v>
      </c>
      <c r="Y22" s="67">
        <f t="shared" ref="Y22" si="152">M22*25.406</f>
        <v>325.1968</v>
      </c>
      <c r="Z22" s="67"/>
    </row>
    <row r="23" spans="1:26" s="65" customFormat="1" x14ac:dyDescent="0.25">
      <c r="A23" s="56"/>
      <c r="B23" s="39" t="s">
        <v>7624</v>
      </c>
      <c r="C23" s="56" t="s">
        <v>1148</v>
      </c>
      <c r="D23" s="72">
        <v>2.48</v>
      </c>
      <c r="E23" s="72">
        <v>3.01</v>
      </c>
      <c r="F23" s="72">
        <v>3.84</v>
      </c>
      <c r="G23" s="72">
        <v>4.53</v>
      </c>
      <c r="H23" s="72">
        <v>5.54</v>
      </c>
      <c r="I23" s="72">
        <v>6.39</v>
      </c>
      <c r="J23" s="72">
        <v>7.3</v>
      </c>
      <c r="K23" s="72">
        <v>8.2799999999999994</v>
      </c>
      <c r="L23" s="72">
        <v>9.7100000000000009</v>
      </c>
      <c r="M23" s="72">
        <v>10.9</v>
      </c>
      <c r="N23" s="56"/>
      <c r="O23" s="56" t="s">
        <v>7297</v>
      </c>
      <c r="P23" s="67">
        <f>((ABS(D23-D22)+ABS(D24-D23))/2)*25.406</f>
        <v>10.670520000000003</v>
      </c>
      <c r="Q23" s="67">
        <f t="shared" ref="Q23" si="153">((ABS(E23-E22)+ABS(E24-E23))/2)*25.406</f>
        <v>12.830030000000002</v>
      </c>
      <c r="R23" s="67">
        <f t="shared" ref="R23" si="154">((ABS(F23-F22)+ABS(F24-F23))/2)*25.406</f>
        <v>16.386870000000012</v>
      </c>
      <c r="S23" s="67">
        <f t="shared" ref="S23" si="155">((ABS(G23-G22)+ABS(G24-G23))/2)*25.406</f>
        <v>19.689649999999986</v>
      </c>
      <c r="T23" s="67">
        <f t="shared" ref="T23" si="156">((ABS(H23-H22)+ABS(H24-H23))/2)*25.406</f>
        <v>25.024909999999995</v>
      </c>
      <c r="U23" s="67">
        <f t="shared" ref="U23" si="157">((ABS(I23-I22)+ABS(I24-I23))/2)*25.406</f>
        <v>29.852050000000006</v>
      </c>
      <c r="V23" s="67">
        <f t="shared" ref="V23" si="158">((ABS(J23-J22)+ABS(J24-J23))/2)*25.406</f>
        <v>35.82246</v>
      </c>
      <c r="W23" s="67">
        <f t="shared" ref="W23" si="159">((ABS(K23-K22)+ABS(K24-K23))/2)*25.406</f>
        <v>43.444260000000021</v>
      </c>
      <c r="X23" s="67">
        <f t="shared" ref="X23" si="160">((ABS(L23-L22)+ABS(L24-L23))/2)*25.406</f>
        <v>54.368839999999992</v>
      </c>
      <c r="Y23" s="67">
        <f t="shared" ref="Y23" si="161">((ABS(M23-M22)+ABS(M24-M23))/2)*25.406</f>
        <v>64.785299999999992</v>
      </c>
      <c r="Z23" s="67"/>
    </row>
    <row r="24" spans="1:26" s="65" customFormat="1" x14ac:dyDescent="0.25">
      <c r="A24" s="69"/>
      <c r="B24" s="63" t="s">
        <v>7624</v>
      </c>
      <c r="C24" s="69" t="s">
        <v>213</v>
      </c>
      <c r="D24" s="73">
        <v>3.06</v>
      </c>
      <c r="E24" s="73">
        <v>3.71</v>
      </c>
      <c r="F24" s="73">
        <v>4.7300000000000004</v>
      </c>
      <c r="G24" s="73">
        <v>5.59</v>
      </c>
      <c r="H24" s="73">
        <v>6.87</v>
      </c>
      <c r="I24" s="73">
        <v>7.95</v>
      </c>
      <c r="J24" s="73">
        <v>9.15</v>
      </c>
      <c r="K24" s="73">
        <v>10.5</v>
      </c>
      <c r="L24" s="73">
        <v>12.4</v>
      </c>
      <c r="M24" s="73">
        <v>14.1</v>
      </c>
      <c r="N24" s="69"/>
      <c r="O24" s="69" t="s">
        <v>7298</v>
      </c>
      <c r="P24" s="71">
        <f>P23/2</f>
        <v>5.3352600000000017</v>
      </c>
      <c r="Q24" s="71">
        <f t="shared" ref="Q24" si="162">Q23/2</f>
        <v>6.4150150000000012</v>
      </c>
      <c r="R24" s="71">
        <f t="shared" ref="R24" si="163">R23/2</f>
        <v>8.1934350000000062</v>
      </c>
      <c r="S24" s="71">
        <f t="shared" ref="S24" si="164">S23/2</f>
        <v>9.8448249999999931</v>
      </c>
      <c r="T24" s="71">
        <f t="shared" ref="T24" si="165">T23/2</f>
        <v>12.512454999999997</v>
      </c>
      <c r="U24" s="71">
        <f t="shared" ref="U24" si="166">U23/2</f>
        <v>14.926025000000003</v>
      </c>
      <c r="V24" s="71">
        <f t="shared" ref="V24" si="167">V23/2</f>
        <v>17.91123</v>
      </c>
      <c r="W24" s="71">
        <f t="shared" ref="W24" si="168">W23/2</f>
        <v>21.722130000000011</v>
      </c>
      <c r="X24" s="71">
        <f t="shared" ref="X24" si="169">X23/2</f>
        <v>27.184419999999996</v>
      </c>
      <c r="Y24" s="71">
        <f t="shared" ref="Y24" si="170">Y23/2</f>
        <v>32.392649999999996</v>
      </c>
      <c r="Z24" s="71"/>
    </row>
    <row r="25" spans="1:26" s="65" customFormat="1" x14ac:dyDescent="0.25">
      <c r="B25" s="39" t="s">
        <v>4516</v>
      </c>
      <c r="C25" s="56" t="s">
        <v>102</v>
      </c>
      <c r="D25" s="8">
        <v>2.8</v>
      </c>
      <c r="E25" s="8">
        <v>3.39</v>
      </c>
      <c r="F25" s="8">
        <v>4.37</v>
      </c>
      <c r="G25" s="8">
        <v>5.18</v>
      </c>
      <c r="H25" s="8">
        <v>6.34</v>
      </c>
      <c r="I25" s="8">
        <v>7.31</v>
      </c>
      <c r="J25" s="8">
        <v>8.36</v>
      </c>
      <c r="K25" s="8">
        <v>9.48</v>
      </c>
      <c r="L25" s="8">
        <v>11.1</v>
      </c>
      <c r="M25" s="8">
        <v>12.5</v>
      </c>
      <c r="N25" s="56"/>
      <c r="O25" s="56" t="s">
        <v>7296</v>
      </c>
      <c r="P25" s="67">
        <f t="shared" ref="P25" si="171">D25*25.406</f>
        <v>71.136799999999994</v>
      </c>
      <c r="Q25" s="67">
        <f t="shared" ref="Q25" si="172">E25*25.406</f>
        <v>86.126339999999999</v>
      </c>
      <c r="R25" s="67">
        <f t="shared" ref="R25" si="173">F25*25.406</f>
        <v>111.02422</v>
      </c>
      <c r="S25" s="67">
        <f t="shared" ref="S25" si="174">G25*25.406</f>
        <v>131.60307999999998</v>
      </c>
      <c r="T25" s="67">
        <f t="shared" ref="T25" si="175">H25*25.406</f>
        <v>161.07404</v>
      </c>
      <c r="U25" s="67">
        <f t="shared" ref="U25" si="176">I25*25.406</f>
        <v>185.71785999999997</v>
      </c>
      <c r="V25" s="67">
        <f t="shared" ref="V25" si="177">J25*25.406</f>
        <v>212.39415999999997</v>
      </c>
      <c r="W25" s="67">
        <f t="shared" ref="W25" si="178">K25*25.406</f>
        <v>240.84888000000001</v>
      </c>
      <c r="X25" s="67">
        <f t="shared" ref="X25" si="179">L25*25.406</f>
        <v>282.00659999999999</v>
      </c>
      <c r="Y25" s="67">
        <f t="shared" ref="Y25" si="180">M25*25.406</f>
        <v>317.57499999999999</v>
      </c>
      <c r="Z25" s="68"/>
    </row>
    <row r="26" spans="1:26" s="65" customFormat="1" x14ac:dyDescent="0.25">
      <c r="B26" s="39" t="s">
        <v>4516</v>
      </c>
      <c r="C26" s="56" t="s">
        <v>1148</v>
      </c>
      <c r="D26" s="8">
        <v>3.07</v>
      </c>
      <c r="E26" s="8">
        <v>3.74</v>
      </c>
      <c r="F26" s="8">
        <v>4.8099999999999996</v>
      </c>
      <c r="G26" s="8">
        <v>5.69</v>
      </c>
      <c r="H26" s="8">
        <v>6.95</v>
      </c>
      <c r="I26" s="8">
        <v>8.01</v>
      </c>
      <c r="J26" s="8">
        <v>9.16</v>
      </c>
      <c r="K26" s="8">
        <v>10.4</v>
      </c>
      <c r="L26" s="8">
        <v>12.2</v>
      </c>
      <c r="M26" s="8">
        <v>13.7</v>
      </c>
      <c r="N26" s="56"/>
      <c r="O26" s="56" t="s">
        <v>7297</v>
      </c>
      <c r="P26" s="67">
        <f>((ABS(D26-D25)+ABS(D27-D26))/2)*25.406</f>
        <v>10.03537</v>
      </c>
      <c r="Q26" s="67">
        <f t="shared" ref="Q26" si="181">((ABS(E26-E25)+ABS(E27-E26))/2)*25.406</f>
        <v>12.575970000000002</v>
      </c>
      <c r="R26" s="67">
        <f t="shared" ref="R26" si="182">((ABS(F26-F25)+ABS(F27-F26))/2)*25.406</f>
        <v>16.259839999999986</v>
      </c>
      <c r="S26" s="67">
        <f t="shared" ref="S26" si="183">((ABS(G26-G25)+ABS(G27-G26))/2)*25.406</f>
        <v>19.054500000000012</v>
      </c>
      <c r="T26" s="67">
        <f t="shared" ref="T26" si="184">((ABS(H26-H25)+ABS(H27-H26))/2)*25.406</f>
        <v>23.37352000000001</v>
      </c>
      <c r="U26" s="67">
        <f t="shared" ref="U26" si="185">((ABS(I26-I25)+ABS(I27-I26))/2)*25.406</f>
        <v>27.438480000000002</v>
      </c>
      <c r="V26" s="67">
        <f t="shared" ref="V26" si="186">((ABS(J26-J25)+ABS(J27-J26))/2)*25.406</f>
        <v>32.011560000000003</v>
      </c>
      <c r="W26" s="67">
        <f t="shared" ref="W26" si="187">((ABS(K26-K25)+ABS(K27-K26))/2)*25.406</f>
        <v>37.473850000000013</v>
      </c>
      <c r="X26" s="67">
        <f t="shared" ref="X26" si="188">((ABS(L26-L25)+ABS(L27-L26))/2)*25.406</f>
        <v>45.34970999999998</v>
      </c>
      <c r="Y26" s="67">
        <f t="shared" ref="Y26" si="189">((ABS(M26-M25)+ABS(M27-M26))/2)*25.406</f>
        <v>52.082299999999968</v>
      </c>
      <c r="Z26" s="68"/>
    </row>
    <row r="27" spans="1:26" s="65" customFormat="1" x14ac:dyDescent="0.25">
      <c r="A27" s="69"/>
      <c r="B27" s="39" t="s">
        <v>4516</v>
      </c>
      <c r="C27" s="69" t="s">
        <v>213</v>
      </c>
      <c r="D27" s="70">
        <v>2.5499999999999998</v>
      </c>
      <c r="E27" s="70">
        <v>3.1</v>
      </c>
      <c r="F27" s="70">
        <v>3.97</v>
      </c>
      <c r="G27" s="70">
        <v>4.7</v>
      </c>
      <c r="H27" s="70">
        <v>5.72</v>
      </c>
      <c r="I27" s="70">
        <v>6.55</v>
      </c>
      <c r="J27" s="70">
        <v>7.44</v>
      </c>
      <c r="K27" s="70">
        <v>8.3699999999999992</v>
      </c>
      <c r="L27" s="70">
        <v>9.73</v>
      </c>
      <c r="M27" s="70">
        <v>10.8</v>
      </c>
      <c r="N27" s="69"/>
      <c r="O27" s="69" t="s">
        <v>7298</v>
      </c>
      <c r="P27" s="71">
        <f>P26/2</f>
        <v>5.0176850000000002</v>
      </c>
      <c r="Q27" s="71">
        <f t="shared" ref="Q27" si="190">Q26/2</f>
        <v>6.2879850000000008</v>
      </c>
      <c r="R27" s="71">
        <f t="shared" ref="R27" si="191">R26/2</f>
        <v>8.1299199999999932</v>
      </c>
      <c r="S27" s="71">
        <f t="shared" ref="S27" si="192">S26/2</f>
        <v>9.5272500000000058</v>
      </c>
      <c r="T27" s="71">
        <f t="shared" ref="T27" si="193">T26/2</f>
        <v>11.686760000000005</v>
      </c>
      <c r="U27" s="71">
        <f t="shared" ref="U27" si="194">U26/2</f>
        <v>13.719240000000001</v>
      </c>
      <c r="V27" s="71">
        <f t="shared" ref="V27" si="195">V26/2</f>
        <v>16.005780000000001</v>
      </c>
      <c r="W27" s="71">
        <f t="shared" ref="W27" si="196">W26/2</f>
        <v>18.736925000000006</v>
      </c>
      <c r="X27" s="71">
        <f t="shared" ref="X27" si="197">X26/2</f>
        <v>22.67485499999999</v>
      </c>
      <c r="Y27" s="71">
        <f t="shared" ref="Y27" si="198">Y26/2</f>
        <v>26.041149999999984</v>
      </c>
      <c r="Z27" s="71"/>
    </row>
    <row r="28" spans="1:26" s="65" customFormat="1" x14ac:dyDescent="0.25">
      <c r="B28" s="56" t="s">
        <v>4511</v>
      </c>
      <c r="C28" s="56" t="s">
        <v>102</v>
      </c>
      <c r="D28" s="8">
        <v>2.84</v>
      </c>
      <c r="E28" s="8">
        <v>3.46</v>
      </c>
      <c r="F28" s="8">
        <v>4.49</v>
      </c>
      <c r="G28" s="8">
        <v>5.39</v>
      </c>
      <c r="H28" s="8">
        <v>6.75</v>
      </c>
      <c r="I28" s="8">
        <v>7.95</v>
      </c>
      <c r="J28" s="8">
        <v>9.31</v>
      </c>
      <c r="K28" s="8">
        <v>10.8</v>
      </c>
      <c r="L28" s="8">
        <v>13.2</v>
      </c>
      <c r="M28" s="8">
        <v>15.2</v>
      </c>
      <c r="N28" s="56"/>
      <c r="O28" s="56" t="s">
        <v>7296</v>
      </c>
      <c r="P28" s="67">
        <f t="shared" ref="P28" si="199">D28*25.406</f>
        <v>72.15303999999999</v>
      </c>
      <c r="Q28" s="67">
        <f t="shared" ref="Q28" si="200">E28*25.406</f>
        <v>87.904759999999996</v>
      </c>
      <c r="R28" s="67">
        <f t="shared" ref="R28" si="201">F28*25.406</f>
        <v>114.07294</v>
      </c>
      <c r="S28" s="67">
        <f t="shared" ref="S28" si="202">G28*25.406</f>
        <v>136.93833999999998</v>
      </c>
      <c r="T28" s="67">
        <f t="shared" ref="T28" si="203">H28*25.406</f>
        <v>171.4905</v>
      </c>
      <c r="U28" s="67">
        <f t="shared" ref="U28" si="204">I28*25.406</f>
        <v>201.9777</v>
      </c>
      <c r="V28" s="67">
        <f t="shared" ref="V28" si="205">J28*25.406</f>
        <v>236.52986000000001</v>
      </c>
      <c r="W28" s="67">
        <f t="shared" ref="W28" si="206">K28*25.406</f>
        <v>274.38479999999998</v>
      </c>
      <c r="X28" s="67">
        <f t="shared" ref="X28" si="207">L28*25.406</f>
        <v>335.35919999999999</v>
      </c>
      <c r="Y28" s="67">
        <f t="shared" ref="Y28" si="208">M28*25.406</f>
        <v>386.17119999999994</v>
      </c>
      <c r="Z28" s="68"/>
    </row>
    <row r="29" spans="1:26" s="65" customFormat="1" x14ac:dyDescent="0.25">
      <c r="B29" s="56" t="s">
        <v>4511</v>
      </c>
      <c r="C29" s="56" t="s">
        <v>1148</v>
      </c>
      <c r="D29" s="8">
        <v>3.19</v>
      </c>
      <c r="E29" s="8">
        <v>3.88</v>
      </c>
      <c r="F29" s="8">
        <v>5.03</v>
      </c>
      <c r="G29" s="8">
        <v>6.02</v>
      </c>
      <c r="H29" s="8">
        <v>7.51</v>
      </c>
      <c r="I29" s="8">
        <v>8.82</v>
      </c>
      <c r="J29" s="8">
        <v>10.3</v>
      </c>
      <c r="K29" s="8">
        <v>12</v>
      </c>
      <c r="L29" s="8">
        <v>14.6</v>
      </c>
      <c r="M29" s="8">
        <v>16.8</v>
      </c>
      <c r="N29" s="56"/>
      <c r="O29" s="56" t="s">
        <v>7297</v>
      </c>
      <c r="P29" s="67">
        <f>((ABS(D29-D28)+ABS(D30-D29))/2)*25.406</f>
        <v>12.321910000000003</v>
      </c>
      <c r="Q29" s="67">
        <f t="shared" ref="Q29" si="209">((ABS(E29-E28)+ABS(E30-E29))/2)*25.406</f>
        <v>14.989539999999996</v>
      </c>
      <c r="R29" s="67">
        <f t="shared" ref="R29" si="210">((ABS(F29-F28)+ABS(F30-F29))/2)*25.406</f>
        <v>19.308560000000003</v>
      </c>
      <c r="S29" s="67">
        <f t="shared" ref="S29" si="211">((ABS(G29-G28)+ABS(G30-G29))/2)*25.406</f>
        <v>22.992429999999995</v>
      </c>
      <c r="T29" s="67">
        <f t="shared" ref="T29" si="212">((ABS(H29-H28)+ABS(H30-H29))/2)*25.406</f>
        <v>28.58175</v>
      </c>
      <c r="U29" s="67">
        <f t="shared" ref="U29" si="213">((ABS(I29-I28)+ABS(I30-I29))/2)*25.406</f>
        <v>33.662950000000002</v>
      </c>
      <c r="V29" s="67">
        <f t="shared" ref="V29" si="214">((ABS(J29-J28)+ABS(J30-J29))/2)*25.406</f>
        <v>39.63336000000001</v>
      </c>
      <c r="W29" s="67">
        <f t="shared" ref="W29" si="215">((ABS(K29-K28)+ABS(K30-K29))/2)*25.406</f>
        <v>48.144369999999988</v>
      </c>
      <c r="X29" s="67">
        <f t="shared" ref="X29" si="216">((ABS(L29-L28)+ABS(L30-L29))/2)*25.406</f>
        <v>59.70409999999999</v>
      </c>
      <c r="Y29" s="67">
        <f t="shared" ref="Y29" si="217">((ABS(M29-M28)+ABS(M30-M29))/2)*25.406</f>
        <v>69.866500000000016</v>
      </c>
      <c r="Z29" s="68"/>
    </row>
    <row r="30" spans="1:26" s="65" customFormat="1" x14ac:dyDescent="0.25">
      <c r="B30" s="56" t="s">
        <v>4511</v>
      </c>
      <c r="C30" s="69" t="s">
        <v>213</v>
      </c>
      <c r="D30" s="70">
        <v>2.57</v>
      </c>
      <c r="E30" s="70">
        <v>3.12</v>
      </c>
      <c r="F30" s="70">
        <v>4.05</v>
      </c>
      <c r="G30" s="70">
        <v>4.84</v>
      </c>
      <c r="H30" s="70">
        <v>6.02</v>
      </c>
      <c r="I30" s="70">
        <v>7.04</v>
      </c>
      <c r="J30" s="70">
        <v>8.17</v>
      </c>
      <c r="K30" s="70">
        <v>9.41</v>
      </c>
      <c r="L30" s="70">
        <v>11.3</v>
      </c>
      <c r="M30" s="70">
        <v>12.9</v>
      </c>
      <c r="N30" s="69"/>
      <c r="O30" s="69" t="s">
        <v>7298</v>
      </c>
      <c r="P30" s="71">
        <f>P29/2</f>
        <v>6.1609550000000013</v>
      </c>
      <c r="Q30" s="71">
        <f t="shared" ref="Q30" si="218">Q29/2</f>
        <v>7.4947699999999982</v>
      </c>
      <c r="R30" s="71">
        <f t="shared" ref="R30" si="219">R29/2</f>
        <v>9.6542800000000017</v>
      </c>
      <c r="S30" s="71">
        <f t="shared" ref="S30" si="220">S29/2</f>
        <v>11.496214999999998</v>
      </c>
      <c r="T30" s="71">
        <f t="shared" ref="T30" si="221">T29/2</f>
        <v>14.290875</v>
      </c>
      <c r="U30" s="71">
        <f t="shared" ref="U30" si="222">U29/2</f>
        <v>16.831475000000001</v>
      </c>
      <c r="V30" s="71">
        <f t="shared" ref="V30" si="223">V29/2</f>
        <v>19.816680000000005</v>
      </c>
      <c r="W30" s="71">
        <f t="shared" ref="W30" si="224">W29/2</f>
        <v>24.072184999999994</v>
      </c>
      <c r="X30" s="71">
        <f t="shared" ref="X30" si="225">X29/2</f>
        <v>29.852049999999995</v>
      </c>
      <c r="Y30" s="71">
        <f t="shared" ref="Y30" si="226">Y29/2</f>
        <v>34.933250000000008</v>
      </c>
      <c r="Z30" s="71"/>
    </row>
    <row r="31" spans="1:26" s="65" customFormat="1" x14ac:dyDescent="0.25">
      <c r="B31" s="39" t="s">
        <v>3793</v>
      </c>
      <c r="C31" s="65" t="s">
        <v>102</v>
      </c>
      <c r="D31" s="8">
        <v>2.63</v>
      </c>
      <c r="E31" s="8">
        <v>3.2</v>
      </c>
      <c r="F31" s="8">
        <v>4.1399999999999997</v>
      </c>
      <c r="G31" s="8">
        <v>4.97</v>
      </c>
      <c r="H31" s="8">
        <v>6.22</v>
      </c>
      <c r="I31" s="8">
        <v>7.33</v>
      </c>
      <c r="J31" s="8">
        <v>8.57</v>
      </c>
      <c r="K31" s="8">
        <v>9.9700000000000006</v>
      </c>
      <c r="L31" s="8">
        <v>12.1</v>
      </c>
      <c r="M31" s="8">
        <v>14</v>
      </c>
      <c r="O31" s="56" t="s">
        <v>7296</v>
      </c>
      <c r="P31" s="67">
        <f t="shared" ref="P31" si="227">D31*25.406</f>
        <v>66.817779999999999</v>
      </c>
      <c r="Q31" s="67">
        <f t="shared" ref="Q31" si="228">E31*25.406</f>
        <v>81.299199999999999</v>
      </c>
      <c r="R31" s="67">
        <f t="shared" ref="R31" si="229">F31*25.406</f>
        <v>105.18083999999999</v>
      </c>
      <c r="S31" s="67">
        <f t="shared" ref="S31" si="230">G31*25.406</f>
        <v>126.26781999999999</v>
      </c>
      <c r="T31" s="67">
        <f t="shared" ref="T31" si="231">H31*25.406</f>
        <v>158.02531999999999</v>
      </c>
      <c r="U31" s="67">
        <f t="shared" ref="U31" si="232">I31*25.406</f>
        <v>186.22597999999999</v>
      </c>
      <c r="V31" s="67">
        <f t="shared" ref="V31" si="233">J31*25.406</f>
        <v>217.72942</v>
      </c>
      <c r="W31" s="67">
        <f t="shared" ref="W31" si="234">K31*25.406</f>
        <v>253.29782</v>
      </c>
      <c r="X31" s="67">
        <f t="shared" ref="X31" si="235">L31*25.406</f>
        <v>307.4126</v>
      </c>
      <c r="Y31" s="67">
        <f t="shared" ref="Y31" si="236">M31*25.406</f>
        <v>355.68399999999997</v>
      </c>
      <c r="Z31" s="68"/>
    </row>
    <row r="32" spans="1:26" s="65" customFormat="1" x14ac:dyDescent="0.25">
      <c r="B32" s="39" t="s">
        <v>3793</v>
      </c>
      <c r="C32" s="56" t="s">
        <v>1148</v>
      </c>
      <c r="D32" s="8">
        <v>2.93</v>
      </c>
      <c r="E32" s="8">
        <v>3.56</v>
      </c>
      <c r="F32" s="8">
        <v>4.6100000000000003</v>
      </c>
      <c r="G32" s="8">
        <v>5.51</v>
      </c>
      <c r="H32" s="8">
        <v>6.86</v>
      </c>
      <c r="I32" s="8">
        <v>8.0500000000000007</v>
      </c>
      <c r="J32" s="8">
        <v>9.39</v>
      </c>
      <c r="K32" s="8">
        <v>10.9</v>
      </c>
      <c r="L32" s="8">
        <v>13.2</v>
      </c>
      <c r="M32" s="8">
        <v>15.3</v>
      </c>
      <c r="N32" s="56"/>
      <c r="O32" s="56" t="s">
        <v>7297</v>
      </c>
      <c r="P32" s="67">
        <f>((ABS(D32-D31)+ABS(D33-D32))/2)*25.406</f>
        <v>10.543490000000006</v>
      </c>
      <c r="Q32" s="67">
        <f t="shared" ref="Q32" si="237">((ABS(E32-E31)+ABS(E33-E32))/2)*25.406</f>
        <v>12.830029999999997</v>
      </c>
      <c r="R32" s="67">
        <f t="shared" ref="R32" si="238">((ABS(F32-F31)+ABS(F33-F32))/2)*25.406</f>
        <v>16.640930000000012</v>
      </c>
      <c r="S32" s="67">
        <f t="shared" ref="S32" si="239">((ABS(G32-G31)+ABS(G33-G32))/2)*25.406</f>
        <v>19.689649999999997</v>
      </c>
      <c r="T32" s="67">
        <f t="shared" ref="T32" si="240">((ABS(H32-H31)+ABS(H33-H32))/2)*25.406</f>
        <v>24.135700000000014</v>
      </c>
      <c r="U32" s="67">
        <f t="shared" ref="U32" si="241">((ABS(I32-I31)+ABS(I33-I32))/2)*25.406</f>
        <v>28.327690000000015</v>
      </c>
      <c r="V32" s="67">
        <f t="shared" ref="V32" si="242">((ABS(J32-J31)+ABS(J33-J32))/2)*25.406</f>
        <v>33.408890000000007</v>
      </c>
      <c r="W32" s="67">
        <f t="shared" ref="W32" si="243">((ABS(K32-K31)+ABS(K33-K32))/2)*25.406</f>
        <v>39.252269999999996</v>
      </c>
      <c r="X32" s="67">
        <f t="shared" ref="X32" si="244">((ABS(L32-L31)+ABS(L33-L32))/2)*25.406</f>
        <v>48.271399999999986</v>
      </c>
      <c r="Y32" s="67">
        <f t="shared" ref="Y32" si="245">((ABS(M32-M31)+ABS(M33-M32))/2)*25.406</f>
        <v>59.704100000000011</v>
      </c>
      <c r="Z32" s="68"/>
    </row>
    <row r="33" spans="2:31" s="65" customFormat="1" x14ac:dyDescent="0.25">
      <c r="B33" s="39" t="s">
        <v>3793</v>
      </c>
      <c r="C33" s="69" t="s">
        <v>213</v>
      </c>
      <c r="D33" s="70">
        <v>2.4</v>
      </c>
      <c r="E33" s="70">
        <v>2.91</v>
      </c>
      <c r="F33" s="70">
        <v>3.77</v>
      </c>
      <c r="G33" s="70">
        <v>4.5</v>
      </c>
      <c r="H33" s="70">
        <v>5.6</v>
      </c>
      <c r="I33" s="70">
        <v>6.54</v>
      </c>
      <c r="J33" s="70">
        <v>7.58</v>
      </c>
      <c r="K33" s="70">
        <v>8.74</v>
      </c>
      <c r="L33" s="70">
        <v>10.5</v>
      </c>
      <c r="M33" s="70">
        <v>11.9</v>
      </c>
      <c r="N33" s="69"/>
      <c r="O33" s="69" t="s">
        <v>7298</v>
      </c>
      <c r="P33" s="71">
        <f>P32/2</f>
        <v>5.2717450000000028</v>
      </c>
      <c r="Q33" s="71">
        <f t="shared" ref="Q33" si="246">Q32/2</f>
        <v>6.4150149999999986</v>
      </c>
      <c r="R33" s="71">
        <f t="shared" ref="R33" si="247">R32/2</f>
        <v>8.3204650000000058</v>
      </c>
      <c r="S33" s="71">
        <f t="shared" ref="S33" si="248">S32/2</f>
        <v>9.8448249999999984</v>
      </c>
      <c r="T33" s="71">
        <f t="shared" ref="T33" si="249">T32/2</f>
        <v>12.067850000000007</v>
      </c>
      <c r="U33" s="71">
        <f t="shared" ref="U33" si="250">U32/2</f>
        <v>14.163845000000007</v>
      </c>
      <c r="V33" s="71">
        <f t="shared" ref="V33" si="251">V32/2</f>
        <v>16.704445000000003</v>
      </c>
      <c r="W33" s="71">
        <f t="shared" ref="W33" si="252">W32/2</f>
        <v>19.626134999999998</v>
      </c>
      <c r="X33" s="71">
        <f t="shared" ref="X33" si="253">X32/2</f>
        <v>24.135699999999993</v>
      </c>
      <c r="Y33" s="71">
        <f t="shared" ref="Y33" si="254">Y32/2</f>
        <v>29.852050000000006</v>
      </c>
      <c r="Z33" s="71"/>
    </row>
    <row r="34" spans="2:31" s="65" customFormat="1" x14ac:dyDescent="0.25">
      <c r="B34" s="39" t="s">
        <v>3791</v>
      </c>
      <c r="C34" s="65" t="s">
        <v>102</v>
      </c>
      <c r="D34" s="8">
        <v>2.76</v>
      </c>
      <c r="E34" s="8">
        <v>3.36</v>
      </c>
      <c r="F34" s="8">
        <v>4.37</v>
      </c>
      <c r="G34" s="8">
        <v>5.24</v>
      </c>
      <c r="H34" s="8">
        <v>6.57</v>
      </c>
      <c r="I34" s="8">
        <v>7.74</v>
      </c>
      <c r="J34" s="8">
        <v>9.0500000000000007</v>
      </c>
      <c r="K34" s="8">
        <v>10.5</v>
      </c>
      <c r="L34" s="8">
        <v>12.8</v>
      </c>
      <c r="M34" s="8">
        <v>14.8</v>
      </c>
      <c r="O34" s="56" t="s">
        <v>7296</v>
      </c>
      <c r="P34" s="67">
        <f t="shared" ref="P34" si="255">D34*25.406</f>
        <v>70.120559999999998</v>
      </c>
      <c r="Q34" s="67">
        <f t="shared" ref="Q34" si="256">E34*25.406</f>
        <v>85.364159999999998</v>
      </c>
      <c r="R34" s="67">
        <f t="shared" ref="R34" si="257">F34*25.406</f>
        <v>111.02422</v>
      </c>
      <c r="S34" s="67">
        <f t="shared" ref="S34" si="258">G34*25.406</f>
        <v>133.12744000000001</v>
      </c>
      <c r="T34" s="67">
        <f t="shared" ref="T34" si="259">H34*25.406</f>
        <v>166.91741999999999</v>
      </c>
      <c r="U34" s="67">
        <f t="shared" ref="U34" si="260">I34*25.406</f>
        <v>196.64243999999999</v>
      </c>
      <c r="V34" s="67">
        <f t="shared" ref="V34" si="261">J34*25.406</f>
        <v>229.92430000000002</v>
      </c>
      <c r="W34" s="67">
        <f t="shared" ref="W34" si="262">K34*25.406</f>
        <v>266.76299999999998</v>
      </c>
      <c r="X34" s="67">
        <f t="shared" ref="X34" si="263">L34*25.406</f>
        <v>325.1968</v>
      </c>
      <c r="Y34" s="67">
        <f t="shared" ref="Y34" si="264">M34*25.406</f>
        <v>376.00880000000001</v>
      </c>
      <c r="Z34" s="68"/>
    </row>
    <row r="35" spans="2:31" s="65" customFormat="1" x14ac:dyDescent="0.25">
      <c r="B35" s="39" t="s">
        <v>3791</v>
      </c>
      <c r="C35" s="56" t="s">
        <v>1148</v>
      </c>
      <c r="D35" s="8">
        <v>3.07</v>
      </c>
      <c r="E35" s="8">
        <v>3.73</v>
      </c>
      <c r="F35" s="8">
        <v>4.8499999999999996</v>
      </c>
      <c r="G35" s="8">
        <v>5.81</v>
      </c>
      <c r="H35" s="8">
        <v>7.26</v>
      </c>
      <c r="I35" s="8">
        <v>8.51</v>
      </c>
      <c r="J35" s="8">
        <v>9.93</v>
      </c>
      <c r="K35" s="8">
        <v>11.5</v>
      </c>
      <c r="L35" s="8">
        <v>14</v>
      </c>
      <c r="M35" s="8">
        <v>16.100000000000001</v>
      </c>
      <c r="N35" s="56"/>
      <c r="O35" s="56" t="s">
        <v>7297</v>
      </c>
      <c r="P35" s="67">
        <f>((ABS(D35-D34)+ABS(D36-D35))/2)*25.406</f>
        <v>11.05161</v>
      </c>
      <c r="Q35" s="67">
        <f t="shared" ref="Q35" si="265">((ABS(E35-E34)+ABS(E36-E35))/2)*25.406</f>
        <v>13.338150000000002</v>
      </c>
      <c r="R35" s="67">
        <f t="shared" ref="R35" si="266">((ABS(F35-F34)+ABS(F36-F35))/2)*25.406</f>
        <v>17.276079999999986</v>
      </c>
      <c r="S35" s="67">
        <f t="shared" ref="S35" si="267">((ABS(G35-G34)+ABS(G36-G35))/2)*25.406</f>
        <v>20.832919999999984</v>
      </c>
      <c r="T35" s="67">
        <f t="shared" ref="T35" si="268">((ABS(H35-H34)+ABS(H36-H35))/2)*25.406</f>
        <v>26.041149999999984</v>
      </c>
      <c r="U35" s="67">
        <f t="shared" ref="U35" si="269">((ABS(I35-I34)+ABS(I36-I35))/2)*25.406</f>
        <v>30.360169999999993</v>
      </c>
      <c r="V35" s="67">
        <f t="shared" ref="V35" si="270">((ABS(J35-J34)+ABS(J36-J35))/2)*25.406</f>
        <v>35.822459999999978</v>
      </c>
      <c r="W35" s="67">
        <f t="shared" ref="W35" si="271">((ABS(K35-K34)+ABS(K36-K35))/2)*25.406</f>
        <v>41.665839999999989</v>
      </c>
      <c r="X35" s="67">
        <f t="shared" ref="X35" si="272">((ABS(L35-L34)+ABS(L36-L35))/2)*25.406</f>
        <v>53.352599999999988</v>
      </c>
      <c r="Y35" s="67">
        <f t="shared" ref="Y35" si="273">((ABS(M35-M34)+ABS(M36-M35))/2)*25.406</f>
        <v>60.974400000000031</v>
      </c>
      <c r="Z35" s="68"/>
    </row>
    <row r="36" spans="2:31" s="65" customFormat="1" x14ac:dyDescent="0.25">
      <c r="B36" s="39" t="s">
        <v>3791</v>
      </c>
      <c r="C36" s="69" t="s">
        <v>213</v>
      </c>
      <c r="D36" s="70">
        <v>2.5099999999999998</v>
      </c>
      <c r="E36" s="70">
        <v>3.05</v>
      </c>
      <c r="F36" s="70">
        <v>3.97</v>
      </c>
      <c r="G36" s="70">
        <v>4.74</v>
      </c>
      <c r="H36" s="70">
        <v>5.9</v>
      </c>
      <c r="I36" s="70">
        <v>6.89</v>
      </c>
      <c r="J36" s="70">
        <v>7.99</v>
      </c>
      <c r="K36" s="70">
        <v>9.2200000000000006</v>
      </c>
      <c r="L36" s="70">
        <v>11</v>
      </c>
      <c r="M36" s="70">
        <v>12.6</v>
      </c>
      <c r="N36" s="69"/>
      <c r="O36" s="69" t="s">
        <v>7298</v>
      </c>
      <c r="P36" s="71">
        <f>P35/2</f>
        <v>5.5258050000000001</v>
      </c>
      <c r="Q36" s="71">
        <f t="shared" ref="Q36" si="274">Q35/2</f>
        <v>6.6690750000000012</v>
      </c>
      <c r="R36" s="71">
        <f t="shared" ref="R36" si="275">R35/2</f>
        <v>8.6380399999999931</v>
      </c>
      <c r="S36" s="71">
        <f t="shared" ref="S36" si="276">S35/2</f>
        <v>10.416459999999992</v>
      </c>
      <c r="T36" s="71">
        <f t="shared" ref="T36" si="277">T35/2</f>
        <v>13.020574999999992</v>
      </c>
      <c r="U36" s="71">
        <f t="shared" ref="U36" si="278">U35/2</f>
        <v>15.180084999999996</v>
      </c>
      <c r="V36" s="71">
        <f t="shared" ref="V36" si="279">V35/2</f>
        <v>17.911229999999989</v>
      </c>
      <c r="W36" s="71">
        <f t="shared" ref="W36" si="280">W35/2</f>
        <v>20.832919999999994</v>
      </c>
      <c r="X36" s="71">
        <f t="shared" ref="X36" si="281">X35/2</f>
        <v>26.676299999999994</v>
      </c>
      <c r="Y36" s="71">
        <f t="shared" ref="Y36" si="282">Y35/2</f>
        <v>30.487200000000016</v>
      </c>
      <c r="Z36" s="71"/>
    </row>
    <row r="37" spans="2:31" s="65" customFormat="1" x14ac:dyDescent="0.25">
      <c r="B37" s="39" t="s">
        <v>3790</v>
      </c>
      <c r="C37" s="65" t="s">
        <v>102</v>
      </c>
      <c r="D37" s="8">
        <v>2.76</v>
      </c>
      <c r="E37" s="8">
        <v>3.36</v>
      </c>
      <c r="F37" s="8">
        <v>4.37</v>
      </c>
      <c r="G37" s="8">
        <v>5.24</v>
      </c>
      <c r="H37" s="8">
        <v>6.56</v>
      </c>
      <c r="I37" s="8">
        <v>7.72</v>
      </c>
      <c r="J37" s="8">
        <v>9.0299999999999994</v>
      </c>
      <c r="K37" s="8">
        <v>10.5</v>
      </c>
      <c r="L37" s="8">
        <v>12.8</v>
      </c>
      <c r="M37" s="8">
        <v>14.7</v>
      </c>
      <c r="O37" s="56" t="s">
        <v>7296</v>
      </c>
      <c r="P37" s="67">
        <f t="shared" ref="P37" si="283">D37*25.406</f>
        <v>70.120559999999998</v>
      </c>
      <c r="Q37" s="67">
        <f t="shared" ref="Q37" si="284">E37*25.406</f>
        <v>85.364159999999998</v>
      </c>
      <c r="R37" s="67">
        <f t="shared" ref="R37" si="285">F37*25.406</f>
        <v>111.02422</v>
      </c>
      <c r="S37" s="67">
        <f t="shared" ref="S37" si="286">G37*25.406</f>
        <v>133.12744000000001</v>
      </c>
      <c r="T37" s="67">
        <f t="shared" ref="T37" si="287">H37*25.406</f>
        <v>166.66335999999998</v>
      </c>
      <c r="U37" s="67">
        <f t="shared" ref="U37" si="288">I37*25.406</f>
        <v>196.13431999999997</v>
      </c>
      <c r="V37" s="67">
        <f t="shared" ref="V37" si="289">J37*25.406</f>
        <v>229.41617999999997</v>
      </c>
      <c r="W37" s="67">
        <f t="shared" ref="W37" si="290">K37*25.406</f>
        <v>266.76299999999998</v>
      </c>
      <c r="X37" s="67">
        <f t="shared" ref="X37" si="291">L37*25.406</f>
        <v>325.1968</v>
      </c>
      <c r="Y37" s="67">
        <f t="shared" ref="Y37" si="292">M37*25.406</f>
        <v>373.46819999999997</v>
      </c>
      <c r="Z37" s="68"/>
    </row>
    <row r="38" spans="2:31" s="65" customFormat="1" x14ac:dyDescent="0.25">
      <c r="B38" s="39" t="s">
        <v>3790</v>
      </c>
      <c r="C38" s="56" t="s">
        <v>1148</v>
      </c>
      <c r="D38" s="8">
        <v>3.1</v>
      </c>
      <c r="E38" s="8">
        <v>3.77</v>
      </c>
      <c r="F38" s="8">
        <v>4.9000000000000004</v>
      </c>
      <c r="G38" s="8">
        <v>5.85</v>
      </c>
      <c r="H38" s="8">
        <v>7.3</v>
      </c>
      <c r="I38" s="8">
        <v>8.58</v>
      </c>
      <c r="J38" s="8">
        <v>10</v>
      </c>
      <c r="K38" s="8">
        <v>11.6</v>
      </c>
      <c r="L38" s="8">
        <v>14.1</v>
      </c>
      <c r="M38" s="8">
        <v>16.2</v>
      </c>
      <c r="N38" s="56"/>
      <c r="O38" s="56" t="s">
        <v>7297</v>
      </c>
      <c r="P38" s="67">
        <f>((ABS(D38-D37)+ABS(D39-D38))/2)*25.406</f>
        <v>11.940820000000004</v>
      </c>
      <c r="Q38" s="67">
        <f t="shared" ref="Q38" si="293">((ABS(E38-E37)+ABS(E39-E38))/2)*25.406</f>
        <v>14.481420000000002</v>
      </c>
      <c r="R38" s="67">
        <f t="shared" ref="R38" si="294">((ABS(F38-F37)+ABS(F39-F38))/2)*25.406</f>
        <v>18.800440000000005</v>
      </c>
      <c r="S38" s="67">
        <f t="shared" ref="S38" si="295">((ABS(G38-G37)+ABS(G39-G38))/2)*25.406</f>
        <v>22.230249999999987</v>
      </c>
      <c r="T38" s="67">
        <f t="shared" ref="T38" si="296">((ABS(H38-H37)+ABS(H39-H38))/2)*25.406</f>
        <v>27.819570000000002</v>
      </c>
      <c r="U38" s="67">
        <f t="shared" ref="U38" si="297">((ABS(I38-I37)+ABS(I39-I38))/2)*25.406</f>
        <v>33.027800000000006</v>
      </c>
      <c r="V38" s="67">
        <f t="shared" ref="V38" si="298">((ABS(J38-J37)+ABS(J39-J38))/2)*25.406</f>
        <v>38.744150000000005</v>
      </c>
      <c r="W38" s="67">
        <f t="shared" ref="W38" si="299">((ABS(K38-K37)+ABS(K39-K38))/2)*25.406</f>
        <v>45.476739999999999</v>
      </c>
      <c r="X38" s="67">
        <f t="shared" ref="X38" si="300">((ABS(L38-L37)+ABS(L39-L38))/2)*25.406</f>
        <v>57.163499999999978</v>
      </c>
      <c r="Y38" s="67">
        <f t="shared" ref="Y38" si="301">((ABS(M38-M37)+ABS(M39-M38))/2)*25.406</f>
        <v>67.32589999999999</v>
      </c>
      <c r="Z38" s="68"/>
    </row>
    <row r="39" spans="2:31" s="65" customFormat="1" x14ac:dyDescent="0.25">
      <c r="B39" s="39" t="s">
        <v>3790</v>
      </c>
      <c r="C39" s="69" t="s">
        <v>213</v>
      </c>
      <c r="D39" s="70">
        <v>2.5</v>
      </c>
      <c r="E39" s="70">
        <v>3.04</v>
      </c>
      <c r="F39" s="70">
        <v>3.95</v>
      </c>
      <c r="G39" s="70">
        <v>4.71</v>
      </c>
      <c r="H39" s="70">
        <v>5.85</v>
      </c>
      <c r="I39" s="70">
        <v>6.84</v>
      </c>
      <c r="J39" s="70">
        <v>7.92</v>
      </c>
      <c r="K39" s="70">
        <v>9.1199999999999992</v>
      </c>
      <c r="L39" s="70">
        <v>10.9</v>
      </c>
      <c r="M39" s="70">
        <v>12.4</v>
      </c>
      <c r="N39" s="69"/>
      <c r="O39" s="69" t="s">
        <v>7298</v>
      </c>
      <c r="P39" s="71">
        <f>P38/2</f>
        <v>5.970410000000002</v>
      </c>
      <c r="Q39" s="71">
        <f t="shared" ref="Q39" si="302">Q38/2</f>
        <v>7.2407100000000009</v>
      </c>
      <c r="R39" s="71">
        <f t="shared" ref="R39" si="303">R38/2</f>
        <v>9.4002200000000027</v>
      </c>
      <c r="S39" s="71">
        <f t="shared" ref="S39" si="304">S38/2</f>
        <v>11.115124999999994</v>
      </c>
      <c r="T39" s="71">
        <f t="shared" ref="T39" si="305">T38/2</f>
        <v>13.909785000000001</v>
      </c>
      <c r="U39" s="71">
        <f t="shared" ref="U39" si="306">U38/2</f>
        <v>16.513900000000003</v>
      </c>
      <c r="V39" s="71">
        <f t="shared" ref="V39" si="307">V38/2</f>
        <v>19.372075000000002</v>
      </c>
      <c r="W39" s="71">
        <f t="shared" ref="W39" si="308">W38/2</f>
        <v>22.73837</v>
      </c>
      <c r="X39" s="71">
        <f t="shared" ref="X39" si="309">X38/2</f>
        <v>28.581749999999989</v>
      </c>
      <c r="Y39" s="71">
        <f t="shared" ref="Y39" si="310">Y38/2</f>
        <v>33.662949999999995</v>
      </c>
      <c r="Z39" s="71"/>
    </row>
    <row r="40" spans="2:31" s="65" customFormat="1" x14ac:dyDescent="0.25">
      <c r="B40" s="65" t="s">
        <v>4364</v>
      </c>
      <c r="C40" s="66" t="s">
        <v>102</v>
      </c>
      <c r="D40" s="8">
        <v>2.66</v>
      </c>
      <c r="E40" s="8">
        <v>3.23</v>
      </c>
      <c r="F40" s="8">
        <v>4.18</v>
      </c>
      <c r="G40" s="8">
        <v>5</v>
      </c>
      <c r="H40" s="8">
        <v>6.25</v>
      </c>
      <c r="I40" s="8">
        <v>7.34</v>
      </c>
      <c r="J40" s="8">
        <v>8.5500000000000007</v>
      </c>
      <c r="K40" s="8">
        <v>9.92</v>
      </c>
      <c r="L40" s="8">
        <v>12</v>
      </c>
      <c r="M40" s="8">
        <v>13.8</v>
      </c>
      <c r="O40" s="56" t="s">
        <v>7296</v>
      </c>
      <c r="P40" s="67">
        <f t="shared" ref="P40" si="311">D40*25.406</f>
        <v>67.57996</v>
      </c>
      <c r="Q40" s="67">
        <f t="shared" ref="Q40" si="312">E40*25.406</f>
        <v>82.06138</v>
      </c>
      <c r="R40" s="67">
        <f t="shared" ref="R40" si="313">F40*25.406</f>
        <v>106.19707999999999</v>
      </c>
      <c r="S40" s="67">
        <f t="shared" ref="S40" si="314">G40*25.406</f>
        <v>127.03</v>
      </c>
      <c r="T40" s="67">
        <f t="shared" ref="T40" si="315">H40*25.406</f>
        <v>158.78749999999999</v>
      </c>
      <c r="U40" s="67">
        <f t="shared" ref="U40" si="316">I40*25.406</f>
        <v>186.48003999999997</v>
      </c>
      <c r="V40" s="67">
        <f t="shared" ref="V40" si="317">J40*25.406</f>
        <v>217.22130000000001</v>
      </c>
      <c r="W40" s="67">
        <f t="shared" ref="W40" si="318">K40*25.406</f>
        <v>252.02751999999998</v>
      </c>
      <c r="X40" s="67">
        <f t="shared" ref="X40" si="319">L40*25.406</f>
        <v>304.87199999999996</v>
      </c>
      <c r="Y40" s="67">
        <f t="shared" ref="Y40" si="320">M40*25.406</f>
        <v>350.6028</v>
      </c>
      <c r="Z40" s="68"/>
      <c r="AB40" s="65">
        <v>1</v>
      </c>
      <c r="AC40" s="65">
        <v>2.59</v>
      </c>
      <c r="AD40" s="65">
        <v>2.34</v>
      </c>
      <c r="AE40" s="65">
        <v>2.93</v>
      </c>
    </row>
    <row r="41" spans="2:31" s="65" customFormat="1" x14ac:dyDescent="0.25">
      <c r="B41" s="65" t="s">
        <v>4364</v>
      </c>
      <c r="C41" s="56" t="s">
        <v>1148</v>
      </c>
      <c r="D41" s="8">
        <v>2.96</v>
      </c>
      <c r="E41" s="8">
        <v>3.6</v>
      </c>
      <c r="F41" s="8">
        <v>4.66</v>
      </c>
      <c r="G41" s="8">
        <v>5.56</v>
      </c>
      <c r="H41" s="8">
        <v>6.92</v>
      </c>
      <c r="I41" s="8">
        <v>8.09</v>
      </c>
      <c r="J41" s="8">
        <v>9.4</v>
      </c>
      <c r="K41" s="8">
        <v>10.9</v>
      </c>
      <c r="L41" s="8">
        <v>13.1</v>
      </c>
      <c r="M41" s="8">
        <v>15.1</v>
      </c>
      <c r="N41" s="56"/>
      <c r="O41" s="56" t="s">
        <v>7297</v>
      </c>
      <c r="P41" s="67">
        <f>((ABS(D41-D40)+ABS(D42-D41))/2)*25.406</f>
        <v>10.543489999999995</v>
      </c>
      <c r="Q41" s="67">
        <f t="shared" ref="Q41" si="321">((ABS(E41-E40)+ABS(E42-E41))/2)*25.406</f>
        <v>12.95706</v>
      </c>
      <c r="R41" s="67">
        <f t="shared" ref="R41" si="322">((ABS(F41-F40)+ABS(F42-F41))/2)*25.406</f>
        <v>16.894990000000007</v>
      </c>
      <c r="S41" s="67">
        <f t="shared" ref="S41" si="323">((ABS(G41-G40)+ABS(G42-G41))/2)*25.406</f>
        <v>20.07073999999999</v>
      </c>
      <c r="T41" s="67">
        <f t="shared" ref="T41" si="324">((ABS(H41-H40)+ABS(H42-H41))/2)*25.406</f>
        <v>25.024909999999995</v>
      </c>
      <c r="U41" s="67">
        <f t="shared" ref="U41" si="325">((ABS(I41-I40)+ABS(I42-I41))/2)*25.406</f>
        <v>29.089869999999998</v>
      </c>
      <c r="V41" s="67">
        <f t="shared" ref="V41" si="326">((ABS(J41-J40)+ABS(J42-J41))/2)*25.406</f>
        <v>34.044039999999995</v>
      </c>
      <c r="W41" s="67">
        <f t="shared" ref="W41" si="327">((ABS(K41-K40)+ABS(K42-K41))/2)*25.406</f>
        <v>40.395540000000018</v>
      </c>
      <c r="X41" s="67">
        <f t="shared" ref="X41" si="328">((ABS(L41-L40)+ABS(L42-L41))/2)*25.406</f>
        <v>48.271399999999986</v>
      </c>
      <c r="Y41" s="67">
        <f t="shared" ref="Y41" si="329">((ABS(M41-M40)+ABS(M42-M41))/2)*25.406</f>
        <v>58.43379999999997</v>
      </c>
      <c r="Z41" s="68"/>
      <c r="AB41" s="65">
        <v>2</v>
      </c>
      <c r="AC41" s="65">
        <v>3.14</v>
      </c>
      <c r="AD41" s="65">
        <v>2.82</v>
      </c>
      <c r="AE41" s="65">
        <v>3.55</v>
      </c>
    </row>
    <row r="42" spans="2:31" s="65" customFormat="1" x14ac:dyDescent="0.25">
      <c r="B42" s="65" t="s">
        <v>4364</v>
      </c>
      <c r="C42" s="69" t="s">
        <v>213</v>
      </c>
      <c r="D42" s="70">
        <v>2.4300000000000002</v>
      </c>
      <c r="E42" s="70">
        <v>2.95</v>
      </c>
      <c r="F42" s="70">
        <v>3.81</v>
      </c>
      <c r="G42" s="70">
        <v>4.54</v>
      </c>
      <c r="H42" s="70">
        <v>5.62</v>
      </c>
      <c r="I42" s="70">
        <v>6.55</v>
      </c>
      <c r="J42" s="70">
        <v>7.57</v>
      </c>
      <c r="K42" s="70">
        <v>8.6999999999999993</v>
      </c>
      <c r="L42" s="70">
        <v>10.4</v>
      </c>
      <c r="M42" s="70">
        <v>11.8</v>
      </c>
      <c r="N42" s="69"/>
      <c r="O42" s="69" t="s">
        <v>7298</v>
      </c>
      <c r="P42" s="71">
        <f>P41/2</f>
        <v>5.2717449999999975</v>
      </c>
      <c r="Q42" s="71">
        <f t="shared" ref="Q42" si="330">Q41/2</f>
        <v>6.4785300000000001</v>
      </c>
      <c r="R42" s="71">
        <f t="shared" ref="R42" si="331">R41/2</f>
        <v>8.4474950000000035</v>
      </c>
      <c r="S42" s="71">
        <f t="shared" ref="S42" si="332">S41/2</f>
        <v>10.035369999999995</v>
      </c>
      <c r="T42" s="71">
        <f t="shared" ref="T42" si="333">T41/2</f>
        <v>12.512454999999997</v>
      </c>
      <c r="U42" s="71">
        <f t="shared" ref="U42" si="334">U41/2</f>
        <v>14.544934999999999</v>
      </c>
      <c r="V42" s="71">
        <f t="shared" ref="V42" si="335">V41/2</f>
        <v>17.022019999999998</v>
      </c>
      <c r="W42" s="71">
        <f t="shared" ref="W42" si="336">W41/2</f>
        <v>20.197770000000009</v>
      </c>
      <c r="X42" s="71">
        <f t="shared" ref="X42" si="337">X41/2</f>
        <v>24.135699999999993</v>
      </c>
      <c r="Y42" s="71">
        <f t="shared" ref="Y42" si="338">Y41/2</f>
        <v>29.216899999999985</v>
      </c>
      <c r="Z42" s="71"/>
      <c r="AB42" s="65">
        <v>5</v>
      </c>
      <c r="AC42" s="65">
        <v>4.0199999999999996</v>
      </c>
      <c r="AD42" s="65">
        <v>3.62</v>
      </c>
      <c r="AE42" s="65">
        <v>4.54</v>
      </c>
    </row>
    <row r="43" spans="2:31" s="65" customFormat="1" x14ac:dyDescent="0.25">
      <c r="B43" s="65" t="s">
        <v>4506</v>
      </c>
      <c r="C43" s="56" t="s">
        <v>102</v>
      </c>
      <c r="D43" s="8">
        <v>2.59</v>
      </c>
      <c r="E43" s="8">
        <v>3.14</v>
      </c>
      <c r="F43" s="8">
        <v>4.0199999999999996</v>
      </c>
      <c r="G43" s="8">
        <v>4.79</v>
      </c>
      <c r="H43" s="8">
        <v>5.97</v>
      </c>
      <c r="I43" s="8">
        <v>7.01</v>
      </c>
      <c r="J43" s="8">
        <v>8.18</v>
      </c>
      <c r="K43" s="8">
        <v>9.51</v>
      </c>
      <c r="L43" s="8">
        <v>11.6</v>
      </c>
      <c r="M43" s="8">
        <v>13.3</v>
      </c>
      <c r="O43" s="56" t="s">
        <v>7296</v>
      </c>
      <c r="P43" s="67">
        <f t="shared" ref="P43" si="339">D43*25.406</f>
        <v>65.801539999999989</v>
      </c>
      <c r="Q43" s="67">
        <f t="shared" ref="Q43" si="340">E43*25.406</f>
        <v>79.774839999999998</v>
      </c>
      <c r="R43" s="67">
        <f t="shared" ref="R43" si="341">F43*25.406</f>
        <v>102.13211999999999</v>
      </c>
      <c r="S43" s="67">
        <f t="shared" ref="S43" si="342">G43*25.406</f>
        <v>121.69474</v>
      </c>
      <c r="T43" s="67">
        <f t="shared" ref="T43" si="343">H43*25.406</f>
        <v>151.67381999999998</v>
      </c>
      <c r="U43" s="67">
        <f t="shared" ref="U43" si="344">I43*25.406</f>
        <v>178.09605999999999</v>
      </c>
      <c r="V43" s="67">
        <f t="shared" ref="V43" si="345">J43*25.406</f>
        <v>207.82107999999999</v>
      </c>
      <c r="W43" s="67">
        <f t="shared" ref="W43" si="346">K43*25.406</f>
        <v>241.61105999999998</v>
      </c>
      <c r="X43" s="67">
        <f t="shared" ref="X43" si="347">L43*25.406</f>
        <v>294.70959999999997</v>
      </c>
      <c r="Y43" s="67">
        <f t="shared" ref="Y43" si="348">M43*25.406</f>
        <v>337.89980000000003</v>
      </c>
      <c r="Z43" s="68"/>
      <c r="AB43" s="65">
        <v>10</v>
      </c>
      <c r="AC43" s="65">
        <v>4.79</v>
      </c>
      <c r="AD43" s="65">
        <v>4.3</v>
      </c>
      <c r="AE43" s="65">
        <v>5.4</v>
      </c>
    </row>
    <row r="44" spans="2:31" s="65" customFormat="1" x14ac:dyDescent="0.25">
      <c r="B44" s="65" t="s">
        <v>4506</v>
      </c>
      <c r="C44" s="56" t="s">
        <v>1148</v>
      </c>
      <c r="D44" s="8">
        <v>2.34</v>
      </c>
      <c r="E44" s="8">
        <v>2.82</v>
      </c>
      <c r="F44" s="8">
        <v>3.62</v>
      </c>
      <c r="G44" s="8">
        <v>4.3</v>
      </c>
      <c r="H44" s="8">
        <v>5.32</v>
      </c>
      <c r="I44" s="8">
        <v>6.2</v>
      </c>
      <c r="J44" s="8">
        <v>7.17</v>
      </c>
      <c r="K44" s="8">
        <v>8.24</v>
      </c>
      <c r="L44" s="8">
        <v>9.85</v>
      </c>
      <c r="M44" s="8">
        <v>11.2</v>
      </c>
      <c r="N44" s="56"/>
      <c r="O44" s="56" t="s">
        <v>7297</v>
      </c>
      <c r="P44" s="67">
        <f>((ABS(D44-D43)+ABS(D45-D44))/2)*25.406</f>
        <v>10.670520000000003</v>
      </c>
      <c r="Q44" s="67">
        <f t="shared" ref="Q44" si="349">((ABS(E44-E43)+ABS(E45-E44))/2)*25.406</f>
        <v>13.338150000000002</v>
      </c>
      <c r="R44" s="67">
        <f t="shared" ref="R44" si="350">((ABS(F44-F43)+ABS(F45-F44))/2)*25.406</f>
        <v>16.767959999999992</v>
      </c>
      <c r="S44" s="67">
        <f t="shared" ref="S44" si="351">((ABS(G44-G43)+ABS(G45-G44))/2)*25.406</f>
        <v>20.197770000000009</v>
      </c>
      <c r="T44" s="67">
        <f t="shared" ref="T44" si="352">((ABS(H44-H43)+ABS(H45-H44))/2)*25.406</f>
        <v>25.787089999999992</v>
      </c>
      <c r="U44" s="67">
        <f t="shared" ref="U44" si="353">((ABS(I44-I43)+ABS(I45-I44))/2)*25.406</f>
        <v>31.12234999999999</v>
      </c>
      <c r="V44" s="67">
        <f t="shared" ref="V44" si="354">((ABS(J44-J43)+ABS(J45-J44))/2)*25.406</f>
        <v>37.473849999999992</v>
      </c>
      <c r="W44" s="67">
        <f t="shared" ref="W44" si="355">((ABS(K44-K43)+ABS(K45-K44))/2)*25.406</f>
        <v>44.841589999999989</v>
      </c>
      <c r="X44" s="67">
        <f t="shared" ref="X44" si="356">((ABS(L44-L43)+ABS(L45-L44))/2)*25.406</f>
        <v>59.704100000000011</v>
      </c>
      <c r="Y44" s="67">
        <f t="shared" ref="Y44" si="357">((ABS(M44-M43)+ABS(M45-M44))/2)*25.406</f>
        <v>71.136800000000008</v>
      </c>
      <c r="Z44" s="68"/>
      <c r="AB44" s="65">
        <v>25</v>
      </c>
      <c r="AC44" s="65">
        <v>5.97</v>
      </c>
      <c r="AD44" s="65">
        <v>5.32</v>
      </c>
      <c r="AE44" s="65">
        <v>6.7</v>
      </c>
    </row>
    <row r="45" spans="2:31" s="65" customFormat="1" x14ac:dyDescent="0.25">
      <c r="B45" s="56" t="s">
        <v>4506</v>
      </c>
      <c r="C45" s="69" t="s">
        <v>213</v>
      </c>
      <c r="D45" s="70">
        <v>2.93</v>
      </c>
      <c r="E45" s="70">
        <v>3.55</v>
      </c>
      <c r="F45" s="70">
        <v>4.54</v>
      </c>
      <c r="G45" s="70">
        <v>5.4</v>
      </c>
      <c r="H45" s="70">
        <v>6.7</v>
      </c>
      <c r="I45" s="70">
        <v>7.84</v>
      </c>
      <c r="J45" s="70">
        <v>9.11</v>
      </c>
      <c r="K45" s="70">
        <v>10.5</v>
      </c>
      <c r="L45" s="70">
        <v>12.8</v>
      </c>
      <c r="M45" s="70">
        <v>14.7</v>
      </c>
      <c r="N45" s="69"/>
      <c r="O45" s="69" t="s">
        <v>7298</v>
      </c>
      <c r="P45" s="71">
        <f>P44/2</f>
        <v>5.3352600000000017</v>
      </c>
      <c r="Q45" s="71">
        <f t="shared" ref="Q45" si="358">Q44/2</f>
        <v>6.6690750000000012</v>
      </c>
      <c r="R45" s="71">
        <f t="shared" ref="R45" si="359">R44/2</f>
        <v>8.3839799999999958</v>
      </c>
      <c r="S45" s="71">
        <f t="shared" ref="S45" si="360">S44/2</f>
        <v>10.098885000000005</v>
      </c>
      <c r="T45" s="71">
        <f t="shared" ref="T45" si="361">T44/2</f>
        <v>12.893544999999996</v>
      </c>
      <c r="U45" s="71">
        <f t="shared" ref="U45" si="362">U44/2</f>
        <v>15.561174999999995</v>
      </c>
      <c r="V45" s="71">
        <f t="shared" ref="V45" si="363">V44/2</f>
        <v>18.736924999999996</v>
      </c>
      <c r="W45" s="71">
        <f t="shared" ref="W45" si="364">W44/2</f>
        <v>22.420794999999995</v>
      </c>
      <c r="X45" s="71">
        <f t="shared" ref="X45" si="365">X44/2</f>
        <v>29.852050000000006</v>
      </c>
      <c r="Y45" s="71">
        <f t="shared" ref="Y45" si="366">Y44/2</f>
        <v>35.568400000000004</v>
      </c>
      <c r="Z45" s="71"/>
      <c r="AB45" s="65">
        <v>50</v>
      </c>
      <c r="AC45" s="65">
        <v>7.01</v>
      </c>
      <c r="AD45" s="65">
        <v>6.2</v>
      </c>
      <c r="AE45" s="65">
        <v>7.84</v>
      </c>
    </row>
    <row r="46" spans="2:31" s="65" customFormat="1" x14ac:dyDescent="0.25">
      <c r="B46" s="39" t="s">
        <v>4512</v>
      </c>
      <c r="C46" s="56" t="s">
        <v>102</v>
      </c>
      <c r="D46" s="8">
        <v>2.69</v>
      </c>
      <c r="E46" s="8">
        <v>3.28</v>
      </c>
      <c r="F46" s="8">
        <v>4.25</v>
      </c>
      <c r="G46" s="8">
        <v>5.09</v>
      </c>
      <c r="H46" s="8">
        <v>6.38</v>
      </c>
      <c r="I46" s="8">
        <v>7.51</v>
      </c>
      <c r="J46" s="8">
        <v>8.7899999999999991</v>
      </c>
      <c r="K46" s="8">
        <v>10.199999999999999</v>
      </c>
      <c r="L46" s="8">
        <v>12.4</v>
      </c>
      <c r="M46" s="8">
        <v>14.3</v>
      </c>
      <c r="O46" s="56" t="s">
        <v>7296</v>
      </c>
      <c r="P46" s="67">
        <f t="shared" ref="P46" si="367">D46*25.406</f>
        <v>68.342140000000001</v>
      </c>
      <c r="Q46" s="67">
        <f t="shared" ref="Q46" si="368">E46*25.406</f>
        <v>83.331679999999992</v>
      </c>
      <c r="R46" s="67">
        <f t="shared" ref="R46" si="369">F46*25.406</f>
        <v>107.9755</v>
      </c>
      <c r="S46" s="67">
        <f t="shared" ref="S46" si="370">G46*25.406</f>
        <v>129.31654</v>
      </c>
      <c r="T46" s="67">
        <f t="shared" ref="T46" si="371">H46*25.406</f>
        <v>162.09027999999998</v>
      </c>
      <c r="U46" s="67">
        <f t="shared" ref="U46" si="372">I46*25.406</f>
        <v>190.79906</v>
      </c>
      <c r="V46" s="67">
        <f t="shared" ref="V46" si="373">J46*25.406</f>
        <v>223.31873999999996</v>
      </c>
      <c r="W46" s="67">
        <f t="shared" ref="W46" si="374">K46*25.406</f>
        <v>259.14119999999997</v>
      </c>
      <c r="X46" s="67">
        <f t="shared" ref="X46" si="375">L46*25.406</f>
        <v>315.03440000000001</v>
      </c>
      <c r="Y46" s="67">
        <f t="shared" ref="Y46" si="376">M46*25.406</f>
        <v>363.30579999999998</v>
      </c>
      <c r="Z46" s="68"/>
      <c r="AB46" s="65">
        <v>100</v>
      </c>
      <c r="AC46" s="65">
        <v>8.18</v>
      </c>
      <c r="AD46" s="65">
        <v>7.17</v>
      </c>
      <c r="AE46" s="65">
        <v>9.11</v>
      </c>
    </row>
    <row r="47" spans="2:31" s="65" customFormat="1" x14ac:dyDescent="0.25">
      <c r="B47" s="39" t="s">
        <v>4512</v>
      </c>
      <c r="C47" s="56" t="s">
        <v>1148</v>
      </c>
      <c r="D47" s="8">
        <v>2.99</v>
      </c>
      <c r="E47" s="8">
        <v>3.64</v>
      </c>
      <c r="F47" s="8">
        <v>4.72</v>
      </c>
      <c r="G47" s="8">
        <v>5.65</v>
      </c>
      <c r="H47" s="8">
        <v>7.05</v>
      </c>
      <c r="I47" s="8">
        <v>8.27</v>
      </c>
      <c r="J47" s="8">
        <v>9.65</v>
      </c>
      <c r="K47" s="8">
        <v>11.2</v>
      </c>
      <c r="L47" s="8">
        <v>13.6</v>
      </c>
      <c r="M47" s="8">
        <v>15.6</v>
      </c>
      <c r="N47" s="56"/>
      <c r="O47" s="56" t="s">
        <v>7297</v>
      </c>
      <c r="P47" s="67">
        <f>((ABS(D47-D46)+ABS(D48-D47))/2)*25.406</f>
        <v>10.670520000000003</v>
      </c>
      <c r="Q47" s="67">
        <f t="shared" ref="Q47" si="377">((ABS(E47-E46)+ABS(E48-E47))/2)*25.406</f>
        <v>12.957060000000006</v>
      </c>
      <c r="R47" s="67">
        <f t="shared" ref="R47" si="378">((ABS(F47-F46)+ABS(F48-F47))/2)*25.406</f>
        <v>16.894989999999993</v>
      </c>
      <c r="S47" s="67">
        <f t="shared" ref="S47" si="379">((ABS(G47-G46)+ABS(G48-G47))/2)*25.406</f>
        <v>20.324800000000007</v>
      </c>
      <c r="T47" s="67">
        <f t="shared" ref="T47" si="380">((ABS(H47-H46)+ABS(H48-H47))/2)*25.406</f>
        <v>25.151939999999993</v>
      </c>
      <c r="U47" s="67">
        <f t="shared" ref="U47" si="381">((ABS(I47-I46)+ABS(I48-I47))/2)*25.406</f>
        <v>29.470959999999991</v>
      </c>
      <c r="V47" s="67">
        <f t="shared" ref="V47" si="382">((ABS(J47-J46)+ABS(J48-J47))/2)*25.406</f>
        <v>34.679190000000013</v>
      </c>
      <c r="W47" s="67">
        <f t="shared" ref="W47" si="383">((ABS(K47-K46)+ABS(K48-K47))/2)*25.406</f>
        <v>41.030689999999979</v>
      </c>
      <c r="X47" s="67">
        <f t="shared" ref="X47" si="384">((ABS(L47-L46)+ABS(L48-L47))/2)*25.406</f>
        <v>52.082299999999996</v>
      </c>
      <c r="Y47" s="67">
        <f t="shared" ref="Y47" si="385">((ABS(M47-M46)+ABS(M48-M47))/2)*25.406</f>
        <v>59.70409999999999</v>
      </c>
      <c r="Z47" s="68"/>
      <c r="AB47" s="65">
        <v>200</v>
      </c>
      <c r="AC47" s="65">
        <v>9.51</v>
      </c>
      <c r="AD47" s="65">
        <v>8.24</v>
      </c>
      <c r="AE47" s="65">
        <v>10.5</v>
      </c>
    </row>
    <row r="48" spans="2:31" s="65" customFormat="1" x14ac:dyDescent="0.25">
      <c r="B48" s="39" t="s">
        <v>4512</v>
      </c>
      <c r="C48" s="69" t="s">
        <v>213</v>
      </c>
      <c r="D48" s="70">
        <v>2.4500000000000002</v>
      </c>
      <c r="E48" s="70">
        <v>2.98</v>
      </c>
      <c r="F48" s="70">
        <v>3.86</v>
      </c>
      <c r="G48" s="70">
        <v>4.6100000000000003</v>
      </c>
      <c r="H48" s="70">
        <v>5.74</v>
      </c>
      <c r="I48" s="70">
        <v>6.71</v>
      </c>
      <c r="J48" s="70">
        <v>7.78</v>
      </c>
      <c r="K48" s="70">
        <v>8.9700000000000006</v>
      </c>
      <c r="L48" s="70">
        <v>10.7</v>
      </c>
      <c r="M48" s="70">
        <v>12.2</v>
      </c>
      <c r="N48" s="69"/>
      <c r="O48" s="69" t="s">
        <v>7298</v>
      </c>
      <c r="P48" s="71">
        <f>P47/2</f>
        <v>5.3352600000000017</v>
      </c>
      <c r="Q48" s="71">
        <f t="shared" ref="Q48" si="386">Q47/2</f>
        <v>6.4785300000000028</v>
      </c>
      <c r="R48" s="71">
        <f t="shared" ref="R48" si="387">R47/2</f>
        <v>8.4474949999999964</v>
      </c>
      <c r="S48" s="71">
        <f t="shared" ref="S48" si="388">S47/2</f>
        <v>10.162400000000003</v>
      </c>
      <c r="T48" s="71">
        <f t="shared" ref="T48" si="389">T47/2</f>
        <v>12.575969999999996</v>
      </c>
      <c r="U48" s="71">
        <f t="shared" ref="U48" si="390">U47/2</f>
        <v>14.735479999999995</v>
      </c>
      <c r="V48" s="71">
        <f t="shared" ref="V48" si="391">V47/2</f>
        <v>17.339595000000006</v>
      </c>
      <c r="W48" s="71">
        <f t="shared" ref="W48" si="392">W47/2</f>
        <v>20.515344999999989</v>
      </c>
      <c r="X48" s="71">
        <f t="shared" ref="X48" si="393">X47/2</f>
        <v>26.041149999999998</v>
      </c>
      <c r="Y48" s="71">
        <f t="shared" ref="Y48" si="394">Y47/2</f>
        <v>29.852049999999995</v>
      </c>
      <c r="Z48" s="71"/>
      <c r="AB48" s="65">
        <v>500</v>
      </c>
      <c r="AC48" s="65">
        <v>11.6</v>
      </c>
      <c r="AD48" s="65">
        <v>9.85</v>
      </c>
      <c r="AE48" s="65">
        <v>12.8</v>
      </c>
    </row>
    <row r="49" spans="1:31" s="65" customFormat="1" x14ac:dyDescent="0.25">
      <c r="B49" s="39" t="s">
        <v>4504</v>
      </c>
      <c r="C49" s="65" t="s">
        <v>102</v>
      </c>
      <c r="D49" s="8">
        <v>2.78</v>
      </c>
      <c r="E49" s="8">
        <v>3.38</v>
      </c>
      <c r="F49" s="8">
        <v>4.38</v>
      </c>
      <c r="G49" s="8">
        <v>5.25</v>
      </c>
      <c r="H49" s="8">
        <v>6.54</v>
      </c>
      <c r="I49" s="8">
        <v>7.68</v>
      </c>
      <c r="J49" s="8">
        <v>8.9499999999999993</v>
      </c>
      <c r="K49" s="8">
        <v>10.4</v>
      </c>
      <c r="L49" s="8">
        <v>12.6</v>
      </c>
      <c r="M49" s="8">
        <v>14.4</v>
      </c>
      <c r="O49" s="56" t="s">
        <v>7296</v>
      </c>
      <c r="P49" s="67">
        <f t="shared" ref="P49" si="395">D49*25.406</f>
        <v>70.628679999999989</v>
      </c>
      <c r="Q49" s="67">
        <f t="shared" ref="Q49" si="396">E49*25.406</f>
        <v>85.872279999999989</v>
      </c>
      <c r="R49" s="67">
        <f t="shared" ref="R49" si="397">F49*25.406</f>
        <v>111.27828</v>
      </c>
      <c r="S49" s="67">
        <f t="shared" ref="S49" si="398">G49*25.406</f>
        <v>133.38149999999999</v>
      </c>
      <c r="T49" s="67">
        <f t="shared" ref="T49" si="399">H49*25.406</f>
        <v>166.15523999999999</v>
      </c>
      <c r="U49" s="67">
        <f t="shared" ref="U49" si="400">I49*25.406</f>
        <v>195.11807999999999</v>
      </c>
      <c r="V49" s="67">
        <f t="shared" ref="V49" si="401">J49*25.406</f>
        <v>227.38369999999998</v>
      </c>
      <c r="W49" s="67">
        <f t="shared" ref="W49" si="402">K49*25.406</f>
        <v>264.22239999999999</v>
      </c>
      <c r="X49" s="67">
        <f t="shared" ref="X49" si="403">L49*25.406</f>
        <v>320.11559999999997</v>
      </c>
      <c r="Y49" s="67">
        <f t="shared" ref="Y49" si="404">M49*25.406</f>
        <v>365.84640000000002</v>
      </c>
      <c r="Z49" s="68"/>
      <c r="AB49" s="65">
        <v>1000</v>
      </c>
      <c r="AC49" s="65">
        <v>13.3</v>
      </c>
      <c r="AD49" s="65">
        <v>11.2</v>
      </c>
      <c r="AE49" s="65">
        <v>14.7</v>
      </c>
    </row>
    <row r="50" spans="1:31" s="65" customFormat="1" x14ac:dyDescent="0.25">
      <c r="B50" s="39" t="s">
        <v>4504</v>
      </c>
      <c r="C50" s="56" t="s">
        <v>1148</v>
      </c>
      <c r="D50" s="8">
        <v>3.17</v>
      </c>
      <c r="E50" s="8">
        <v>3.86</v>
      </c>
      <c r="F50" s="8">
        <v>5.01</v>
      </c>
      <c r="G50" s="8">
        <v>5.99</v>
      </c>
      <c r="H50" s="8">
        <v>7.45</v>
      </c>
      <c r="I50" s="8">
        <v>8.7200000000000006</v>
      </c>
      <c r="J50" s="8">
        <v>10.1</v>
      </c>
      <c r="K50" s="8">
        <v>11.7</v>
      </c>
      <c r="L50" s="8">
        <v>14.1</v>
      </c>
      <c r="M50" s="8">
        <v>16.2</v>
      </c>
      <c r="N50" s="56"/>
      <c r="O50" s="56" t="s">
        <v>7297</v>
      </c>
      <c r="P50" s="67">
        <f>((ABS(D50-D49)+ABS(D51-D50))/2)*25.406</f>
        <v>13.46518</v>
      </c>
      <c r="Q50" s="67">
        <f t="shared" ref="Q50" si="405">((ABS(E50-E49)+ABS(E51-E50))/2)*25.406</f>
        <v>16.513899999999996</v>
      </c>
      <c r="R50" s="67">
        <f t="shared" ref="R50" si="406">((ABS(F50-F49)+ABS(F51-F50))/2)*25.406</f>
        <v>21.722129999999993</v>
      </c>
      <c r="S50" s="67">
        <f t="shared" ref="S50" si="407">((ABS(G50-G49)+ABS(G51-G50))/2)*25.406</f>
        <v>25.91412</v>
      </c>
      <c r="T50" s="67">
        <f t="shared" ref="T50" si="408">((ABS(H50-H49)+ABS(H51-H50))/2)*25.406</f>
        <v>32.519680000000008</v>
      </c>
      <c r="U50" s="67">
        <f t="shared" ref="U50" si="409">((ABS(I50-I49)+ABS(I51-I50))/2)*25.406</f>
        <v>38.109000000000023</v>
      </c>
      <c r="V50" s="67">
        <f t="shared" ref="V50" si="410">((ABS(J50-J49)+ABS(J51-J50))/2)*25.406</f>
        <v>43.571289999999998</v>
      </c>
      <c r="W50" s="67">
        <f t="shared" ref="W50" si="411">((ABS(K50-K49)+ABS(K51-K50))/2)*25.406</f>
        <v>51.066059999999972</v>
      </c>
      <c r="X50" s="67">
        <f t="shared" ref="X50" si="412">((ABS(L50-L49)+ABS(L51-L50))/2)*25.406</f>
        <v>62.244700000000002</v>
      </c>
      <c r="Y50" s="67">
        <f t="shared" ref="Y50" si="413">((ABS(M50-M49)+ABS(M51-M50))/2)*25.406</f>
        <v>73.677399999999977</v>
      </c>
      <c r="Z50" s="68"/>
    </row>
    <row r="51" spans="1:31" s="65" customFormat="1" x14ac:dyDescent="0.25">
      <c r="B51" s="39" t="s">
        <v>4504</v>
      </c>
      <c r="C51" s="69" t="s">
        <v>213</v>
      </c>
      <c r="D51" s="70">
        <v>2.5</v>
      </c>
      <c r="E51" s="70">
        <v>3.04</v>
      </c>
      <c r="F51" s="70">
        <v>3.93</v>
      </c>
      <c r="G51" s="70">
        <v>4.6900000000000004</v>
      </c>
      <c r="H51" s="70">
        <v>5.8</v>
      </c>
      <c r="I51" s="70">
        <v>6.76</v>
      </c>
      <c r="J51" s="70">
        <v>7.82</v>
      </c>
      <c r="K51" s="70">
        <v>8.98</v>
      </c>
      <c r="L51" s="70">
        <v>10.7</v>
      </c>
      <c r="M51" s="70">
        <v>12.2</v>
      </c>
      <c r="N51" s="69"/>
      <c r="O51" s="69" t="s">
        <v>7298</v>
      </c>
      <c r="P51" s="71">
        <f>P50/2</f>
        <v>6.7325900000000001</v>
      </c>
      <c r="Q51" s="71">
        <f t="shared" ref="Q51" si="414">Q50/2</f>
        <v>8.256949999999998</v>
      </c>
      <c r="R51" s="71">
        <f t="shared" ref="R51" si="415">R50/2</f>
        <v>10.861064999999996</v>
      </c>
      <c r="S51" s="71">
        <f t="shared" ref="S51" si="416">S50/2</f>
        <v>12.95706</v>
      </c>
      <c r="T51" s="71">
        <f t="shared" ref="T51" si="417">T50/2</f>
        <v>16.259840000000004</v>
      </c>
      <c r="U51" s="71">
        <f t="shared" ref="U51" si="418">U50/2</f>
        <v>19.054500000000012</v>
      </c>
      <c r="V51" s="71">
        <f t="shared" ref="V51" si="419">V50/2</f>
        <v>21.785644999999999</v>
      </c>
      <c r="W51" s="71">
        <f t="shared" ref="W51" si="420">W50/2</f>
        <v>25.533029999999986</v>
      </c>
      <c r="X51" s="71">
        <f t="shared" ref="X51" si="421">X50/2</f>
        <v>31.122350000000001</v>
      </c>
      <c r="Y51" s="71">
        <f t="shared" ref="Y51" si="422">Y50/2</f>
        <v>36.838699999999989</v>
      </c>
      <c r="Z51" s="71"/>
    </row>
    <row r="52" spans="1:31" s="65" customFormat="1" x14ac:dyDescent="0.25">
      <c r="B52" s="65" t="s">
        <v>3799</v>
      </c>
      <c r="C52" s="65" t="s">
        <v>102</v>
      </c>
      <c r="D52" s="8">
        <v>2.94</v>
      </c>
      <c r="E52" s="8">
        <v>3.57</v>
      </c>
      <c r="F52" s="8">
        <v>4.62</v>
      </c>
      <c r="G52" s="8">
        <v>5.51</v>
      </c>
      <c r="H52" s="8">
        <v>6.83</v>
      </c>
      <c r="I52" s="8">
        <v>7.97</v>
      </c>
      <c r="J52" s="8">
        <v>9.24</v>
      </c>
      <c r="K52" s="8">
        <v>10.6</v>
      </c>
      <c r="L52" s="8">
        <v>12.8</v>
      </c>
      <c r="M52" s="8">
        <v>14.6</v>
      </c>
      <c r="O52" s="56" t="s">
        <v>7296</v>
      </c>
      <c r="P52" s="67">
        <f t="shared" ref="P52" si="423">D52*25.406</f>
        <v>74.693640000000002</v>
      </c>
      <c r="Q52" s="67">
        <f t="shared" ref="Q52" si="424">E52*25.406</f>
        <v>90.699419999999989</v>
      </c>
      <c r="R52" s="67">
        <f t="shared" ref="R52" si="425">F52*25.406</f>
        <v>117.37572</v>
      </c>
      <c r="S52" s="67">
        <f t="shared" ref="S52" si="426">G52*25.406</f>
        <v>139.98705999999999</v>
      </c>
      <c r="T52" s="67">
        <f t="shared" ref="T52" si="427">H52*25.406</f>
        <v>173.52297999999999</v>
      </c>
      <c r="U52" s="67">
        <f t="shared" ref="U52" si="428">I52*25.406</f>
        <v>202.48581999999999</v>
      </c>
      <c r="V52" s="67">
        <f t="shared" ref="V52" si="429">J52*25.406</f>
        <v>234.75144</v>
      </c>
      <c r="W52" s="67">
        <f t="shared" ref="W52" si="430">K52*25.406</f>
        <v>269.30359999999996</v>
      </c>
      <c r="X52" s="67">
        <f t="shared" ref="X52" si="431">L52*25.406</f>
        <v>325.1968</v>
      </c>
      <c r="Y52" s="67">
        <f t="shared" ref="Y52" si="432">M52*25.406</f>
        <v>370.92759999999998</v>
      </c>
      <c r="Z52" s="68"/>
    </row>
    <row r="53" spans="1:31" s="65" customFormat="1" x14ac:dyDescent="0.25">
      <c r="B53" s="56" t="s">
        <v>3799</v>
      </c>
      <c r="C53" s="65" t="s">
        <v>1148</v>
      </c>
      <c r="D53" s="8">
        <v>3.29</v>
      </c>
      <c r="E53" s="8">
        <v>4</v>
      </c>
      <c r="F53" s="8">
        <v>5.18</v>
      </c>
      <c r="G53" s="8">
        <v>6.18</v>
      </c>
      <c r="H53" s="8">
        <v>7.67</v>
      </c>
      <c r="I53" s="8">
        <v>8.9499999999999993</v>
      </c>
      <c r="J53" s="8">
        <v>10.4</v>
      </c>
      <c r="K53" s="8">
        <v>11.9</v>
      </c>
      <c r="L53" s="8">
        <v>14.3</v>
      </c>
      <c r="M53" s="8">
        <v>16.399999999999999</v>
      </c>
      <c r="O53" s="56" t="s">
        <v>7297</v>
      </c>
      <c r="P53" s="67">
        <f>((ABS(D53-D52)+ABS(D54-D53))/2)*25.406</f>
        <v>12.321910000000003</v>
      </c>
      <c r="Q53" s="67">
        <f t="shared" ref="Q53" si="433">((ABS(E53-E52)+ABS(E54-E53))/2)*25.406</f>
        <v>15.116569999999999</v>
      </c>
      <c r="R53" s="67">
        <f t="shared" ref="R53" si="434">((ABS(F53-F52)+ABS(F54-F53))/2)*25.406</f>
        <v>19.816679999999995</v>
      </c>
      <c r="S53" s="67">
        <f t="shared" ref="S53" si="435">((ABS(G53-G52)+ABS(G54-G53))/2)*25.406</f>
        <v>23.881639999999997</v>
      </c>
      <c r="T53" s="67">
        <f t="shared" ref="T53" si="436">((ABS(H53-H52)+ABS(H54-H53))/2)*25.406</f>
        <v>30.487199999999991</v>
      </c>
      <c r="U53" s="67">
        <f t="shared" ref="U53" si="437">((ABS(I53-I52)+ABS(I54-I53))/2)*25.406</f>
        <v>36.076519999999988</v>
      </c>
      <c r="V53" s="67">
        <f t="shared" ref="V53" si="438">((ABS(J53-J52)+ABS(J54-J53))/2)*25.406</f>
        <v>43.698320000000017</v>
      </c>
      <c r="W53" s="67">
        <f t="shared" ref="W53" si="439">((ABS(K53-K52)+ABS(K54-K53))/2)*25.406</f>
        <v>50.049820000000011</v>
      </c>
      <c r="X53" s="67">
        <f t="shared" ref="X53" si="440">((ABS(L53-L52)+ABS(L54-L53))/2)*25.406</f>
        <v>62.244700000000002</v>
      </c>
      <c r="Y53" s="67">
        <f t="shared" ref="Y53" si="441">((ABS(M53-M52)+ABS(M54-M53))/2)*25.406</f>
        <v>74.947699999999955</v>
      </c>
      <c r="Z53" s="68"/>
    </row>
    <row r="54" spans="1:31" s="65" customFormat="1" x14ac:dyDescent="0.25">
      <c r="B54" s="56" t="s">
        <v>3799</v>
      </c>
      <c r="C54" s="69" t="s">
        <v>213</v>
      </c>
      <c r="D54" s="70">
        <v>2.67</v>
      </c>
      <c r="E54" s="70">
        <v>3.24</v>
      </c>
      <c r="F54" s="70">
        <v>4.18</v>
      </c>
      <c r="G54" s="70">
        <v>4.97</v>
      </c>
      <c r="H54" s="70">
        <v>6.11</v>
      </c>
      <c r="I54" s="70">
        <v>7.09</v>
      </c>
      <c r="J54" s="70">
        <v>8.1199999999999992</v>
      </c>
      <c r="K54" s="70">
        <v>9.26</v>
      </c>
      <c r="L54" s="70">
        <v>10.9</v>
      </c>
      <c r="M54" s="70">
        <v>12.3</v>
      </c>
      <c r="N54" s="69"/>
      <c r="O54" s="69" t="s">
        <v>7298</v>
      </c>
      <c r="P54" s="71">
        <f>P53/2</f>
        <v>6.1609550000000013</v>
      </c>
      <c r="Q54" s="71">
        <f t="shared" ref="Q54" si="442">Q53/2</f>
        <v>7.5582849999999997</v>
      </c>
      <c r="R54" s="71">
        <f t="shared" ref="R54" si="443">R53/2</f>
        <v>9.9083399999999973</v>
      </c>
      <c r="S54" s="71">
        <f t="shared" ref="S54" si="444">S53/2</f>
        <v>11.940819999999999</v>
      </c>
      <c r="T54" s="71">
        <f t="shared" ref="T54" si="445">T53/2</f>
        <v>15.243599999999995</v>
      </c>
      <c r="U54" s="71">
        <f t="shared" ref="U54" si="446">U53/2</f>
        <v>18.038259999999994</v>
      </c>
      <c r="V54" s="71">
        <f t="shared" ref="V54" si="447">V53/2</f>
        <v>21.849160000000008</v>
      </c>
      <c r="W54" s="71">
        <f t="shared" ref="W54" si="448">W53/2</f>
        <v>25.024910000000006</v>
      </c>
      <c r="X54" s="71">
        <f t="shared" ref="X54" si="449">X53/2</f>
        <v>31.122350000000001</v>
      </c>
      <c r="Y54" s="71">
        <f t="shared" ref="Y54" si="450">Y53/2</f>
        <v>37.473849999999977</v>
      </c>
      <c r="Z54" s="71"/>
    </row>
    <row r="55" spans="1:31" s="38" customFormat="1" x14ac:dyDescent="0.25">
      <c r="B55" s="37"/>
      <c r="C55" s="37"/>
      <c r="D55" s="21"/>
      <c r="E55" s="50"/>
      <c r="F55" s="50"/>
      <c r="G55" s="50"/>
      <c r="H55" s="50"/>
      <c r="I55" s="50"/>
      <c r="J55" s="50"/>
      <c r="K55" s="21"/>
      <c r="L55" s="21"/>
      <c r="M55" s="21"/>
      <c r="N55" s="37"/>
      <c r="O55" s="37"/>
      <c r="P55" s="60"/>
      <c r="Q55" s="61"/>
      <c r="R55" s="61"/>
      <c r="S55" s="61"/>
      <c r="T55" s="61"/>
      <c r="U55" s="61"/>
      <c r="V55" s="61"/>
      <c r="W55" s="60"/>
      <c r="X55" s="60"/>
      <c r="Y55" s="60"/>
      <c r="Z55" s="60"/>
    </row>
    <row r="56" spans="1:31" s="38" customFormat="1" x14ac:dyDescent="0.25">
      <c r="B56" s="37"/>
      <c r="C56" s="37"/>
      <c r="D56" s="21"/>
      <c r="E56" s="50"/>
      <c r="F56" s="50"/>
      <c r="G56" s="50"/>
      <c r="H56" s="50"/>
      <c r="I56" s="50"/>
      <c r="J56" s="50"/>
      <c r="K56" s="21"/>
      <c r="L56" s="21"/>
      <c r="M56" s="21"/>
      <c r="N56" s="37"/>
      <c r="O56" s="37"/>
      <c r="P56" s="60"/>
      <c r="Q56" s="61"/>
      <c r="R56" s="61"/>
      <c r="S56" s="61"/>
      <c r="T56" s="61"/>
      <c r="U56" s="61"/>
      <c r="V56" s="61"/>
      <c r="W56" s="60"/>
      <c r="X56" s="60"/>
      <c r="Y56" s="60"/>
      <c r="Z56" s="60"/>
    </row>
    <row r="57" spans="1:31" s="38" customFormat="1" x14ac:dyDescent="0.25">
      <c r="B57" s="37"/>
      <c r="C57" s="37"/>
      <c r="D57" s="21"/>
      <c r="E57" s="50"/>
      <c r="F57" s="50"/>
      <c r="G57" s="50"/>
      <c r="H57" s="50"/>
      <c r="I57" s="50"/>
      <c r="J57" s="50"/>
      <c r="K57" s="21"/>
      <c r="L57" s="21"/>
      <c r="M57" s="21"/>
      <c r="N57" s="37"/>
      <c r="O57" s="37"/>
      <c r="P57" s="60"/>
      <c r="Q57" s="61"/>
      <c r="R57" s="61"/>
      <c r="S57" s="61"/>
      <c r="T57" s="61"/>
      <c r="U57" s="61"/>
      <c r="V57" s="61"/>
      <c r="W57" s="60"/>
      <c r="X57" s="60"/>
      <c r="Y57" s="60"/>
      <c r="Z57" s="60"/>
    </row>
    <row r="58" spans="1:31" s="38" customFormat="1" x14ac:dyDescent="0.25">
      <c r="B58" s="37"/>
      <c r="C58" s="37"/>
      <c r="D58" s="21"/>
      <c r="E58" s="50"/>
      <c r="F58" s="50"/>
      <c r="G58" s="50"/>
      <c r="H58" s="50"/>
      <c r="I58" s="50"/>
      <c r="J58" s="50"/>
      <c r="K58" s="21"/>
      <c r="L58" s="21"/>
      <c r="M58" s="21"/>
      <c r="N58" s="37"/>
      <c r="O58" s="37"/>
      <c r="P58" s="60"/>
      <c r="Q58" s="61"/>
      <c r="R58" s="61"/>
      <c r="S58" s="61"/>
      <c r="T58" s="61"/>
      <c r="U58" s="61"/>
      <c r="V58" s="61"/>
      <c r="W58" s="60"/>
      <c r="X58" s="60"/>
      <c r="Y58" s="60"/>
      <c r="Z58" s="60"/>
    </row>
    <row r="59" spans="1:31" s="38" customFormat="1" x14ac:dyDescent="0.25">
      <c r="B59" s="37"/>
      <c r="C59" s="37"/>
      <c r="D59" s="21"/>
      <c r="E59" s="50"/>
      <c r="F59" s="50"/>
      <c r="G59" s="50"/>
      <c r="H59" s="50"/>
      <c r="I59" s="50"/>
      <c r="J59" s="50"/>
      <c r="K59" s="21"/>
      <c r="L59" s="21"/>
      <c r="M59" s="21"/>
      <c r="N59" s="37"/>
      <c r="O59" s="37"/>
      <c r="P59" s="60"/>
      <c r="Q59" s="61"/>
      <c r="R59" s="61"/>
      <c r="S59" s="61"/>
      <c r="T59" s="61"/>
      <c r="U59" s="61"/>
      <c r="V59" s="61"/>
      <c r="W59" s="60"/>
      <c r="X59" s="60"/>
      <c r="Y59" s="60"/>
      <c r="Z59" s="60"/>
    </row>
    <row r="60" spans="1:31" s="38" customFormat="1" x14ac:dyDescent="0.25">
      <c r="B60" s="37"/>
      <c r="C60" s="37"/>
      <c r="D60" s="21"/>
      <c r="E60" s="50"/>
      <c r="F60" s="50"/>
      <c r="G60" s="50"/>
      <c r="H60" s="50"/>
      <c r="I60" s="50"/>
      <c r="J60" s="50"/>
      <c r="K60" s="21"/>
      <c r="L60" s="21"/>
      <c r="M60" s="21"/>
      <c r="N60" s="37"/>
      <c r="O60" s="37"/>
      <c r="P60" s="60"/>
      <c r="Q60" s="61"/>
      <c r="R60" s="61"/>
      <c r="S60" s="61"/>
      <c r="T60" s="61"/>
      <c r="U60" s="61"/>
      <c r="V60" s="61"/>
      <c r="W60" s="60"/>
      <c r="X60" s="60"/>
      <c r="Y60" s="60"/>
      <c r="Z60" s="60"/>
    </row>
    <row r="61" spans="1:31" s="38" customFormat="1" x14ac:dyDescent="0.25">
      <c r="B61" s="37"/>
      <c r="C61" s="37"/>
      <c r="D61" s="21"/>
      <c r="E61" s="50"/>
      <c r="F61" s="50"/>
      <c r="G61" s="50"/>
      <c r="H61" s="50"/>
      <c r="I61" s="50"/>
      <c r="J61" s="50"/>
      <c r="K61" s="21"/>
      <c r="L61" s="21"/>
      <c r="M61" s="21"/>
      <c r="N61" s="37"/>
      <c r="O61" s="37"/>
      <c r="P61" s="60"/>
      <c r="Q61" s="61"/>
      <c r="R61" s="61"/>
      <c r="S61" s="61"/>
      <c r="T61" s="61"/>
      <c r="U61" s="61"/>
      <c r="V61" s="61"/>
      <c r="W61" s="60"/>
      <c r="X61" s="60"/>
      <c r="Y61" s="60"/>
      <c r="Z61" s="60"/>
    </row>
    <row r="62" spans="1:31" ht="15.75" thickBot="1" x14ac:dyDescent="0.3">
      <c r="O62" s="38"/>
      <c r="P62" s="35"/>
      <c r="Q62" s="54"/>
      <c r="R62" s="54"/>
      <c r="S62" s="54"/>
      <c r="T62" s="54"/>
      <c r="U62" s="54"/>
      <c r="V62" s="54"/>
      <c r="W62" s="35"/>
      <c r="X62" s="35"/>
      <c r="Y62" s="35"/>
      <c r="Z62" s="35"/>
    </row>
    <row r="63" spans="1:31" ht="16.5" thickTop="1" thickBot="1" x14ac:dyDescent="0.3">
      <c r="A63" s="38"/>
      <c r="B63" s="33" t="s">
        <v>7295</v>
      </c>
      <c r="C63" s="22" t="s">
        <v>102</v>
      </c>
      <c r="D63" s="34">
        <f>AVERAGE(D52,D49,D46,D43,D40,D37,D34,D31,D28,D4,D7,D10,D13,D16,D19,D22,D25,)</f>
        <v>2.5605555555555557</v>
      </c>
      <c r="E63" s="34">
        <f t="shared" ref="E63:M63" si="451">AVERAGE(E52,E49,E46,E43,E40,E37,E34,E31,E28,E4,E7,E10,E13,E16,E19,E22,E25,)</f>
        <v>3.1094444444444442</v>
      </c>
      <c r="F63" s="34">
        <f t="shared" si="451"/>
        <v>4.0144444444444449</v>
      </c>
      <c r="G63" s="34">
        <f t="shared" si="451"/>
        <v>4.7927777777777765</v>
      </c>
      <c r="H63" s="34">
        <f t="shared" si="451"/>
        <v>5.9638888888888903</v>
      </c>
      <c r="I63" s="34">
        <f t="shared" si="451"/>
        <v>6.9866666666666664</v>
      </c>
      <c r="J63" s="34">
        <f t="shared" si="451"/>
        <v>8.1283333333333339</v>
      </c>
      <c r="K63" s="34">
        <f t="shared" si="451"/>
        <v>9.3972222222222186</v>
      </c>
      <c r="L63" s="34">
        <f t="shared" si="451"/>
        <v>11.361666666666668</v>
      </c>
      <c r="M63" s="34">
        <f t="shared" si="451"/>
        <v>12.970555555555556</v>
      </c>
      <c r="O63" s="38"/>
      <c r="P63" s="60">
        <f t="shared" ref="P63:P66" si="452">D63*25.406</f>
        <v>65.053474444444447</v>
      </c>
      <c r="Q63" s="60">
        <f t="shared" ref="Q63:Q66" si="453">E63*25.406</f>
        <v>78.998545555555552</v>
      </c>
      <c r="R63" s="60">
        <f t="shared" ref="R63:R66" si="454">F63*25.406</f>
        <v>101.99097555555556</v>
      </c>
      <c r="S63" s="60">
        <f t="shared" ref="S63:S66" si="455">G63*25.406</f>
        <v>121.76531222222218</v>
      </c>
      <c r="T63" s="60">
        <f t="shared" ref="T63:T66" si="456">H63*25.406</f>
        <v>151.51856111111115</v>
      </c>
      <c r="U63" s="60">
        <f t="shared" ref="U63:U66" si="457">I63*25.406</f>
        <v>177.5032533333333</v>
      </c>
      <c r="V63" s="60">
        <f t="shared" ref="V63:V66" si="458">J63*25.406</f>
        <v>206.50843666666668</v>
      </c>
      <c r="W63" s="60">
        <f t="shared" ref="W63:W66" si="459">K63*25.406</f>
        <v>238.74582777777766</v>
      </c>
      <c r="X63" s="60">
        <f t="shared" ref="X63:X66" si="460">L63*25.406</f>
        <v>288.65450333333337</v>
      </c>
      <c r="Y63" s="60">
        <f t="shared" ref="Y63:Y66" si="461">M63*25.406</f>
        <v>329.52993444444445</v>
      </c>
      <c r="Z63" s="35"/>
    </row>
    <row r="64" spans="1:31" ht="15.75" thickTop="1" x14ac:dyDescent="0.25">
      <c r="A64" s="38"/>
      <c r="B64" s="38"/>
      <c r="C64" s="32" t="s">
        <v>7294</v>
      </c>
      <c r="D64" s="64">
        <f>STDEV(D52,D49,D46,D43,D40,D37,D34,D31,D28,D4,D7,D10,D13,D16,D19,D22,D25,)</f>
        <v>0.6511209539955104</v>
      </c>
      <c r="E64" s="64">
        <f t="shared" ref="E64:M64" si="462">STDEV(E52,E49,E46,E43,E40,E37,E34,E31,E28,E4,E7,E10,E13,E16,E19,E22,E25,)</f>
        <v>0.7917996792283658</v>
      </c>
      <c r="F64" s="64">
        <f t="shared" si="462"/>
        <v>1.0287412195163683</v>
      </c>
      <c r="G64" s="64">
        <f t="shared" si="462"/>
        <v>1.2336545686581994</v>
      </c>
      <c r="H64" s="64">
        <f t="shared" si="462"/>
        <v>1.5438612361024739</v>
      </c>
      <c r="I64" s="64">
        <f t="shared" si="462"/>
        <v>1.8172183008491816</v>
      </c>
      <c r="J64" s="64">
        <f t="shared" si="462"/>
        <v>2.1267186821347992</v>
      </c>
      <c r="K64" s="64">
        <f t="shared" si="462"/>
        <v>2.4727950500349154</v>
      </c>
      <c r="L64" s="64">
        <f t="shared" si="462"/>
        <v>3.023687367126044</v>
      </c>
      <c r="M64" s="64">
        <f t="shared" si="462"/>
        <v>3.561388480423997</v>
      </c>
      <c r="O64" s="40"/>
      <c r="P64" s="60">
        <f t="shared" si="452"/>
        <v>16.542378957209937</v>
      </c>
      <c r="Q64" s="60">
        <f t="shared" si="453"/>
        <v>20.11646265047586</v>
      </c>
      <c r="R64" s="60">
        <f t="shared" si="454"/>
        <v>26.136199423032853</v>
      </c>
      <c r="S64" s="60">
        <f t="shared" si="455"/>
        <v>31.342227971330214</v>
      </c>
      <c r="T64" s="60">
        <f t="shared" si="456"/>
        <v>39.22333856441945</v>
      </c>
      <c r="U64" s="60">
        <f t="shared" si="457"/>
        <v>46.168248151374307</v>
      </c>
      <c r="V64" s="60">
        <f t="shared" si="458"/>
        <v>54.031414838316707</v>
      </c>
      <c r="W64" s="60">
        <f t="shared" si="459"/>
        <v>62.823831041187056</v>
      </c>
      <c r="X64" s="60">
        <f t="shared" si="460"/>
        <v>76.819801249204275</v>
      </c>
      <c r="Y64" s="60">
        <f t="shared" si="461"/>
        <v>90.480635733652065</v>
      </c>
      <c r="Z64" s="42"/>
    </row>
    <row r="65" spans="1:26" x14ac:dyDescent="0.25">
      <c r="A65" s="38"/>
      <c r="B65" s="38"/>
      <c r="C65" s="38" t="s">
        <v>1148</v>
      </c>
      <c r="D65" s="34">
        <f>AVERAGE(D53,D50,D47,D44,D41,D38,D35,D32,D29,D5,D8,D11,D14,D17,D20,D23,D26,)</f>
        <v>2.7850000000000001</v>
      </c>
      <c r="E65" s="34">
        <f t="shared" ref="E65:M65" si="463">AVERAGE(E53,E50,E47,E44,E41,E38,E35,E32,E29,E5,E8,E11,E14,E17,E20,E23,E26,)</f>
        <v>3.382222222222222</v>
      </c>
      <c r="F65" s="34">
        <f t="shared" si="463"/>
        <v>4.3655555555555559</v>
      </c>
      <c r="G65" s="34">
        <f t="shared" si="463"/>
        <v>5.1994444444444445</v>
      </c>
      <c r="H65" s="34">
        <f t="shared" si="463"/>
        <v>6.4477777777777767</v>
      </c>
      <c r="I65" s="34">
        <f t="shared" si="463"/>
        <v>7.5294444444444428</v>
      </c>
      <c r="J65" s="34">
        <f t="shared" si="463"/>
        <v>8.7355555555555569</v>
      </c>
      <c r="K65" s="34">
        <f t="shared" si="463"/>
        <v>10.083333333333334</v>
      </c>
      <c r="L65" s="34">
        <f t="shared" si="463"/>
        <v>12.132777777777775</v>
      </c>
      <c r="M65" s="34">
        <f t="shared" si="463"/>
        <v>13.899999999999999</v>
      </c>
      <c r="O65" s="38"/>
      <c r="P65" s="60">
        <f t="shared" si="452"/>
        <v>70.755709999999993</v>
      </c>
      <c r="Q65" s="60">
        <f t="shared" si="453"/>
        <v>85.928737777777769</v>
      </c>
      <c r="R65" s="60">
        <f t="shared" si="454"/>
        <v>110.91130444444444</v>
      </c>
      <c r="S65" s="60">
        <f t="shared" si="455"/>
        <v>132.09708555555557</v>
      </c>
      <c r="T65" s="60">
        <f t="shared" si="456"/>
        <v>163.81224222222218</v>
      </c>
      <c r="U65" s="60">
        <f t="shared" si="457"/>
        <v>191.2930655555555</v>
      </c>
      <c r="V65" s="60">
        <f t="shared" si="458"/>
        <v>221.93552444444447</v>
      </c>
      <c r="W65" s="60">
        <f t="shared" si="459"/>
        <v>256.17716666666666</v>
      </c>
      <c r="X65" s="60">
        <f t="shared" si="460"/>
        <v>308.24535222222215</v>
      </c>
      <c r="Y65" s="60">
        <f t="shared" si="461"/>
        <v>353.14339999999993</v>
      </c>
      <c r="Z65" s="35"/>
    </row>
    <row r="66" spans="1:26" x14ac:dyDescent="0.25">
      <c r="A66" s="38"/>
      <c r="C66" s="38" t="s">
        <v>213</v>
      </c>
      <c r="D66" s="34">
        <f>AVERAGE(D54,D51,D48,D45,D42,D39,D36,D33,D30,D6,D9,D12,D15,D18,D21,D24,D27,)</f>
        <v>2.3977777777777778</v>
      </c>
      <c r="E66" s="34">
        <f t="shared" ref="E66:M66" si="464">AVERAGE(E54,E51,E48,E45,E42,E39,E36,E33,E30,E6,E9,E12,E15,E18,E21,E24,E27,)</f>
        <v>2.9099999999999997</v>
      </c>
      <c r="F66" s="34">
        <f t="shared" si="464"/>
        <v>3.7494444444444444</v>
      </c>
      <c r="G66" s="34">
        <f t="shared" si="464"/>
        <v>4.4594444444444443</v>
      </c>
      <c r="H66" s="34">
        <f t="shared" si="464"/>
        <v>5.5112777777777779</v>
      </c>
      <c r="I66" s="34">
        <f t="shared" si="464"/>
        <v>6.4133333333333322</v>
      </c>
      <c r="J66" s="34">
        <f t="shared" si="464"/>
        <v>7.4027777777777777</v>
      </c>
      <c r="K66" s="34">
        <f t="shared" si="464"/>
        <v>8.4922222222222228</v>
      </c>
      <c r="L66" s="34">
        <f t="shared" si="464"/>
        <v>10.107222222222219</v>
      </c>
      <c r="M66" s="34">
        <f t="shared" si="464"/>
        <v>11.478888888888887</v>
      </c>
      <c r="O66" s="38"/>
      <c r="P66" s="60">
        <f t="shared" si="452"/>
        <v>60.917942222222223</v>
      </c>
      <c r="Q66" s="60">
        <f t="shared" si="453"/>
        <v>73.931459999999987</v>
      </c>
      <c r="R66" s="60">
        <f t="shared" si="454"/>
        <v>95.258385555555549</v>
      </c>
      <c r="S66" s="60">
        <f t="shared" si="455"/>
        <v>113.29664555555554</v>
      </c>
      <c r="T66" s="60">
        <f t="shared" si="456"/>
        <v>140.01952322222223</v>
      </c>
      <c r="U66" s="60">
        <f t="shared" si="457"/>
        <v>162.93714666666662</v>
      </c>
      <c r="V66" s="60">
        <f t="shared" si="458"/>
        <v>188.07497222222221</v>
      </c>
      <c r="W66" s="60">
        <f t="shared" si="459"/>
        <v>215.75339777777779</v>
      </c>
      <c r="X66" s="60">
        <f t="shared" si="460"/>
        <v>256.7840877777777</v>
      </c>
      <c r="Y66" s="60">
        <f t="shared" si="461"/>
        <v>291.63265111111104</v>
      </c>
      <c r="Z66" s="35"/>
    </row>
    <row r="67" spans="1:26" x14ac:dyDescent="0.25">
      <c r="O67" s="40"/>
      <c r="P67" s="42"/>
      <c r="Q67" s="55"/>
      <c r="R67" s="55"/>
      <c r="S67" s="55"/>
      <c r="T67" s="55"/>
      <c r="U67" s="55"/>
      <c r="V67" s="55"/>
      <c r="W67" s="42"/>
      <c r="X67" s="42"/>
      <c r="Y67" s="42"/>
      <c r="Z67" s="42"/>
    </row>
    <row r="68" spans="1:26" x14ac:dyDescent="0.25">
      <c r="O68" s="38"/>
      <c r="P68" s="35"/>
      <c r="Q68" s="54"/>
      <c r="R68" s="54"/>
      <c r="S68" s="54"/>
      <c r="T68" s="54"/>
      <c r="U68" s="54"/>
      <c r="V68" s="54"/>
      <c r="W68" s="35"/>
      <c r="X68" s="35"/>
      <c r="Y68" s="35"/>
      <c r="Z68" s="35"/>
    </row>
    <row r="69" spans="1:26" x14ac:dyDescent="0.25">
      <c r="O69" s="38"/>
      <c r="P69" s="35"/>
      <c r="Q69" s="54"/>
      <c r="R69" s="54"/>
      <c r="S69" s="54"/>
      <c r="T69" s="54"/>
      <c r="U69" s="54"/>
      <c r="V69" s="54"/>
      <c r="W69" s="35"/>
      <c r="X69" s="35"/>
      <c r="Y69" s="35"/>
      <c r="Z69" s="35"/>
    </row>
    <row r="70" spans="1:26" x14ac:dyDescent="0.25">
      <c r="O70" s="40"/>
      <c r="P70" s="42"/>
      <c r="Q70" s="55"/>
      <c r="R70" s="55"/>
      <c r="S70" s="55"/>
      <c r="T70" s="55"/>
      <c r="U70" s="55"/>
      <c r="V70" s="55"/>
      <c r="W70" s="42"/>
      <c r="X70" s="42"/>
      <c r="Y70" s="42"/>
      <c r="Z70" s="42"/>
    </row>
    <row r="71" spans="1:26" x14ac:dyDescent="0.25">
      <c r="O71" s="38"/>
      <c r="P71" s="35"/>
      <c r="Q71" s="54"/>
      <c r="R71" s="54"/>
      <c r="S71" s="54"/>
      <c r="T71" s="54"/>
      <c r="U71" s="54"/>
      <c r="V71" s="54"/>
      <c r="W71" s="35"/>
      <c r="X71" s="35"/>
      <c r="Y71" s="35"/>
      <c r="Z71" s="35"/>
    </row>
    <row r="72" spans="1:26" x14ac:dyDescent="0.25">
      <c r="O72" s="38"/>
      <c r="P72" s="35"/>
      <c r="Q72" s="54"/>
      <c r="R72" s="54"/>
      <c r="S72" s="54"/>
      <c r="T72" s="54"/>
      <c r="U72" s="54"/>
      <c r="V72" s="54"/>
      <c r="W72" s="35"/>
      <c r="X72" s="35"/>
      <c r="Y72" s="35"/>
      <c r="Z72" s="35"/>
    </row>
    <row r="73" spans="1:26" x14ac:dyDescent="0.25">
      <c r="O73" s="40"/>
      <c r="P73" s="42"/>
      <c r="Q73" s="55"/>
      <c r="R73" s="55"/>
      <c r="S73" s="55"/>
      <c r="T73" s="55"/>
      <c r="U73" s="55"/>
      <c r="V73" s="55"/>
      <c r="W73" s="42"/>
      <c r="X73" s="42"/>
      <c r="Y73" s="42"/>
      <c r="Z73" s="42"/>
    </row>
  </sheetData>
  <autoFilter ref="B3:Y54">
    <sortState ref="B4:Y54">
      <sortCondition ref="B3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L1" workbookViewId="0">
      <selection activeCell="S16" sqref="S16:U16"/>
    </sheetView>
  </sheetViews>
  <sheetFormatPr defaultRowHeight="15" x14ac:dyDescent="0.25"/>
  <cols>
    <col min="16" max="16" width="9.7109375" bestFit="1" customWidth="1"/>
    <col min="19" max="20" width="9.140625" style="38"/>
    <col min="24" max="24" width="31.140625" customWidth="1"/>
  </cols>
  <sheetData>
    <row r="1" spans="1:24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X1" s="3" t="s">
        <v>1320</v>
      </c>
    </row>
    <row r="2" spans="1:24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X2" s="4" t="s">
        <v>1534</v>
      </c>
    </row>
    <row r="3" spans="1:24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X3" s="4" t="s">
        <v>1535</v>
      </c>
    </row>
    <row r="4" spans="1:24" ht="24.75" thickTop="1" thickBot="1" x14ac:dyDescent="0.3">
      <c r="A4" s="1" t="s">
        <v>3</v>
      </c>
      <c r="B4" s="2" t="s">
        <v>1350</v>
      </c>
      <c r="C4" s="2" t="s">
        <v>1351</v>
      </c>
      <c r="D4" s="2" t="s">
        <v>1352</v>
      </c>
      <c r="E4" s="2" t="s">
        <v>1353</v>
      </c>
      <c r="F4" s="2" t="s">
        <v>1354</v>
      </c>
      <c r="G4" s="2" t="s">
        <v>1355</v>
      </c>
      <c r="H4" s="2" t="s">
        <v>1356</v>
      </c>
      <c r="I4" s="2" t="s">
        <v>1357</v>
      </c>
      <c r="J4" s="2" t="s">
        <v>1358</v>
      </c>
      <c r="K4" s="2" t="s">
        <v>1359</v>
      </c>
      <c r="N4" t="s">
        <v>212</v>
      </c>
      <c r="O4" t="s">
        <v>102</v>
      </c>
      <c r="P4" t="s">
        <v>213</v>
      </c>
      <c r="Q4" t="s">
        <v>1148</v>
      </c>
      <c r="X4" s="4" t="s">
        <v>1536</v>
      </c>
    </row>
    <row r="5" spans="1:24" ht="24.75" thickTop="1" thickBot="1" x14ac:dyDescent="0.3">
      <c r="A5" s="1" t="s">
        <v>14</v>
      </c>
      <c r="B5" s="2" t="s">
        <v>1360</v>
      </c>
      <c r="C5" s="2" t="s">
        <v>1361</v>
      </c>
      <c r="D5" s="2" t="s">
        <v>1362</v>
      </c>
      <c r="E5" s="2" t="s">
        <v>1363</v>
      </c>
      <c r="F5" s="2" t="s">
        <v>1364</v>
      </c>
      <c r="G5" s="2" t="s">
        <v>1365</v>
      </c>
      <c r="H5" s="2" t="s">
        <v>1366</v>
      </c>
      <c r="I5" s="2" t="s">
        <v>614</v>
      </c>
      <c r="J5" s="2" t="s">
        <v>1367</v>
      </c>
      <c r="K5" s="2" t="s">
        <v>1368</v>
      </c>
      <c r="N5" s="1">
        <v>1</v>
      </c>
      <c r="O5" s="2">
        <v>2.66</v>
      </c>
      <c r="P5" s="2">
        <v>2.4500000000000002</v>
      </c>
      <c r="Q5" s="2">
        <v>2.91</v>
      </c>
      <c r="S5" s="35">
        <f>O5*25.407</f>
        <v>67.582620000000006</v>
      </c>
      <c r="T5" s="35">
        <f t="shared" ref="T5:U14" si="0">P5*25.407</f>
        <v>62.247150000000005</v>
      </c>
      <c r="U5" s="35">
        <f t="shared" si="0"/>
        <v>73.934370000000001</v>
      </c>
      <c r="X5" s="4" t="s">
        <v>1537</v>
      </c>
    </row>
    <row r="6" spans="1:24" ht="24.75" thickTop="1" thickBot="1" x14ac:dyDescent="0.3">
      <c r="A6" s="1" t="s">
        <v>25</v>
      </c>
      <c r="B6" s="2" t="s">
        <v>1369</v>
      </c>
      <c r="C6" s="2" t="s">
        <v>1370</v>
      </c>
      <c r="D6" s="2" t="s">
        <v>1371</v>
      </c>
      <c r="E6" s="2" t="s">
        <v>1372</v>
      </c>
      <c r="F6" s="2" t="s">
        <v>1373</v>
      </c>
      <c r="G6" s="2" t="s">
        <v>1374</v>
      </c>
      <c r="H6" s="2" t="s">
        <v>1375</v>
      </c>
      <c r="I6" s="2" t="s">
        <v>1376</v>
      </c>
      <c r="J6" s="2" t="s">
        <v>1377</v>
      </c>
      <c r="K6" s="2" t="s">
        <v>1378</v>
      </c>
      <c r="N6" s="1">
        <v>2</v>
      </c>
      <c r="O6" s="2">
        <v>3.23</v>
      </c>
      <c r="P6" s="2">
        <v>2.98</v>
      </c>
      <c r="Q6" s="2">
        <v>3.54</v>
      </c>
      <c r="S6" s="35">
        <f t="shared" ref="S6:S14" si="1">O6*25.407</f>
        <v>82.064610000000002</v>
      </c>
      <c r="T6" s="35">
        <f t="shared" si="0"/>
        <v>75.712860000000006</v>
      </c>
      <c r="U6" s="35">
        <f t="shared" si="0"/>
        <v>89.940780000000004</v>
      </c>
      <c r="X6" s="4" t="s">
        <v>1538</v>
      </c>
    </row>
    <row r="7" spans="1:24" ht="24.75" thickTop="1" thickBot="1" x14ac:dyDescent="0.3">
      <c r="A7" s="1" t="s">
        <v>36</v>
      </c>
      <c r="B7" s="2" t="s">
        <v>1379</v>
      </c>
      <c r="C7" s="2" t="s">
        <v>1380</v>
      </c>
      <c r="D7" s="2" t="s">
        <v>1381</v>
      </c>
      <c r="E7" s="2" t="s">
        <v>1382</v>
      </c>
      <c r="F7" s="2" t="s">
        <v>1383</v>
      </c>
      <c r="G7" s="2" t="s">
        <v>1384</v>
      </c>
      <c r="H7" s="2" t="s">
        <v>1385</v>
      </c>
      <c r="I7" s="2" t="s">
        <v>1386</v>
      </c>
      <c r="J7" s="2" t="s">
        <v>1387</v>
      </c>
      <c r="K7" s="2" t="s">
        <v>1388</v>
      </c>
      <c r="N7" s="1">
        <v>5</v>
      </c>
      <c r="O7" s="2">
        <v>4.2</v>
      </c>
      <c r="P7" s="2">
        <v>3.87</v>
      </c>
      <c r="Q7" s="2">
        <v>4.5999999999999996</v>
      </c>
      <c r="S7" s="35">
        <f t="shared" si="1"/>
        <v>106.7094</v>
      </c>
      <c r="T7" s="35">
        <f t="shared" si="0"/>
        <v>98.325090000000003</v>
      </c>
      <c r="U7" s="35">
        <f t="shared" si="0"/>
        <v>116.87219999999999</v>
      </c>
      <c r="X7" s="4" t="s">
        <v>1539</v>
      </c>
    </row>
    <row r="8" spans="1:24" ht="24.75" thickTop="1" thickBot="1" x14ac:dyDescent="0.3">
      <c r="A8" s="1" t="s">
        <v>47</v>
      </c>
      <c r="B8" s="2" t="s">
        <v>1389</v>
      </c>
      <c r="C8" s="2" t="s">
        <v>1390</v>
      </c>
      <c r="D8" s="2" t="s">
        <v>1391</v>
      </c>
      <c r="E8" s="2" t="s">
        <v>42</v>
      </c>
      <c r="F8" s="2" t="s">
        <v>1392</v>
      </c>
      <c r="G8" s="2" t="s">
        <v>1393</v>
      </c>
      <c r="H8" s="2" t="s">
        <v>1394</v>
      </c>
      <c r="I8" s="2" t="s">
        <v>1395</v>
      </c>
      <c r="J8" s="2" t="s">
        <v>1396</v>
      </c>
      <c r="K8" s="2" t="s">
        <v>1397</v>
      </c>
      <c r="N8" s="1">
        <v>10</v>
      </c>
      <c r="O8" s="2">
        <v>5.05</v>
      </c>
      <c r="P8" s="2">
        <v>4.62</v>
      </c>
      <c r="Q8" s="2">
        <v>5.5</v>
      </c>
      <c r="S8" s="35">
        <f t="shared" si="1"/>
        <v>128.30535</v>
      </c>
      <c r="T8" s="35">
        <f t="shared" si="0"/>
        <v>117.38034</v>
      </c>
      <c r="U8" s="35">
        <f t="shared" si="0"/>
        <v>139.73849999999999</v>
      </c>
    </row>
    <row r="9" spans="1:24" ht="24.75" thickTop="1" thickBot="1" x14ac:dyDescent="0.3">
      <c r="A9" s="1" t="s">
        <v>58</v>
      </c>
      <c r="B9" s="2" t="s">
        <v>1398</v>
      </c>
      <c r="C9" s="2" t="s">
        <v>1399</v>
      </c>
      <c r="D9" s="2" t="s">
        <v>1400</v>
      </c>
      <c r="E9" s="2" t="s">
        <v>1401</v>
      </c>
      <c r="F9" s="2" t="s">
        <v>1402</v>
      </c>
      <c r="G9" s="2" t="s">
        <v>1403</v>
      </c>
      <c r="H9" s="2" t="s">
        <v>1404</v>
      </c>
      <c r="I9" s="2" t="s">
        <v>1405</v>
      </c>
      <c r="J9" s="2" t="s">
        <v>1406</v>
      </c>
      <c r="K9" s="2" t="s">
        <v>1407</v>
      </c>
      <c r="N9" s="1">
        <v>25</v>
      </c>
      <c r="O9" s="2">
        <v>6.32</v>
      </c>
      <c r="P9" s="2">
        <v>5.7530000000000001</v>
      </c>
      <c r="Q9" s="2">
        <v>6.86</v>
      </c>
      <c r="S9" s="35">
        <f t="shared" si="1"/>
        <v>160.57223999999999</v>
      </c>
      <c r="T9" s="35">
        <f t="shared" si="0"/>
        <v>146.166471</v>
      </c>
      <c r="U9" s="35">
        <f t="shared" si="0"/>
        <v>174.29202000000001</v>
      </c>
    </row>
    <row r="10" spans="1:24" ht="24.75" thickTop="1" thickBot="1" x14ac:dyDescent="0.3">
      <c r="A10" s="1" t="s">
        <v>69</v>
      </c>
      <c r="B10" s="2" t="s">
        <v>1408</v>
      </c>
      <c r="C10" s="2" t="s">
        <v>1409</v>
      </c>
      <c r="D10" s="2" t="s">
        <v>1410</v>
      </c>
      <c r="E10" s="2" t="s">
        <v>1411</v>
      </c>
      <c r="F10" s="2" t="s">
        <v>1412</v>
      </c>
      <c r="G10" s="2" t="s">
        <v>1413</v>
      </c>
      <c r="H10" s="2" t="s">
        <v>1414</v>
      </c>
      <c r="I10" s="2" t="s">
        <v>1415</v>
      </c>
      <c r="J10" s="2" t="s">
        <v>1416</v>
      </c>
      <c r="K10" s="2" t="s">
        <v>1417</v>
      </c>
      <c r="N10" s="1">
        <v>50</v>
      </c>
      <c r="O10" s="2">
        <v>7.44</v>
      </c>
      <c r="P10" s="2">
        <v>6.72</v>
      </c>
      <c r="Q10" s="2">
        <v>8.0500000000000007</v>
      </c>
      <c r="S10" s="35">
        <f t="shared" si="1"/>
        <v>189.02808000000002</v>
      </c>
      <c r="T10" s="35">
        <f t="shared" si="0"/>
        <v>170.73504</v>
      </c>
      <c r="U10" s="35">
        <f t="shared" si="0"/>
        <v>204.52635000000001</v>
      </c>
    </row>
    <row r="11" spans="1:24" ht="24.75" thickTop="1" thickBot="1" x14ac:dyDescent="0.3">
      <c r="A11" s="1" t="s">
        <v>80</v>
      </c>
      <c r="B11" s="2" t="s">
        <v>1418</v>
      </c>
      <c r="C11" s="2" t="s">
        <v>1419</v>
      </c>
      <c r="D11" s="2" t="s">
        <v>1420</v>
      </c>
      <c r="E11" s="2" t="s">
        <v>1421</v>
      </c>
      <c r="F11" s="2" t="s">
        <v>1422</v>
      </c>
      <c r="G11" s="2" t="s">
        <v>1423</v>
      </c>
      <c r="H11" s="2" t="s">
        <v>1424</v>
      </c>
      <c r="I11" s="2" t="s">
        <v>1425</v>
      </c>
      <c r="J11" s="2" t="s">
        <v>1426</v>
      </c>
      <c r="K11" s="2" t="s">
        <v>1427</v>
      </c>
      <c r="N11" s="1">
        <v>100</v>
      </c>
      <c r="O11" s="2">
        <v>8.6999999999999993</v>
      </c>
      <c r="P11" s="2">
        <v>7.78</v>
      </c>
      <c r="Q11" s="2">
        <v>9.39</v>
      </c>
      <c r="S11" s="35">
        <f t="shared" si="1"/>
        <v>221.04089999999999</v>
      </c>
      <c r="T11" s="35">
        <f t="shared" si="0"/>
        <v>197.66646</v>
      </c>
      <c r="U11" s="35">
        <f t="shared" si="0"/>
        <v>238.57173</v>
      </c>
    </row>
    <row r="12" spans="1:24" ht="24.75" thickTop="1" thickBot="1" x14ac:dyDescent="0.3">
      <c r="A12" s="1" t="s">
        <v>91</v>
      </c>
      <c r="B12" s="2" t="s">
        <v>1428</v>
      </c>
      <c r="C12" s="2" t="s">
        <v>1429</v>
      </c>
      <c r="D12" s="2" t="s">
        <v>1430</v>
      </c>
      <c r="E12" s="2" t="s">
        <v>1431</v>
      </c>
      <c r="F12" s="2" t="s">
        <v>1432</v>
      </c>
      <c r="G12" s="2" t="s">
        <v>1433</v>
      </c>
      <c r="H12" s="2" t="s">
        <v>1434</v>
      </c>
      <c r="I12" s="2" t="s">
        <v>1435</v>
      </c>
      <c r="J12" s="2" t="s">
        <v>1436</v>
      </c>
      <c r="K12" s="2" t="s">
        <v>1437</v>
      </c>
      <c r="N12" s="1">
        <v>200</v>
      </c>
      <c r="O12" s="2">
        <v>10.1</v>
      </c>
      <c r="P12" s="2">
        <v>8.9700000000000006</v>
      </c>
      <c r="Q12" s="2">
        <v>10.9</v>
      </c>
      <c r="S12" s="35">
        <f t="shared" si="1"/>
        <v>256.61070000000001</v>
      </c>
      <c r="T12" s="35">
        <f t="shared" si="0"/>
        <v>227.90079000000003</v>
      </c>
      <c r="U12" s="35">
        <f t="shared" si="0"/>
        <v>276.93630000000002</v>
      </c>
    </row>
    <row r="13" spans="1:24" ht="24.75" thickTop="1" thickBot="1" x14ac:dyDescent="0.3">
      <c r="A13" s="1" t="s">
        <v>102</v>
      </c>
      <c r="B13" s="2" t="s">
        <v>1438</v>
      </c>
      <c r="C13" s="2" t="s">
        <v>1439</v>
      </c>
      <c r="D13" s="2" t="s">
        <v>1440</v>
      </c>
      <c r="E13" s="2" t="s">
        <v>1441</v>
      </c>
      <c r="F13" s="2" t="s">
        <v>1442</v>
      </c>
      <c r="G13" s="2" t="s">
        <v>1443</v>
      </c>
      <c r="H13" s="2" t="s">
        <v>1444</v>
      </c>
      <c r="I13" s="2" t="s">
        <v>1445</v>
      </c>
      <c r="J13" s="2" t="s">
        <v>1446</v>
      </c>
      <c r="K13" s="2" t="s">
        <v>1447</v>
      </c>
      <c r="N13" s="1">
        <v>500</v>
      </c>
      <c r="O13" s="2">
        <v>12.3</v>
      </c>
      <c r="P13" s="2">
        <v>10.7</v>
      </c>
      <c r="Q13" s="2">
        <v>13.2</v>
      </c>
      <c r="S13" s="35">
        <f t="shared" si="1"/>
        <v>312.5061</v>
      </c>
      <c r="T13" s="35">
        <f t="shared" si="0"/>
        <v>271.85489999999999</v>
      </c>
      <c r="U13" s="35">
        <f t="shared" si="0"/>
        <v>335.37239999999997</v>
      </c>
    </row>
    <row r="14" spans="1:24" ht="24.75" thickTop="1" thickBot="1" x14ac:dyDescent="0.3">
      <c r="A14" s="1" t="s">
        <v>113</v>
      </c>
      <c r="B14" s="2" t="s">
        <v>1448</v>
      </c>
      <c r="C14" s="2" t="s">
        <v>1449</v>
      </c>
      <c r="D14" s="2" t="s">
        <v>1450</v>
      </c>
      <c r="E14" s="2" t="s">
        <v>1451</v>
      </c>
      <c r="F14" s="2" t="s">
        <v>1452</v>
      </c>
      <c r="G14" s="2" t="s">
        <v>1453</v>
      </c>
      <c r="H14" s="2" t="s">
        <v>1454</v>
      </c>
      <c r="I14" s="2" t="s">
        <v>1455</v>
      </c>
      <c r="J14" s="2" t="s">
        <v>1456</v>
      </c>
      <c r="K14" s="2" t="s">
        <v>1457</v>
      </c>
      <c r="N14" s="1">
        <v>1000</v>
      </c>
      <c r="O14" s="2">
        <v>14.2</v>
      </c>
      <c r="P14" s="2">
        <v>12.2</v>
      </c>
      <c r="Q14" s="2">
        <v>15.2</v>
      </c>
      <c r="S14" s="35">
        <f t="shared" si="1"/>
        <v>360.77940000000001</v>
      </c>
      <c r="T14" s="35">
        <f t="shared" si="0"/>
        <v>309.96539999999999</v>
      </c>
      <c r="U14" s="35">
        <f t="shared" si="0"/>
        <v>386.18639999999999</v>
      </c>
    </row>
    <row r="15" spans="1:24" ht="24.75" thickTop="1" thickBot="1" x14ac:dyDescent="0.3">
      <c r="A15" s="1" t="s">
        <v>124</v>
      </c>
      <c r="B15" s="2" t="s">
        <v>1458</v>
      </c>
      <c r="C15" s="2" t="s">
        <v>1459</v>
      </c>
      <c r="D15" s="2" t="s">
        <v>1460</v>
      </c>
      <c r="E15" s="2" t="s">
        <v>1461</v>
      </c>
      <c r="F15" s="2" t="s">
        <v>1462</v>
      </c>
      <c r="G15" s="2" t="s">
        <v>1463</v>
      </c>
      <c r="H15" s="2" t="s">
        <v>1464</v>
      </c>
      <c r="I15" s="2" t="s">
        <v>1465</v>
      </c>
      <c r="J15" s="2" t="s">
        <v>1466</v>
      </c>
      <c r="K15" s="2" t="s">
        <v>1467</v>
      </c>
      <c r="N15" s="80">
        <v>15</v>
      </c>
      <c r="O15" s="35">
        <f>2.7205*N15^0.2578</f>
        <v>5.4682083890477715</v>
      </c>
      <c r="P15" s="81">
        <f>2.5203*N15^0.2513</f>
        <v>4.9774163818757486</v>
      </c>
      <c r="Q15" s="81">
        <f>2.9856*N15^0.2544</f>
        <v>5.9460593310025223</v>
      </c>
      <c r="R15" s="38"/>
      <c r="S15" s="81">
        <f>O15*25.406</f>
        <v>138.92530233214768</v>
      </c>
      <c r="T15" s="81">
        <f t="shared" ref="S15:U16" si="2">P15*25.406</f>
        <v>126.45624059793526</v>
      </c>
      <c r="U15" s="81">
        <f t="shared" si="2"/>
        <v>151.06558336345006</v>
      </c>
    </row>
    <row r="16" spans="1:24" ht="24.75" thickTop="1" thickBot="1" x14ac:dyDescent="0.3">
      <c r="A16" s="1" t="s">
        <v>135</v>
      </c>
      <c r="B16" s="2" t="s">
        <v>1468</v>
      </c>
      <c r="C16" s="2" t="s">
        <v>1469</v>
      </c>
      <c r="D16" s="2" t="s">
        <v>1470</v>
      </c>
      <c r="E16" s="2" t="s">
        <v>1471</v>
      </c>
      <c r="F16" s="2" t="s">
        <v>1472</v>
      </c>
      <c r="G16" s="2" t="s">
        <v>1473</v>
      </c>
      <c r="H16" s="2" t="s">
        <v>1474</v>
      </c>
      <c r="I16" s="2" t="s">
        <v>1475</v>
      </c>
      <c r="J16" s="2" t="s">
        <v>1476</v>
      </c>
      <c r="K16" s="2" t="s">
        <v>1477</v>
      </c>
      <c r="N16" s="80">
        <v>30</v>
      </c>
      <c r="O16" s="35">
        <f>2.7205*N16^0.2578</f>
        <v>6.5380854105991197</v>
      </c>
      <c r="P16" s="81">
        <f>2.5203*N16^0.2513</f>
        <v>5.9245151003482084</v>
      </c>
      <c r="Q16" s="81">
        <f>2.9856*N16^0.2544</f>
        <v>7.0926947475802598</v>
      </c>
      <c r="R16" s="38"/>
      <c r="S16" s="81">
        <f t="shared" si="2"/>
        <v>166.10659794168123</v>
      </c>
      <c r="T16" s="81">
        <f t="shared" si="2"/>
        <v>150.51823063944659</v>
      </c>
      <c r="U16" s="81">
        <f t="shared" si="2"/>
        <v>180.19700275702408</v>
      </c>
    </row>
    <row r="17" spans="1:16" ht="24.75" thickTop="1" thickBot="1" x14ac:dyDescent="0.3">
      <c r="A17" s="1" t="s">
        <v>146</v>
      </c>
      <c r="B17" s="2" t="s">
        <v>1478</v>
      </c>
      <c r="C17" s="2" t="s">
        <v>1479</v>
      </c>
      <c r="D17" s="2" t="s">
        <v>1480</v>
      </c>
      <c r="E17" s="2" t="s">
        <v>1481</v>
      </c>
      <c r="F17" s="2" t="s">
        <v>1482</v>
      </c>
      <c r="G17" s="2" t="s">
        <v>1483</v>
      </c>
      <c r="H17" s="2" t="s">
        <v>726</v>
      </c>
      <c r="I17" s="2" t="s">
        <v>1484</v>
      </c>
      <c r="J17" s="2" t="s">
        <v>1485</v>
      </c>
      <c r="K17" s="2" t="s">
        <v>1486</v>
      </c>
    </row>
    <row r="18" spans="1:16" ht="24.75" thickTop="1" thickBot="1" x14ac:dyDescent="0.3">
      <c r="A18" s="1" t="s">
        <v>157</v>
      </c>
      <c r="B18" s="2" t="s">
        <v>1487</v>
      </c>
      <c r="C18" s="2" t="s">
        <v>1488</v>
      </c>
      <c r="D18" s="2" t="s">
        <v>1489</v>
      </c>
      <c r="E18" s="2" t="s">
        <v>1490</v>
      </c>
      <c r="F18" s="2" t="s">
        <v>1491</v>
      </c>
      <c r="G18" s="2" t="s">
        <v>1492</v>
      </c>
      <c r="H18" s="2" t="s">
        <v>1493</v>
      </c>
      <c r="I18" s="2" t="s">
        <v>1494</v>
      </c>
      <c r="J18" s="2" t="s">
        <v>1495</v>
      </c>
      <c r="K18" s="2" t="s">
        <v>1496</v>
      </c>
    </row>
    <row r="19" spans="1:16" ht="24.75" thickTop="1" thickBot="1" x14ac:dyDescent="0.3">
      <c r="A19" s="1" t="s">
        <v>168</v>
      </c>
      <c r="B19" s="2" t="s">
        <v>1497</v>
      </c>
      <c r="C19" s="2" t="s">
        <v>1498</v>
      </c>
      <c r="D19" s="2" t="s">
        <v>1499</v>
      </c>
      <c r="E19" s="2" t="s">
        <v>1500</v>
      </c>
      <c r="F19" s="2" t="s">
        <v>1501</v>
      </c>
      <c r="G19" s="2" t="s">
        <v>1502</v>
      </c>
      <c r="H19" s="2" t="s">
        <v>1503</v>
      </c>
      <c r="I19" s="2" t="s">
        <v>1504</v>
      </c>
      <c r="J19" s="2" t="s">
        <v>1505</v>
      </c>
      <c r="K19" s="2" t="s">
        <v>1506</v>
      </c>
    </row>
    <row r="20" spans="1:16" ht="24.75" thickTop="1" thickBot="1" x14ac:dyDescent="0.3">
      <c r="A20" s="1" t="s">
        <v>179</v>
      </c>
      <c r="B20" s="2" t="s">
        <v>1507</v>
      </c>
      <c r="C20" s="2" t="s">
        <v>1508</v>
      </c>
      <c r="D20" s="2" t="s">
        <v>1509</v>
      </c>
      <c r="E20" s="2" t="s">
        <v>1510</v>
      </c>
      <c r="F20" s="2" t="s">
        <v>1511</v>
      </c>
      <c r="G20" s="2" t="s">
        <v>1512</v>
      </c>
      <c r="H20" s="2" t="s">
        <v>1513</v>
      </c>
      <c r="I20" s="2" t="s">
        <v>1514</v>
      </c>
      <c r="J20" s="2" t="s">
        <v>1515</v>
      </c>
      <c r="K20" s="2" t="s">
        <v>1516</v>
      </c>
    </row>
    <row r="21" spans="1:16" ht="24.75" thickTop="1" thickBot="1" x14ac:dyDescent="0.3">
      <c r="A21" s="1" t="s">
        <v>190</v>
      </c>
      <c r="B21" s="2" t="s">
        <v>1517</v>
      </c>
      <c r="C21" s="2" t="s">
        <v>1518</v>
      </c>
      <c r="D21" s="2" t="s">
        <v>1519</v>
      </c>
      <c r="E21" s="2" t="s">
        <v>1520</v>
      </c>
      <c r="F21" s="2" t="s">
        <v>1521</v>
      </c>
      <c r="G21" s="2" t="s">
        <v>1522</v>
      </c>
      <c r="H21" s="2" t="s">
        <v>1523</v>
      </c>
      <c r="I21" s="2" t="s">
        <v>1524</v>
      </c>
      <c r="J21" s="2" t="s">
        <v>1525</v>
      </c>
      <c r="K21" s="2" t="s">
        <v>1526</v>
      </c>
      <c r="N21" s="8" t="s">
        <v>3769</v>
      </c>
      <c r="O21" s="8" t="s">
        <v>3767</v>
      </c>
      <c r="P21" s="9">
        <v>32659</v>
      </c>
    </row>
    <row r="22" spans="1:16" ht="24.75" thickTop="1" thickBot="1" x14ac:dyDescent="0.3">
      <c r="A22" s="1" t="s">
        <v>201</v>
      </c>
      <c r="B22" s="2" t="s">
        <v>1527</v>
      </c>
      <c r="C22" s="2" t="s">
        <v>1140</v>
      </c>
      <c r="D22" s="2" t="s">
        <v>1528</v>
      </c>
      <c r="E22" s="2" t="s">
        <v>1142</v>
      </c>
      <c r="F22" s="2" t="s">
        <v>1529</v>
      </c>
      <c r="G22" s="2" t="s">
        <v>1530</v>
      </c>
      <c r="H22" s="2" t="s">
        <v>1531</v>
      </c>
      <c r="I22" s="2" t="s">
        <v>1532</v>
      </c>
      <c r="J22" s="2" t="s">
        <v>1533</v>
      </c>
      <c r="K22" s="2" t="s">
        <v>399</v>
      </c>
    </row>
    <row r="23" spans="1:16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L1" workbookViewId="0">
      <selection activeCell="T17" sqref="T17:V17"/>
    </sheetView>
  </sheetViews>
  <sheetFormatPr defaultRowHeight="15" x14ac:dyDescent="0.25"/>
  <cols>
    <col min="19" max="22" width="9.140625" style="38"/>
    <col min="25" max="25" width="37.85546875" customWidth="1"/>
  </cols>
  <sheetData>
    <row r="1" spans="1:25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Y1" s="3" t="s">
        <v>1320</v>
      </c>
    </row>
    <row r="2" spans="1:25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Y2" s="4" t="s">
        <v>1345</v>
      </c>
    </row>
    <row r="3" spans="1:25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Y3" s="4" t="s">
        <v>1346</v>
      </c>
    </row>
    <row r="4" spans="1:25" ht="24.75" thickTop="1" thickBot="1" x14ac:dyDescent="0.3">
      <c r="A4" s="1" t="s">
        <v>3</v>
      </c>
      <c r="B4" s="2" t="s">
        <v>401</v>
      </c>
      <c r="C4" s="2" t="s">
        <v>402</v>
      </c>
      <c r="D4" s="2" t="s">
        <v>403</v>
      </c>
      <c r="E4" s="2" t="s">
        <v>404</v>
      </c>
      <c r="F4" s="2" t="s">
        <v>405</v>
      </c>
      <c r="G4" s="2" t="s">
        <v>406</v>
      </c>
      <c r="H4" s="2" t="s">
        <v>407</v>
      </c>
      <c r="I4" s="2" t="s">
        <v>408</v>
      </c>
      <c r="J4" s="2" t="s">
        <v>409</v>
      </c>
      <c r="K4" s="2" t="s">
        <v>410</v>
      </c>
      <c r="Y4" s="4" t="s">
        <v>1347</v>
      </c>
    </row>
    <row r="5" spans="1:25" ht="24.75" thickTop="1" thickBot="1" x14ac:dyDescent="0.3">
      <c r="A5" s="1" t="s">
        <v>14</v>
      </c>
      <c r="B5" s="2" t="s">
        <v>411</v>
      </c>
      <c r="C5" s="2" t="s">
        <v>412</v>
      </c>
      <c r="D5" s="2" t="s">
        <v>413</v>
      </c>
      <c r="E5" s="2" t="s">
        <v>414</v>
      </c>
      <c r="F5" s="2" t="s">
        <v>415</v>
      </c>
      <c r="G5" s="2" t="s">
        <v>416</v>
      </c>
      <c r="H5" s="2" t="s">
        <v>417</v>
      </c>
      <c r="I5" s="2" t="s">
        <v>418</v>
      </c>
      <c r="J5" s="2" t="s">
        <v>419</v>
      </c>
      <c r="K5" s="2" t="s">
        <v>420</v>
      </c>
      <c r="O5" t="s">
        <v>212</v>
      </c>
      <c r="P5" t="s">
        <v>102</v>
      </c>
      <c r="Q5" t="s">
        <v>213</v>
      </c>
      <c r="R5" t="s">
        <v>1148</v>
      </c>
      <c r="Y5" s="4" t="s">
        <v>1348</v>
      </c>
    </row>
    <row r="6" spans="1:25" ht="24.75" thickTop="1" thickBot="1" x14ac:dyDescent="0.3">
      <c r="A6" s="1" t="s">
        <v>25</v>
      </c>
      <c r="B6" s="2" t="s">
        <v>421</v>
      </c>
      <c r="C6" s="2" t="s">
        <v>422</v>
      </c>
      <c r="D6" s="2" t="s">
        <v>423</v>
      </c>
      <c r="E6" s="2" t="s">
        <v>424</v>
      </c>
      <c r="F6" s="2" t="s">
        <v>425</v>
      </c>
      <c r="G6" s="2" t="s">
        <v>426</v>
      </c>
      <c r="H6" s="2" t="s">
        <v>427</v>
      </c>
      <c r="I6" s="2" t="s">
        <v>428</v>
      </c>
      <c r="J6" s="2" t="s">
        <v>429</v>
      </c>
      <c r="K6" s="2" t="s">
        <v>430</v>
      </c>
      <c r="O6" s="1">
        <v>1</v>
      </c>
      <c r="P6" s="2">
        <v>2.76</v>
      </c>
      <c r="Q6" s="2">
        <v>2.5099999999999998</v>
      </c>
      <c r="R6" s="2">
        <v>3.07</v>
      </c>
      <c r="S6" s="21"/>
      <c r="T6" s="35">
        <f>P6*25.407</f>
        <v>70.123319999999993</v>
      </c>
      <c r="U6" s="35">
        <f t="shared" ref="U6:V15" si="0">Q6*25.407</f>
        <v>63.771569999999997</v>
      </c>
      <c r="V6" s="35">
        <f t="shared" si="0"/>
        <v>77.999489999999994</v>
      </c>
      <c r="Y6" s="4" t="s">
        <v>1349</v>
      </c>
    </row>
    <row r="7" spans="1:25" ht="24.75" thickTop="1" thickBot="1" x14ac:dyDescent="0.3">
      <c r="A7" s="1" t="s">
        <v>36</v>
      </c>
      <c r="B7" s="2" t="s">
        <v>431</v>
      </c>
      <c r="C7" s="2" t="s">
        <v>432</v>
      </c>
      <c r="D7" s="2" t="s">
        <v>433</v>
      </c>
      <c r="E7" s="2" t="s">
        <v>434</v>
      </c>
      <c r="F7" s="2" t="s">
        <v>435</v>
      </c>
      <c r="G7" s="2" t="s">
        <v>436</v>
      </c>
      <c r="H7" s="2" t="s">
        <v>437</v>
      </c>
      <c r="I7" s="2" t="s">
        <v>438</v>
      </c>
      <c r="J7" s="2" t="s">
        <v>439</v>
      </c>
      <c r="K7" s="2" t="s">
        <v>440</v>
      </c>
      <c r="O7" s="1">
        <v>2</v>
      </c>
      <c r="P7" s="2">
        <v>3.36</v>
      </c>
      <c r="Q7" s="2">
        <v>3.05</v>
      </c>
      <c r="R7" s="2">
        <v>3.73</v>
      </c>
      <c r="S7" s="21"/>
      <c r="T7" s="35">
        <f t="shared" ref="T7:T15" si="1">P7*25.407</f>
        <v>85.367519999999999</v>
      </c>
      <c r="U7" s="35">
        <f t="shared" si="0"/>
        <v>77.491349999999997</v>
      </c>
      <c r="V7" s="35">
        <f t="shared" si="0"/>
        <v>94.768109999999993</v>
      </c>
      <c r="Y7" s="4" t="s">
        <v>1338</v>
      </c>
    </row>
    <row r="8" spans="1:25" ht="24.75" thickTop="1" thickBot="1" x14ac:dyDescent="0.3">
      <c r="A8" s="1" t="s">
        <v>47</v>
      </c>
      <c r="B8" s="2" t="s">
        <v>441</v>
      </c>
      <c r="C8" s="2" t="s">
        <v>442</v>
      </c>
      <c r="D8" s="2" t="s">
        <v>443</v>
      </c>
      <c r="E8" s="2" t="s">
        <v>444</v>
      </c>
      <c r="F8" s="2" t="s">
        <v>445</v>
      </c>
      <c r="G8" s="2" t="s">
        <v>446</v>
      </c>
      <c r="H8" s="2" t="s">
        <v>447</v>
      </c>
      <c r="I8" s="2" t="s">
        <v>448</v>
      </c>
      <c r="J8" s="2" t="s">
        <v>449</v>
      </c>
      <c r="K8" s="2" t="s">
        <v>450</v>
      </c>
      <c r="O8" s="1">
        <v>5</v>
      </c>
      <c r="P8" s="2">
        <v>4.37</v>
      </c>
      <c r="Q8" s="2">
        <v>3.97</v>
      </c>
      <c r="R8" s="2">
        <v>4.8499999999999996</v>
      </c>
      <c r="S8" s="21"/>
      <c r="T8" s="35">
        <f>P8*25.407</f>
        <v>111.02859000000001</v>
      </c>
      <c r="U8" s="35">
        <f t="shared" si="0"/>
        <v>100.86579</v>
      </c>
      <c r="V8" s="35">
        <f t="shared" si="0"/>
        <v>123.22394999999999</v>
      </c>
    </row>
    <row r="9" spans="1:25" ht="24.75" thickTop="1" thickBot="1" x14ac:dyDescent="0.3">
      <c r="A9" s="1" t="s">
        <v>58</v>
      </c>
      <c r="B9" s="2" t="s">
        <v>451</v>
      </c>
      <c r="C9" s="2" t="s">
        <v>452</v>
      </c>
      <c r="D9" s="2" t="s">
        <v>453</v>
      </c>
      <c r="E9" s="2" t="s">
        <v>454</v>
      </c>
      <c r="F9" s="2" t="s">
        <v>455</v>
      </c>
      <c r="G9" s="2" t="s">
        <v>456</v>
      </c>
      <c r="H9" s="2" t="s">
        <v>457</v>
      </c>
      <c r="I9" s="2" t="s">
        <v>458</v>
      </c>
      <c r="J9" s="2" t="s">
        <v>459</v>
      </c>
      <c r="K9" s="2" t="s">
        <v>460</v>
      </c>
      <c r="O9" s="1">
        <v>10</v>
      </c>
      <c r="P9" s="2">
        <v>5.24</v>
      </c>
      <c r="Q9" s="2">
        <v>4.74</v>
      </c>
      <c r="R9" s="2">
        <v>5.81</v>
      </c>
      <c r="S9" s="21"/>
      <c r="T9" s="35">
        <f t="shared" si="1"/>
        <v>133.13267999999999</v>
      </c>
      <c r="U9" s="35">
        <f t="shared" si="0"/>
        <v>120.42918</v>
      </c>
      <c r="V9" s="35">
        <f t="shared" si="0"/>
        <v>147.61466999999999</v>
      </c>
    </row>
    <row r="10" spans="1:25" ht="24.75" thickTop="1" thickBot="1" x14ac:dyDescent="0.3">
      <c r="A10" s="1" t="s">
        <v>69</v>
      </c>
      <c r="B10" s="2" t="s">
        <v>461</v>
      </c>
      <c r="C10" s="2" t="s">
        <v>462</v>
      </c>
      <c r="D10" s="2" t="s">
        <v>463</v>
      </c>
      <c r="E10" s="2" t="s">
        <v>464</v>
      </c>
      <c r="F10" s="2" t="s">
        <v>465</v>
      </c>
      <c r="G10" s="2" t="s">
        <v>466</v>
      </c>
      <c r="H10" s="2" t="s">
        <v>467</v>
      </c>
      <c r="I10" s="2" t="s">
        <v>468</v>
      </c>
      <c r="J10" s="2" t="s">
        <v>469</v>
      </c>
      <c r="K10" s="2" t="s">
        <v>470</v>
      </c>
      <c r="O10" s="1">
        <v>25</v>
      </c>
      <c r="P10" s="2">
        <v>6.57</v>
      </c>
      <c r="Q10" s="2">
        <v>5.9</v>
      </c>
      <c r="R10" s="2">
        <v>7.26</v>
      </c>
      <c r="S10" s="21"/>
      <c r="T10" s="35">
        <f t="shared" si="1"/>
        <v>166.92399</v>
      </c>
      <c r="U10" s="35">
        <f t="shared" si="0"/>
        <v>149.90130000000002</v>
      </c>
      <c r="V10" s="35">
        <f t="shared" si="0"/>
        <v>184.45481999999998</v>
      </c>
    </row>
    <row r="11" spans="1:25" ht="24.75" thickTop="1" thickBot="1" x14ac:dyDescent="0.3">
      <c r="A11" s="1" t="s">
        <v>80</v>
      </c>
      <c r="B11" s="2" t="s">
        <v>471</v>
      </c>
      <c r="C11" s="2" t="s">
        <v>472</v>
      </c>
      <c r="D11" s="2" t="s">
        <v>473</v>
      </c>
      <c r="E11" s="2" t="s">
        <v>474</v>
      </c>
      <c r="F11" s="2" t="s">
        <v>475</v>
      </c>
      <c r="G11" s="2" t="s">
        <v>476</v>
      </c>
      <c r="H11" s="2" t="s">
        <v>477</v>
      </c>
      <c r="I11" s="2" t="s">
        <v>478</v>
      </c>
      <c r="J11" s="2" t="s">
        <v>479</v>
      </c>
      <c r="K11" s="2" t="s">
        <v>480</v>
      </c>
      <c r="O11" s="1">
        <v>50</v>
      </c>
      <c r="P11" s="2">
        <v>7.74</v>
      </c>
      <c r="Q11" s="2">
        <v>6.89</v>
      </c>
      <c r="R11" s="2">
        <v>8.51</v>
      </c>
      <c r="S11" s="21"/>
      <c r="T11" s="35">
        <f t="shared" si="1"/>
        <v>196.65018000000001</v>
      </c>
      <c r="U11" s="35">
        <f t="shared" si="0"/>
        <v>175.05422999999999</v>
      </c>
      <c r="V11" s="35">
        <f t="shared" si="0"/>
        <v>216.21357</v>
      </c>
    </row>
    <row r="12" spans="1:25" ht="24.75" thickTop="1" thickBot="1" x14ac:dyDescent="0.3">
      <c r="A12" s="1" t="s">
        <v>91</v>
      </c>
      <c r="B12" s="2" t="s">
        <v>481</v>
      </c>
      <c r="C12" s="2" t="s">
        <v>482</v>
      </c>
      <c r="D12" s="2" t="s">
        <v>483</v>
      </c>
      <c r="E12" s="2" t="s">
        <v>484</v>
      </c>
      <c r="F12" s="2" t="s">
        <v>485</v>
      </c>
      <c r="G12" s="2" t="s">
        <v>486</v>
      </c>
      <c r="H12" s="2" t="s">
        <v>487</v>
      </c>
      <c r="I12" s="2" t="s">
        <v>488</v>
      </c>
      <c r="J12" s="2" t="s">
        <v>489</v>
      </c>
      <c r="K12" s="2" t="s">
        <v>490</v>
      </c>
      <c r="O12" s="1">
        <v>100</v>
      </c>
      <c r="P12" s="2">
        <v>9.0500000000000007</v>
      </c>
      <c r="Q12" s="2">
        <v>7.99</v>
      </c>
      <c r="R12" s="2">
        <v>9.93</v>
      </c>
      <c r="S12" s="21"/>
      <c r="T12" s="35">
        <f t="shared" si="1"/>
        <v>229.93335000000002</v>
      </c>
      <c r="U12" s="35">
        <f t="shared" si="0"/>
        <v>203.00193000000002</v>
      </c>
      <c r="V12" s="35">
        <f t="shared" si="0"/>
        <v>252.29150999999999</v>
      </c>
    </row>
    <row r="13" spans="1:25" ht="24.75" thickTop="1" thickBot="1" x14ac:dyDescent="0.3">
      <c r="A13" s="1" t="s">
        <v>102</v>
      </c>
      <c r="B13" s="2" t="s">
        <v>491</v>
      </c>
      <c r="C13" s="2" t="s">
        <v>492</v>
      </c>
      <c r="D13" s="2" t="s">
        <v>493</v>
      </c>
      <c r="E13" s="2" t="s">
        <v>494</v>
      </c>
      <c r="F13" s="2" t="s">
        <v>495</v>
      </c>
      <c r="G13" s="2" t="s">
        <v>496</v>
      </c>
      <c r="H13" s="2" t="s">
        <v>497</v>
      </c>
      <c r="I13" s="2" t="s">
        <v>498</v>
      </c>
      <c r="J13" s="2" t="s">
        <v>499</v>
      </c>
      <c r="K13" s="2" t="s">
        <v>500</v>
      </c>
      <c r="O13" s="1">
        <v>200</v>
      </c>
      <c r="P13" s="2">
        <v>10.5</v>
      </c>
      <c r="Q13" s="2">
        <v>9.2200000000000006</v>
      </c>
      <c r="R13" s="2">
        <v>11.5</v>
      </c>
      <c r="S13" s="21"/>
      <c r="T13" s="35">
        <f t="shared" si="1"/>
        <v>266.77350000000001</v>
      </c>
      <c r="U13" s="35">
        <f t="shared" si="0"/>
        <v>234.25254000000001</v>
      </c>
      <c r="V13" s="35">
        <f t="shared" si="0"/>
        <v>292.18049999999999</v>
      </c>
    </row>
    <row r="14" spans="1:25" ht="24.75" thickTop="1" thickBot="1" x14ac:dyDescent="0.3">
      <c r="A14" s="1" t="s">
        <v>113</v>
      </c>
      <c r="B14" s="2" t="s">
        <v>501</v>
      </c>
      <c r="C14" s="2" t="s">
        <v>502</v>
      </c>
      <c r="D14" s="2" t="s">
        <v>503</v>
      </c>
      <c r="E14" s="2" t="s">
        <v>504</v>
      </c>
      <c r="F14" s="2" t="s">
        <v>505</v>
      </c>
      <c r="G14" s="2" t="s">
        <v>506</v>
      </c>
      <c r="H14" s="2" t="s">
        <v>507</v>
      </c>
      <c r="I14" s="2" t="s">
        <v>508</v>
      </c>
      <c r="J14" s="2" t="s">
        <v>509</v>
      </c>
      <c r="K14" s="2" t="s">
        <v>510</v>
      </c>
      <c r="O14" s="1">
        <v>500</v>
      </c>
      <c r="P14" s="2">
        <v>12.8</v>
      </c>
      <c r="Q14" s="2">
        <v>11</v>
      </c>
      <c r="R14" s="2">
        <v>14</v>
      </c>
      <c r="S14" s="21"/>
      <c r="T14" s="35">
        <f t="shared" si="1"/>
        <v>325.20960000000002</v>
      </c>
      <c r="U14" s="35">
        <f t="shared" si="0"/>
        <v>279.47699999999998</v>
      </c>
      <c r="V14" s="35">
        <f t="shared" si="0"/>
        <v>355.69799999999998</v>
      </c>
    </row>
    <row r="15" spans="1:25" ht="24.75" thickTop="1" thickBot="1" x14ac:dyDescent="0.3">
      <c r="A15" s="1" t="s">
        <v>124</v>
      </c>
      <c r="B15" s="2" t="s">
        <v>511</v>
      </c>
      <c r="C15" s="2" t="s">
        <v>512</v>
      </c>
      <c r="D15" s="2" t="s">
        <v>513</v>
      </c>
      <c r="E15" s="2" t="s">
        <v>514</v>
      </c>
      <c r="F15" s="2" t="s">
        <v>515</v>
      </c>
      <c r="G15" s="2" t="s">
        <v>516</v>
      </c>
      <c r="H15" s="2" t="s">
        <v>517</v>
      </c>
      <c r="I15" s="2" t="s">
        <v>518</v>
      </c>
      <c r="J15" s="2" t="s">
        <v>519</v>
      </c>
      <c r="K15" s="2" t="s">
        <v>520</v>
      </c>
      <c r="O15" s="1">
        <v>1000</v>
      </c>
      <c r="P15" s="2">
        <v>14.8</v>
      </c>
      <c r="Q15" s="2">
        <v>12.6</v>
      </c>
      <c r="R15" s="2">
        <v>16.100000000000001</v>
      </c>
      <c r="S15" s="21"/>
      <c r="T15" s="35">
        <f t="shared" si="1"/>
        <v>376.02360000000004</v>
      </c>
      <c r="U15" s="35">
        <f t="shared" si="0"/>
        <v>320.12819999999999</v>
      </c>
      <c r="V15" s="35">
        <f t="shared" si="0"/>
        <v>409.05270000000002</v>
      </c>
    </row>
    <row r="16" spans="1:25" ht="24.75" thickTop="1" thickBot="1" x14ac:dyDescent="0.3">
      <c r="A16" s="1" t="s">
        <v>135</v>
      </c>
      <c r="B16" s="2" t="s">
        <v>521</v>
      </c>
      <c r="C16" s="2" t="s">
        <v>522</v>
      </c>
      <c r="D16" s="2" t="s">
        <v>523</v>
      </c>
      <c r="E16" s="2" t="s">
        <v>524</v>
      </c>
      <c r="F16" s="2" t="s">
        <v>525</v>
      </c>
      <c r="G16" s="2" t="s">
        <v>526</v>
      </c>
      <c r="H16" s="2" t="s">
        <v>527</v>
      </c>
      <c r="I16" s="2" t="s">
        <v>528</v>
      </c>
      <c r="J16" s="2" t="s">
        <v>529</v>
      </c>
      <c r="K16" s="2" t="s">
        <v>530</v>
      </c>
      <c r="O16" s="80">
        <v>15</v>
      </c>
      <c r="P16" s="35">
        <f>2.8257*O16^0.2582</f>
        <v>5.6858161757885695</v>
      </c>
      <c r="Q16" s="81">
        <f>2.5814*O16^0.2518</f>
        <v>5.1049922222313997</v>
      </c>
      <c r="R16" s="81">
        <f>3.147*O16^0.2552</f>
        <v>6.2810931223648687</v>
      </c>
      <c r="T16" s="81">
        <f>P16*25.406</f>
        <v>144.4538457620844</v>
      </c>
      <c r="U16" s="81">
        <f t="shared" ref="T16:V17" si="2">Q16*25.406</f>
        <v>129.69743239801093</v>
      </c>
      <c r="V16" s="81">
        <f t="shared" si="2"/>
        <v>159.57745186680185</v>
      </c>
    </row>
    <row r="17" spans="1:22" ht="24.75" thickTop="1" thickBot="1" x14ac:dyDescent="0.3">
      <c r="A17" s="1" t="s">
        <v>146</v>
      </c>
      <c r="B17" s="2" t="s">
        <v>531</v>
      </c>
      <c r="C17" s="2" t="s">
        <v>532</v>
      </c>
      <c r="D17" s="2" t="s">
        <v>533</v>
      </c>
      <c r="E17" s="2" t="s">
        <v>534</v>
      </c>
      <c r="F17" s="2" t="s">
        <v>535</v>
      </c>
      <c r="G17" s="2" t="s">
        <v>536</v>
      </c>
      <c r="H17" s="2" t="s">
        <v>537</v>
      </c>
      <c r="I17" s="2" t="s">
        <v>538</v>
      </c>
      <c r="J17" s="2" t="s">
        <v>539</v>
      </c>
      <c r="K17" s="2" t="s">
        <v>540</v>
      </c>
      <c r="O17" s="80">
        <v>30</v>
      </c>
      <c r="P17" s="35">
        <f>2.8257*O17^0.2582</f>
        <v>6.8001541800372678</v>
      </c>
      <c r="Q17" s="81">
        <f>2.5814*O17^0.2518</f>
        <v>6.0784722402089653</v>
      </c>
      <c r="R17" s="81">
        <f>3.147*O17^0.2552</f>
        <v>7.4964920906691512</v>
      </c>
      <c r="T17" s="81">
        <f t="shared" si="2"/>
        <v>172.76471709802681</v>
      </c>
      <c r="U17" s="81">
        <f t="shared" si="2"/>
        <v>154.42966573474897</v>
      </c>
      <c r="V17" s="81">
        <f t="shared" si="2"/>
        <v>190.45587805554044</v>
      </c>
    </row>
    <row r="18" spans="1:22" ht="24.75" thickTop="1" thickBot="1" x14ac:dyDescent="0.3">
      <c r="A18" s="1" t="s">
        <v>157</v>
      </c>
      <c r="B18" s="2" t="s">
        <v>541</v>
      </c>
      <c r="C18" s="2" t="s">
        <v>542</v>
      </c>
      <c r="D18" s="2" t="s">
        <v>543</v>
      </c>
      <c r="E18" s="2" t="s">
        <v>544</v>
      </c>
      <c r="F18" s="2" t="s">
        <v>545</v>
      </c>
      <c r="G18" s="2" t="s">
        <v>546</v>
      </c>
      <c r="H18" s="2" t="s">
        <v>547</v>
      </c>
      <c r="I18" s="2" t="s">
        <v>548</v>
      </c>
      <c r="J18" s="2" t="s">
        <v>549</v>
      </c>
      <c r="K18" s="2" t="s">
        <v>550</v>
      </c>
    </row>
    <row r="19" spans="1:22" ht="24.75" thickTop="1" thickBot="1" x14ac:dyDescent="0.3">
      <c r="A19" s="1" t="s">
        <v>168</v>
      </c>
      <c r="B19" s="2" t="s">
        <v>551</v>
      </c>
      <c r="C19" s="2" t="s">
        <v>552</v>
      </c>
      <c r="D19" s="2" t="s">
        <v>553</v>
      </c>
      <c r="E19" s="2" t="s">
        <v>554</v>
      </c>
      <c r="F19" s="2" t="s">
        <v>555</v>
      </c>
      <c r="G19" s="2" t="s">
        <v>556</v>
      </c>
      <c r="H19" s="2" t="s">
        <v>557</v>
      </c>
      <c r="I19" s="2" t="s">
        <v>558</v>
      </c>
      <c r="J19" s="2" t="s">
        <v>559</v>
      </c>
      <c r="K19" s="2" t="s">
        <v>560</v>
      </c>
    </row>
    <row r="20" spans="1:22" ht="24.75" thickTop="1" thickBot="1" x14ac:dyDescent="0.3">
      <c r="A20" s="1" t="s">
        <v>179</v>
      </c>
      <c r="B20" s="2" t="s">
        <v>561</v>
      </c>
      <c r="C20" s="2" t="s">
        <v>562</v>
      </c>
      <c r="D20" s="2" t="s">
        <v>563</v>
      </c>
      <c r="E20" s="2" t="s">
        <v>564</v>
      </c>
      <c r="F20" s="2" t="s">
        <v>565</v>
      </c>
      <c r="G20" s="2" t="s">
        <v>566</v>
      </c>
      <c r="H20" s="2" t="s">
        <v>567</v>
      </c>
      <c r="I20" s="2" t="s">
        <v>568</v>
      </c>
      <c r="J20" s="2" t="s">
        <v>569</v>
      </c>
      <c r="K20" s="2" t="s">
        <v>570</v>
      </c>
    </row>
    <row r="21" spans="1:22" ht="24.75" thickTop="1" thickBot="1" x14ac:dyDescent="0.3">
      <c r="A21" s="1" t="s">
        <v>190</v>
      </c>
      <c r="B21" s="2" t="s">
        <v>571</v>
      </c>
      <c r="C21" s="2" t="s">
        <v>572</v>
      </c>
      <c r="D21" s="2" t="s">
        <v>573</v>
      </c>
      <c r="E21" s="2" t="s">
        <v>574</v>
      </c>
      <c r="F21" s="2" t="s">
        <v>575</v>
      </c>
      <c r="G21" s="2" t="s">
        <v>576</v>
      </c>
      <c r="H21" s="2" t="s">
        <v>577</v>
      </c>
      <c r="I21" s="2" t="s">
        <v>578</v>
      </c>
      <c r="J21" s="2" t="s">
        <v>579</v>
      </c>
      <c r="K21" s="2" t="s">
        <v>580</v>
      </c>
    </row>
    <row r="22" spans="1:22" ht="24.75" thickTop="1" thickBot="1" x14ac:dyDescent="0.3">
      <c r="A22" s="1" t="s">
        <v>201</v>
      </c>
      <c r="B22" s="2" t="s">
        <v>391</v>
      </c>
      <c r="C22" s="2" t="s">
        <v>581</v>
      </c>
      <c r="D22" s="2" t="s">
        <v>582</v>
      </c>
      <c r="E22" s="2" t="s">
        <v>583</v>
      </c>
      <c r="F22" s="2" t="s">
        <v>584</v>
      </c>
      <c r="G22" s="2" t="s">
        <v>585</v>
      </c>
      <c r="H22" s="2" t="s">
        <v>586</v>
      </c>
      <c r="I22" s="2" t="s">
        <v>587</v>
      </c>
      <c r="J22" s="2" t="s">
        <v>588</v>
      </c>
      <c r="K22" s="2" t="s">
        <v>589</v>
      </c>
    </row>
    <row r="23" spans="1:22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H1" workbookViewId="0">
      <selection activeCell="O18" sqref="O18"/>
    </sheetView>
  </sheetViews>
  <sheetFormatPr defaultRowHeight="15" x14ac:dyDescent="0.25"/>
  <cols>
    <col min="21" max="21" width="33.7109375" customWidth="1"/>
  </cols>
  <sheetData>
    <row r="1" spans="1:21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U1" s="3" t="s">
        <v>1320</v>
      </c>
    </row>
    <row r="2" spans="1:21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U2" s="4" t="s">
        <v>1339</v>
      </c>
    </row>
    <row r="3" spans="1:21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U3" s="4" t="s">
        <v>1340</v>
      </c>
    </row>
    <row r="4" spans="1:21" ht="24.75" thickTop="1" thickBot="1" x14ac:dyDescent="0.3">
      <c r="A4" s="1" t="s">
        <v>3</v>
      </c>
      <c r="B4" s="2" t="s">
        <v>590</v>
      </c>
      <c r="C4" s="2" t="s">
        <v>591</v>
      </c>
      <c r="D4" s="2" t="s">
        <v>592</v>
      </c>
      <c r="E4" s="2" t="s">
        <v>593</v>
      </c>
      <c r="F4" s="2" t="s">
        <v>594</v>
      </c>
      <c r="G4" s="2" t="s">
        <v>595</v>
      </c>
      <c r="H4" s="2" t="s">
        <v>596</v>
      </c>
      <c r="I4" s="2" t="s">
        <v>597</v>
      </c>
      <c r="J4" s="2" t="s">
        <v>598</v>
      </c>
      <c r="K4" s="2" t="s">
        <v>599</v>
      </c>
      <c r="O4" t="s">
        <v>212</v>
      </c>
      <c r="P4" t="s">
        <v>102</v>
      </c>
      <c r="Q4" t="s">
        <v>213</v>
      </c>
      <c r="R4" t="s">
        <v>1148</v>
      </c>
      <c r="U4" s="4" t="s">
        <v>1341</v>
      </c>
    </row>
    <row r="5" spans="1:21" ht="24.75" thickTop="1" thickBot="1" x14ac:dyDescent="0.3">
      <c r="A5" s="1" t="s">
        <v>14</v>
      </c>
      <c r="B5" s="2" t="s">
        <v>600</v>
      </c>
      <c r="C5" s="2" t="s">
        <v>601</v>
      </c>
      <c r="D5" s="2" t="s">
        <v>602</v>
      </c>
      <c r="E5" s="2" t="s">
        <v>603</v>
      </c>
      <c r="F5" s="2" t="s">
        <v>604</v>
      </c>
      <c r="G5" s="2" t="s">
        <v>605</v>
      </c>
      <c r="H5" s="2" t="s">
        <v>606</v>
      </c>
      <c r="I5" s="2" t="s">
        <v>607</v>
      </c>
      <c r="J5" s="2" t="s">
        <v>608</v>
      </c>
      <c r="K5" s="2" t="s">
        <v>609</v>
      </c>
      <c r="O5" s="1">
        <v>1</v>
      </c>
      <c r="P5" s="2">
        <v>2.68</v>
      </c>
      <c r="Q5" s="2">
        <v>2.46</v>
      </c>
      <c r="R5" s="2">
        <v>2.94</v>
      </c>
      <c r="U5" s="4" t="s">
        <v>1342</v>
      </c>
    </row>
    <row r="6" spans="1:21" ht="24.75" thickTop="1" thickBot="1" x14ac:dyDescent="0.3">
      <c r="A6" s="1" t="s">
        <v>25</v>
      </c>
      <c r="B6" s="2" t="s">
        <v>610</v>
      </c>
      <c r="C6" s="2" t="s">
        <v>611</v>
      </c>
      <c r="D6" s="2" t="s">
        <v>612</v>
      </c>
      <c r="E6" s="2" t="s">
        <v>613</v>
      </c>
      <c r="F6" s="2" t="s">
        <v>614</v>
      </c>
      <c r="G6" s="2" t="s">
        <v>615</v>
      </c>
      <c r="H6" s="2" t="s">
        <v>616</v>
      </c>
      <c r="I6" s="2" t="s">
        <v>617</v>
      </c>
      <c r="J6" s="2" t="s">
        <v>618</v>
      </c>
      <c r="K6" s="2" t="s">
        <v>619</v>
      </c>
      <c r="O6" s="1">
        <v>2</v>
      </c>
      <c r="P6" s="2">
        <v>3.24</v>
      </c>
      <c r="Q6" s="2">
        <v>2.98</v>
      </c>
      <c r="R6" s="2">
        <v>3.56</v>
      </c>
      <c r="U6" s="4" t="s">
        <v>1343</v>
      </c>
    </row>
    <row r="7" spans="1:21" ht="24.75" thickTop="1" thickBot="1" x14ac:dyDescent="0.3">
      <c r="A7" s="1" t="s">
        <v>36</v>
      </c>
      <c r="B7" s="2" t="s">
        <v>620</v>
      </c>
      <c r="C7" s="2" t="s">
        <v>621</v>
      </c>
      <c r="D7" s="2" t="s">
        <v>622</v>
      </c>
      <c r="E7" s="2" t="s">
        <v>623</v>
      </c>
      <c r="F7" s="2" t="s">
        <v>624</v>
      </c>
      <c r="G7" s="2" t="s">
        <v>625</v>
      </c>
      <c r="H7" s="2" t="s">
        <v>626</v>
      </c>
      <c r="I7" s="2" t="s">
        <v>627</v>
      </c>
      <c r="J7" s="2" t="s">
        <v>628</v>
      </c>
      <c r="K7" s="2" t="s">
        <v>629</v>
      </c>
      <c r="O7" s="1">
        <v>5</v>
      </c>
      <c r="P7" s="2">
        <v>4.16</v>
      </c>
      <c r="Q7" s="2">
        <v>3.81</v>
      </c>
      <c r="R7" s="2">
        <v>4.5599999999999996</v>
      </c>
      <c r="U7" s="4" t="s">
        <v>1344</v>
      </c>
    </row>
    <row r="8" spans="1:21" ht="24.75" thickTop="1" thickBot="1" x14ac:dyDescent="0.3">
      <c r="A8" s="1" t="s">
        <v>47</v>
      </c>
      <c r="B8" s="2" t="s">
        <v>630</v>
      </c>
      <c r="C8" s="2" t="s">
        <v>631</v>
      </c>
      <c r="D8" s="2" t="s">
        <v>632</v>
      </c>
      <c r="E8" s="2" t="s">
        <v>633</v>
      </c>
      <c r="F8" s="2" t="s">
        <v>634</v>
      </c>
      <c r="G8" s="2" t="s">
        <v>635</v>
      </c>
      <c r="H8" s="2" t="s">
        <v>636</v>
      </c>
      <c r="I8" s="2" t="s">
        <v>637</v>
      </c>
      <c r="J8" s="2" t="s">
        <v>638</v>
      </c>
      <c r="K8" s="2" t="s">
        <v>639</v>
      </c>
      <c r="O8" s="1">
        <v>10</v>
      </c>
      <c r="P8" s="2">
        <v>4.95</v>
      </c>
      <c r="Q8" s="2">
        <v>4.5199999999999996</v>
      </c>
      <c r="R8" s="2">
        <v>5.43</v>
      </c>
    </row>
    <row r="9" spans="1:21" ht="24.75" thickTop="1" thickBot="1" x14ac:dyDescent="0.3">
      <c r="A9" s="1" t="s">
        <v>58</v>
      </c>
      <c r="B9" s="2" t="s">
        <v>640</v>
      </c>
      <c r="C9" s="2" t="s">
        <v>641</v>
      </c>
      <c r="D9" s="2" t="s">
        <v>642</v>
      </c>
      <c r="E9" s="2" t="s">
        <v>643</v>
      </c>
      <c r="F9" s="2" t="s">
        <v>644</v>
      </c>
      <c r="G9" s="2" t="s">
        <v>645</v>
      </c>
      <c r="H9" s="2" t="s">
        <v>646</v>
      </c>
      <c r="I9" s="2" t="s">
        <v>647</v>
      </c>
      <c r="J9" s="2" t="s">
        <v>648</v>
      </c>
      <c r="K9" s="2" t="s">
        <v>649</v>
      </c>
      <c r="O9" s="1">
        <v>25</v>
      </c>
      <c r="P9" s="2">
        <v>6.16</v>
      </c>
      <c r="Q9" s="2">
        <v>5.58</v>
      </c>
      <c r="R9" s="2">
        <v>6.73</v>
      </c>
    </row>
    <row r="10" spans="1:21" ht="24.75" thickTop="1" thickBot="1" x14ac:dyDescent="0.3">
      <c r="A10" s="1" t="s">
        <v>69</v>
      </c>
      <c r="B10" s="2" t="s">
        <v>650</v>
      </c>
      <c r="C10" s="2" t="s">
        <v>651</v>
      </c>
      <c r="D10" s="2" t="s">
        <v>652</v>
      </c>
      <c r="E10" s="2" t="s">
        <v>653</v>
      </c>
      <c r="F10" s="2" t="s">
        <v>654</v>
      </c>
      <c r="G10" s="2" t="s">
        <v>655</v>
      </c>
      <c r="H10" s="2" t="s">
        <v>656</v>
      </c>
      <c r="I10" s="2" t="s">
        <v>657</v>
      </c>
      <c r="J10" s="2" t="s">
        <v>658</v>
      </c>
      <c r="K10" s="2" t="s">
        <v>659</v>
      </c>
      <c r="O10" s="1">
        <v>50</v>
      </c>
      <c r="P10" s="2">
        <v>7.22</v>
      </c>
      <c r="Q10" s="2">
        <v>6.49</v>
      </c>
      <c r="R10" s="2">
        <v>7.86</v>
      </c>
    </row>
    <row r="11" spans="1:21" ht="24.75" thickTop="1" thickBot="1" x14ac:dyDescent="0.3">
      <c r="A11" s="1" t="s">
        <v>80</v>
      </c>
      <c r="B11" s="2" t="s">
        <v>660</v>
      </c>
      <c r="C11" s="2" t="s">
        <v>661</v>
      </c>
      <c r="D11" s="2" t="s">
        <v>662</v>
      </c>
      <c r="E11" s="2" t="s">
        <v>663</v>
      </c>
      <c r="F11" s="2" t="s">
        <v>664</v>
      </c>
      <c r="G11" s="2" t="s">
        <v>665</v>
      </c>
      <c r="H11" s="2" t="s">
        <v>666</v>
      </c>
      <c r="I11" s="2" t="s">
        <v>667</v>
      </c>
      <c r="J11" s="2" t="s">
        <v>668</v>
      </c>
      <c r="K11" s="2" t="s">
        <v>669</v>
      </c>
      <c r="O11" s="1">
        <v>100</v>
      </c>
      <c r="P11" s="2">
        <v>8.42</v>
      </c>
      <c r="Q11" s="2">
        <v>7.5</v>
      </c>
      <c r="R11" s="2">
        <v>9.14</v>
      </c>
    </row>
    <row r="12" spans="1:21" ht="24.75" thickTop="1" thickBot="1" x14ac:dyDescent="0.3">
      <c r="A12" s="1" t="s">
        <v>91</v>
      </c>
      <c r="B12" s="2" t="s">
        <v>670</v>
      </c>
      <c r="C12" s="2" t="s">
        <v>671</v>
      </c>
      <c r="D12" s="2" t="s">
        <v>672</v>
      </c>
      <c r="E12" s="2" t="s">
        <v>673</v>
      </c>
      <c r="F12" s="2" t="s">
        <v>674</v>
      </c>
      <c r="G12" s="2" t="s">
        <v>675</v>
      </c>
      <c r="H12" s="2" t="s">
        <v>676</v>
      </c>
      <c r="I12" s="2" t="s">
        <v>677</v>
      </c>
      <c r="J12" s="2" t="s">
        <v>678</v>
      </c>
      <c r="K12" s="2" t="s">
        <v>679</v>
      </c>
      <c r="O12" s="1">
        <v>200</v>
      </c>
      <c r="P12" s="2">
        <v>9.77</v>
      </c>
      <c r="Q12" s="2">
        <v>8.6</v>
      </c>
      <c r="R12" s="2">
        <v>10.6</v>
      </c>
    </row>
    <row r="13" spans="1:21" ht="24.75" thickTop="1" thickBot="1" x14ac:dyDescent="0.3">
      <c r="A13" s="1" t="s">
        <v>102</v>
      </c>
      <c r="B13" s="2" t="s">
        <v>680</v>
      </c>
      <c r="C13" s="2" t="s">
        <v>681</v>
      </c>
      <c r="D13" s="2" t="s">
        <v>682</v>
      </c>
      <c r="E13" s="2" t="s">
        <v>683</v>
      </c>
      <c r="F13" s="2" t="s">
        <v>684</v>
      </c>
      <c r="G13" s="2" t="s">
        <v>685</v>
      </c>
      <c r="H13" s="2" t="s">
        <v>686</v>
      </c>
      <c r="I13" s="2" t="s">
        <v>687</v>
      </c>
      <c r="J13" s="2" t="s">
        <v>688</v>
      </c>
      <c r="K13" s="2" t="s">
        <v>689</v>
      </c>
      <c r="O13" s="1">
        <v>500</v>
      </c>
      <c r="P13" s="2">
        <v>11.8</v>
      </c>
      <c r="Q13" s="2">
        <v>10.199999999999999</v>
      </c>
      <c r="R13" s="2">
        <v>12.8</v>
      </c>
    </row>
    <row r="14" spans="1:21" ht="24.75" thickTop="1" thickBot="1" x14ac:dyDescent="0.3">
      <c r="A14" s="1" t="s">
        <v>113</v>
      </c>
      <c r="B14" s="2" t="s">
        <v>690</v>
      </c>
      <c r="C14" s="2" t="s">
        <v>691</v>
      </c>
      <c r="D14" s="2" t="s">
        <v>692</v>
      </c>
      <c r="E14" s="2" t="s">
        <v>693</v>
      </c>
      <c r="F14" s="2" t="s">
        <v>694</v>
      </c>
      <c r="G14" s="2" t="s">
        <v>695</v>
      </c>
      <c r="H14" s="2" t="s">
        <v>696</v>
      </c>
      <c r="I14" s="2" t="s">
        <v>697</v>
      </c>
      <c r="J14" s="2" t="s">
        <v>698</v>
      </c>
      <c r="K14" s="2" t="s">
        <v>699</v>
      </c>
      <c r="O14" s="1">
        <v>1000</v>
      </c>
      <c r="P14" s="2">
        <v>13.6</v>
      </c>
      <c r="Q14" s="2">
        <v>11.6</v>
      </c>
      <c r="R14" s="2">
        <v>14.7</v>
      </c>
    </row>
    <row r="15" spans="1:21" ht="24.75" thickTop="1" thickBot="1" x14ac:dyDescent="0.3">
      <c r="A15" s="1" t="s">
        <v>124</v>
      </c>
      <c r="B15" s="2" t="s">
        <v>700</v>
      </c>
      <c r="C15" s="2" t="s">
        <v>701</v>
      </c>
      <c r="D15" s="2" t="s">
        <v>702</v>
      </c>
      <c r="E15" s="2" t="s">
        <v>703</v>
      </c>
      <c r="F15" s="2" t="s">
        <v>704</v>
      </c>
      <c r="G15" s="2" t="s">
        <v>705</v>
      </c>
      <c r="H15" s="2" t="s">
        <v>706</v>
      </c>
      <c r="I15" s="2" t="s">
        <v>707</v>
      </c>
      <c r="J15" s="2" t="s">
        <v>708</v>
      </c>
      <c r="K15" s="2" t="s">
        <v>709</v>
      </c>
    </row>
    <row r="16" spans="1:21" ht="24.75" thickTop="1" thickBot="1" x14ac:dyDescent="0.3">
      <c r="A16" s="1" t="s">
        <v>135</v>
      </c>
      <c r="B16" s="2" t="s">
        <v>710</v>
      </c>
      <c r="C16" s="2" t="s">
        <v>711</v>
      </c>
      <c r="D16" s="2" t="s">
        <v>712</v>
      </c>
      <c r="E16" s="2" t="s">
        <v>713</v>
      </c>
      <c r="F16" s="2" t="s">
        <v>714</v>
      </c>
      <c r="G16" s="2" t="s">
        <v>715</v>
      </c>
      <c r="H16" s="2" t="s">
        <v>716</v>
      </c>
      <c r="I16" s="2" t="s">
        <v>717</v>
      </c>
      <c r="J16" s="2" t="s">
        <v>718</v>
      </c>
      <c r="K16" s="2" t="s">
        <v>719</v>
      </c>
      <c r="O16" t="s">
        <v>3773</v>
      </c>
    </row>
    <row r="17" spans="1:11" ht="24.75" thickTop="1" thickBot="1" x14ac:dyDescent="0.3">
      <c r="A17" s="1" t="s">
        <v>146</v>
      </c>
      <c r="B17" s="2" t="s">
        <v>720</v>
      </c>
      <c r="C17" s="2" t="s">
        <v>721</v>
      </c>
      <c r="D17" s="2" t="s">
        <v>722</v>
      </c>
      <c r="E17" s="2" t="s">
        <v>723</v>
      </c>
      <c r="F17" s="2" t="s">
        <v>724</v>
      </c>
      <c r="G17" s="2" t="s">
        <v>725</v>
      </c>
      <c r="H17" s="2" t="s">
        <v>726</v>
      </c>
      <c r="I17" s="2" t="s">
        <v>143</v>
      </c>
      <c r="J17" s="2" t="s">
        <v>727</v>
      </c>
      <c r="K17" s="2" t="s">
        <v>728</v>
      </c>
    </row>
    <row r="18" spans="1:11" ht="24.75" thickTop="1" thickBot="1" x14ac:dyDescent="0.3">
      <c r="A18" s="1" t="s">
        <v>157</v>
      </c>
      <c r="B18" s="2" t="s">
        <v>729</v>
      </c>
      <c r="C18" s="2" t="s">
        <v>730</v>
      </c>
      <c r="D18" s="2" t="s">
        <v>731</v>
      </c>
      <c r="E18" s="2" t="s">
        <v>732</v>
      </c>
      <c r="F18" s="2" t="s">
        <v>733</v>
      </c>
      <c r="G18" s="2" t="s">
        <v>734</v>
      </c>
      <c r="H18" s="2" t="s">
        <v>735</v>
      </c>
      <c r="I18" s="2" t="s">
        <v>736</v>
      </c>
      <c r="J18" s="2" t="s">
        <v>737</v>
      </c>
      <c r="K18" s="2" t="s">
        <v>738</v>
      </c>
    </row>
    <row r="19" spans="1:11" ht="24.75" thickTop="1" thickBot="1" x14ac:dyDescent="0.3">
      <c r="A19" s="1" t="s">
        <v>168</v>
      </c>
      <c r="B19" s="2" t="s">
        <v>739</v>
      </c>
      <c r="C19" s="2" t="s">
        <v>740</v>
      </c>
      <c r="D19" s="2" t="s">
        <v>741</v>
      </c>
      <c r="E19" s="2" t="s">
        <v>742</v>
      </c>
      <c r="F19" s="2" t="s">
        <v>743</v>
      </c>
      <c r="G19" s="2" t="s">
        <v>744</v>
      </c>
      <c r="H19" s="2" t="s">
        <v>745</v>
      </c>
      <c r="I19" s="2" t="s">
        <v>746</v>
      </c>
      <c r="J19" s="2" t="s">
        <v>747</v>
      </c>
      <c r="K19" s="2" t="s">
        <v>748</v>
      </c>
    </row>
    <row r="20" spans="1:11" ht="24.75" thickTop="1" thickBot="1" x14ac:dyDescent="0.3">
      <c r="A20" s="1" t="s">
        <v>179</v>
      </c>
      <c r="B20" s="2" t="s">
        <v>749</v>
      </c>
      <c r="C20" s="2" t="s">
        <v>750</v>
      </c>
      <c r="D20" s="2" t="s">
        <v>751</v>
      </c>
      <c r="E20" s="2" t="s">
        <v>752</v>
      </c>
      <c r="F20" s="2" t="s">
        <v>753</v>
      </c>
      <c r="G20" s="2" t="s">
        <v>754</v>
      </c>
      <c r="H20" s="2" t="s">
        <v>755</v>
      </c>
      <c r="I20" s="2" t="s">
        <v>756</v>
      </c>
      <c r="J20" s="2" t="s">
        <v>757</v>
      </c>
      <c r="K20" s="2" t="s">
        <v>758</v>
      </c>
    </row>
    <row r="21" spans="1:11" ht="24.75" thickTop="1" thickBot="1" x14ac:dyDescent="0.3">
      <c r="A21" s="1" t="s">
        <v>190</v>
      </c>
      <c r="B21" s="2" t="s">
        <v>759</v>
      </c>
      <c r="C21" s="2" t="s">
        <v>760</v>
      </c>
      <c r="D21" s="2" t="s">
        <v>761</v>
      </c>
      <c r="E21" s="2" t="s">
        <v>762</v>
      </c>
      <c r="F21" s="2" t="s">
        <v>763</v>
      </c>
      <c r="G21" s="2" t="s">
        <v>764</v>
      </c>
      <c r="H21" s="2" t="s">
        <v>765</v>
      </c>
      <c r="I21" s="2" t="s">
        <v>766</v>
      </c>
      <c r="J21" s="2" t="s">
        <v>767</v>
      </c>
      <c r="K21" s="2" t="s">
        <v>768</v>
      </c>
    </row>
    <row r="22" spans="1:11" ht="24.75" thickTop="1" thickBot="1" x14ac:dyDescent="0.3">
      <c r="A22" s="1" t="s">
        <v>201</v>
      </c>
      <c r="B22" s="2" t="s">
        <v>769</v>
      </c>
      <c r="C22" s="2" t="s">
        <v>770</v>
      </c>
      <c r="D22" s="2" t="s">
        <v>771</v>
      </c>
      <c r="E22" s="2" t="s">
        <v>772</v>
      </c>
      <c r="F22" s="2" t="s">
        <v>773</v>
      </c>
      <c r="G22" s="2" t="s">
        <v>774</v>
      </c>
      <c r="H22" s="2" t="s">
        <v>775</v>
      </c>
      <c r="I22" s="2" t="s">
        <v>776</v>
      </c>
      <c r="J22" s="2" t="s">
        <v>777</v>
      </c>
      <c r="K22" s="2" t="s">
        <v>778</v>
      </c>
    </row>
    <row r="23" spans="1:11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K1" workbookViewId="0">
      <selection activeCell="O15" sqref="O15:V16"/>
    </sheetView>
  </sheetViews>
  <sheetFormatPr defaultRowHeight="15" x14ac:dyDescent="0.25"/>
  <cols>
    <col min="16" max="17" width="10.7109375" bestFit="1" customWidth="1"/>
    <col min="19" max="20" width="9.140625" style="38"/>
    <col min="23" max="23" width="38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W2" s="3" t="s">
        <v>1320</v>
      </c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W3" s="4" t="s">
        <v>1333</v>
      </c>
    </row>
    <row r="4" spans="1:23" ht="24.75" thickTop="1" thickBot="1" x14ac:dyDescent="0.3">
      <c r="A4" s="1" t="s">
        <v>3</v>
      </c>
      <c r="B4" s="2" t="s">
        <v>779</v>
      </c>
      <c r="C4" s="2" t="s">
        <v>780</v>
      </c>
      <c r="D4" s="2" t="s">
        <v>781</v>
      </c>
      <c r="E4" s="2" t="s">
        <v>782</v>
      </c>
      <c r="F4" s="2" t="s">
        <v>783</v>
      </c>
      <c r="G4" s="2" t="s">
        <v>784</v>
      </c>
      <c r="H4" s="2" t="s">
        <v>785</v>
      </c>
      <c r="I4" s="2" t="s">
        <v>786</v>
      </c>
      <c r="J4" s="2" t="s">
        <v>787</v>
      </c>
      <c r="K4" s="2" t="s">
        <v>788</v>
      </c>
      <c r="O4" t="s">
        <v>212</v>
      </c>
      <c r="P4" t="s">
        <v>102</v>
      </c>
      <c r="Q4" t="s">
        <v>213</v>
      </c>
      <c r="R4" t="s">
        <v>1148</v>
      </c>
      <c r="T4" s="35"/>
      <c r="U4" s="35"/>
      <c r="V4" s="35"/>
      <c r="W4" s="4" t="s">
        <v>1334</v>
      </c>
    </row>
    <row r="5" spans="1:23" ht="24.75" thickTop="1" thickBot="1" x14ac:dyDescent="0.3">
      <c r="A5" s="1" t="s">
        <v>14</v>
      </c>
      <c r="B5" s="2" t="s">
        <v>789</v>
      </c>
      <c r="C5" s="2" t="s">
        <v>790</v>
      </c>
      <c r="D5" s="2" t="s">
        <v>791</v>
      </c>
      <c r="E5" s="2" t="s">
        <v>792</v>
      </c>
      <c r="F5" s="2" t="s">
        <v>793</v>
      </c>
      <c r="G5" s="2" t="s">
        <v>794</v>
      </c>
      <c r="H5" s="2" t="s">
        <v>795</v>
      </c>
      <c r="I5" s="2" t="s">
        <v>796</v>
      </c>
      <c r="J5" s="2" t="s">
        <v>797</v>
      </c>
      <c r="K5" s="2" t="s">
        <v>798</v>
      </c>
      <c r="O5" s="1">
        <v>1</v>
      </c>
      <c r="P5" s="2">
        <v>2.66</v>
      </c>
      <c r="Q5" s="2">
        <v>2.4</v>
      </c>
      <c r="R5" s="2">
        <v>3</v>
      </c>
      <c r="T5" s="35">
        <f>P5*25.407</f>
        <v>67.582620000000006</v>
      </c>
      <c r="U5" s="35">
        <f t="shared" ref="U4:V14" si="0">Q5*25.407</f>
        <v>60.976799999999997</v>
      </c>
      <c r="V5" s="35">
        <f t="shared" si="0"/>
        <v>76.221000000000004</v>
      </c>
      <c r="W5" s="4" t="s">
        <v>1335</v>
      </c>
    </row>
    <row r="6" spans="1:23" ht="24.75" thickTop="1" thickBot="1" x14ac:dyDescent="0.3">
      <c r="A6" s="1" t="s">
        <v>25</v>
      </c>
      <c r="B6" s="2" t="s">
        <v>799</v>
      </c>
      <c r="C6" s="2" t="s">
        <v>800</v>
      </c>
      <c r="D6" s="2" t="s">
        <v>801</v>
      </c>
      <c r="E6" s="2" t="s">
        <v>802</v>
      </c>
      <c r="F6" s="2" t="s">
        <v>803</v>
      </c>
      <c r="G6" s="2" t="s">
        <v>804</v>
      </c>
      <c r="H6" s="2" t="s">
        <v>805</v>
      </c>
      <c r="I6" s="2" t="s">
        <v>806</v>
      </c>
      <c r="J6" s="2" t="s">
        <v>807</v>
      </c>
      <c r="K6" s="2" t="s">
        <v>808</v>
      </c>
      <c r="O6" s="1">
        <v>2</v>
      </c>
      <c r="P6" s="2">
        <v>3.23</v>
      </c>
      <c r="Q6" s="2">
        <v>2.92</v>
      </c>
      <c r="R6" s="2">
        <v>3.65</v>
      </c>
      <c r="T6" s="35">
        <f t="shared" ref="T6:T14" si="1">P6*25.407</f>
        <v>82.064610000000002</v>
      </c>
      <c r="U6" s="35">
        <f t="shared" si="0"/>
        <v>74.18844</v>
      </c>
      <c r="V6" s="35">
        <f t="shared" si="0"/>
        <v>92.735550000000003</v>
      </c>
      <c r="W6" s="4" t="s">
        <v>1336</v>
      </c>
    </row>
    <row r="7" spans="1:23" ht="24.75" thickTop="1" thickBot="1" x14ac:dyDescent="0.3">
      <c r="A7" s="1" t="s">
        <v>36</v>
      </c>
      <c r="B7" s="2" t="s">
        <v>809</v>
      </c>
      <c r="C7" s="2" t="s">
        <v>810</v>
      </c>
      <c r="D7" s="2" t="s">
        <v>811</v>
      </c>
      <c r="E7" s="2" t="s">
        <v>812</v>
      </c>
      <c r="F7" s="2" t="s">
        <v>813</v>
      </c>
      <c r="G7" s="2" t="s">
        <v>814</v>
      </c>
      <c r="H7" s="2" t="s">
        <v>815</v>
      </c>
      <c r="I7" s="2" t="s">
        <v>816</v>
      </c>
      <c r="J7" s="2" t="s">
        <v>817</v>
      </c>
      <c r="K7" s="2" t="s">
        <v>818</v>
      </c>
      <c r="O7" s="1">
        <v>5</v>
      </c>
      <c r="P7" s="2">
        <v>4.1900000000000004</v>
      </c>
      <c r="Q7" s="2">
        <v>3.77</v>
      </c>
      <c r="R7" s="2">
        <v>4.72</v>
      </c>
      <c r="T7" s="35">
        <f t="shared" si="1"/>
        <v>106.45533</v>
      </c>
      <c r="U7" s="35">
        <f t="shared" si="0"/>
        <v>95.784390000000002</v>
      </c>
      <c r="V7" s="35">
        <f t="shared" si="0"/>
        <v>119.92103999999999</v>
      </c>
      <c r="W7" s="4" t="s">
        <v>1337</v>
      </c>
    </row>
    <row r="8" spans="1:23" ht="24.75" thickTop="1" thickBot="1" x14ac:dyDescent="0.3">
      <c r="A8" s="1" t="s">
        <v>47</v>
      </c>
      <c r="B8" s="2" t="s">
        <v>243</v>
      </c>
      <c r="C8" s="2" t="s">
        <v>819</v>
      </c>
      <c r="D8" s="2" t="s">
        <v>820</v>
      </c>
      <c r="E8" s="2" t="s">
        <v>821</v>
      </c>
      <c r="F8" s="2" t="s">
        <v>822</v>
      </c>
      <c r="G8" s="2" t="s">
        <v>823</v>
      </c>
      <c r="H8" s="2" t="s">
        <v>824</v>
      </c>
      <c r="I8" s="2" t="s">
        <v>825</v>
      </c>
      <c r="J8" s="2" t="s">
        <v>826</v>
      </c>
      <c r="K8" s="2" t="s">
        <v>827</v>
      </c>
      <c r="O8" s="1">
        <v>10</v>
      </c>
      <c r="P8" s="2">
        <v>5.0199999999999996</v>
      </c>
      <c r="Q8" s="2">
        <v>4.5</v>
      </c>
      <c r="R8" s="2">
        <v>5.64</v>
      </c>
      <c r="T8" s="35">
        <f t="shared" si="1"/>
        <v>127.54313999999999</v>
      </c>
      <c r="U8" s="35">
        <f t="shared" si="0"/>
        <v>114.33150000000001</v>
      </c>
      <c r="V8" s="35">
        <f t="shared" si="0"/>
        <v>143.29548</v>
      </c>
      <c r="W8" s="4" t="s">
        <v>1338</v>
      </c>
    </row>
    <row r="9" spans="1:23" ht="24.75" thickTop="1" thickBot="1" x14ac:dyDescent="0.3">
      <c r="A9" s="1" t="s">
        <v>58</v>
      </c>
      <c r="B9" s="2" t="s">
        <v>828</v>
      </c>
      <c r="C9" s="2" t="s">
        <v>829</v>
      </c>
      <c r="D9" s="2" t="s">
        <v>830</v>
      </c>
      <c r="E9" s="2" t="s">
        <v>831</v>
      </c>
      <c r="F9" s="2" t="s">
        <v>832</v>
      </c>
      <c r="G9" s="2" t="s">
        <v>833</v>
      </c>
      <c r="H9" s="2" t="s">
        <v>834</v>
      </c>
      <c r="I9" s="2" t="s">
        <v>835</v>
      </c>
      <c r="J9" s="2" t="s">
        <v>836</v>
      </c>
      <c r="K9" s="2" t="s">
        <v>837</v>
      </c>
      <c r="O9" s="1">
        <v>25</v>
      </c>
      <c r="P9" s="2">
        <v>6.29</v>
      </c>
      <c r="Q9" s="2">
        <v>5.6</v>
      </c>
      <c r="R9" s="2">
        <v>7.03</v>
      </c>
      <c r="T9" s="35">
        <f t="shared" si="1"/>
        <v>159.81003000000001</v>
      </c>
      <c r="U9" s="35">
        <f t="shared" si="0"/>
        <v>142.2792</v>
      </c>
      <c r="V9" s="35">
        <f t="shared" si="0"/>
        <v>178.61121</v>
      </c>
    </row>
    <row r="10" spans="1:23" ht="24.75" thickTop="1" thickBot="1" x14ac:dyDescent="0.3">
      <c r="A10" s="1" t="s">
        <v>69</v>
      </c>
      <c r="B10" s="2" t="s">
        <v>838</v>
      </c>
      <c r="C10" s="2" t="s">
        <v>839</v>
      </c>
      <c r="D10" s="2" t="s">
        <v>840</v>
      </c>
      <c r="E10" s="2" t="s">
        <v>841</v>
      </c>
      <c r="F10" s="2" t="s">
        <v>842</v>
      </c>
      <c r="G10" s="2" t="s">
        <v>843</v>
      </c>
      <c r="H10" s="2" t="s">
        <v>844</v>
      </c>
      <c r="I10" s="2" t="s">
        <v>845</v>
      </c>
      <c r="J10" s="2" t="s">
        <v>846</v>
      </c>
      <c r="K10" s="2" t="s">
        <v>847</v>
      </c>
      <c r="O10" s="1">
        <v>50</v>
      </c>
      <c r="P10" s="2">
        <v>7.41</v>
      </c>
      <c r="Q10" s="2">
        <v>6.55</v>
      </c>
      <c r="R10" s="2">
        <v>8.25</v>
      </c>
      <c r="T10" s="35">
        <f t="shared" si="1"/>
        <v>188.26587000000001</v>
      </c>
      <c r="U10" s="35">
        <f t="shared" si="0"/>
        <v>166.41585000000001</v>
      </c>
      <c r="V10" s="35">
        <f t="shared" si="0"/>
        <v>209.60775000000001</v>
      </c>
    </row>
    <row r="11" spans="1:23" ht="24.75" thickTop="1" thickBot="1" x14ac:dyDescent="0.3">
      <c r="A11" s="1" t="s">
        <v>80</v>
      </c>
      <c r="B11" s="2" t="s">
        <v>848</v>
      </c>
      <c r="C11" s="2" t="s">
        <v>849</v>
      </c>
      <c r="D11" s="2" t="s">
        <v>850</v>
      </c>
      <c r="E11" s="2" t="s">
        <v>851</v>
      </c>
      <c r="F11" s="2" t="s">
        <v>852</v>
      </c>
      <c r="G11" s="2" t="s">
        <v>853</v>
      </c>
      <c r="H11" s="2" t="s">
        <v>854</v>
      </c>
      <c r="I11" s="2" t="s">
        <v>855</v>
      </c>
      <c r="J11" s="2" t="s">
        <v>856</v>
      </c>
      <c r="K11" s="2" t="s">
        <v>857</v>
      </c>
      <c r="O11" s="1">
        <v>100</v>
      </c>
      <c r="P11" s="2">
        <v>8.67</v>
      </c>
      <c r="Q11" s="2">
        <v>7.59</v>
      </c>
      <c r="R11" s="2">
        <v>9.6199999999999992</v>
      </c>
      <c r="T11" s="35">
        <f t="shared" si="1"/>
        <v>220.27869000000001</v>
      </c>
      <c r="U11" s="35">
        <f t="shared" si="0"/>
        <v>192.83912999999998</v>
      </c>
      <c r="V11" s="35">
        <f t="shared" si="0"/>
        <v>244.41533999999999</v>
      </c>
    </row>
    <row r="12" spans="1:23" ht="24.75" thickTop="1" thickBot="1" x14ac:dyDescent="0.3">
      <c r="A12" s="1" t="s">
        <v>91</v>
      </c>
      <c r="B12" s="2" t="s">
        <v>858</v>
      </c>
      <c r="C12" s="2" t="s">
        <v>859</v>
      </c>
      <c r="D12" s="2" t="s">
        <v>860</v>
      </c>
      <c r="E12" s="2" t="s">
        <v>861</v>
      </c>
      <c r="F12" s="2" t="s">
        <v>862</v>
      </c>
      <c r="G12" s="2" t="s">
        <v>863</v>
      </c>
      <c r="H12" s="2" t="s">
        <v>864</v>
      </c>
      <c r="I12" s="2" t="s">
        <v>865</v>
      </c>
      <c r="J12" s="2" t="s">
        <v>866</v>
      </c>
      <c r="K12" s="2" t="s">
        <v>867</v>
      </c>
      <c r="O12" s="1">
        <v>200</v>
      </c>
      <c r="P12" s="2">
        <v>10.1</v>
      </c>
      <c r="Q12" s="2">
        <v>8.7530000000000001</v>
      </c>
      <c r="R12" s="2">
        <v>11.2</v>
      </c>
      <c r="T12" s="35">
        <f t="shared" si="1"/>
        <v>256.61070000000001</v>
      </c>
      <c r="U12" s="35">
        <f t="shared" si="0"/>
        <v>222.38747100000001</v>
      </c>
      <c r="V12" s="35">
        <f t="shared" si="0"/>
        <v>284.55840000000001</v>
      </c>
    </row>
    <row r="13" spans="1:23" ht="24.75" thickTop="1" thickBot="1" x14ac:dyDescent="0.3">
      <c r="A13" s="1" t="s">
        <v>102</v>
      </c>
      <c r="B13" s="2" t="s">
        <v>868</v>
      </c>
      <c r="C13" s="2" t="s">
        <v>869</v>
      </c>
      <c r="D13" s="2" t="s">
        <v>870</v>
      </c>
      <c r="E13" s="2" t="s">
        <v>871</v>
      </c>
      <c r="F13" s="2" t="s">
        <v>872</v>
      </c>
      <c r="G13" s="2" t="s">
        <v>873</v>
      </c>
      <c r="H13" s="2" t="s">
        <v>874</v>
      </c>
      <c r="I13" s="2" t="s">
        <v>875</v>
      </c>
      <c r="J13" s="2" t="s">
        <v>876</v>
      </c>
      <c r="K13" s="2" t="s">
        <v>877</v>
      </c>
      <c r="O13" s="1">
        <v>500</v>
      </c>
      <c r="P13" s="2">
        <v>12.3</v>
      </c>
      <c r="Q13" s="2">
        <v>10.5</v>
      </c>
      <c r="R13" s="2">
        <v>13.5</v>
      </c>
      <c r="T13" s="35">
        <f t="shared" si="1"/>
        <v>312.5061</v>
      </c>
      <c r="U13" s="35">
        <f t="shared" si="0"/>
        <v>266.77350000000001</v>
      </c>
      <c r="V13" s="35">
        <f t="shared" si="0"/>
        <v>342.99450000000002</v>
      </c>
    </row>
    <row r="14" spans="1:23" ht="24.75" thickTop="1" thickBot="1" x14ac:dyDescent="0.3">
      <c r="A14" s="1" t="s">
        <v>113</v>
      </c>
      <c r="B14" s="2" t="s">
        <v>878</v>
      </c>
      <c r="C14" s="2" t="s">
        <v>879</v>
      </c>
      <c r="D14" s="2" t="s">
        <v>880</v>
      </c>
      <c r="E14" s="2" t="s">
        <v>881</v>
      </c>
      <c r="F14" s="2" t="s">
        <v>882</v>
      </c>
      <c r="G14" s="2" t="s">
        <v>883</v>
      </c>
      <c r="H14" s="2" t="s">
        <v>884</v>
      </c>
      <c r="I14" s="2" t="s">
        <v>885</v>
      </c>
      <c r="J14" s="2" t="s">
        <v>886</v>
      </c>
      <c r="K14" s="2" t="s">
        <v>887</v>
      </c>
      <c r="O14" s="1">
        <v>1000</v>
      </c>
      <c r="P14" s="2">
        <v>14.2</v>
      </c>
      <c r="Q14" s="2">
        <v>12</v>
      </c>
      <c r="R14" s="2">
        <v>15.6</v>
      </c>
      <c r="T14" s="35">
        <f t="shared" si="1"/>
        <v>360.77940000000001</v>
      </c>
      <c r="U14" s="35">
        <f t="shared" si="0"/>
        <v>304.88400000000001</v>
      </c>
      <c r="V14" s="35">
        <f t="shared" si="0"/>
        <v>396.3492</v>
      </c>
    </row>
    <row r="15" spans="1:23" ht="24.75" thickTop="1" thickBot="1" x14ac:dyDescent="0.3">
      <c r="A15" s="1" t="s">
        <v>124</v>
      </c>
      <c r="B15" s="2" t="s">
        <v>888</v>
      </c>
      <c r="C15" s="2" t="s">
        <v>889</v>
      </c>
      <c r="D15" s="2" t="s">
        <v>890</v>
      </c>
      <c r="E15" s="2" t="s">
        <v>891</v>
      </c>
      <c r="F15" s="2" t="s">
        <v>892</v>
      </c>
      <c r="G15" s="2" t="s">
        <v>893</v>
      </c>
      <c r="H15" s="2" t="s">
        <v>894</v>
      </c>
      <c r="I15" s="2" t="s">
        <v>895</v>
      </c>
      <c r="J15" s="2" t="s">
        <v>896</v>
      </c>
      <c r="K15" s="2" t="s">
        <v>897</v>
      </c>
      <c r="O15" s="80">
        <v>15</v>
      </c>
      <c r="P15" s="35">
        <f>2.7186*O15^0.2569</f>
        <v>5.4510875464886519</v>
      </c>
      <c r="Q15" s="81">
        <f>2.466*O15^0.2502</f>
        <v>4.855691708662949</v>
      </c>
      <c r="R15" s="81">
        <f>3.0763*O15^0.2529</f>
        <v>6.1018589582372087</v>
      </c>
      <c r="T15" s="81">
        <f>P15*25.406</f>
        <v>138.49033020609068</v>
      </c>
      <c r="U15" s="81">
        <f t="shared" ref="T15:V16" si="2">Q15*25.406</f>
        <v>123.36370355029088</v>
      </c>
      <c r="V15" s="81">
        <f t="shared" si="2"/>
        <v>155.02382869297452</v>
      </c>
    </row>
    <row r="16" spans="1:23" ht="24.75" thickTop="1" thickBot="1" x14ac:dyDescent="0.3">
      <c r="A16" s="1" t="s">
        <v>135</v>
      </c>
      <c r="B16" s="2" t="s">
        <v>898</v>
      </c>
      <c r="C16" s="2" t="s">
        <v>899</v>
      </c>
      <c r="D16" s="2" t="s">
        <v>900</v>
      </c>
      <c r="E16" s="2" t="s">
        <v>901</v>
      </c>
      <c r="F16" s="2" t="s">
        <v>902</v>
      </c>
      <c r="G16" s="2" t="s">
        <v>903</v>
      </c>
      <c r="H16" s="2" t="s">
        <v>904</v>
      </c>
      <c r="I16" s="2" t="s">
        <v>905</v>
      </c>
      <c r="J16" s="2" t="s">
        <v>906</v>
      </c>
      <c r="K16" s="2" t="s">
        <v>907</v>
      </c>
      <c r="O16" s="80">
        <v>30</v>
      </c>
      <c r="P16" s="35">
        <f>2.7186*O16^0.2569</f>
        <v>6.5135501744167561</v>
      </c>
      <c r="Q16" s="81">
        <f>2.466*O16^0.2502</f>
        <v>5.7752236887131776</v>
      </c>
      <c r="R16" s="81">
        <f>3.0763*O16^0.2529</f>
        <v>7.2709749899911893</v>
      </c>
      <c r="T16" s="81">
        <f t="shared" si="2"/>
        <v>165.48325573123211</v>
      </c>
      <c r="U16" s="81">
        <f t="shared" si="2"/>
        <v>146.72533303544699</v>
      </c>
      <c r="V16" s="81">
        <f t="shared" si="2"/>
        <v>184.72639059571614</v>
      </c>
    </row>
    <row r="17" spans="1:17" ht="24.75" thickTop="1" thickBot="1" x14ac:dyDescent="0.3">
      <c r="A17" s="1" t="s">
        <v>146</v>
      </c>
      <c r="B17" s="2" t="s">
        <v>908</v>
      </c>
      <c r="C17" s="2" t="s">
        <v>909</v>
      </c>
      <c r="D17" s="2" t="s">
        <v>910</v>
      </c>
      <c r="E17" s="2" t="s">
        <v>911</v>
      </c>
      <c r="F17" s="2" t="s">
        <v>912</v>
      </c>
      <c r="G17" s="2" t="s">
        <v>913</v>
      </c>
      <c r="H17" s="2" t="s">
        <v>914</v>
      </c>
      <c r="I17" s="2" t="s">
        <v>915</v>
      </c>
      <c r="J17" s="2" t="s">
        <v>916</v>
      </c>
      <c r="K17" s="2" t="s">
        <v>917</v>
      </c>
    </row>
    <row r="18" spans="1:17" ht="24.75" thickTop="1" thickBot="1" x14ac:dyDescent="0.3">
      <c r="A18" s="1" t="s">
        <v>157</v>
      </c>
      <c r="B18" s="2" t="s">
        <v>918</v>
      </c>
      <c r="C18" s="2" t="s">
        <v>919</v>
      </c>
      <c r="D18" s="2" t="s">
        <v>920</v>
      </c>
      <c r="E18" s="2" t="s">
        <v>921</v>
      </c>
      <c r="F18" s="2" t="s">
        <v>922</v>
      </c>
      <c r="G18" s="2" t="s">
        <v>923</v>
      </c>
      <c r="H18" s="2" t="s">
        <v>924</v>
      </c>
      <c r="I18" s="2" t="s">
        <v>925</v>
      </c>
      <c r="J18" s="2" t="s">
        <v>926</v>
      </c>
      <c r="K18" s="2" t="s">
        <v>927</v>
      </c>
    </row>
    <row r="19" spans="1:17" ht="24.75" thickTop="1" thickBot="1" x14ac:dyDescent="0.3">
      <c r="A19" s="1" t="s">
        <v>168</v>
      </c>
      <c r="B19" s="2" t="s">
        <v>928</v>
      </c>
      <c r="C19" s="2" t="s">
        <v>929</v>
      </c>
      <c r="D19" s="2" t="s">
        <v>930</v>
      </c>
      <c r="E19" s="2" t="s">
        <v>931</v>
      </c>
      <c r="F19" s="2" t="s">
        <v>932</v>
      </c>
      <c r="G19" s="2" t="s">
        <v>933</v>
      </c>
      <c r="H19" s="2" t="s">
        <v>934</v>
      </c>
      <c r="I19" s="2" t="s">
        <v>935</v>
      </c>
      <c r="J19" s="2" t="s">
        <v>936</v>
      </c>
      <c r="K19" s="2" t="s">
        <v>937</v>
      </c>
    </row>
    <row r="20" spans="1:17" ht="24.75" thickTop="1" thickBot="1" x14ac:dyDescent="0.3">
      <c r="A20" s="1" t="s">
        <v>179</v>
      </c>
      <c r="B20" s="2" t="s">
        <v>938</v>
      </c>
      <c r="C20" s="2" t="s">
        <v>939</v>
      </c>
      <c r="D20" s="2" t="s">
        <v>940</v>
      </c>
      <c r="E20" s="2" t="s">
        <v>365</v>
      </c>
      <c r="F20" s="2" t="s">
        <v>941</v>
      </c>
      <c r="G20" s="2" t="s">
        <v>942</v>
      </c>
      <c r="H20" s="2" t="s">
        <v>943</v>
      </c>
      <c r="I20" s="2" t="s">
        <v>944</v>
      </c>
      <c r="J20" s="2" t="s">
        <v>945</v>
      </c>
      <c r="K20" s="2" t="s">
        <v>946</v>
      </c>
      <c r="O20" s="9">
        <v>16497</v>
      </c>
      <c r="P20" t="s">
        <v>3767</v>
      </c>
      <c r="Q20" s="9">
        <v>43392</v>
      </c>
    </row>
    <row r="21" spans="1:17" ht="24.75" thickTop="1" thickBot="1" x14ac:dyDescent="0.3">
      <c r="A21" s="1" t="s">
        <v>190</v>
      </c>
      <c r="B21" s="2" t="s">
        <v>947</v>
      </c>
      <c r="C21" s="2" t="s">
        <v>948</v>
      </c>
      <c r="D21" s="2" t="s">
        <v>949</v>
      </c>
      <c r="E21" s="2" t="s">
        <v>950</v>
      </c>
      <c r="F21" s="2" t="s">
        <v>951</v>
      </c>
      <c r="G21" s="2" t="s">
        <v>952</v>
      </c>
      <c r="H21" s="2" t="s">
        <v>765</v>
      </c>
      <c r="I21" s="2" t="s">
        <v>953</v>
      </c>
      <c r="J21" s="2" t="s">
        <v>954</v>
      </c>
      <c r="K21" s="2" t="s">
        <v>955</v>
      </c>
    </row>
    <row r="22" spans="1:17" ht="24.75" thickTop="1" thickBot="1" x14ac:dyDescent="0.3">
      <c r="A22" s="1" t="s">
        <v>201</v>
      </c>
      <c r="B22" s="2" t="s">
        <v>956</v>
      </c>
      <c r="C22" s="2" t="s">
        <v>957</v>
      </c>
      <c r="D22" s="2" t="s">
        <v>958</v>
      </c>
      <c r="E22" s="2" t="s">
        <v>575</v>
      </c>
      <c r="F22" s="2" t="s">
        <v>959</v>
      </c>
      <c r="G22" s="2" t="s">
        <v>960</v>
      </c>
      <c r="H22" s="2" t="s">
        <v>961</v>
      </c>
      <c r="I22" s="2" t="s">
        <v>962</v>
      </c>
      <c r="J22" s="2" t="s">
        <v>963</v>
      </c>
      <c r="K22" s="2" t="s">
        <v>964</v>
      </c>
    </row>
    <row r="23" spans="1:17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M1" workbookViewId="0">
      <selection activeCell="T6" sqref="T6:V15"/>
    </sheetView>
  </sheetViews>
  <sheetFormatPr defaultRowHeight="15" x14ac:dyDescent="0.25"/>
  <cols>
    <col min="17" max="17" width="9.7109375" bestFit="1" customWidth="1"/>
    <col min="19" max="22" width="9.140625" style="38"/>
    <col min="24" max="24" width="30.85546875" customWidth="1"/>
  </cols>
  <sheetData>
    <row r="1" spans="1:24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X1" s="3" t="s">
        <v>1320</v>
      </c>
    </row>
    <row r="2" spans="1:24" ht="19.5" customHeight="1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X2" s="4" t="s">
        <v>1327</v>
      </c>
    </row>
    <row r="3" spans="1:24" ht="19.5" customHeight="1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X3" s="4" t="s">
        <v>1328</v>
      </c>
    </row>
    <row r="4" spans="1:24" ht="24.75" thickTop="1" thickBot="1" x14ac:dyDescent="0.3">
      <c r="A4" s="1" t="s">
        <v>3</v>
      </c>
      <c r="B4" s="2" t="s">
        <v>965</v>
      </c>
      <c r="C4" s="2" t="s">
        <v>966</v>
      </c>
      <c r="D4" s="2" t="s">
        <v>967</v>
      </c>
      <c r="E4" s="2" t="s">
        <v>968</v>
      </c>
      <c r="F4" s="2" t="s">
        <v>969</v>
      </c>
      <c r="G4" s="2" t="s">
        <v>970</v>
      </c>
      <c r="H4" s="2" t="s">
        <v>971</v>
      </c>
      <c r="I4" s="2" t="s">
        <v>972</v>
      </c>
      <c r="J4" s="2" t="s">
        <v>973</v>
      </c>
      <c r="K4" s="2" t="s">
        <v>974</v>
      </c>
      <c r="X4" s="4" t="s">
        <v>1329</v>
      </c>
    </row>
    <row r="5" spans="1:24" ht="24.75" thickTop="1" thickBot="1" x14ac:dyDescent="0.3">
      <c r="A5" s="1" t="s">
        <v>14</v>
      </c>
      <c r="B5" s="2" t="s">
        <v>975</v>
      </c>
      <c r="C5" s="2" t="s">
        <v>976</v>
      </c>
      <c r="D5" s="2" t="s">
        <v>977</v>
      </c>
      <c r="E5" s="2" t="s">
        <v>978</v>
      </c>
      <c r="F5" s="2" t="s">
        <v>979</v>
      </c>
      <c r="G5" s="2" t="s">
        <v>980</v>
      </c>
      <c r="H5" s="2" t="s">
        <v>981</v>
      </c>
      <c r="I5" s="2" t="s">
        <v>982</v>
      </c>
      <c r="J5" s="2" t="s">
        <v>983</v>
      </c>
      <c r="K5" s="2" t="s">
        <v>984</v>
      </c>
      <c r="O5" t="s">
        <v>212</v>
      </c>
      <c r="P5" t="s">
        <v>102</v>
      </c>
      <c r="Q5" t="s">
        <v>213</v>
      </c>
      <c r="R5" t="s">
        <v>1148</v>
      </c>
      <c r="X5" s="4" t="s">
        <v>1330</v>
      </c>
    </row>
    <row r="6" spans="1:24" ht="24.75" thickTop="1" thickBot="1" x14ac:dyDescent="0.3">
      <c r="A6" s="1" t="s">
        <v>25</v>
      </c>
      <c r="B6" s="2" t="s">
        <v>985</v>
      </c>
      <c r="C6" s="2" t="s">
        <v>986</v>
      </c>
      <c r="D6" s="2" t="s">
        <v>987</v>
      </c>
      <c r="E6" s="2" t="s">
        <v>988</v>
      </c>
      <c r="F6" s="2" t="s">
        <v>989</v>
      </c>
      <c r="G6" s="2" t="s">
        <v>990</v>
      </c>
      <c r="H6" s="2" t="s">
        <v>991</v>
      </c>
      <c r="I6" s="2" t="s">
        <v>992</v>
      </c>
      <c r="J6" s="2" t="s">
        <v>993</v>
      </c>
      <c r="K6" s="2" t="s">
        <v>994</v>
      </c>
      <c r="O6" s="1">
        <v>1</v>
      </c>
      <c r="P6" s="2">
        <v>2.63</v>
      </c>
      <c r="Q6" s="2">
        <v>2.4</v>
      </c>
      <c r="R6" s="2">
        <v>2.93</v>
      </c>
      <c r="S6" s="21"/>
      <c r="T6" s="35">
        <f>P6*25.407</f>
        <v>66.820409999999995</v>
      </c>
      <c r="U6" s="35">
        <f t="shared" ref="U6:V15" si="0">Q6*25.407</f>
        <v>60.976799999999997</v>
      </c>
      <c r="V6" s="35">
        <f t="shared" si="0"/>
        <v>74.442509999999999</v>
      </c>
      <c r="X6" s="4" t="s">
        <v>1331</v>
      </c>
    </row>
    <row r="7" spans="1:24" ht="24.75" thickTop="1" thickBot="1" x14ac:dyDescent="0.3">
      <c r="A7" s="1" t="s">
        <v>36</v>
      </c>
      <c r="B7" s="2" t="s">
        <v>995</v>
      </c>
      <c r="C7" s="2" t="s">
        <v>996</v>
      </c>
      <c r="D7" s="2" t="s">
        <v>819</v>
      </c>
      <c r="E7" s="2" t="s">
        <v>997</v>
      </c>
      <c r="F7" s="2" t="s">
        <v>998</v>
      </c>
      <c r="G7" s="2" t="s">
        <v>999</v>
      </c>
      <c r="H7" s="2" t="s">
        <v>1000</v>
      </c>
      <c r="I7" s="2" t="s">
        <v>1001</v>
      </c>
      <c r="J7" s="2" t="s">
        <v>1002</v>
      </c>
      <c r="K7" s="2" t="s">
        <v>1003</v>
      </c>
      <c r="O7" s="1">
        <v>2</v>
      </c>
      <c r="P7" s="2">
        <v>3.2</v>
      </c>
      <c r="Q7" s="2">
        <v>2.91</v>
      </c>
      <c r="R7" s="2">
        <v>3.56</v>
      </c>
      <c r="S7" s="21"/>
      <c r="T7" s="35">
        <f t="shared" ref="T7:T15" si="1">P7*25.407</f>
        <v>81.302400000000006</v>
      </c>
      <c r="U7" s="35">
        <f t="shared" si="0"/>
        <v>73.934370000000001</v>
      </c>
      <c r="V7" s="35">
        <f t="shared" si="0"/>
        <v>90.448920000000001</v>
      </c>
      <c r="X7" s="4" t="s">
        <v>1332</v>
      </c>
    </row>
    <row r="8" spans="1:24" ht="24.75" thickTop="1" thickBot="1" x14ac:dyDescent="0.3">
      <c r="A8" s="1" t="s">
        <v>47</v>
      </c>
      <c r="B8" s="2" t="s">
        <v>1004</v>
      </c>
      <c r="C8" s="2" t="s">
        <v>1005</v>
      </c>
      <c r="D8" s="2" t="s">
        <v>1006</v>
      </c>
      <c r="E8" s="2" t="s">
        <v>1007</v>
      </c>
      <c r="F8" s="2" t="s">
        <v>1008</v>
      </c>
      <c r="G8" s="2" t="s">
        <v>1009</v>
      </c>
      <c r="H8" s="2" t="s">
        <v>1010</v>
      </c>
      <c r="I8" s="2" t="s">
        <v>1011</v>
      </c>
      <c r="J8" s="2" t="s">
        <v>1012</v>
      </c>
      <c r="K8" s="2" t="s">
        <v>1013</v>
      </c>
      <c r="O8" s="1">
        <v>5</v>
      </c>
      <c r="P8" s="2">
        <v>4.1399999999999997</v>
      </c>
      <c r="Q8" s="2">
        <v>3.77</v>
      </c>
      <c r="R8" s="2">
        <v>4.6100000000000003</v>
      </c>
      <c r="S8" s="21"/>
      <c r="T8" s="35">
        <f>P8*25.407</f>
        <v>105.18498</v>
      </c>
      <c r="U8" s="35">
        <f t="shared" si="0"/>
        <v>95.784390000000002</v>
      </c>
      <c r="V8" s="35">
        <f t="shared" si="0"/>
        <v>117.12627000000001</v>
      </c>
    </row>
    <row r="9" spans="1:24" ht="24.75" thickTop="1" thickBot="1" x14ac:dyDescent="0.3">
      <c r="A9" s="1" t="s">
        <v>58</v>
      </c>
      <c r="B9" s="2" t="s">
        <v>811</v>
      </c>
      <c r="C9" s="2" t="s">
        <v>1014</v>
      </c>
      <c r="D9" s="2" t="s">
        <v>1015</v>
      </c>
      <c r="E9" s="2" t="s">
        <v>1016</v>
      </c>
      <c r="F9" s="2" t="s">
        <v>1017</v>
      </c>
      <c r="G9" s="2" t="s">
        <v>1018</v>
      </c>
      <c r="H9" s="2" t="s">
        <v>1019</v>
      </c>
      <c r="I9" s="2" t="s">
        <v>1020</v>
      </c>
      <c r="J9" s="2" t="s">
        <v>1021</v>
      </c>
      <c r="K9" s="2" t="s">
        <v>1022</v>
      </c>
      <c r="O9" s="1">
        <v>10</v>
      </c>
      <c r="P9" s="2">
        <v>4.97</v>
      </c>
      <c r="Q9" s="2">
        <v>4.5</v>
      </c>
      <c r="R9" s="2">
        <v>5.51</v>
      </c>
      <c r="S9" s="21"/>
      <c r="T9" s="35">
        <f t="shared" si="1"/>
        <v>126.27279</v>
      </c>
      <c r="U9" s="35">
        <f t="shared" si="0"/>
        <v>114.33150000000001</v>
      </c>
      <c r="V9" s="35">
        <f t="shared" si="0"/>
        <v>139.99257</v>
      </c>
    </row>
    <row r="10" spans="1:24" ht="24.75" thickTop="1" thickBot="1" x14ac:dyDescent="0.3">
      <c r="A10" s="1" t="s">
        <v>69</v>
      </c>
      <c r="B10" s="2" t="s">
        <v>1023</v>
      </c>
      <c r="C10" s="2" t="s">
        <v>1024</v>
      </c>
      <c r="D10" s="2" t="s">
        <v>1025</v>
      </c>
      <c r="E10" s="2" t="s">
        <v>1026</v>
      </c>
      <c r="F10" s="2" t="s">
        <v>1027</v>
      </c>
      <c r="G10" s="2" t="s">
        <v>1028</v>
      </c>
      <c r="H10" s="2" t="s">
        <v>1029</v>
      </c>
      <c r="I10" s="2" t="s">
        <v>1030</v>
      </c>
      <c r="J10" s="2" t="s">
        <v>1031</v>
      </c>
      <c r="K10" s="2" t="s">
        <v>1032</v>
      </c>
      <c r="O10" s="1">
        <v>25</v>
      </c>
      <c r="P10" s="2">
        <v>6.22</v>
      </c>
      <c r="Q10" s="2">
        <v>5.6</v>
      </c>
      <c r="R10" s="2">
        <v>6.86</v>
      </c>
      <c r="S10" s="21"/>
      <c r="T10" s="35">
        <f t="shared" si="1"/>
        <v>158.03154000000001</v>
      </c>
      <c r="U10" s="35">
        <f t="shared" si="0"/>
        <v>142.2792</v>
      </c>
      <c r="V10" s="35">
        <f t="shared" si="0"/>
        <v>174.29202000000001</v>
      </c>
    </row>
    <row r="11" spans="1:24" ht="24.75" thickTop="1" thickBot="1" x14ac:dyDescent="0.3">
      <c r="A11" s="1" t="s">
        <v>80</v>
      </c>
      <c r="B11" s="2" t="s">
        <v>1033</v>
      </c>
      <c r="C11" s="2" t="s">
        <v>1034</v>
      </c>
      <c r="D11" s="2" t="s">
        <v>1035</v>
      </c>
      <c r="E11" s="2" t="s">
        <v>1036</v>
      </c>
      <c r="F11" s="2" t="s">
        <v>1037</v>
      </c>
      <c r="G11" s="2" t="s">
        <v>1038</v>
      </c>
      <c r="H11" s="2" t="s">
        <v>1039</v>
      </c>
      <c r="I11" s="2" t="s">
        <v>1040</v>
      </c>
      <c r="J11" s="2" t="s">
        <v>1041</v>
      </c>
      <c r="K11" s="2" t="s">
        <v>1042</v>
      </c>
      <c r="O11" s="1">
        <v>50</v>
      </c>
      <c r="P11" s="2">
        <v>7.33</v>
      </c>
      <c r="Q11" s="2">
        <v>6.54</v>
      </c>
      <c r="R11" s="2">
        <v>8.0500000000000007</v>
      </c>
      <c r="S11" s="21"/>
      <c r="T11" s="35">
        <f t="shared" si="1"/>
        <v>186.23330999999999</v>
      </c>
      <c r="U11" s="35">
        <f t="shared" si="0"/>
        <v>166.16177999999999</v>
      </c>
      <c r="V11" s="35">
        <f t="shared" si="0"/>
        <v>204.52635000000001</v>
      </c>
    </row>
    <row r="12" spans="1:24" ht="24.75" thickTop="1" thickBot="1" x14ac:dyDescent="0.3">
      <c r="A12" s="1" t="s">
        <v>91</v>
      </c>
      <c r="B12" s="2" t="s">
        <v>1043</v>
      </c>
      <c r="C12" s="2" t="s">
        <v>1044</v>
      </c>
      <c r="D12" s="2" t="s">
        <v>1045</v>
      </c>
      <c r="E12" s="2" t="s">
        <v>1046</v>
      </c>
      <c r="F12" s="2" t="s">
        <v>1047</v>
      </c>
      <c r="G12" s="2" t="s">
        <v>1048</v>
      </c>
      <c r="H12" s="2" t="s">
        <v>1049</v>
      </c>
      <c r="I12" s="2" t="s">
        <v>1050</v>
      </c>
      <c r="J12" s="2" t="s">
        <v>1051</v>
      </c>
      <c r="K12" s="2" t="s">
        <v>1052</v>
      </c>
      <c r="O12" s="1">
        <v>100</v>
      </c>
      <c r="P12" s="2">
        <v>8.57</v>
      </c>
      <c r="Q12" s="2">
        <v>7.58</v>
      </c>
      <c r="R12" s="2">
        <v>9.39</v>
      </c>
      <c r="S12" s="21"/>
      <c r="T12" s="35">
        <f t="shared" si="1"/>
        <v>217.73799</v>
      </c>
      <c r="U12" s="35">
        <f t="shared" si="0"/>
        <v>192.58506</v>
      </c>
      <c r="V12" s="35">
        <f t="shared" si="0"/>
        <v>238.57173</v>
      </c>
    </row>
    <row r="13" spans="1:24" ht="24.75" thickTop="1" thickBot="1" x14ac:dyDescent="0.3">
      <c r="A13" s="1" t="s">
        <v>102</v>
      </c>
      <c r="B13" s="2" t="s">
        <v>1053</v>
      </c>
      <c r="C13" s="2" t="s">
        <v>1054</v>
      </c>
      <c r="D13" s="2" t="s">
        <v>1055</v>
      </c>
      <c r="E13" s="2" t="s">
        <v>1056</v>
      </c>
      <c r="F13" s="2" t="s">
        <v>1057</v>
      </c>
      <c r="G13" s="2" t="s">
        <v>1058</v>
      </c>
      <c r="H13" s="2" t="s">
        <v>1059</v>
      </c>
      <c r="I13" s="2" t="s">
        <v>1060</v>
      </c>
      <c r="J13" s="2" t="s">
        <v>1061</v>
      </c>
      <c r="K13" s="2" t="s">
        <v>1062</v>
      </c>
      <c r="O13" s="1">
        <v>200</v>
      </c>
      <c r="P13" s="2">
        <v>9.9700000000000006</v>
      </c>
      <c r="Q13" s="2">
        <v>8.74</v>
      </c>
      <c r="R13" s="2">
        <v>10.9</v>
      </c>
      <c r="S13" s="21"/>
      <c r="T13" s="35">
        <f t="shared" si="1"/>
        <v>253.30779000000001</v>
      </c>
      <c r="U13" s="35">
        <f t="shared" si="0"/>
        <v>222.05718000000002</v>
      </c>
      <c r="V13" s="35">
        <f t="shared" si="0"/>
        <v>276.93630000000002</v>
      </c>
    </row>
    <row r="14" spans="1:24" ht="24.75" thickTop="1" thickBot="1" x14ac:dyDescent="0.3">
      <c r="A14" s="1" t="s">
        <v>113</v>
      </c>
      <c r="B14" s="2" t="s">
        <v>1063</v>
      </c>
      <c r="C14" s="2" t="s">
        <v>1064</v>
      </c>
      <c r="D14" s="2" t="s">
        <v>1065</v>
      </c>
      <c r="E14" s="2" t="s">
        <v>1066</v>
      </c>
      <c r="F14" s="2" t="s">
        <v>1067</v>
      </c>
      <c r="G14" s="2" t="s">
        <v>1068</v>
      </c>
      <c r="H14" s="2" t="s">
        <v>1069</v>
      </c>
      <c r="I14" s="2" t="s">
        <v>1070</v>
      </c>
      <c r="J14" s="2" t="s">
        <v>1071</v>
      </c>
      <c r="K14" s="2" t="s">
        <v>1072</v>
      </c>
      <c r="O14" s="1">
        <v>500</v>
      </c>
      <c r="P14" s="2">
        <v>12.1</v>
      </c>
      <c r="Q14" s="2">
        <v>10.5</v>
      </c>
      <c r="R14" s="2">
        <v>13.2</v>
      </c>
      <c r="S14" s="21"/>
      <c r="T14" s="35">
        <f t="shared" si="1"/>
        <v>307.42469999999997</v>
      </c>
      <c r="U14" s="35">
        <f t="shared" si="0"/>
        <v>266.77350000000001</v>
      </c>
      <c r="V14" s="35">
        <f t="shared" si="0"/>
        <v>335.37239999999997</v>
      </c>
    </row>
    <row r="15" spans="1:24" ht="24.75" thickTop="1" thickBot="1" x14ac:dyDescent="0.3">
      <c r="A15" s="1" t="s">
        <v>124</v>
      </c>
      <c r="B15" s="2" t="s">
        <v>1073</v>
      </c>
      <c r="C15" s="2" t="s">
        <v>1074</v>
      </c>
      <c r="D15" s="2" t="s">
        <v>1075</v>
      </c>
      <c r="E15" s="2" t="s">
        <v>1076</v>
      </c>
      <c r="F15" s="2" t="s">
        <v>1077</v>
      </c>
      <c r="G15" s="2" t="s">
        <v>1078</v>
      </c>
      <c r="H15" s="2" t="s">
        <v>1079</v>
      </c>
      <c r="I15" s="2" t="s">
        <v>1080</v>
      </c>
      <c r="J15" s="2" t="s">
        <v>1081</v>
      </c>
      <c r="K15" s="2" t="s">
        <v>1082</v>
      </c>
      <c r="O15" s="1">
        <v>1000</v>
      </c>
      <c r="P15" s="2">
        <v>14</v>
      </c>
      <c r="Q15" s="2">
        <v>11.9</v>
      </c>
      <c r="R15" s="2">
        <v>15.3</v>
      </c>
      <c r="S15" s="21"/>
      <c r="T15" s="35">
        <f t="shared" si="1"/>
        <v>355.69799999999998</v>
      </c>
      <c r="U15" s="35">
        <f t="shared" si="0"/>
        <v>302.3433</v>
      </c>
      <c r="V15" s="35">
        <f t="shared" si="0"/>
        <v>388.72710000000001</v>
      </c>
    </row>
    <row r="16" spans="1:24" ht="24.75" thickTop="1" thickBot="1" x14ac:dyDescent="0.3">
      <c r="A16" s="1" t="s">
        <v>135</v>
      </c>
      <c r="B16" s="2" t="s">
        <v>1083</v>
      </c>
      <c r="C16" s="2" t="s">
        <v>1084</v>
      </c>
      <c r="D16" s="2" t="s">
        <v>1085</v>
      </c>
      <c r="E16" s="2" t="s">
        <v>1086</v>
      </c>
      <c r="F16" s="2" t="s">
        <v>1087</v>
      </c>
      <c r="G16" s="2" t="s">
        <v>1088</v>
      </c>
      <c r="H16" s="2" t="s">
        <v>1089</v>
      </c>
      <c r="I16" s="2" t="s">
        <v>1090</v>
      </c>
      <c r="J16" s="2" t="s">
        <v>1091</v>
      </c>
      <c r="K16" s="2" t="s">
        <v>1092</v>
      </c>
      <c r="O16" s="80">
        <v>15</v>
      </c>
      <c r="P16" s="35">
        <f>2.6901*O16^0.2567</f>
        <v>5.3910213365278992</v>
      </c>
      <c r="Q16" s="81">
        <f>2.4637*O16^0.2502</f>
        <v>4.8511628802242113</v>
      </c>
      <c r="R16" s="81">
        <f>3.0037*O16^0.2528</f>
        <v>5.956243236615963</v>
      </c>
      <c r="T16" s="81">
        <f>P16*25.406</f>
        <v>136.9642880758278</v>
      </c>
      <c r="U16" s="81">
        <f t="shared" ref="T16:V17" si="2">Q16*25.406</f>
        <v>123.2486441349763</v>
      </c>
      <c r="V16" s="81">
        <f t="shared" si="2"/>
        <v>151.32431566946514</v>
      </c>
    </row>
    <row r="17" spans="1:22" ht="24.75" thickTop="1" thickBot="1" x14ac:dyDescent="0.3">
      <c r="A17" s="1" t="s">
        <v>146</v>
      </c>
      <c r="B17" s="2" t="s">
        <v>1093</v>
      </c>
      <c r="C17" s="2" t="s">
        <v>1094</v>
      </c>
      <c r="D17" s="2" t="s">
        <v>1095</v>
      </c>
      <c r="E17" s="2" t="s">
        <v>1096</v>
      </c>
      <c r="F17" s="2" t="s">
        <v>1097</v>
      </c>
      <c r="G17" s="2" t="s">
        <v>1098</v>
      </c>
      <c r="H17" s="2" t="s">
        <v>1099</v>
      </c>
      <c r="I17" s="2" t="s">
        <v>1100</v>
      </c>
      <c r="J17" s="2" t="s">
        <v>1101</v>
      </c>
      <c r="K17" s="2" t="s">
        <v>1102</v>
      </c>
      <c r="O17" s="80">
        <v>30</v>
      </c>
      <c r="P17" s="35">
        <f>2.6901*O17^0.2567</f>
        <v>6.4408835989899691</v>
      </c>
      <c r="Q17" s="81">
        <f>2.4637*O17^0.2502</f>
        <v>5.7698372270408163</v>
      </c>
      <c r="R17" s="81">
        <f>3.0037*O17^0.2528</f>
        <v>7.0969673582184463</v>
      </c>
      <c r="T17" s="81">
        <f t="shared" si="2"/>
        <v>163.63708871593914</v>
      </c>
      <c r="U17" s="81">
        <f t="shared" si="2"/>
        <v>146.58848459019896</v>
      </c>
      <c r="V17" s="81">
        <f t="shared" si="2"/>
        <v>180.30555270289784</v>
      </c>
    </row>
    <row r="18" spans="1:22" ht="24.75" thickTop="1" thickBot="1" x14ac:dyDescent="0.3">
      <c r="A18" s="1" t="s">
        <v>157</v>
      </c>
      <c r="B18" s="2" t="s">
        <v>1103</v>
      </c>
      <c r="C18" s="2" t="s">
        <v>1104</v>
      </c>
      <c r="D18" s="2" t="s">
        <v>1105</v>
      </c>
      <c r="E18" s="2" t="s">
        <v>1106</v>
      </c>
      <c r="F18" s="2" t="s">
        <v>1107</v>
      </c>
      <c r="G18" s="2" t="s">
        <v>1108</v>
      </c>
      <c r="H18" s="2" t="s">
        <v>1109</v>
      </c>
      <c r="I18" s="2" t="s">
        <v>1110</v>
      </c>
      <c r="J18" s="2" t="s">
        <v>1111</v>
      </c>
      <c r="K18" s="2" t="s">
        <v>1112</v>
      </c>
    </row>
    <row r="19" spans="1:22" ht="24.75" thickTop="1" thickBot="1" x14ac:dyDescent="0.3">
      <c r="A19" s="1" t="s">
        <v>168</v>
      </c>
      <c r="B19" s="2" t="s">
        <v>1113</v>
      </c>
      <c r="C19" s="2" t="s">
        <v>1114</v>
      </c>
      <c r="D19" s="2" t="s">
        <v>1115</v>
      </c>
      <c r="E19" s="2" t="s">
        <v>1116</v>
      </c>
      <c r="F19" s="2" t="s">
        <v>1117</v>
      </c>
      <c r="G19" s="2" t="s">
        <v>1118</v>
      </c>
      <c r="H19" s="2" t="s">
        <v>1119</v>
      </c>
      <c r="I19" s="2" t="s">
        <v>1120</v>
      </c>
      <c r="J19" s="2" t="s">
        <v>747</v>
      </c>
      <c r="K19" s="2" t="s">
        <v>1121</v>
      </c>
    </row>
    <row r="20" spans="1:22" ht="24.75" thickTop="1" thickBot="1" x14ac:dyDescent="0.3">
      <c r="A20" s="1" t="s">
        <v>179</v>
      </c>
      <c r="B20" s="2" t="s">
        <v>1122</v>
      </c>
      <c r="C20" s="2" t="s">
        <v>1123</v>
      </c>
      <c r="D20" s="2" t="s">
        <v>1124</v>
      </c>
      <c r="E20" s="2" t="s">
        <v>1125</v>
      </c>
      <c r="F20" s="2" t="s">
        <v>1126</v>
      </c>
      <c r="G20" s="2" t="s">
        <v>1127</v>
      </c>
      <c r="H20" s="2" t="s">
        <v>1128</v>
      </c>
      <c r="I20" s="2" t="s">
        <v>756</v>
      </c>
      <c r="J20" s="2" t="s">
        <v>1129</v>
      </c>
      <c r="K20" s="2" t="s">
        <v>1130</v>
      </c>
      <c r="O20" s="9">
        <v>6211</v>
      </c>
      <c r="P20" t="s">
        <v>3767</v>
      </c>
      <c r="Q20" s="9">
        <v>43159</v>
      </c>
    </row>
    <row r="21" spans="1:22" ht="24.75" thickTop="1" thickBot="1" x14ac:dyDescent="0.3">
      <c r="A21" s="1" t="s">
        <v>190</v>
      </c>
      <c r="B21" s="2" t="s">
        <v>1131</v>
      </c>
      <c r="C21" s="2" t="s">
        <v>182</v>
      </c>
      <c r="D21" s="2" t="s">
        <v>1132</v>
      </c>
      <c r="E21" s="2" t="s">
        <v>184</v>
      </c>
      <c r="F21" s="2" t="s">
        <v>1133</v>
      </c>
      <c r="G21" s="2" t="s">
        <v>1134</v>
      </c>
      <c r="H21" s="2" t="s">
        <v>1135</v>
      </c>
      <c r="I21" s="2" t="s">
        <v>1136</v>
      </c>
      <c r="J21" s="2" t="s">
        <v>1137</v>
      </c>
      <c r="K21" s="2" t="s">
        <v>1138</v>
      </c>
    </row>
    <row r="22" spans="1:22" ht="24.75" thickTop="1" thickBot="1" x14ac:dyDescent="0.3">
      <c r="A22" s="1" t="s">
        <v>201</v>
      </c>
      <c r="B22" s="2" t="s">
        <v>1139</v>
      </c>
      <c r="C22" s="2" t="s">
        <v>1140</v>
      </c>
      <c r="D22" s="2" t="s">
        <v>1141</v>
      </c>
      <c r="E22" s="2" t="s">
        <v>1142</v>
      </c>
      <c r="F22" s="2" t="s">
        <v>1143</v>
      </c>
      <c r="G22" s="2" t="s">
        <v>197</v>
      </c>
      <c r="H22" s="2" t="s">
        <v>1144</v>
      </c>
      <c r="I22" s="2" t="s">
        <v>1145</v>
      </c>
      <c r="J22" s="2" t="s">
        <v>1146</v>
      </c>
      <c r="K22" s="2" t="s">
        <v>1147</v>
      </c>
    </row>
    <row r="23" spans="1:22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O1" workbookViewId="0">
      <selection activeCell="U16" sqref="U16:W16"/>
    </sheetView>
  </sheetViews>
  <sheetFormatPr defaultRowHeight="15" x14ac:dyDescent="0.25"/>
  <cols>
    <col min="13" max="13" width="24.140625" customWidth="1"/>
    <col min="18" max="18" width="10.7109375" bestFit="1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3" t="s">
        <v>1320</v>
      </c>
    </row>
    <row r="2" spans="1:23" ht="25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M2" s="4" t="s">
        <v>1321</v>
      </c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M3" s="4" t="s">
        <v>1322</v>
      </c>
    </row>
    <row r="4" spans="1:23" ht="24.75" thickTop="1" thickBot="1" x14ac:dyDescent="0.3">
      <c r="A4" s="1" t="s">
        <v>3</v>
      </c>
      <c r="B4" s="2" t="s">
        <v>1149</v>
      </c>
      <c r="C4" s="2" t="s">
        <v>1150</v>
      </c>
      <c r="D4" s="2" t="s">
        <v>1151</v>
      </c>
      <c r="E4" s="2" t="s">
        <v>1152</v>
      </c>
      <c r="F4" s="2" t="s">
        <v>1153</v>
      </c>
      <c r="G4" s="2" t="s">
        <v>1154</v>
      </c>
      <c r="H4" s="2" t="s">
        <v>1155</v>
      </c>
      <c r="I4" s="2" t="s">
        <v>1156</v>
      </c>
      <c r="J4" s="2" t="s">
        <v>1157</v>
      </c>
      <c r="K4" s="2" t="s">
        <v>1158</v>
      </c>
      <c r="M4" s="4" t="s">
        <v>1323</v>
      </c>
      <c r="P4" t="s">
        <v>212</v>
      </c>
      <c r="Q4" t="s">
        <v>102</v>
      </c>
      <c r="R4" t="s">
        <v>213</v>
      </c>
      <c r="S4" t="s">
        <v>1148</v>
      </c>
    </row>
    <row r="5" spans="1:23" ht="24.75" thickTop="1" thickBot="1" x14ac:dyDescent="0.3">
      <c r="A5" s="1" t="s">
        <v>14</v>
      </c>
      <c r="B5" s="2" t="s">
        <v>1159</v>
      </c>
      <c r="C5" s="2" t="s">
        <v>1160</v>
      </c>
      <c r="D5" s="2" t="s">
        <v>1161</v>
      </c>
      <c r="E5" s="2" t="s">
        <v>1162</v>
      </c>
      <c r="F5" s="2" t="s">
        <v>1163</v>
      </c>
      <c r="G5" s="2" t="s">
        <v>29</v>
      </c>
      <c r="H5" s="2" t="s">
        <v>1164</v>
      </c>
      <c r="I5" s="2" t="s">
        <v>1165</v>
      </c>
      <c r="J5" s="2" t="s">
        <v>1166</v>
      </c>
      <c r="K5" s="2" t="s">
        <v>1167</v>
      </c>
      <c r="M5" s="4" t="s">
        <v>1324</v>
      </c>
      <c r="P5" s="1">
        <v>1</v>
      </c>
      <c r="Q5" s="2">
        <v>2.76</v>
      </c>
      <c r="R5" s="2">
        <v>2.5</v>
      </c>
      <c r="S5" s="2">
        <v>3.1</v>
      </c>
      <c r="U5" s="35">
        <f>Q5*25.407</f>
        <v>70.123319999999993</v>
      </c>
      <c r="V5" s="35">
        <f t="shared" ref="V5:W14" si="0">R5*25.407</f>
        <v>63.517499999999998</v>
      </c>
      <c r="W5" s="35">
        <f t="shared" si="0"/>
        <v>78.761700000000005</v>
      </c>
    </row>
    <row r="6" spans="1:23" ht="24.75" thickTop="1" thickBot="1" x14ac:dyDescent="0.3">
      <c r="A6" s="1" t="s">
        <v>25</v>
      </c>
      <c r="B6" s="2" t="s">
        <v>1168</v>
      </c>
      <c r="C6" s="2" t="s">
        <v>1169</v>
      </c>
      <c r="D6" s="2" t="s">
        <v>1170</v>
      </c>
      <c r="E6" s="2" t="s">
        <v>1171</v>
      </c>
      <c r="F6" s="2" t="s">
        <v>1172</v>
      </c>
      <c r="G6" s="2" t="s">
        <v>1173</v>
      </c>
      <c r="H6" s="2" t="s">
        <v>1174</v>
      </c>
      <c r="I6" s="2" t="s">
        <v>1175</v>
      </c>
      <c r="J6" s="2" t="s">
        <v>1176</v>
      </c>
      <c r="K6" s="2" t="s">
        <v>1177</v>
      </c>
      <c r="M6" s="4" t="s">
        <v>1325</v>
      </c>
      <c r="P6" s="1">
        <v>2</v>
      </c>
      <c r="Q6" s="2">
        <v>3.36</v>
      </c>
      <c r="R6" s="2">
        <v>3.04</v>
      </c>
      <c r="S6" s="2">
        <v>3.77</v>
      </c>
      <c r="U6" s="35">
        <f t="shared" ref="U6:U14" si="1">Q6*25.407</f>
        <v>85.367519999999999</v>
      </c>
      <c r="V6" s="35">
        <f t="shared" si="0"/>
        <v>77.237279999999998</v>
      </c>
      <c r="W6" s="35">
        <f t="shared" si="0"/>
        <v>95.784390000000002</v>
      </c>
    </row>
    <row r="7" spans="1:23" ht="24.75" thickTop="1" thickBot="1" x14ac:dyDescent="0.3">
      <c r="A7" s="1" t="s">
        <v>36</v>
      </c>
      <c r="B7" s="2" t="s">
        <v>1178</v>
      </c>
      <c r="C7" s="2" t="s">
        <v>1179</v>
      </c>
      <c r="D7" s="2" t="s">
        <v>1180</v>
      </c>
      <c r="E7" s="2" t="s">
        <v>1181</v>
      </c>
      <c r="F7" s="2" t="s">
        <v>1182</v>
      </c>
      <c r="G7" s="2" t="s">
        <v>1183</v>
      </c>
      <c r="H7" s="2" t="s">
        <v>1184</v>
      </c>
      <c r="I7" s="2" t="s">
        <v>1185</v>
      </c>
      <c r="J7" s="2" t="s">
        <v>1186</v>
      </c>
      <c r="K7" s="2" t="s">
        <v>1187</v>
      </c>
      <c r="M7" s="4" t="s">
        <v>1326</v>
      </c>
      <c r="P7" s="1">
        <v>5</v>
      </c>
      <c r="Q7" s="2">
        <v>4.37</v>
      </c>
      <c r="R7" s="2">
        <v>3.95</v>
      </c>
      <c r="S7" s="2">
        <v>4.9000000000000004</v>
      </c>
      <c r="U7" s="35">
        <f t="shared" si="1"/>
        <v>111.02859000000001</v>
      </c>
      <c r="V7" s="35">
        <f t="shared" si="0"/>
        <v>100.35765000000001</v>
      </c>
      <c r="W7" s="35">
        <f t="shared" si="0"/>
        <v>124.49430000000001</v>
      </c>
    </row>
    <row r="8" spans="1:23" ht="24.75" thickTop="1" thickBot="1" x14ac:dyDescent="0.3">
      <c r="A8" s="1" t="s">
        <v>47</v>
      </c>
      <c r="B8" s="2" t="s">
        <v>1188</v>
      </c>
      <c r="C8" s="2" t="s">
        <v>838</v>
      </c>
      <c r="D8" s="2" t="s">
        <v>1189</v>
      </c>
      <c r="E8" s="2" t="s">
        <v>1190</v>
      </c>
      <c r="F8" s="2" t="s">
        <v>1191</v>
      </c>
      <c r="G8" s="2" t="s">
        <v>1192</v>
      </c>
      <c r="H8" s="2" t="s">
        <v>1193</v>
      </c>
      <c r="I8" s="2" t="s">
        <v>1194</v>
      </c>
      <c r="J8" s="2" t="s">
        <v>1195</v>
      </c>
      <c r="K8" s="2" t="s">
        <v>1196</v>
      </c>
      <c r="P8" s="1">
        <v>10</v>
      </c>
      <c r="Q8" s="2">
        <v>5.24</v>
      </c>
      <c r="R8" s="2">
        <v>4.71</v>
      </c>
      <c r="S8" s="2">
        <v>5.85</v>
      </c>
      <c r="U8" s="35">
        <f t="shared" si="1"/>
        <v>133.13267999999999</v>
      </c>
      <c r="V8" s="35">
        <f t="shared" si="0"/>
        <v>119.66697000000001</v>
      </c>
      <c r="W8" s="35">
        <f t="shared" si="0"/>
        <v>148.63094999999998</v>
      </c>
    </row>
    <row r="9" spans="1:23" ht="24.75" thickTop="1" thickBot="1" x14ac:dyDescent="0.3">
      <c r="A9" s="1" t="s">
        <v>58</v>
      </c>
      <c r="B9" s="2" t="s">
        <v>1197</v>
      </c>
      <c r="C9" s="2" t="s">
        <v>1198</v>
      </c>
      <c r="D9" s="2" t="s">
        <v>1199</v>
      </c>
      <c r="E9" s="2" t="s">
        <v>1200</v>
      </c>
      <c r="F9" s="2" t="s">
        <v>1201</v>
      </c>
      <c r="G9" s="2" t="s">
        <v>1202</v>
      </c>
      <c r="H9" s="2" t="s">
        <v>1203</v>
      </c>
      <c r="I9" s="2" t="s">
        <v>1204</v>
      </c>
      <c r="J9" s="2" t="s">
        <v>1205</v>
      </c>
      <c r="K9" s="2" t="s">
        <v>1206</v>
      </c>
      <c r="P9" s="1">
        <v>25</v>
      </c>
      <c r="Q9" s="2">
        <v>6.56</v>
      </c>
      <c r="R9" s="2">
        <v>5.85</v>
      </c>
      <c r="S9" s="2">
        <v>7.3</v>
      </c>
      <c r="U9" s="35">
        <f t="shared" si="1"/>
        <v>166.66991999999999</v>
      </c>
      <c r="V9" s="35">
        <f t="shared" si="0"/>
        <v>148.63094999999998</v>
      </c>
      <c r="W9" s="35">
        <f t="shared" si="0"/>
        <v>185.47110000000001</v>
      </c>
    </row>
    <row r="10" spans="1:23" ht="24.75" thickTop="1" thickBot="1" x14ac:dyDescent="0.3">
      <c r="A10" s="1" t="s">
        <v>69</v>
      </c>
      <c r="B10" s="2" t="s">
        <v>1207</v>
      </c>
      <c r="C10" s="2" t="s">
        <v>1208</v>
      </c>
      <c r="D10" s="2" t="s">
        <v>1209</v>
      </c>
      <c r="E10" s="2" t="s">
        <v>1210</v>
      </c>
      <c r="F10" s="2" t="s">
        <v>1211</v>
      </c>
      <c r="G10" s="2" t="s">
        <v>1212</v>
      </c>
      <c r="H10" s="2" t="s">
        <v>1213</v>
      </c>
      <c r="I10" s="2" t="s">
        <v>1214</v>
      </c>
      <c r="J10" s="2" t="s">
        <v>1215</v>
      </c>
      <c r="K10" s="2" t="s">
        <v>1216</v>
      </c>
      <c r="P10" s="1">
        <v>50</v>
      </c>
      <c r="Q10" s="2">
        <v>7.72</v>
      </c>
      <c r="R10" s="2">
        <v>6.84</v>
      </c>
      <c r="S10" s="2">
        <v>8.58</v>
      </c>
      <c r="U10" s="35">
        <f t="shared" si="1"/>
        <v>196.14203999999998</v>
      </c>
      <c r="V10" s="35">
        <f t="shared" si="0"/>
        <v>173.78388000000001</v>
      </c>
      <c r="W10" s="35">
        <f t="shared" si="0"/>
        <v>217.99206000000001</v>
      </c>
    </row>
    <row r="11" spans="1:23" ht="24.75" thickTop="1" thickBot="1" x14ac:dyDescent="0.3">
      <c r="A11" s="1" t="s">
        <v>80</v>
      </c>
      <c r="B11" s="2" t="s">
        <v>1217</v>
      </c>
      <c r="C11" s="2" t="s">
        <v>1218</v>
      </c>
      <c r="D11" s="2" t="s">
        <v>1219</v>
      </c>
      <c r="E11" s="2" t="s">
        <v>1220</v>
      </c>
      <c r="F11" s="2" t="s">
        <v>1221</v>
      </c>
      <c r="G11" s="2" t="s">
        <v>1222</v>
      </c>
      <c r="H11" s="2" t="s">
        <v>1223</v>
      </c>
      <c r="I11" s="2" t="s">
        <v>1224</v>
      </c>
      <c r="J11" s="2" t="s">
        <v>1225</v>
      </c>
      <c r="K11" s="2" t="s">
        <v>1226</v>
      </c>
      <c r="P11" s="1">
        <v>100</v>
      </c>
      <c r="Q11" s="2">
        <v>9.0299999999999994</v>
      </c>
      <c r="R11" s="2">
        <v>7.92</v>
      </c>
      <c r="S11" s="2">
        <v>10</v>
      </c>
      <c r="U11" s="35">
        <f t="shared" si="1"/>
        <v>229.42520999999999</v>
      </c>
      <c r="V11" s="35">
        <f t="shared" si="0"/>
        <v>201.22344000000001</v>
      </c>
      <c r="W11" s="35">
        <f t="shared" si="0"/>
        <v>254.07</v>
      </c>
    </row>
    <row r="12" spans="1:23" ht="24.75" thickTop="1" thickBot="1" x14ac:dyDescent="0.3">
      <c r="A12" s="1" t="s">
        <v>91</v>
      </c>
      <c r="B12" s="2" t="s">
        <v>1227</v>
      </c>
      <c r="C12" s="2" t="s">
        <v>1228</v>
      </c>
      <c r="D12" s="2" t="s">
        <v>1229</v>
      </c>
      <c r="E12" s="2" t="s">
        <v>1230</v>
      </c>
      <c r="F12" s="2" t="s">
        <v>1231</v>
      </c>
      <c r="G12" s="2" t="s">
        <v>1232</v>
      </c>
      <c r="H12" s="2" t="s">
        <v>1233</v>
      </c>
      <c r="I12" s="2" t="s">
        <v>1234</v>
      </c>
      <c r="J12" s="2" t="s">
        <v>1235</v>
      </c>
      <c r="K12" s="2" t="s">
        <v>1236</v>
      </c>
      <c r="P12" s="1">
        <v>200</v>
      </c>
      <c r="Q12" s="2">
        <v>10.5</v>
      </c>
      <c r="R12" s="2">
        <v>9.1199999999999992</v>
      </c>
      <c r="S12" s="2">
        <v>11.6</v>
      </c>
      <c r="U12" s="35">
        <f t="shared" si="1"/>
        <v>266.77350000000001</v>
      </c>
      <c r="V12" s="35">
        <f t="shared" si="0"/>
        <v>231.71183999999997</v>
      </c>
      <c r="W12" s="35">
        <f t="shared" si="0"/>
        <v>294.72120000000001</v>
      </c>
    </row>
    <row r="13" spans="1:23" ht="24.75" thickTop="1" thickBot="1" x14ac:dyDescent="0.3">
      <c r="A13" s="1" t="s">
        <v>102</v>
      </c>
      <c r="B13" s="2" t="s">
        <v>1237</v>
      </c>
      <c r="C13" s="2" t="s">
        <v>1238</v>
      </c>
      <c r="D13" s="2" t="s">
        <v>1239</v>
      </c>
      <c r="E13" s="2" t="s">
        <v>1240</v>
      </c>
      <c r="F13" s="2" t="s">
        <v>1241</v>
      </c>
      <c r="G13" s="2" t="s">
        <v>1242</v>
      </c>
      <c r="H13" s="2" t="s">
        <v>1243</v>
      </c>
      <c r="I13" s="2" t="s">
        <v>1244</v>
      </c>
      <c r="J13" s="2" t="s">
        <v>1245</v>
      </c>
      <c r="K13" s="2" t="s">
        <v>1246</v>
      </c>
      <c r="P13" s="1">
        <v>500</v>
      </c>
      <c r="Q13" s="2">
        <v>12.8</v>
      </c>
      <c r="R13" s="2">
        <v>10.9</v>
      </c>
      <c r="S13" s="2">
        <v>14.1</v>
      </c>
      <c r="U13" s="35">
        <f t="shared" si="1"/>
        <v>325.20960000000002</v>
      </c>
      <c r="V13" s="35">
        <f t="shared" si="0"/>
        <v>276.93630000000002</v>
      </c>
      <c r="W13" s="35">
        <f t="shared" si="0"/>
        <v>358.23869999999999</v>
      </c>
    </row>
    <row r="14" spans="1:23" ht="24.75" thickTop="1" thickBot="1" x14ac:dyDescent="0.3">
      <c r="A14" s="1" t="s">
        <v>113</v>
      </c>
      <c r="B14" s="2" t="s">
        <v>1247</v>
      </c>
      <c r="C14" s="2" t="s">
        <v>1248</v>
      </c>
      <c r="D14" s="2" t="s">
        <v>1249</v>
      </c>
      <c r="E14" s="2" t="s">
        <v>1250</v>
      </c>
      <c r="F14" s="2" t="s">
        <v>1251</v>
      </c>
      <c r="G14" s="2" t="s">
        <v>1252</v>
      </c>
      <c r="H14" s="2" t="s">
        <v>1253</v>
      </c>
      <c r="I14" s="2" t="s">
        <v>1254</v>
      </c>
      <c r="J14" s="2" t="s">
        <v>1255</v>
      </c>
      <c r="K14" s="2" t="s">
        <v>1256</v>
      </c>
      <c r="P14" s="1">
        <v>1000</v>
      </c>
      <c r="Q14" s="2">
        <v>14.7</v>
      </c>
      <c r="R14" s="2">
        <v>12.4</v>
      </c>
      <c r="S14" s="2">
        <v>16.2</v>
      </c>
      <c r="U14" s="35">
        <f t="shared" si="1"/>
        <v>373.48289999999997</v>
      </c>
      <c r="V14" s="35">
        <f t="shared" si="0"/>
        <v>315.04680000000002</v>
      </c>
      <c r="W14" s="35">
        <f t="shared" si="0"/>
        <v>411.59339999999997</v>
      </c>
    </row>
    <row r="15" spans="1:23" ht="24.75" thickTop="1" thickBot="1" x14ac:dyDescent="0.3">
      <c r="A15" s="1" t="s">
        <v>124</v>
      </c>
      <c r="B15" s="2" t="s">
        <v>492</v>
      </c>
      <c r="C15" s="2" t="s">
        <v>1257</v>
      </c>
      <c r="D15" s="2" t="s">
        <v>1258</v>
      </c>
      <c r="E15" s="2" t="s">
        <v>1259</v>
      </c>
      <c r="F15" s="2" t="s">
        <v>1260</v>
      </c>
      <c r="G15" s="2" t="s">
        <v>1261</v>
      </c>
      <c r="H15" s="2" t="s">
        <v>1262</v>
      </c>
      <c r="I15" s="2" t="s">
        <v>1263</v>
      </c>
      <c r="J15" s="2" t="s">
        <v>519</v>
      </c>
      <c r="K15" s="2" t="s">
        <v>1264</v>
      </c>
      <c r="P15" s="80">
        <v>15</v>
      </c>
      <c r="Q15" s="35">
        <f>2.8272*P15^0.2575</f>
        <v>5.6780607056186589</v>
      </c>
      <c r="R15" s="81">
        <f>2.5726*P15^0.2506</f>
        <v>5.0710831866128068</v>
      </c>
      <c r="S15" s="81">
        <f>3.1794*P15^0.2544</f>
        <v>6.3320274105671954</v>
      </c>
      <c r="T15" s="38"/>
      <c r="U15" s="81">
        <f>Q15*25.406</f>
        <v>144.25681028694765</v>
      </c>
      <c r="V15" s="81">
        <f t="shared" ref="U15:W16" si="2">R15*25.406</f>
        <v>128.83593943908497</v>
      </c>
      <c r="W15" s="81">
        <f t="shared" si="2"/>
        <v>160.87148839287016</v>
      </c>
    </row>
    <row r="16" spans="1:23" ht="24.75" thickTop="1" thickBot="1" x14ac:dyDescent="0.3">
      <c r="A16" s="1" t="s">
        <v>135</v>
      </c>
      <c r="B16" s="2" t="s">
        <v>1265</v>
      </c>
      <c r="C16" s="2" t="s">
        <v>1266</v>
      </c>
      <c r="D16" s="2" t="s">
        <v>1267</v>
      </c>
      <c r="E16" s="2" t="s">
        <v>1268</v>
      </c>
      <c r="F16" s="2" t="s">
        <v>1269</v>
      </c>
      <c r="G16" s="2" t="s">
        <v>1270</v>
      </c>
      <c r="H16" s="2" t="s">
        <v>1271</v>
      </c>
      <c r="I16" s="2" t="s">
        <v>1272</v>
      </c>
      <c r="J16" s="2" t="s">
        <v>1273</v>
      </c>
      <c r="K16" s="2" t="s">
        <v>530</v>
      </c>
      <c r="P16" s="80">
        <v>30</v>
      </c>
      <c r="Q16" s="35">
        <f>2.8272*P16^0.2575</f>
        <v>6.7875845938268577</v>
      </c>
      <c r="R16" s="81">
        <f>2.5726*P16^0.2506</f>
        <v>6.0330767707053878</v>
      </c>
      <c r="S16" s="81">
        <f>3.1794*P16^0.2544</f>
        <v>7.5530927386309878</v>
      </c>
      <c r="T16" s="38"/>
      <c r="U16" s="81">
        <f t="shared" si="2"/>
        <v>172.44537419076514</v>
      </c>
      <c r="V16" s="81">
        <f t="shared" si="2"/>
        <v>153.27634843654107</v>
      </c>
      <c r="W16" s="81">
        <f t="shared" si="2"/>
        <v>191.89387411765887</v>
      </c>
    </row>
    <row r="17" spans="1:18" ht="24.75" thickTop="1" thickBot="1" x14ac:dyDescent="0.3">
      <c r="A17" s="1" t="s">
        <v>146</v>
      </c>
      <c r="B17" s="2" t="s">
        <v>1274</v>
      </c>
      <c r="C17" s="2" t="s">
        <v>1275</v>
      </c>
      <c r="D17" s="2" t="s">
        <v>1276</v>
      </c>
      <c r="E17" s="2" t="s">
        <v>1277</v>
      </c>
      <c r="F17" s="2" t="s">
        <v>1278</v>
      </c>
      <c r="G17" s="2" t="s">
        <v>1279</v>
      </c>
      <c r="H17" s="2" t="s">
        <v>537</v>
      </c>
      <c r="I17" s="2" t="s">
        <v>538</v>
      </c>
      <c r="J17" s="2" t="s">
        <v>1280</v>
      </c>
      <c r="K17" s="2" t="s">
        <v>1281</v>
      </c>
    </row>
    <row r="18" spans="1:18" ht="24.75" thickTop="1" thickBot="1" x14ac:dyDescent="0.3">
      <c r="A18" s="1" t="s">
        <v>157</v>
      </c>
      <c r="B18" s="2" t="s">
        <v>1282</v>
      </c>
      <c r="C18" s="2" t="s">
        <v>1283</v>
      </c>
      <c r="D18" s="2" t="s">
        <v>1284</v>
      </c>
      <c r="E18" s="2" t="s">
        <v>1285</v>
      </c>
      <c r="F18" s="2" t="s">
        <v>1286</v>
      </c>
      <c r="G18" s="2" t="s">
        <v>1287</v>
      </c>
      <c r="H18" s="2" t="s">
        <v>1288</v>
      </c>
      <c r="I18" s="2" t="s">
        <v>548</v>
      </c>
      <c r="J18" s="2" t="s">
        <v>1289</v>
      </c>
      <c r="K18" s="2" t="s">
        <v>1290</v>
      </c>
    </row>
    <row r="19" spans="1:18" ht="24.75" thickTop="1" thickBot="1" x14ac:dyDescent="0.3">
      <c r="A19" s="1" t="s">
        <v>168</v>
      </c>
      <c r="B19" s="2" t="s">
        <v>1291</v>
      </c>
      <c r="C19" s="2" t="s">
        <v>1292</v>
      </c>
      <c r="D19" s="2" t="s">
        <v>1293</v>
      </c>
      <c r="E19" s="2" t="s">
        <v>554</v>
      </c>
      <c r="F19" s="2" t="s">
        <v>1294</v>
      </c>
      <c r="G19" s="2" t="s">
        <v>1295</v>
      </c>
      <c r="H19" s="2" t="s">
        <v>1296</v>
      </c>
      <c r="I19" s="2" t="s">
        <v>558</v>
      </c>
      <c r="J19" s="2" t="s">
        <v>559</v>
      </c>
      <c r="K19" s="2" t="s">
        <v>560</v>
      </c>
    </row>
    <row r="20" spans="1:18" ht="24.75" thickTop="1" thickBot="1" x14ac:dyDescent="0.3">
      <c r="A20" s="1" t="s">
        <v>179</v>
      </c>
      <c r="B20" s="2" t="s">
        <v>1297</v>
      </c>
      <c r="C20" s="2" t="s">
        <v>1298</v>
      </c>
      <c r="D20" s="2" t="s">
        <v>563</v>
      </c>
      <c r="E20" s="2" t="s">
        <v>564</v>
      </c>
      <c r="F20" s="2" t="s">
        <v>565</v>
      </c>
      <c r="G20" s="2" t="s">
        <v>566</v>
      </c>
      <c r="H20" s="2" t="s">
        <v>1299</v>
      </c>
      <c r="I20" s="2" t="s">
        <v>1300</v>
      </c>
      <c r="J20" s="2" t="s">
        <v>1301</v>
      </c>
      <c r="K20" s="2" t="s">
        <v>1302</v>
      </c>
      <c r="P20" t="s">
        <v>3772</v>
      </c>
      <c r="Q20" t="s">
        <v>3767</v>
      </c>
      <c r="R20" s="9">
        <v>43395</v>
      </c>
    </row>
    <row r="21" spans="1:18" ht="24.75" thickTop="1" thickBot="1" x14ac:dyDescent="0.3">
      <c r="A21" s="1" t="s">
        <v>190</v>
      </c>
      <c r="B21" s="2" t="s">
        <v>1303</v>
      </c>
      <c r="C21" s="2" t="s">
        <v>1304</v>
      </c>
      <c r="D21" s="2" t="s">
        <v>1305</v>
      </c>
      <c r="E21" s="2" t="s">
        <v>1306</v>
      </c>
      <c r="F21" s="2" t="s">
        <v>1307</v>
      </c>
      <c r="G21" s="2" t="s">
        <v>1308</v>
      </c>
      <c r="H21" s="2" t="s">
        <v>1309</v>
      </c>
      <c r="I21" s="2" t="s">
        <v>1310</v>
      </c>
      <c r="J21" s="2" t="s">
        <v>1311</v>
      </c>
      <c r="K21" s="2" t="s">
        <v>1312</v>
      </c>
    </row>
    <row r="22" spans="1:18" ht="24.75" thickTop="1" thickBot="1" x14ac:dyDescent="0.3">
      <c r="A22" s="1" t="s">
        <v>201</v>
      </c>
      <c r="B22" s="2" t="s">
        <v>1313</v>
      </c>
      <c r="C22" s="2" t="s">
        <v>1314</v>
      </c>
      <c r="D22" s="2" t="s">
        <v>582</v>
      </c>
      <c r="E22" s="2" t="s">
        <v>1315</v>
      </c>
      <c r="F22" s="2" t="s">
        <v>584</v>
      </c>
      <c r="G22" s="2" t="s">
        <v>585</v>
      </c>
      <c r="H22" s="2" t="s">
        <v>1316</v>
      </c>
      <c r="I22" s="2" t="s">
        <v>1317</v>
      </c>
      <c r="J22" s="2" t="s">
        <v>1318</v>
      </c>
      <c r="K22" s="2" t="s">
        <v>1319</v>
      </c>
    </row>
    <row r="23" spans="1:18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E1" workbookViewId="0">
      <selection activeCell="O21" sqref="O21"/>
    </sheetView>
  </sheetViews>
  <sheetFormatPr defaultRowHeight="15" x14ac:dyDescent="0.25"/>
  <cols>
    <col min="22" max="22" width="32.42578125" customWidth="1"/>
  </cols>
  <sheetData>
    <row r="1" spans="1:22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2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V2" s="3" t="s">
        <v>1320</v>
      </c>
    </row>
    <row r="3" spans="1:22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V3" s="4" t="s">
        <v>1732</v>
      </c>
    </row>
    <row r="4" spans="1:22" ht="25.5" thickTop="1" thickBot="1" x14ac:dyDescent="0.3">
      <c r="A4" s="1" t="s">
        <v>3</v>
      </c>
      <c r="B4" s="2" t="s">
        <v>1549</v>
      </c>
      <c r="C4" s="2" t="s">
        <v>1550</v>
      </c>
      <c r="D4" s="2" t="s">
        <v>1551</v>
      </c>
      <c r="E4" s="2" t="s">
        <v>1552</v>
      </c>
      <c r="F4" s="2" t="s">
        <v>1553</v>
      </c>
      <c r="G4" s="2" t="s">
        <v>1554</v>
      </c>
      <c r="H4" s="2" t="s">
        <v>1555</v>
      </c>
      <c r="I4" s="2" t="s">
        <v>1556</v>
      </c>
      <c r="J4" s="2" t="s">
        <v>1557</v>
      </c>
      <c r="K4" s="2" t="s">
        <v>1558</v>
      </c>
      <c r="V4" s="4" t="s">
        <v>1733</v>
      </c>
    </row>
    <row r="5" spans="1:22" ht="24.75" thickTop="1" thickBot="1" x14ac:dyDescent="0.3">
      <c r="A5" s="1" t="s">
        <v>14</v>
      </c>
      <c r="B5" s="2" t="s">
        <v>1559</v>
      </c>
      <c r="C5" s="2" t="s">
        <v>1560</v>
      </c>
      <c r="D5" s="2" t="s">
        <v>1561</v>
      </c>
      <c r="E5" s="2" t="s">
        <v>1562</v>
      </c>
      <c r="F5" s="2" t="s">
        <v>1563</v>
      </c>
      <c r="G5" s="2" t="s">
        <v>1564</v>
      </c>
      <c r="H5" s="2" t="s">
        <v>1565</v>
      </c>
      <c r="I5" s="2" t="s">
        <v>1566</v>
      </c>
      <c r="J5" s="2" t="s">
        <v>1567</v>
      </c>
      <c r="K5" s="2" t="s">
        <v>1568</v>
      </c>
      <c r="N5" t="s">
        <v>212</v>
      </c>
      <c r="O5" t="s">
        <v>102</v>
      </c>
      <c r="P5" t="s">
        <v>213</v>
      </c>
      <c r="Q5" t="s">
        <v>1148</v>
      </c>
      <c r="V5" s="4" t="s">
        <v>1734</v>
      </c>
    </row>
    <row r="6" spans="1:22" ht="24.75" thickTop="1" thickBot="1" x14ac:dyDescent="0.3">
      <c r="A6" s="1" t="s">
        <v>25</v>
      </c>
      <c r="B6" s="2" t="s">
        <v>1569</v>
      </c>
      <c r="C6" s="2" t="s">
        <v>1570</v>
      </c>
      <c r="D6" s="2" t="s">
        <v>1571</v>
      </c>
      <c r="E6" s="2" t="s">
        <v>1380</v>
      </c>
      <c r="F6" s="2" t="s">
        <v>1572</v>
      </c>
      <c r="G6" s="2" t="s">
        <v>1573</v>
      </c>
      <c r="H6" s="2" t="s">
        <v>1574</v>
      </c>
      <c r="I6" s="2" t="s">
        <v>1575</v>
      </c>
      <c r="J6" s="2" t="s">
        <v>1576</v>
      </c>
      <c r="K6" s="2" t="s">
        <v>1577</v>
      </c>
      <c r="N6" s="1">
        <v>1</v>
      </c>
      <c r="O6" s="2">
        <v>2.79</v>
      </c>
      <c r="P6" s="2">
        <v>2.5</v>
      </c>
      <c r="Q6" s="2">
        <v>3.19</v>
      </c>
      <c r="V6" s="4" t="s">
        <v>1735</v>
      </c>
    </row>
    <row r="7" spans="1:22" ht="24.75" thickTop="1" thickBot="1" x14ac:dyDescent="0.3">
      <c r="A7" s="1" t="s">
        <v>36</v>
      </c>
      <c r="B7" s="2" t="s">
        <v>1578</v>
      </c>
      <c r="C7" s="2" t="s">
        <v>1579</v>
      </c>
      <c r="D7" s="2" t="s">
        <v>1580</v>
      </c>
      <c r="E7" s="2" t="s">
        <v>1581</v>
      </c>
      <c r="F7" s="2" t="s">
        <v>1582</v>
      </c>
      <c r="G7" s="2" t="s">
        <v>1583</v>
      </c>
      <c r="H7" s="2" t="s">
        <v>1584</v>
      </c>
      <c r="I7" s="2" t="s">
        <v>1585</v>
      </c>
      <c r="J7" s="2" t="s">
        <v>1586</v>
      </c>
      <c r="K7" s="2" t="s">
        <v>1587</v>
      </c>
      <c r="N7" s="1">
        <v>2</v>
      </c>
      <c r="O7" s="2">
        <v>3.4</v>
      </c>
      <c r="P7" s="2">
        <v>3.05</v>
      </c>
      <c r="Q7" s="2">
        <v>3.88</v>
      </c>
      <c r="V7" s="4" t="s">
        <v>1736</v>
      </c>
    </row>
    <row r="8" spans="1:22" ht="24.75" thickTop="1" thickBot="1" x14ac:dyDescent="0.3">
      <c r="A8" s="1" t="s">
        <v>47</v>
      </c>
      <c r="B8" s="2" t="s">
        <v>1588</v>
      </c>
      <c r="C8" s="2" t="s">
        <v>1589</v>
      </c>
      <c r="D8" s="2" t="s">
        <v>1590</v>
      </c>
      <c r="E8" s="2" t="s">
        <v>1591</v>
      </c>
      <c r="F8" s="2" t="s">
        <v>1592</v>
      </c>
      <c r="G8" s="2" t="s">
        <v>1593</v>
      </c>
      <c r="H8" s="2" t="s">
        <v>1594</v>
      </c>
      <c r="I8" s="2" t="s">
        <v>1595</v>
      </c>
      <c r="J8" s="2" t="s">
        <v>1596</v>
      </c>
      <c r="K8" s="2" t="s">
        <v>1597</v>
      </c>
      <c r="N8" s="1">
        <v>5</v>
      </c>
      <c r="O8" s="2">
        <v>4.42</v>
      </c>
      <c r="P8" s="2">
        <v>3.96</v>
      </c>
      <c r="Q8" s="2">
        <v>5.05</v>
      </c>
      <c r="V8" s="4" t="s">
        <v>1338</v>
      </c>
    </row>
    <row r="9" spans="1:22" ht="24.75" thickTop="1" thickBot="1" x14ac:dyDescent="0.3">
      <c r="A9" s="1" t="s">
        <v>58</v>
      </c>
      <c r="B9" s="2" t="s">
        <v>1598</v>
      </c>
      <c r="C9" s="2" t="s">
        <v>1599</v>
      </c>
      <c r="D9" s="2" t="s">
        <v>1600</v>
      </c>
      <c r="E9" s="2" t="s">
        <v>1601</v>
      </c>
      <c r="F9" s="2" t="s">
        <v>1602</v>
      </c>
      <c r="G9" s="2" t="s">
        <v>1603</v>
      </c>
      <c r="H9" s="2" t="s">
        <v>1604</v>
      </c>
      <c r="I9" s="2" t="s">
        <v>1605</v>
      </c>
      <c r="J9" s="2" t="s">
        <v>1606</v>
      </c>
      <c r="K9" s="2" t="s">
        <v>1607</v>
      </c>
      <c r="N9" s="1">
        <v>10</v>
      </c>
      <c r="O9" s="2">
        <v>5.31</v>
      </c>
      <c r="P9" s="2">
        <v>4.7300000000000004</v>
      </c>
      <c r="Q9" s="2">
        <v>6.04</v>
      </c>
    </row>
    <row r="10" spans="1:22" ht="24.75" thickTop="1" thickBot="1" x14ac:dyDescent="0.3">
      <c r="A10" s="1" t="s">
        <v>69</v>
      </c>
      <c r="B10" s="2" t="s">
        <v>1608</v>
      </c>
      <c r="C10" s="2" t="s">
        <v>1609</v>
      </c>
      <c r="D10" s="2" t="s">
        <v>1610</v>
      </c>
      <c r="E10" s="2" t="s">
        <v>1611</v>
      </c>
      <c r="F10" s="2" t="s">
        <v>1612</v>
      </c>
      <c r="G10" s="2" t="s">
        <v>1613</v>
      </c>
      <c r="H10" s="2" t="s">
        <v>1614</v>
      </c>
      <c r="I10" s="2" t="s">
        <v>1615</v>
      </c>
      <c r="J10" s="2" t="s">
        <v>1616</v>
      </c>
      <c r="K10" s="2" t="s">
        <v>1617</v>
      </c>
      <c r="N10" s="1">
        <v>25</v>
      </c>
      <c r="O10" s="2">
        <v>6.65</v>
      </c>
      <c r="P10" s="2">
        <v>5.89</v>
      </c>
      <c r="Q10" s="2">
        <v>7.54</v>
      </c>
    </row>
    <row r="11" spans="1:22" ht="24.75" thickTop="1" thickBot="1" x14ac:dyDescent="0.3">
      <c r="A11" s="1" t="s">
        <v>80</v>
      </c>
      <c r="B11" s="2" t="s">
        <v>1618</v>
      </c>
      <c r="C11" s="2" t="s">
        <v>1619</v>
      </c>
      <c r="D11" s="2" t="s">
        <v>1620</v>
      </c>
      <c r="E11" s="2" t="s">
        <v>1621</v>
      </c>
      <c r="F11" s="2" t="s">
        <v>1622</v>
      </c>
      <c r="G11" s="2" t="s">
        <v>1623</v>
      </c>
      <c r="H11" s="2" t="s">
        <v>1624</v>
      </c>
      <c r="I11" s="2" t="s">
        <v>1625</v>
      </c>
      <c r="J11" s="2" t="s">
        <v>1626</v>
      </c>
      <c r="K11" s="2" t="s">
        <v>1627</v>
      </c>
      <c r="N11" s="1">
        <v>50</v>
      </c>
      <c r="O11" s="2">
        <v>7.83</v>
      </c>
      <c r="P11" s="2">
        <v>6.89</v>
      </c>
      <c r="Q11" s="2">
        <v>8.86</v>
      </c>
    </row>
    <row r="12" spans="1:22" ht="24.75" thickTop="1" thickBot="1" x14ac:dyDescent="0.3">
      <c r="A12" s="1" t="s">
        <v>91</v>
      </c>
      <c r="B12" s="2" t="s">
        <v>1628</v>
      </c>
      <c r="C12" s="2" t="s">
        <v>1629</v>
      </c>
      <c r="D12" s="2" t="s">
        <v>1630</v>
      </c>
      <c r="E12" s="2" t="s">
        <v>1631</v>
      </c>
      <c r="F12" s="2" t="s">
        <v>1632</v>
      </c>
      <c r="G12" s="2" t="s">
        <v>1633</v>
      </c>
      <c r="H12" s="2" t="s">
        <v>1634</v>
      </c>
      <c r="I12" s="2" t="s">
        <v>1635</v>
      </c>
      <c r="J12" s="2" t="s">
        <v>1636</v>
      </c>
      <c r="K12" s="2" t="s">
        <v>1637</v>
      </c>
      <c r="N12" s="1">
        <v>100</v>
      </c>
      <c r="O12" s="2">
        <v>9.16</v>
      </c>
      <c r="P12" s="2">
        <v>7.99</v>
      </c>
      <c r="Q12" s="2">
        <v>10.3</v>
      </c>
    </row>
    <row r="13" spans="1:22" ht="24.75" thickTop="1" thickBot="1" x14ac:dyDescent="0.3">
      <c r="A13" s="1" t="s">
        <v>102</v>
      </c>
      <c r="B13" s="2" t="s">
        <v>1638</v>
      </c>
      <c r="C13" s="2" t="s">
        <v>1639</v>
      </c>
      <c r="D13" s="2" t="s">
        <v>1640</v>
      </c>
      <c r="E13" s="2" t="s">
        <v>1641</v>
      </c>
      <c r="F13" s="2" t="s">
        <v>1642</v>
      </c>
      <c r="G13" s="2" t="s">
        <v>1643</v>
      </c>
      <c r="H13" s="2" t="s">
        <v>1644</v>
      </c>
      <c r="I13" s="2" t="s">
        <v>1645</v>
      </c>
      <c r="J13" s="2" t="s">
        <v>1646</v>
      </c>
      <c r="K13" s="2" t="s">
        <v>1647</v>
      </c>
      <c r="N13" s="1">
        <v>200</v>
      </c>
      <c r="O13" s="2">
        <v>10.7</v>
      </c>
      <c r="P13" s="2">
        <v>9.2200000000000006</v>
      </c>
      <c r="Q13" s="2">
        <v>12</v>
      </c>
    </row>
    <row r="14" spans="1:22" ht="24.75" thickTop="1" thickBot="1" x14ac:dyDescent="0.3">
      <c r="A14" s="1" t="s">
        <v>113</v>
      </c>
      <c r="B14" s="2" t="s">
        <v>1648</v>
      </c>
      <c r="C14" s="2" t="s">
        <v>1649</v>
      </c>
      <c r="D14" s="2" t="s">
        <v>1650</v>
      </c>
      <c r="E14" s="2" t="s">
        <v>1651</v>
      </c>
      <c r="F14" s="2" t="s">
        <v>1652</v>
      </c>
      <c r="G14" s="2" t="s">
        <v>1653</v>
      </c>
      <c r="H14" s="2" t="s">
        <v>1654</v>
      </c>
      <c r="I14" s="2" t="s">
        <v>1655</v>
      </c>
      <c r="J14" s="2" t="s">
        <v>1656</v>
      </c>
      <c r="K14" s="2" t="s">
        <v>1657</v>
      </c>
      <c r="N14" s="1">
        <v>500</v>
      </c>
      <c r="O14" s="2">
        <v>13</v>
      </c>
      <c r="P14" s="2">
        <v>11</v>
      </c>
      <c r="Q14" s="2">
        <v>14.5</v>
      </c>
    </row>
    <row r="15" spans="1:22" ht="24.75" thickTop="1" thickBot="1" x14ac:dyDescent="0.3">
      <c r="A15" s="1" t="s">
        <v>124</v>
      </c>
      <c r="B15" s="2" t="s">
        <v>1658</v>
      </c>
      <c r="C15" s="2" t="s">
        <v>1659</v>
      </c>
      <c r="D15" s="2" t="s">
        <v>1660</v>
      </c>
      <c r="E15" s="2" t="s">
        <v>1661</v>
      </c>
      <c r="F15" s="2" t="s">
        <v>1662</v>
      </c>
      <c r="G15" s="2" t="s">
        <v>1663</v>
      </c>
      <c r="H15" s="2" t="s">
        <v>1664</v>
      </c>
      <c r="I15" s="2" t="s">
        <v>1665</v>
      </c>
      <c r="J15" s="2" t="s">
        <v>1666</v>
      </c>
      <c r="K15" s="2" t="s">
        <v>1667</v>
      </c>
      <c r="N15" s="1">
        <v>1000</v>
      </c>
      <c r="O15" s="2">
        <v>14.9</v>
      </c>
      <c r="P15" s="2">
        <v>12.6</v>
      </c>
      <c r="Q15" s="2">
        <v>16.7</v>
      </c>
    </row>
    <row r="16" spans="1:22" ht="24.75" thickTop="1" thickBot="1" x14ac:dyDescent="0.3">
      <c r="A16" s="1" t="s">
        <v>135</v>
      </c>
      <c r="B16" s="2" t="s">
        <v>1668</v>
      </c>
      <c r="C16" s="2" t="s">
        <v>1669</v>
      </c>
      <c r="D16" s="2" t="s">
        <v>1670</v>
      </c>
      <c r="E16" s="2" t="s">
        <v>1671</v>
      </c>
      <c r="F16" s="2" t="s">
        <v>1672</v>
      </c>
      <c r="G16" s="2" t="s">
        <v>1673</v>
      </c>
      <c r="H16" s="2" t="s">
        <v>1674</v>
      </c>
      <c r="I16" s="2" t="s">
        <v>1675</v>
      </c>
      <c r="J16" s="2" t="s">
        <v>1676</v>
      </c>
      <c r="K16" s="2" t="s">
        <v>1677</v>
      </c>
    </row>
    <row r="17" spans="1:16" ht="24.75" thickTop="1" thickBot="1" x14ac:dyDescent="0.3">
      <c r="A17" s="1" t="s">
        <v>146</v>
      </c>
      <c r="B17" s="2" t="s">
        <v>1678</v>
      </c>
      <c r="C17" s="2" t="s">
        <v>1679</v>
      </c>
      <c r="D17" s="2" t="s">
        <v>1680</v>
      </c>
      <c r="E17" s="2" t="s">
        <v>1681</v>
      </c>
      <c r="F17" s="2" t="s">
        <v>1682</v>
      </c>
      <c r="G17" s="2" t="s">
        <v>1683</v>
      </c>
      <c r="H17" s="2" t="s">
        <v>905</v>
      </c>
      <c r="I17" s="2" t="s">
        <v>1684</v>
      </c>
      <c r="J17" s="2" t="s">
        <v>1685</v>
      </c>
      <c r="K17" s="2" t="s">
        <v>1686</v>
      </c>
      <c r="N17" s="9">
        <v>24838</v>
      </c>
      <c r="O17" t="s">
        <v>3767</v>
      </c>
      <c r="P17" s="9">
        <v>41063</v>
      </c>
    </row>
    <row r="18" spans="1:16" ht="23.25" customHeight="1" thickTop="1" thickBot="1" x14ac:dyDescent="0.3">
      <c r="A18" s="1" t="s">
        <v>157</v>
      </c>
      <c r="B18" s="2" t="s">
        <v>1687</v>
      </c>
      <c r="C18" s="2" t="s">
        <v>1688</v>
      </c>
      <c r="D18" s="2" t="s">
        <v>1689</v>
      </c>
      <c r="E18" s="2" t="s">
        <v>1690</v>
      </c>
      <c r="F18" s="2" t="s">
        <v>1691</v>
      </c>
      <c r="G18" s="2" t="s">
        <v>1099</v>
      </c>
      <c r="H18" s="2" t="s">
        <v>1692</v>
      </c>
      <c r="I18" s="2" t="s">
        <v>1693</v>
      </c>
      <c r="J18" s="2" t="s">
        <v>1694</v>
      </c>
      <c r="K18" s="2" t="s">
        <v>1695</v>
      </c>
      <c r="N18" s="95" t="s">
        <v>3774</v>
      </c>
      <c r="O18" s="95"/>
      <c r="P18" s="95"/>
    </row>
    <row r="19" spans="1:16" ht="24.75" thickTop="1" thickBot="1" x14ac:dyDescent="0.3">
      <c r="A19" s="1" t="s">
        <v>168</v>
      </c>
      <c r="B19" s="2" t="s">
        <v>1696</v>
      </c>
      <c r="C19" s="2" t="s">
        <v>1697</v>
      </c>
      <c r="D19" s="2" t="s">
        <v>1698</v>
      </c>
      <c r="E19" s="2" t="s">
        <v>1699</v>
      </c>
      <c r="F19" s="2" t="s">
        <v>1700</v>
      </c>
      <c r="G19" s="2" t="s">
        <v>1701</v>
      </c>
      <c r="H19" s="2" t="s">
        <v>1702</v>
      </c>
      <c r="I19" s="2" t="s">
        <v>1703</v>
      </c>
      <c r="J19" s="2" t="s">
        <v>1704</v>
      </c>
      <c r="K19" s="2" t="s">
        <v>1705</v>
      </c>
    </row>
    <row r="20" spans="1:16" ht="24.75" thickTop="1" thickBot="1" x14ac:dyDescent="0.3">
      <c r="A20" s="1" t="s">
        <v>179</v>
      </c>
      <c r="B20" s="2" t="s">
        <v>1706</v>
      </c>
      <c r="C20" s="2" t="s">
        <v>1707</v>
      </c>
      <c r="D20" s="2" t="s">
        <v>1708</v>
      </c>
      <c r="E20" s="2" t="s">
        <v>1709</v>
      </c>
      <c r="F20" s="2" t="s">
        <v>745</v>
      </c>
      <c r="G20" s="2" t="s">
        <v>1710</v>
      </c>
      <c r="H20" s="2" t="s">
        <v>1711</v>
      </c>
      <c r="I20" s="2" t="s">
        <v>1712</v>
      </c>
      <c r="J20" s="2" t="s">
        <v>1713</v>
      </c>
      <c r="K20" s="2" t="s">
        <v>1714</v>
      </c>
    </row>
    <row r="21" spans="1:16" ht="24.75" thickTop="1" thickBot="1" x14ac:dyDescent="0.3">
      <c r="A21" s="1" t="s">
        <v>190</v>
      </c>
      <c r="B21" s="2" t="s">
        <v>1715</v>
      </c>
      <c r="C21" s="2" t="s">
        <v>1716</v>
      </c>
      <c r="D21" s="2" t="s">
        <v>1717</v>
      </c>
      <c r="E21" s="2" t="s">
        <v>1718</v>
      </c>
      <c r="F21" s="2" t="s">
        <v>377</v>
      </c>
      <c r="G21" s="2" t="s">
        <v>568</v>
      </c>
      <c r="H21" s="2" t="s">
        <v>1719</v>
      </c>
      <c r="I21" s="2" t="s">
        <v>1720</v>
      </c>
      <c r="J21" s="2" t="s">
        <v>1721</v>
      </c>
      <c r="K21" s="2" t="s">
        <v>1722</v>
      </c>
    </row>
    <row r="22" spans="1:16" ht="24.75" thickTop="1" thickBot="1" x14ac:dyDescent="0.3">
      <c r="A22" s="1" t="s">
        <v>201</v>
      </c>
      <c r="B22" s="2" t="s">
        <v>1125</v>
      </c>
      <c r="C22" s="2" t="s">
        <v>1723</v>
      </c>
      <c r="D22" s="2" t="s">
        <v>1724</v>
      </c>
      <c r="E22" s="2" t="s">
        <v>1725</v>
      </c>
      <c r="F22" s="2" t="s">
        <v>1726</v>
      </c>
      <c r="G22" s="2" t="s">
        <v>1727</v>
      </c>
      <c r="H22" s="2" t="s">
        <v>1728</v>
      </c>
      <c r="I22" s="2" t="s">
        <v>1729</v>
      </c>
      <c r="J22" s="2" t="s">
        <v>1730</v>
      </c>
      <c r="K22" s="2" t="s">
        <v>1731</v>
      </c>
    </row>
    <row r="23" spans="1:16" ht="15.75" thickTop="1" x14ac:dyDescent="0.25"/>
  </sheetData>
  <mergeCells count="4">
    <mergeCell ref="A1:K1"/>
    <mergeCell ref="A2:A3"/>
    <mergeCell ref="B2:K2"/>
    <mergeCell ref="N18:P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N1" workbookViewId="0">
      <selection activeCell="P16" sqref="P16:W17"/>
    </sheetView>
  </sheetViews>
  <sheetFormatPr defaultRowHeight="15" x14ac:dyDescent="0.25"/>
  <cols>
    <col min="13" max="13" width="31.5703125" customWidth="1"/>
    <col min="18" max="18" width="10.7109375" bestFit="1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P3" s="9" t="s">
        <v>3771</v>
      </c>
      <c r="Q3" t="s">
        <v>3767</v>
      </c>
      <c r="R3" s="9">
        <v>43390</v>
      </c>
    </row>
    <row r="4" spans="1:23" ht="24.75" thickTop="1" thickBot="1" x14ac:dyDescent="0.3">
      <c r="A4" s="1" t="s">
        <v>3</v>
      </c>
      <c r="B4" s="2" t="s">
        <v>1737</v>
      </c>
      <c r="C4" s="2" t="s">
        <v>1738</v>
      </c>
      <c r="D4" s="2" t="s">
        <v>1739</v>
      </c>
      <c r="E4" s="2" t="s">
        <v>1740</v>
      </c>
      <c r="F4" s="2" t="s">
        <v>1741</v>
      </c>
      <c r="G4" s="2" t="s">
        <v>1742</v>
      </c>
      <c r="H4" s="2" t="s">
        <v>1743</v>
      </c>
      <c r="I4" s="2" t="s">
        <v>1744</v>
      </c>
      <c r="J4" s="2" t="s">
        <v>1745</v>
      </c>
      <c r="K4" s="2" t="s">
        <v>1746</v>
      </c>
    </row>
    <row r="5" spans="1:23" ht="24.75" thickTop="1" thickBot="1" x14ac:dyDescent="0.3">
      <c r="A5" s="1" t="s">
        <v>14</v>
      </c>
      <c r="B5" s="2" t="s">
        <v>1747</v>
      </c>
      <c r="C5" s="2" t="s">
        <v>1748</v>
      </c>
      <c r="D5" s="2" t="s">
        <v>1749</v>
      </c>
      <c r="E5" s="2" t="s">
        <v>1750</v>
      </c>
      <c r="F5" s="2" t="s">
        <v>1751</v>
      </c>
      <c r="G5" s="2" t="s">
        <v>1752</v>
      </c>
      <c r="H5" s="2" t="s">
        <v>1753</v>
      </c>
      <c r="I5" s="2" t="s">
        <v>1754</v>
      </c>
      <c r="J5" s="2" t="s">
        <v>232</v>
      </c>
      <c r="K5" s="2" t="s">
        <v>1755</v>
      </c>
      <c r="M5" s="3" t="s">
        <v>1320</v>
      </c>
      <c r="P5" t="s">
        <v>212</v>
      </c>
      <c r="Q5" t="s">
        <v>102</v>
      </c>
      <c r="R5" t="s">
        <v>213</v>
      </c>
      <c r="S5" t="s">
        <v>1148</v>
      </c>
    </row>
    <row r="6" spans="1:23" ht="24.75" thickTop="1" thickBot="1" x14ac:dyDescent="0.3">
      <c r="A6" s="1" t="s">
        <v>25</v>
      </c>
      <c r="B6" s="2" t="s">
        <v>1756</v>
      </c>
      <c r="C6" s="2" t="s">
        <v>1757</v>
      </c>
      <c r="D6" s="2" t="s">
        <v>1758</v>
      </c>
      <c r="E6" s="2" t="s">
        <v>1759</v>
      </c>
      <c r="F6" s="2" t="s">
        <v>1760</v>
      </c>
      <c r="G6" s="2" t="s">
        <v>1761</v>
      </c>
      <c r="H6" s="2" t="s">
        <v>239</v>
      </c>
      <c r="I6" s="2" t="s">
        <v>1762</v>
      </c>
      <c r="J6" s="2" t="s">
        <v>1763</v>
      </c>
      <c r="K6" s="2" t="s">
        <v>1764</v>
      </c>
      <c r="M6" s="4" t="s">
        <v>1915</v>
      </c>
      <c r="P6" s="1">
        <v>1</v>
      </c>
      <c r="Q6" s="2">
        <v>2.73</v>
      </c>
      <c r="R6" s="2">
        <v>2.5099999999999998</v>
      </c>
      <c r="S6" s="2">
        <v>3</v>
      </c>
      <c r="U6" s="16">
        <f>Q6*25.407</f>
        <v>69.361109999999996</v>
      </c>
      <c r="V6" s="16">
        <f t="shared" ref="V6:W15" si="0">R6*25.407</f>
        <v>63.771569999999997</v>
      </c>
      <c r="W6" s="16">
        <f t="shared" si="0"/>
        <v>76.221000000000004</v>
      </c>
    </row>
    <row r="7" spans="1:23" ht="24.75" thickTop="1" thickBot="1" x14ac:dyDescent="0.3">
      <c r="A7" s="1" t="s">
        <v>36</v>
      </c>
      <c r="B7" s="2" t="s">
        <v>1765</v>
      </c>
      <c r="C7" s="2" t="s">
        <v>1766</v>
      </c>
      <c r="D7" s="2" t="s">
        <v>1767</v>
      </c>
      <c r="E7" s="2" t="s">
        <v>434</v>
      </c>
      <c r="F7" s="2" t="s">
        <v>435</v>
      </c>
      <c r="G7" s="2" t="s">
        <v>247</v>
      </c>
      <c r="H7" s="2" t="s">
        <v>248</v>
      </c>
      <c r="I7" s="2" t="s">
        <v>1768</v>
      </c>
      <c r="J7" s="2" t="s">
        <v>1769</v>
      </c>
      <c r="K7" s="2" t="s">
        <v>1770</v>
      </c>
      <c r="M7" s="4" t="s">
        <v>1916</v>
      </c>
      <c r="P7" s="1">
        <v>2</v>
      </c>
      <c r="Q7" s="2">
        <v>3.32</v>
      </c>
      <c r="R7" s="2">
        <v>3.05</v>
      </c>
      <c r="S7" s="2">
        <v>3.65</v>
      </c>
      <c r="U7" s="16">
        <f t="shared" ref="U7:U15" si="1">Q7*25.407</f>
        <v>84.35123999999999</v>
      </c>
      <c r="V7" s="16">
        <f t="shared" si="0"/>
        <v>77.491349999999997</v>
      </c>
      <c r="W7" s="16">
        <f t="shared" si="0"/>
        <v>92.735550000000003</v>
      </c>
    </row>
    <row r="8" spans="1:23" ht="24.75" thickTop="1" thickBot="1" x14ac:dyDescent="0.3">
      <c r="A8" s="1" t="s">
        <v>47</v>
      </c>
      <c r="B8" s="2" t="s">
        <v>1771</v>
      </c>
      <c r="C8" s="2" t="s">
        <v>252</v>
      </c>
      <c r="D8" s="2" t="s">
        <v>1772</v>
      </c>
      <c r="E8" s="2" t="s">
        <v>1773</v>
      </c>
      <c r="F8" s="2" t="s">
        <v>1774</v>
      </c>
      <c r="G8" s="2" t="s">
        <v>1775</v>
      </c>
      <c r="H8" s="2" t="s">
        <v>1776</v>
      </c>
      <c r="I8" s="2" t="s">
        <v>1777</v>
      </c>
      <c r="J8" s="2" t="s">
        <v>1778</v>
      </c>
      <c r="K8" s="2" t="s">
        <v>1779</v>
      </c>
      <c r="M8" s="4" t="s">
        <v>1917</v>
      </c>
      <c r="P8" s="1">
        <v>5</v>
      </c>
      <c r="Q8" s="2">
        <v>4.32</v>
      </c>
      <c r="R8" s="2">
        <v>3.96</v>
      </c>
      <c r="S8" s="2">
        <v>4.74</v>
      </c>
      <c r="U8" s="16">
        <f t="shared" si="1"/>
        <v>109.75824</v>
      </c>
      <c r="V8" s="16">
        <f t="shared" si="0"/>
        <v>100.61172000000001</v>
      </c>
      <c r="W8" s="16">
        <f t="shared" si="0"/>
        <v>120.42918</v>
      </c>
    </row>
    <row r="9" spans="1:23" ht="24.75" thickTop="1" thickBot="1" x14ac:dyDescent="0.3">
      <c r="A9" s="1" t="s">
        <v>58</v>
      </c>
      <c r="B9" s="2" t="s">
        <v>1780</v>
      </c>
      <c r="C9" s="2" t="s">
        <v>1781</v>
      </c>
      <c r="D9" s="2" t="s">
        <v>1782</v>
      </c>
      <c r="E9" s="2" t="s">
        <v>1783</v>
      </c>
      <c r="F9" s="2" t="s">
        <v>1784</v>
      </c>
      <c r="G9" s="2" t="s">
        <v>1785</v>
      </c>
      <c r="H9" s="2" t="s">
        <v>1212</v>
      </c>
      <c r="I9" s="2" t="s">
        <v>1786</v>
      </c>
      <c r="J9" s="2" t="s">
        <v>1787</v>
      </c>
      <c r="K9" s="2" t="s">
        <v>1788</v>
      </c>
      <c r="M9" s="4" t="s">
        <v>1918</v>
      </c>
      <c r="P9" s="1">
        <v>10</v>
      </c>
      <c r="Q9" s="2">
        <v>5.18</v>
      </c>
      <c r="R9" s="2">
        <v>4.7300000000000004</v>
      </c>
      <c r="S9" s="2">
        <v>5.68</v>
      </c>
      <c r="U9" s="16">
        <f t="shared" si="1"/>
        <v>131.60826</v>
      </c>
      <c r="V9" s="16">
        <f t="shared" si="0"/>
        <v>120.17511000000002</v>
      </c>
      <c r="W9" s="16">
        <f t="shared" si="0"/>
        <v>144.31175999999999</v>
      </c>
    </row>
    <row r="10" spans="1:23" ht="24.75" thickTop="1" thickBot="1" x14ac:dyDescent="0.3">
      <c r="A10" s="1" t="s">
        <v>69</v>
      </c>
      <c r="B10" s="2" t="s">
        <v>1789</v>
      </c>
      <c r="C10" s="2" t="s">
        <v>1790</v>
      </c>
      <c r="D10" s="2" t="s">
        <v>1791</v>
      </c>
      <c r="E10" s="2" t="s">
        <v>1792</v>
      </c>
      <c r="F10" s="2" t="s">
        <v>1793</v>
      </c>
      <c r="G10" s="2" t="s">
        <v>1794</v>
      </c>
      <c r="H10" s="2" t="s">
        <v>1795</v>
      </c>
      <c r="I10" s="2" t="s">
        <v>1796</v>
      </c>
      <c r="J10" s="2" t="s">
        <v>1797</v>
      </c>
      <c r="K10" s="2" t="s">
        <v>1798</v>
      </c>
      <c r="M10" s="4" t="s">
        <v>1919</v>
      </c>
      <c r="P10" s="1">
        <v>25</v>
      </c>
      <c r="Q10" s="2">
        <v>6.49</v>
      </c>
      <c r="R10" s="2">
        <v>5.89</v>
      </c>
      <c r="S10" s="2">
        <v>7.09</v>
      </c>
      <c r="U10" s="16">
        <f t="shared" si="1"/>
        <v>164.89143000000001</v>
      </c>
      <c r="V10" s="16">
        <f t="shared" si="0"/>
        <v>149.64722999999998</v>
      </c>
      <c r="W10" s="16">
        <f t="shared" si="0"/>
        <v>180.13562999999999</v>
      </c>
    </row>
    <row r="11" spans="1:23" ht="24.75" thickTop="1" thickBot="1" x14ac:dyDescent="0.3">
      <c r="A11" s="1" t="s">
        <v>80</v>
      </c>
      <c r="B11" s="2" t="s">
        <v>1799</v>
      </c>
      <c r="C11" s="2" t="s">
        <v>1800</v>
      </c>
      <c r="D11" s="2" t="s">
        <v>1801</v>
      </c>
      <c r="E11" s="2" t="s">
        <v>1802</v>
      </c>
      <c r="F11" s="2" t="s">
        <v>1803</v>
      </c>
      <c r="G11" s="2" t="s">
        <v>1804</v>
      </c>
      <c r="H11" s="2" t="s">
        <v>1805</v>
      </c>
      <c r="I11" s="2" t="s">
        <v>1806</v>
      </c>
      <c r="J11" s="2" t="s">
        <v>1807</v>
      </c>
      <c r="K11" s="2" t="s">
        <v>1808</v>
      </c>
      <c r="M11" s="4" t="s">
        <v>1920</v>
      </c>
      <c r="P11" s="1">
        <v>50</v>
      </c>
      <c r="Q11" s="2">
        <v>7.64</v>
      </c>
      <c r="R11" s="2">
        <v>6.89</v>
      </c>
      <c r="S11" s="2">
        <v>8.33</v>
      </c>
      <c r="U11" s="16">
        <f t="shared" si="1"/>
        <v>194.10947999999999</v>
      </c>
      <c r="V11" s="16">
        <f t="shared" si="0"/>
        <v>175.05422999999999</v>
      </c>
      <c r="W11" s="16">
        <f t="shared" si="0"/>
        <v>211.64031</v>
      </c>
    </row>
    <row r="12" spans="1:23" ht="24.75" thickTop="1" thickBot="1" x14ac:dyDescent="0.3">
      <c r="A12" s="1" t="s">
        <v>91</v>
      </c>
      <c r="B12" s="2" t="s">
        <v>1809</v>
      </c>
      <c r="C12" s="2" t="s">
        <v>1810</v>
      </c>
      <c r="D12" s="2" t="s">
        <v>1811</v>
      </c>
      <c r="E12" s="2" t="s">
        <v>1812</v>
      </c>
      <c r="F12" s="2" t="s">
        <v>1813</v>
      </c>
      <c r="G12" s="2" t="s">
        <v>1814</v>
      </c>
      <c r="H12" s="2" t="s">
        <v>1815</v>
      </c>
      <c r="I12" s="2" t="s">
        <v>1816</v>
      </c>
      <c r="J12" s="2" t="s">
        <v>1817</v>
      </c>
      <c r="K12" s="2" t="s">
        <v>1818</v>
      </c>
      <c r="P12" s="1">
        <v>100</v>
      </c>
      <c r="Q12" s="2">
        <v>8.94</v>
      </c>
      <c r="R12" s="2">
        <v>7.99</v>
      </c>
      <c r="S12" s="2">
        <v>9.7200000000000006</v>
      </c>
      <c r="U12" s="16">
        <f t="shared" si="1"/>
        <v>227.13857999999999</v>
      </c>
      <c r="V12" s="16">
        <f t="shared" si="0"/>
        <v>203.00193000000002</v>
      </c>
      <c r="W12" s="16">
        <f t="shared" si="0"/>
        <v>246.95604000000003</v>
      </c>
    </row>
    <row r="13" spans="1:23" ht="24.75" thickTop="1" thickBot="1" x14ac:dyDescent="0.3">
      <c r="A13" s="1" t="s">
        <v>102</v>
      </c>
      <c r="B13" s="2" t="s">
        <v>1819</v>
      </c>
      <c r="C13" s="2" t="s">
        <v>1820</v>
      </c>
      <c r="D13" s="2" t="s">
        <v>1821</v>
      </c>
      <c r="E13" s="2" t="s">
        <v>1822</v>
      </c>
      <c r="F13" s="2" t="s">
        <v>1823</v>
      </c>
      <c r="G13" s="2" t="s">
        <v>1824</v>
      </c>
      <c r="H13" s="2" t="s">
        <v>1825</v>
      </c>
      <c r="I13" s="2" t="s">
        <v>1826</v>
      </c>
      <c r="J13" s="2" t="s">
        <v>1827</v>
      </c>
      <c r="K13" s="2" t="s">
        <v>1828</v>
      </c>
      <c r="P13" s="1">
        <v>200</v>
      </c>
      <c r="Q13" s="2">
        <v>10.4</v>
      </c>
      <c r="R13" s="2">
        <v>9.2100000000000009</v>
      </c>
      <c r="S13" s="2">
        <v>11.3</v>
      </c>
      <c r="U13" s="16">
        <f t="shared" si="1"/>
        <v>264.2328</v>
      </c>
      <c r="V13" s="16">
        <f t="shared" si="0"/>
        <v>233.99847000000003</v>
      </c>
      <c r="W13" s="16">
        <f t="shared" si="0"/>
        <v>287.09910000000002</v>
      </c>
    </row>
    <row r="14" spans="1:23" ht="24.75" thickTop="1" thickBot="1" x14ac:dyDescent="0.3">
      <c r="A14" s="1" t="s">
        <v>113</v>
      </c>
      <c r="B14" s="2" t="s">
        <v>1829</v>
      </c>
      <c r="C14" s="2" t="s">
        <v>1830</v>
      </c>
      <c r="D14" s="2" t="s">
        <v>1831</v>
      </c>
      <c r="E14" s="2" t="s">
        <v>1832</v>
      </c>
      <c r="F14" s="2" t="s">
        <v>1833</v>
      </c>
      <c r="G14" s="2" t="s">
        <v>1834</v>
      </c>
      <c r="H14" s="2" t="s">
        <v>1835</v>
      </c>
      <c r="I14" s="2" t="s">
        <v>1836</v>
      </c>
      <c r="J14" s="2" t="s">
        <v>1837</v>
      </c>
      <c r="K14" s="2" t="s">
        <v>1838</v>
      </c>
      <c r="P14" s="1">
        <v>500</v>
      </c>
      <c r="Q14" s="2">
        <v>12.6</v>
      </c>
      <c r="R14" s="2">
        <v>11</v>
      </c>
      <c r="S14" s="2">
        <v>13.7</v>
      </c>
      <c r="U14" s="16">
        <f t="shared" si="1"/>
        <v>320.12819999999999</v>
      </c>
      <c r="V14" s="16">
        <f t="shared" si="0"/>
        <v>279.47699999999998</v>
      </c>
      <c r="W14" s="16">
        <f t="shared" si="0"/>
        <v>348.07589999999999</v>
      </c>
    </row>
    <row r="15" spans="1:23" ht="24.75" thickTop="1" thickBot="1" x14ac:dyDescent="0.3">
      <c r="A15" s="1" t="s">
        <v>124</v>
      </c>
      <c r="B15" s="2" t="s">
        <v>1839</v>
      </c>
      <c r="C15" s="2" t="s">
        <v>1840</v>
      </c>
      <c r="D15" s="2" t="s">
        <v>1841</v>
      </c>
      <c r="E15" s="2" t="s">
        <v>1842</v>
      </c>
      <c r="F15" s="2" t="s">
        <v>1843</v>
      </c>
      <c r="G15" s="2" t="s">
        <v>1844</v>
      </c>
      <c r="H15" s="2" t="s">
        <v>1845</v>
      </c>
      <c r="I15" s="2" t="s">
        <v>121</v>
      </c>
      <c r="J15" s="2" t="s">
        <v>1846</v>
      </c>
      <c r="K15" s="2" t="s">
        <v>1847</v>
      </c>
      <c r="P15" s="1">
        <v>1000</v>
      </c>
      <c r="Q15" s="2">
        <v>14.6</v>
      </c>
      <c r="R15" s="2">
        <v>12.6</v>
      </c>
      <c r="S15" s="2">
        <v>15.7</v>
      </c>
      <c r="U15" s="16">
        <f t="shared" si="1"/>
        <v>370.94220000000001</v>
      </c>
      <c r="V15" s="16">
        <f t="shared" si="0"/>
        <v>320.12819999999999</v>
      </c>
      <c r="W15" s="16">
        <f t="shared" si="0"/>
        <v>398.88989999999995</v>
      </c>
    </row>
    <row r="16" spans="1:23" ht="24.75" thickTop="1" thickBot="1" x14ac:dyDescent="0.3">
      <c r="A16" s="1" t="s">
        <v>135</v>
      </c>
      <c r="B16" s="2" t="s">
        <v>1848</v>
      </c>
      <c r="C16" s="2" t="s">
        <v>1849</v>
      </c>
      <c r="D16" s="2" t="s">
        <v>1850</v>
      </c>
      <c r="E16" s="2" t="s">
        <v>1851</v>
      </c>
      <c r="F16" s="2" t="s">
        <v>1852</v>
      </c>
      <c r="G16" s="2" t="s">
        <v>1853</v>
      </c>
      <c r="H16" s="2" t="s">
        <v>1854</v>
      </c>
      <c r="I16" s="2" t="s">
        <v>132</v>
      </c>
      <c r="J16" s="2" t="s">
        <v>1855</v>
      </c>
      <c r="K16" s="2" t="s">
        <v>1856</v>
      </c>
      <c r="P16" s="80">
        <v>15</v>
      </c>
      <c r="Q16" s="35">
        <f>2.7942*P16^0.2579</f>
        <v>5.617866621366975</v>
      </c>
      <c r="R16" s="81">
        <f>2.5789*P16^0.2519</f>
        <v>5.1014295128216398</v>
      </c>
      <c r="S16" s="81">
        <f>3.0758*P16^0.2554</f>
        <v>6.1423109734415391</v>
      </c>
      <c r="T16" s="38"/>
      <c r="U16" s="81">
        <f>Q16*25.406</f>
        <v>142.72751938244937</v>
      </c>
      <c r="V16" s="81">
        <f t="shared" ref="U16:W17" si="2">R16*25.406</f>
        <v>129.60691820274658</v>
      </c>
      <c r="W16" s="81">
        <f t="shared" si="2"/>
        <v>156.05155259125573</v>
      </c>
    </row>
    <row r="17" spans="1:23" ht="24.75" thickTop="1" thickBot="1" x14ac:dyDescent="0.3">
      <c r="A17" s="1" t="s">
        <v>146</v>
      </c>
      <c r="B17" s="2" t="s">
        <v>1857</v>
      </c>
      <c r="C17" s="2" t="s">
        <v>1858</v>
      </c>
      <c r="D17" s="2" t="s">
        <v>1859</v>
      </c>
      <c r="E17" s="2" t="s">
        <v>1860</v>
      </c>
      <c r="F17" s="2" t="s">
        <v>1861</v>
      </c>
      <c r="G17" s="2" t="s">
        <v>1862</v>
      </c>
      <c r="H17" s="2" t="s">
        <v>1863</v>
      </c>
      <c r="I17" s="2" t="s">
        <v>1864</v>
      </c>
      <c r="J17" s="2" t="s">
        <v>1865</v>
      </c>
      <c r="K17" s="2" t="s">
        <v>1866</v>
      </c>
      <c r="P17" s="80">
        <v>30</v>
      </c>
      <c r="Q17" s="35">
        <f>2.7942*P17^0.2579</f>
        <v>6.7174904843818926</v>
      </c>
      <c r="R17" s="81">
        <f>2.5789*P17^0.2519</f>
        <v>6.0746511995677963</v>
      </c>
      <c r="S17" s="81">
        <f>3.0758*P17^0.2554</f>
        <v>7.3318717741395982</v>
      </c>
      <c r="T17" s="38"/>
      <c r="U17" s="81">
        <f t="shared" si="2"/>
        <v>170.66456324620634</v>
      </c>
      <c r="V17" s="81">
        <f t="shared" si="2"/>
        <v>154.33258837621943</v>
      </c>
      <c r="W17" s="81">
        <f t="shared" si="2"/>
        <v>186.27353429379062</v>
      </c>
    </row>
    <row r="18" spans="1:23" ht="24.75" thickTop="1" thickBot="1" x14ac:dyDescent="0.3">
      <c r="A18" s="1" t="s">
        <v>157</v>
      </c>
      <c r="B18" s="2" t="s">
        <v>1867</v>
      </c>
      <c r="C18" s="2" t="s">
        <v>1868</v>
      </c>
      <c r="D18" s="2" t="s">
        <v>1869</v>
      </c>
      <c r="E18" s="2" t="s">
        <v>1870</v>
      </c>
      <c r="F18" s="2" t="s">
        <v>1871</v>
      </c>
      <c r="G18" s="2" t="s">
        <v>1872</v>
      </c>
      <c r="H18" s="2" t="s">
        <v>1873</v>
      </c>
      <c r="I18" s="2" t="s">
        <v>1874</v>
      </c>
      <c r="J18" s="2" t="s">
        <v>1875</v>
      </c>
      <c r="K18" s="2" t="s">
        <v>1876</v>
      </c>
    </row>
    <row r="19" spans="1:23" ht="24.75" thickTop="1" thickBot="1" x14ac:dyDescent="0.3">
      <c r="A19" s="1" t="s">
        <v>168</v>
      </c>
      <c r="B19" s="2" t="s">
        <v>1877</v>
      </c>
      <c r="C19" s="2" t="s">
        <v>1878</v>
      </c>
      <c r="D19" s="2" t="s">
        <v>1879</v>
      </c>
      <c r="E19" s="2" t="s">
        <v>1880</v>
      </c>
      <c r="F19" s="2" t="s">
        <v>1881</v>
      </c>
      <c r="G19" s="2" t="s">
        <v>1882</v>
      </c>
      <c r="H19" s="2" t="s">
        <v>1883</v>
      </c>
      <c r="I19" s="2" t="s">
        <v>1884</v>
      </c>
      <c r="J19" s="2" t="s">
        <v>1885</v>
      </c>
      <c r="K19" s="2" t="s">
        <v>1886</v>
      </c>
    </row>
    <row r="20" spans="1:23" ht="24.75" thickTop="1" thickBot="1" x14ac:dyDescent="0.3">
      <c r="A20" s="1" t="s">
        <v>179</v>
      </c>
      <c r="B20" s="2" t="s">
        <v>1887</v>
      </c>
      <c r="C20" s="2" t="s">
        <v>1888</v>
      </c>
      <c r="D20" s="2" t="s">
        <v>1889</v>
      </c>
      <c r="E20" s="2" t="s">
        <v>173</v>
      </c>
      <c r="F20" s="2" t="s">
        <v>1890</v>
      </c>
      <c r="G20" s="2" t="s">
        <v>1891</v>
      </c>
      <c r="H20" s="2" t="s">
        <v>1307</v>
      </c>
      <c r="I20" s="2" t="s">
        <v>1892</v>
      </c>
      <c r="J20" s="2" t="s">
        <v>1893</v>
      </c>
      <c r="K20" s="2" t="s">
        <v>1894</v>
      </c>
    </row>
    <row r="21" spans="1:23" ht="24.75" thickTop="1" thickBot="1" x14ac:dyDescent="0.3">
      <c r="A21" s="1" t="s">
        <v>190</v>
      </c>
      <c r="B21" s="2" t="s">
        <v>1895</v>
      </c>
      <c r="C21" s="2" t="s">
        <v>1896</v>
      </c>
      <c r="D21" s="2" t="s">
        <v>1897</v>
      </c>
      <c r="E21" s="2" t="s">
        <v>1898</v>
      </c>
      <c r="F21" s="2" t="s">
        <v>1899</v>
      </c>
      <c r="G21" s="2" t="s">
        <v>1900</v>
      </c>
      <c r="H21" s="2" t="s">
        <v>1901</v>
      </c>
      <c r="I21" s="2" t="s">
        <v>1902</v>
      </c>
      <c r="J21" s="2" t="s">
        <v>1903</v>
      </c>
      <c r="K21" s="2" t="s">
        <v>1904</v>
      </c>
    </row>
    <row r="22" spans="1:23" ht="24.75" thickTop="1" thickBot="1" x14ac:dyDescent="0.3">
      <c r="A22" s="1" t="s">
        <v>201</v>
      </c>
      <c r="B22" s="2" t="s">
        <v>1905</v>
      </c>
      <c r="C22" s="2" t="s">
        <v>1906</v>
      </c>
      <c r="D22" s="2" t="s">
        <v>1907</v>
      </c>
      <c r="E22" s="2" t="s">
        <v>1908</v>
      </c>
      <c r="F22" s="2" t="s">
        <v>1909</v>
      </c>
      <c r="G22" s="2" t="s">
        <v>1910</v>
      </c>
      <c r="H22" s="2" t="s">
        <v>1911</v>
      </c>
      <c r="I22" s="2" t="s">
        <v>1912</v>
      </c>
      <c r="J22" s="2" t="s">
        <v>1913</v>
      </c>
      <c r="K22" s="2" t="s">
        <v>1914</v>
      </c>
    </row>
    <row r="23" spans="1:23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O1" workbookViewId="0">
      <selection activeCell="U17" sqref="U17:W17"/>
    </sheetView>
  </sheetViews>
  <sheetFormatPr defaultRowHeight="15" x14ac:dyDescent="0.25"/>
  <cols>
    <col min="14" max="14" width="31.5703125" customWidth="1"/>
    <col min="16" max="16" width="10.7109375" customWidth="1"/>
  </cols>
  <sheetData>
    <row r="1" spans="1:24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4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4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N3" s="3" t="s">
        <v>1320</v>
      </c>
    </row>
    <row r="4" spans="1:24" ht="24.75" thickTop="1" thickBot="1" x14ac:dyDescent="0.3">
      <c r="A4" s="1" t="s">
        <v>3</v>
      </c>
      <c r="B4" s="2" t="s">
        <v>1921</v>
      </c>
      <c r="C4" s="2" t="s">
        <v>1922</v>
      </c>
      <c r="D4" s="2" t="s">
        <v>1923</v>
      </c>
      <c r="E4" s="2" t="s">
        <v>1924</v>
      </c>
      <c r="F4" s="2" t="s">
        <v>1925</v>
      </c>
      <c r="G4" s="2" t="s">
        <v>1926</v>
      </c>
      <c r="H4" s="2" t="s">
        <v>1927</v>
      </c>
      <c r="I4" s="2" t="s">
        <v>1928</v>
      </c>
      <c r="J4" s="2" t="s">
        <v>1929</v>
      </c>
      <c r="K4" s="2" t="s">
        <v>1930</v>
      </c>
      <c r="N4" s="4" t="s">
        <v>2103</v>
      </c>
    </row>
    <row r="5" spans="1:24" ht="24.75" thickTop="1" thickBot="1" x14ac:dyDescent="0.3">
      <c r="A5" s="1" t="s">
        <v>14</v>
      </c>
      <c r="B5" s="2" t="s">
        <v>1931</v>
      </c>
      <c r="C5" s="2" t="s">
        <v>1932</v>
      </c>
      <c r="D5" s="2" t="s">
        <v>1933</v>
      </c>
      <c r="E5" s="2" t="s">
        <v>1934</v>
      </c>
      <c r="F5" s="2" t="s">
        <v>1935</v>
      </c>
      <c r="G5" s="2" t="s">
        <v>1936</v>
      </c>
      <c r="H5" s="2" t="s">
        <v>1937</v>
      </c>
      <c r="I5" s="2" t="s">
        <v>1938</v>
      </c>
      <c r="J5" s="2" t="s">
        <v>1939</v>
      </c>
      <c r="K5" s="2" t="s">
        <v>1940</v>
      </c>
      <c r="N5" s="4" t="s">
        <v>2104</v>
      </c>
      <c r="P5" t="s">
        <v>212</v>
      </c>
      <c r="Q5" t="s">
        <v>102</v>
      </c>
      <c r="R5" t="s">
        <v>213</v>
      </c>
      <c r="S5" t="s">
        <v>1148</v>
      </c>
    </row>
    <row r="6" spans="1:24" ht="24.75" thickTop="1" thickBot="1" x14ac:dyDescent="0.3">
      <c r="A6" s="1" t="s">
        <v>25</v>
      </c>
      <c r="B6" s="2" t="s">
        <v>1941</v>
      </c>
      <c r="C6" s="2" t="s">
        <v>1942</v>
      </c>
      <c r="D6" s="2" t="s">
        <v>1943</v>
      </c>
      <c r="E6" s="2" t="s">
        <v>1944</v>
      </c>
      <c r="F6" s="2" t="s">
        <v>1945</v>
      </c>
      <c r="G6" s="2" t="s">
        <v>1946</v>
      </c>
      <c r="H6" s="2" t="s">
        <v>1947</v>
      </c>
      <c r="I6" s="2" t="s">
        <v>1948</v>
      </c>
      <c r="J6" s="2" t="s">
        <v>1949</v>
      </c>
      <c r="K6" s="2" t="s">
        <v>1950</v>
      </c>
      <c r="N6" s="4" t="s">
        <v>2105</v>
      </c>
      <c r="P6" s="1">
        <v>1</v>
      </c>
      <c r="Q6" s="2">
        <v>2.68</v>
      </c>
      <c r="R6" s="2">
        <v>2.4300000000000002</v>
      </c>
      <c r="S6" s="2">
        <v>3.02</v>
      </c>
      <c r="U6" s="35">
        <f>Q6*25.407</f>
        <v>68.090760000000003</v>
      </c>
      <c r="V6" s="35">
        <f t="shared" ref="V6:V15" si="0">R6*25.407</f>
        <v>61.739010000000007</v>
      </c>
      <c r="W6" s="35">
        <f t="shared" ref="W6:W15" si="1">S6*25.407</f>
        <v>76.729140000000001</v>
      </c>
      <c r="X6" s="35"/>
    </row>
    <row r="7" spans="1:24" ht="24.75" thickTop="1" thickBot="1" x14ac:dyDescent="0.3">
      <c r="A7" s="1" t="s">
        <v>36</v>
      </c>
      <c r="B7" s="2" t="s">
        <v>1951</v>
      </c>
      <c r="C7" s="2" t="s">
        <v>1004</v>
      </c>
      <c r="D7" s="2" t="s">
        <v>252</v>
      </c>
      <c r="E7" s="2" t="s">
        <v>1952</v>
      </c>
      <c r="F7" s="2" t="s">
        <v>1953</v>
      </c>
      <c r="G7" s="2" t="s">
        <v>1954</v>
      </c>
      <c r="H7" s="2" t="s">
        <v>1955</v>
      </c>
      <c r="I7" s="2" t="s">
        <v>1956</v>
      </c>
      <c r="J7" s="2" t="s">
        <v>1957</v>
      </c>
      <c r="K7" s="2" t="s">
        <v>1958</v>
      </c>
      <c r="N7" s="4" t="s">
        <v>2106</v>
      </c>
      <c r="P7" s="1">
        <v>2</v>
      </c>
      <c r="Q7" s="2">
        <v>3.26</v>
      </c>
      <c r="R7" s="2">
        <v>2.96</v>
      </c>
      <c r="S7" s="2">
        <v>3.67</v>
      </c>
      <c r="U7" s="35">
        <f t="shared" ref="U7:U15" si="2">Q7*25.407</f>
        <v>82.826819999999998</v>
      </c>
      <c r="V7" s="35">
        <f t="shared" si="0"/>
        <v>75.204719999999995</v>
      </c>
      <c r="W7" s="35">
        <f t="shared" si="1"/>
        <v>93.243690000000001</v>
      </c>
      <c r="X7" s="35"/>
    </row>
    <row r="8" spans="1:24" ht="24.75" thickTop="1" thickBot="1" x14ac:dyDescent="0.3">
      <c r="A8" s="1" t="s">
        <v>47</v>
      </c>
      <c r="B8" s="2" t="s">
        <v>1959</v>
      </c>
      <c r="C8" s="2" t="s">
        <v>1960</v>
      </c>
      <c r="D8" s="2" t="s">
        <v>1961</v>
      </c>
      <c r="E8" s="2" t="s">
        <v>1962</v>
      </c>
      <c r="F8" s="2" t="s">
        <v>1963</v>
      </c>
      <c r="G8" s="2" t="s">
        <v>1964</v>
      </c>
      <c r="H8" s="2" t="s">
        <v>1965</v>
      </c>
      <c r="I8" s="2" t="s">
        <v>1966</v>
      </c>
      <c r="J8" s="2" t="s">
        <v>1967</v>
      </c>
      <c r="K8" s="2" t="s">
        <v>1968</v>
      </c>
      <c r="N8" s="4" t="s">
        <v>2107</v>
      </c>
      <c r="P8" s="1">
        <v>5</v>
      </c>
      <c r="Q8" s="2">
        <v>4.2300000000000004</v>
      </c>
      <c r="R8" s="2">
        <v>3.83</v>
      </c>
      <c r="S8" s="2">
        <v>4.75</v>
      </c>
      <c r="U8" s="35">
        <f t="shared" si="2"/>
        <v>107.47161000000001</v>
      </c>
      <c r="V8" s="35">
        <f t="shared" si="0"/>
        <v>97.308810000000008</v>
      </c>
      <c r="W8" s="35">
        <f t="shared" si="1"/>
        <v>120.68325</v>
      </c>
      <c r="X8" s="35"/>
    </row>
    <row r="9" spans="1:24" ht="24.75" thickTop="1" thickBot="1" x14ac:dyDescent="0.3">
      <c r="A9" s="1" t="s">
        <v>58</v>
      </c>
      <c r="B9" s="2" t="s">
        <v>1969</v>
      </c>
      <c r="C9" s="2" t="s">
        <v>1970</v>
      </c>
      <c r="D9" s="2" t="s">
        <v>1971</v>
      </c>
      <c r="E9" s="2" t="s">
        <v>1972</v>
      </c>
      <c r="F9" s="2" t="s">
        <v>1973</v>
      </c>
      <c r="G9" s="2" t="s">
        <v>1974</v>
      </c>
      <c r="H9" s="2" t="s">
        <v>1975</v>
      </c>
      <c r="I9" s="2" t="s">
        <v>1976</v>
      </c>
      <c r="J9" s="2" t="s">
        <v>1977</v>
      </c>
      <c r="K9" s="2" t="s">
        <v>1978</v>
      </c>
      <c r="N9" s="4" t="s">
        <v>2108</v>
      </c>
      <c r="P9" s="1">
        <v>10</v>
      </c>
      <c r="Q9" s="2">
        <v>5.07</v>
      </c>
      <c r="R9" s="2">
        <v>4.57</v>
      </c>
      <c r="S9" s="2">
        <v>5.68</v>
      </c>
      <c r="U9" s="35">
        <f t="shared" si="2"/>
        <v>128.81349</v>
      </c>
      <c r="V9" s="35">
        <f t="shared" si="0"/>
        <v>116.10999000000001</v>
      </c>
      <c r="W9" s="35">
        <f t="shared" si="1"/>
        <v>144.31175999999999</v>
      </c>
      <c r="X9" s="35"/>
    </row>
    <row r="10" spans="1:24" ht="24.75" thickTop="1" thickBot="1" x14ac:dyDescent="0.3">
      <c r="A10" s="1" t="s">
        <v>69</v>
      </c>
      <c r="B10" s="2" t="s">
        <v>1979</v>
      </c>
      <c r="C10" s="2" t="s">
        <v>1980</v>
      </c>
      <c r="D10" s="2" t="s">
        <v>1981</v>
      </c>
      <c r="E10" s="2" t="s">
        <v>1982</v>
      </c>
      <c r="F10" s="2" t="s">
        <v>1983</v>
      </c>
      <c r="G10" s="2" t="s">
        <v>1984</v>
      </c>
      <c r="H10" s="2" t="s">
        <v>1985</v>
      </c>
      <c r="I10" s="2" t="s">
        <v>1986</v>
      </c>
      <c r="J10" s="2" t="s">
        <v>1987</v>
      </c>
      <c r="K10" s="2" t="s">
        <v>1988</v>
      </c>
      <c r="P10" s="1">
        <v>25</v>
      </c>
      <c r="Q10" s="2">
        <v>6.35</v>
      </c>
      <c r="R10" s="2">
        <v>5.68</v>
      </c>
      <c r="S10" s="2">
        <v>7.1</v>
      </c>
      <c r="U10" s="35">
        <f t="shared" si="2"/>
        <v>161.33445</v>
      </c>
      <c r="V10" s="35">
        <f t="shared" si="0"/>
        <v>144.31175999999999</v>
      </c>
      <c r="W10" s="35">
        <f t="shared" si="1"/>
        <v>180.3897</v>
      </c>
      <c r="X10" s="35"/>
    </row>
    <row r="11" spans="1:24" ht="24.75" thickTop="1" thickBot="1" x14ac:dyDescent="0.3">
      <c r="A11" s="1" t="s">
        <v>80</v>
      </c>
      <c r="B11" s="2" t="s">
        <v>1989</v>
      </c>
      <c r="C11" s="2" t="s">
        <v>1990</v>
      </c>
      <c r="D11" s="2" t="s">
        <v>1991</v>
      </c>
      <c r="E11" s="2" t="s">
        <v>1992</v>
      </c>
      <c r="F11" s="2" t="s">
        <v>1993</v>
      </c>
      <c r="G11" s="2" t="s">
        <v>1994</v>
      </c>
      <c r="H11" s="2" t="s">
        <v>1995</v>
      </c>
      <c r="I11" s="2" t="s">
        <v>1996</v>
      </c>
      <c r="J11" s="2" t="s">
        <v>1997</v>
      </c>
      <c r="K11" s="2" t="s">
        <v>1998</v>
      </c>
      <c r="P11" s="1">
        <v>50</v>
      </c>
      <c r="Q11" s="2">
        <v>7.48</v>
      </c>
      <c r="R11" s="2">
        <v>6.65</v>
      </c>
      <c r="S11" s="2">
        <v>8.32</v>
      </c>
      <c r="U11" s="35">
        <f t="shared" si="2"/>
        <v>190.04436000000001</v>
      </c>
      <c r="V11" s="35">
        <f t="shared" si="0"/>
        <v>168.95655000000002</v>
      </c>
      <c r="W11" s="35">
        <f t="shared" si="1"/>
        <v>211.38624000000002</v>
      </c>
      <c r="X11" s="35"/>
    </row>
    <row r="12" spans="1:24" ht="24.75" thickTop="1" thickBot="1" x14ac:dyDescent="0.3">
      <c r="A12" s="1" t="s">
        <v>91</v>
      </c>
      <c r="B12" s="2" t="s">
        <v>1999</v>
      </c>
      <c r="C12" s="2" t="s">
        <v>2000</v>
      </c>
      <c r="D12" s="2" t="s">
        <v>2001</v>
      </c>
      <c r="E12" s="2" t="s">
        <v>2002</v>
      </c>
      <c r="F12" s="2" t="s">
        <v>2003</v>
      </c>
      <c r="G12" s="2" t="s">
        <v>2004</v>
      </c>
      <c r="H12" s="2" t="s">
        <v>2005</v>
      </c>
      <c r="I12" s="2" t="s">
        <v>2006</v>
      </c>
      <c r="J12" s="2" t="s">
        <v>2007</v>
      </c>
      <c r="K12" s="2" t="s">
        <v>2008</v>
      </c>
      <c r="P12" s="1">
        <v>100</v>
      </c>
      <c r="Q12" s="2">
        <v>8.75</v>
      </c>
      <c r="R12" s="2">
        <v>7.71</v>
      </c>
      <c r="S12" s="2">
        <v>9.7100000000000009</v>
      </c>
      <c r="U12" s="35">
        <f t="shared" si="2"/>
        <v>222.31125</v>
      </c>
      <c r="V12" s="35">
        <f t="shared" si="0"/>
        <v>195.88797</v>
      </c>
      <c r="W12" s="35">
        <f t="shared" si="1"/>
        <v>246.70197000000002</v>
      </c>
      <c r="X12" s="35"/>
    </row>
    <row r="13" spans="1:24" ht="24.75" thickTop="1" thickBot="1" x14ac:dyDescent="0.3">
      <c r="A13" s="1" t="s">
        <v>102</v>
      </c>
      <c r="B13" s="2" t="s">
        <v>2009</v>
      </c>
      <c r="C13" s="2" t="s">
        <v>2010</v>
      </c>
      <c r="D13" s="2" t="s">
        <v>2011</v>
      </c>
      <c r="E13" s="2" t="s">
        <v>2012</v>
      </c>
      <c r="F13" s="2" t="s">
        <v>2013</v>
      </c>
      <c r="G13" s="2" t="s">
        <v>2014</v>
      </c>
      <c r="H13" s="2" t="s">
        <v>2015</v>
      </c>
      <c r="I13" s="2" t="s">
        <v>2016</v>
      </c>
      <c r="J13" s="2" t="s">
        <v>2017</v>
      </c>
      <c r="K13" s="2" t="s">
        <v>2018</v>
      </c>
      <c r="P13" s="1">
        <v>200</v>
      </c>
      <c r="Q13" s="2">
        <v>10.199999999999999</v>
      </c>
      <c r="R13" s="2">
        <v>8.89</v>
      </c>
      <c r="S13" s="2">
        <v>11.3</v>
      </c>
      <c r="U13" s="35">
        <f t="shared" si="2"/>
        <v>259.15139999999997</v>
      </c>
      <c r="V13" s="35">
        <f t="shared" si="0"/>
        <v>225.86823000000001</v>
      </c>
      <c r="W13" s="35">
        <f t="shared" si="1"/>
        <v>287.09910000000002</v>
      </c>
      <c r="X13" s="35"/>
    </row>
    <row r="14" spans="1:24" ht="24.75" thickTop="1" thickBot="1" x14ac:dyDescent="0.3">
      <c r="A14" s="1" t="s">
        <v>113</v>
      </c>
      <c r="B14" s="2" t="s">
        <v>2019</v>
      </c>
      <c r="C14" s="2" t="s">
        <v>2020</v>
      </c>
      <c r="D14" s="2" t="s">
        <v>2021</v>
      </c>
      <c r="E14" s="2" t="s">
        <v>2022</v>
      </c>
      <c r="F14" s="2" t="s">
        <v>2023</v>
      </c>
      <c r="G14" s="2" t="s">
        <v>2024</v>
      </c>
      <c r="H14" s="2" t="s">
        <v>2025</v>
      </c>
      <c r="I14" s="2" t="s">
        <v>2026</v>
      </c>
      <c r="J14" s="2" t="s">
        <v>2027</v>
      </c>
      <c r="K14" s="2" t="s">
        <v>2028</v>
      </c>
      <c r="P14" s="1">
        <v>500</v>
      </c>
      <c r="Q14" s="2">
        <v>12.4</v>
      </c>
      <c r="R14" s="2">
        <v>10.6</v>
      </c>
      <c r="S14" s="2">
        <v>13.7</v>
      </c>
      <c r="U14" s="35">
        <f t="shared" si="2"/>
        <v>315.04680000000002</v>
      </c>
      <c r="V14" s="35">
        <f t="shared" si="0"/>
        <v>269.31419999999997</v>
      </c>
      <c r="W14" s="35">
        <f t="shared" si="1"/>
        <v>348.07589999999999</v>
      </c>
      <c r="X14" s="35"/>
    </row>
    <row r="15" spans="1:24" ht="24.75" thickTop="1" thickBot="1" x14ac:dyDescent="0.3">
      <c r="A15" s="1" t="s">
        <v>124</v>
      </c>
      <c r="B15" s="2" t="s">
        <v>2029</v>
      </c>
      <c r="C15" s="2" t="s">
        <v>2030</v>
      </c>
      <c r="D15" s="2" t="s">
        <v>2031</v>
      </c>
      <c r="E15" s="2" t="s">
        <v>2032</v>
      </c>
      <c r="F15" s="2" t="s">
        <v>2033</v>
      </c>
      <c r="G15" s="2" t="s">
        <v>2034</v>
      </c>
      <c r="H15" s="2" t="s">
        <v>2035</v>
      </c>
      <c r="I15" s="2" t="s">
        <v>1254</v>
      </c>
      <c r="J15" s="2" t="s">
        <v>2036</v>
      </c>
      <c r="K15" s="2" t="s">
        <v>2037</v>
      </c>
      <c r="P15" s="1">
        <v>1000</v>
      </c>
      <c r="Q15" s="2">
        <v>14.3</v>
      </c>
      <c r="R15" s="2">
        <v>12.1</v>
      </c>
      <c r="S15" s="2">
        <v>15.8</v>
      </c>
      <c r="U15" s="35">
        <f t="shared" si="2"/>
        <v>363.32010000000002</v>
      </c>
      <c r="V15" s="35">
        <f t="shared" si="0"/>
        <v>307.42469999999997</v>
      </c>
      <c r="W15" s="35">
        <f t="shared" si="1"/>
        <v>401.43060000000003</v>
      </c>
      <c r="X15" s="35"/>
    </row>
    <row r="16" spans="1:24" ht="24.75" thickTop="1" thickBot="1" x14ac:dyDescent="0.3">
      <c r="A16" s="1" t="s">
        <v>135</v>
      </c>
      <c r="B16" s="2" t="s">
        <v>2038</v>
      </c>
      <c r="C16" s="2" t="s">
        <v>2039</v>
      </c>
      <c r="D16" s="2" t="s">
        <v>2040</v>
      </c>
      <c r="E16" s="2" t="s">
        <v>2041</v>
      </c>
      <c r="F16" s="2" t="s">
        <v>2042</v>
      </c>
      <c r="G16" s="2" t="s">
        <v>2043</v>
      </c>
      <c r="H16" s="2" t="s">
        <v>2044</v>
      </c>
      <c r="I16" s="2" t="s">
        <v>2045</v>
      </c>
      <c r="J16" s="2" t="s">
        <v>2046</v>
      </c>
      <c r="K16" s="2" t="s">
        <v>2047</v>
      </c>
      <c r="P16" s="80">
        <v>15</v>
      </c>
      <c r="Q16" s="35">
        <f>2.7421*P16^0.2571</f>
        <v>5.5011862836012071</v>
      </c>
      <c r="R16" s="81">
        <f>2.4993*P16^0.2507</f>
        <v>4.9279292928336274</v>
      </c>
      <c r="S16" s="81">
        <f>3.0939*P16^0.2537</f>
        <v>6.1500780145313954</v>
      </c>
      <c r="T16" s="38"/>
      <c r="U16" s="81">
        <f>Q16*25.406</f>
        <v>139.76313872117225</v>
      </c>
      <c r="V16" s="81">
        <f t="shared" ref="U16:W17" si="3">R16*25.406</f>
        <v>125.19897161373113</v>
      </c>
      <c r="W16" s="81">
        <f t="shared" si="3"/>
        <v>156.24888203718461</v>
      </c>
    </row>
    <row r="17" spans="1:23" ht="24.75" thickTop="1" thickBot="1" x14ac:dyDescent="0.3">
      <c r="A17" s="1" t="s">
        <v>146</v>
      </c>
      <c r="B17" s="2" t="s">
        <v>2048</v>
      </c>
      <c r="C17" s="2" t="s">
        <v>2049</v>
      </c>
      <c r="D17" s="2" t="s">
        <v>2050</v>
      </c>
      <c r="E17" s="2" t="s">
        <v>2051</v>
      </c>
      <c r="F17" s="2" t="s">
        <v>2052</v>
      </c>
      <c r="G17" s="2" t="s">
        <v>2053</v>
      </c>
      <c r="H17" s="2" t="s">
        <v>2054</v>
      </c>
      <c r="I17" s="2" t="s">
        <v>2055</v>
      </c>
      <c r="J17" s="2" t="s">
        <v>2056</v>
      </c>
      <c r="K17" s="2" t="s">
        <v>2057</v>
      </c>
      <c r="P17" s="80">
        <v>30</v>
      </c>
      <c r="Q17" s="35">
        <f>2.7942*P17^0.2579</f>
        <v>6.7174904843818926</v>
      </c>
      <c r="R17" s="81">
        <f>2.4993*P17^0.2507</f>
        <v>5.8631727163660701</v>
      </c>
      <c r="S17" s="81">
        <f>3.0939*P17^0.2537</f>
        <v>7.3324976892818912</v>
      </c>
      <c r="T17" s="38"/>
      <c r="U17" s="81">
        <f t="shared" si="3"/>
        <v>170.66456324620634</v>
      </c>
      <c r="V17" s="81">
        <f t="shared" si="3"/>
        <v>148.95976603199637</v>
      </c>
      <c r="W17" s="81">
        <f t="shared" si="3"/>
        <v>186.2894362938957</v>
      </c>
    </row>
    <row r="18" spans="1:23" ht="24.75" thickTop="1" thickBot="1" x14ac:dyDescent="0.3">
      <c r="A18" s="1" t="s">
        <v>157</v>
      </c>
      <c r="B18" s="2" t="s">
        <v>2058</v>
      </c>
      <c r="C18" s="2" t="s">
        <v>2059</v>
      </c>
      <c r="D18" s="2" t="s">
        <v>2060</v>
      </c>
      <c r="E18" s="2" t="s">
        <v>2061</v>
      </c>
      <c r="F18" s="2" t="s">
        <v>2062</v>
      </c>
      <c r="G18" s="2" t="s">
        <v>2063</v>
      </c>
      <c r="H18" s="2" t="s">
        <v>2064</v>
      </c>
      <c r="I18" s="2" t="s">
        <v>2065</v>
      </c>
      <c r="J18" s="2" t="s">
        <v>2066</v>
      </c>
      <c r="K18" s="2" t="s">
        <v>2067</v>
      </c>
    </row>
    <row r="19" spans="1:23" ht="24.75" thickTop="1" thickBot="1" x14ac:dyDescent="0.3">
      <c r="A19" s="1" t="s">
        <v>168</v>
      </c>
      <c r="B19" s="2" t="s">
        <v>2068</v>
      </c>
      <c r="C19" s="2" t="s">
        <v>2069</v>
      </c>
      <c r="D19" s="2" t="s">
        <v>2070</v>
      </c>
      <c r="E19" s="2" t="s">
        <v>2071</v>
      </c>
      <c r="F19" s="2" t="s">
        <v>2072</v>
      </c>
      <c r="G19" s="2" t="s">
        <v>2073</v>
      </c>
      <c r="H19" s="2" t="s">
        <v>2074</v>
      </c>
      <c r="I19" s="2" t="s">
        <v>2075</v>
      </c>
      <c r="J19" s="2" t="s">
        <v>2076</v>
      </c>
      <c r="K19" s="2" t="s">
        <v>2077</v>
      </c>
    </row>
    <row r="20" spans="1:23" ht="24.75" thickTop="1" thickBot="1" x14ac:dyDescent="0.3">
      <c r="A20" s="1" t="s">
        <v>179</v>
      </c>
      <c r="B20" s="2" t="s">
        <v>2078</v>
      </c>
      <c r="C20" s="2" t="s">
        <v>2079</v>
      </c>
      <c r="D20" s="2" t="s">
        <v>2080</v>
      </c>
      <c r="E20" s="2" t="s">
        <v>2081</v>
      </c>
      <c r="F20" s="2" t="s">
        <v>2082</v>
      </c>
      <c r="G20" s="2" t="s">
        <v>2083</v>
      </c>
      <c r="H20" s="2" t="s">
        <v>2084</v>
      </c>
      <c r="I20" s="2" t="s">
        <v>2085</v>
      </c>
      <c r="J20" s="2" t="s">
        <v>2086</v>
      </c>
      <c r="K20" s="2" t="s">
        <v>2087</v>
      </c>
    </row>
    <row r="21" spans="1:23" ht="24.75" thickTop="1" thickBot="1" x14ac:dyDescent="0.3">
      <c r="A21" s="1" t="s">
        <v>190</v>
      </c>
      <c r="B21" s="2" t="s">
        <v>2088</v>
      </c>
      <c r="C21" s="2" t="s">
        <v>948</v>
      </c>
      <c r="D21" s="2" t="s">
        <v>2089</v>
      </c>
      <c r="E21" s="2" t="s">
        <v>2090</v>
      </c>
      <c r="F21" s="2" t="s">
        <v>2091</v>
      </c>
      <c r="G21" s="2" t="s">
        <v>2092</v>
      </c>
      <c r="H21" s="2" t="s">
        <v>2093</v>
      </c>
      <c r="I21" s="2" t="s">
        <v>2094</v>
      </c>
      <c r="J21" s="2" t="s">
        <v>2095</v>
      </c>
      <c r="K21" s="2" t="s">
        <v>2096</v>
      </c>
      <c r="P21" t="s">
        <v>3770</v>
      </c>
      <c r="Q21" t="s">
        <v>3767</v>
      </c>
      <c r="R21" s="9">
        <v>36008</v>
      </c>
    </row>
    <row r="22" spans="1:23" ht="24.75" thickTop="1" thickBot="1" x14ac:dyDescent="0.3">
      <c r="A22" s="1" t="s">
        <v>201</v>
      </c>
      <c r="B22" s="2" t="s">
        <v>760</v>
      </c>
      <c r="C22" s="2" t="s">
        <v>2097</v>
      </c>
      <c r="D22" s="2" t="s">
        <v>2098</v>
      </c>
      <c r="E22" s="2" t="s">
        <v>385</v>
      </c>
      <c r="F22" s="2" t="s">
        <v>2099</v>
      </c>
      <c r="G22" s="2" t="s">
        <v>2100</v>
      </c>
      <c r="H22" s="2" t="s">
        <v>2101</v>
      </c>
      <c r="I22" s="2" t="s">
        <v>2102</v>
      </c>
      <c r="J22" s="2" t="s">
        <v>200</v>
      </c>
      <c r="K22" s="2" t="s">
        <v>1730</v>
      </c>
    </row>
    <row r="23" spans="1:23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N1" workbookViewId="0">
      <selection activeCell="U17" sqref="U17:W17"/>
    </sheetView>
  </sheetViews>
  <sheetFormatPr defaultRowHeight="15" x14ac:dyDescent="0.25"/>
  <cols>
    <col min="14" max="14" width="31.7109375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23" ht="24.75" thickTop="1" thickBot="1" x14ac:dyDescent="0.3">
      <c r="A4" s="1" t="s">
        <v>3</v>
      </c>
      <c r="B4" s="2" t="s">
        <v>2109</v>
      </c>
      <c r="C4" s="2" t="s">
        <v>2110</v>
      </c>
      <c r="D4" s="2" t="s">
        <v>2111</v>
      </c>
      <c r="E4" s="2" t="s">
        <v>2112</v>
      </c>
      <c r="F4" s="2" t="s">
        <v>2113</v>
      </c>
      <c r="G4" s="2" t="s">
        <v>2114</v>
      </c>
      <c r="H4" s="2" t="s">
        <v>2115</v>
      </c>
      <c r="I4" s="2" t="s">
        <v>2116</v>
      </c>
      <c r="J4" s="2" t="s">
        <v>2117</v>
      </c>
      <c r="K4" s="2" t="s">
        <v>2118</v>
      </c>
      <c r="N4" s="3" t="s">
        <v>1320</v>
      </c>
    </row>
    <row r="5" spans="1:23" ht="24.75" thickTop="1" thickBot="1" x14ac:dyDescent="0.3">
      <c r="A5" s="1" t="s">
        <v>14</v>
      </c>
      <c r="B5" s="2" t="s">
        <v>2119</v>
      </c>
      <c r="C5" s="2" t="s">
        <v>2120</v>
      </c>
      <c r="D5" s="2" t="s">
        <v>2121</v>
      </c>
      <c r="E5" s="2" t="s">
        <v>2122</v>
      </c>
      <c r="F5" s="2" t="s">
        <v>2123</v>
      </c>
      <c r="G5" s="2" t="s">
        <v>2124</v>
      </c>
      <c r="H5" s="2" t="s">
        <v>2125</v>
      </c>
      <c r="I5" s="2" t="s">
        <v>2126</v>
      </c>
      <c r="J5" s="2" t="s">
        <v>2127</v>
      </c>
      <c r="K5" s="2" t="s">
        <v>2128</v>
      </c>
      <c r="N5" s="4" t="s">
        <v>2290</v>
      </c>
      <c r="P5" t="s">
        <v>212</v>
      </c>
      <c r="Q5" t="s">
        <v>102</v>
      </c>
      <c r="R5" t="s">
        <v>213</v>
      </c>
      <c r="S5" t="s">
        <v>1148</v>
      </c>
      <c r="T5" s="38"/>
      <c r="U5" s="38" t="s">
        <v>102</v>
      </c>
      <c r="V5" s="38" t="s">
        <v>213</v>
      </c>
      <c r="W5" s="38" t="s">
        <v>1148</v>
      </c>
    </row>
    <row r="6" spans="1:23" ht="25.5" thickTop="1" thickBot="1" x14ac:dyDescent="0.3">
      <c r="A6" s="1" t="s">
        <v>25</v>
      </c>
      <c r="B6" s="2" t="s">
        <v>2129</v>
      </c>
      <c r="C6" s="2" t="s">
        <v>2130</v>
      </c>
      <c r="D6" s="2" t="s">
        <v>2131</v>
      </c>
      <c r="E6" s="2" t="s">
        <v>2132</v>
      </c>
      <c r="F6" s="2" t="s">
        <v>2133</v>
      </c>
      <c r="G6" s="2" t="s">
        <v>2134</v>
      </c>
      <c r="H6" s="2" t="s">
        <v>2135</v>
      </c>
      <c r="I6" s="2" t="s">
        <v>2136</v>
      </c>
      <c r="J6" s="2" t="s">
        <v>2137</v>
      </c>
      <c r="K6" s="2" t="s">
        <v>2138</v>
      </c>
      <c r="N6" s="4" t="s">
        <v>2291</v>
      </c>
      <c r="P6" s="1">
        <v>1</v>
      </c>
      <c r="Q6" s="2">
        <v>2.93</v>
      </c>
      <c r="R6" s="2">
        <v>2.73</v>
      </c>
      <c r="S6" s="2">
        <v>3.19</v>
      </c>
      <c r="T6" s="38"/>
      <c r="U6" s="81">
        <f>Q6*25.406</f>
        <v>74.439580000000007</v>
      </c>
      <c r="V6" s="81">
        <f>R6*25.406</f>
        <v>69.358379999999997</v>
      </c>
      <c r="W6" s="81">
        <f>S6*25.406</f>
        <v>81.045139999999989</v>
      </c>
    </row>
    <row r="7" spans="1:23" ht="24.75" thickTop="1" thickBot="1" x14ac:dyDescent="0.3">
      <c r="A7" s="1" t="s">
        <v>36</v>
      </c>
      <c r="B7" s="2" t="s">
        <v>2131</v>
      </c>
      <c r="C7" s="2" t="s">
        <v>2139</v>
      </c>
      <c r="D7" s="2" t="s">
        <v>2140</v>
      </c>
      <c r="E7" s="2" t="s">
        <v>2141</v>
      </c>
      <c r="F7" s="2" t="s">
        <v>2142</v>
      </c>
      <c r="G7" s="2" t="s">
        <v>2143</v>
      </c>
      <c r="H7" s="2" t="s">
        <v>2144</v>
      </c>
      <c r="I7" s="2" t="s">
        <v>2145</v>
      </c>
      <c r="J7" s="2" t="s">
        <v>2146</v>
      </c>
      <c r="K7" s="2" t="s">
        <v>2147</v>
      </c>
      <c r="N7" s="4" t="s">
        <v>2292</v>
      </c>
      <c r="P7" s="1">
        <v>2</v>
      </c>
      <c r="Q7" s="2">
        <v>3.57</v>
      </c>
      <c r="R7" s="2">
        <v>3.32</v>
      </c>
      <c r="S7" s="2">
        <v>3.88</v>
      </c>
      <c r="T7" s="38"/>
      <c r="U7" s="81">
        <f>Q7*25.406</f>
        <v>90.699419999999989</v>
      </c>
      <c r="V7" s="81">
        <f t="shared" ref="U7:W15" si="0">R7*25.406</f>
        <v>84.347919999999988</v>
      </c>
      <c r="W7" s="81">
        <f t="shared" si="0"/>
        <v>98.575279999999992</v>
      </c>
    </row>
    <row r="8" spans="1:23" ht="24.75" thickTop="1" thickBot="1" x14ac:dyDescent="0.3">
      <c r="A8" s="1" t="s">
        <v>47</v>
      </c>
      <c r="B8" s="2" t="s">
        <v>2148</v>
      </c>
      <c r="C8" s="2" t="s">
        <v>2149</v>
      </c>
      <c r="D8" s="2" t="s">
        <v>2150</v>
      </c>
      <c r="E8" s="2" t="s">
        <v>2151</v>
      </c>
      <c r="F8" s="2" t="s">
        <v>2152</v>
      </c>
      <c r="G8" s="2" t="s">
        <v>2153</v>
      </c>
      <c r="H8" s="2" t="s">
        <v>2154</v>
      </c>
      <c r="I8" s="2" t="s">
        <v>2155</v>
      </c>
      <c r="J8" s="2" t="s">
        <v>2156</v>
      </c>
      <c r="K8" s="2" t="s">
        <v>2157</v>
      </c>
      <c r="N8" s="4" t="s">
        <v>2293</v>
      </c>
      <c r="P8" s="1">
        <v>5</v>
      </c>
      <c r="Q8" s="2">
        <v>4.62</v>
      </c>
      <c r="R8" s="2">
        <v>4.28</v>
      </c>
      <c r="S8" s="2">
        <v>5.0199999999999996</v>
      </c>
      <c r="T8" s="38"/>
      <c r="U8" s="81">
        <f t="shared" si="0"/>
        <v>117.37572</v>
      </c>
      <c r="V8" s="81">
        <f t="shared" si="0"/>
        <v>108.73768</v>
      </c>
      <c r="W8" s="81">
        <f t="shared" si="0"/>
        <v>127.53811999999998</v>
      </c>
    </row>
    <row r="9" spans="1:23" ht="24.75" thickTop="1" thickBot="1" x14ac:dyDescent="0.3">
      <c r="A9" s="1" t="s">
        <v>58</v>
      </c>
      <c r="B9" s="2" t="s">
        <v>2158</v>
      </c>
      <c r="C9" s="2" t="s">
        <v>2159</v>
      </c>
      <c r="D9" s="2" t="s">
        <v>2160</v>
      </c>
      <c r="E9" s="2" t="s">
        <v>2161</v>
      </c>
      <c r="F9" s="2" t="s">
        <v>2162</v>
      </c>
      <c r="G9" s="2" t="s">
        <v>2163</v>
      </c>
      <c r="H9" s="2" t="s">
        <v>2164</v>
      </c>
      <c r="I9" s="2" t="s">
        <v>2165</v>
      </c>
      <c r="J9" s="2" t="s">
        <v>2166</v>
      </c>
      <c r="K9" s="2" t="s">
        <v>2167</v>
      </c>
      <c r="N9" s="4" t="s">
        <v>2294</v>
      </c>
      <c r="P9" s="1">
        <v>10</v>
      </c>
      <c r="Q9" s="2">
        <v>5.5</v>
      </c>
      <c r="R9" s="2">
        <v>5.08</v>
      </c>
      <c r="S9" s="2">
        <v>5.97</v>
      </c>
      <c r="T9" s="38"/>
      <c r="U9" s="81">
        <f t="shared" si="0"/>
        <v>139.733</v>
      </c>
      <c r="V9" s="81">
        <f t="shared" si="0"/>
        <v>129.06247999999999</v>
      </c>
      <c r="W9" s="81">
        <f t="shared" si="0"/>
        <v>151.67381999999998</v>
      </c>
    </row>
    <row r="10" spans="1:23" ht="24.75" thickTop="1" thickBot="1" x14ac:dyDescent="0.3">
      <c r="A10" s="1" t="s">
        <v>69</v>
      </c>
      <c r="B10" s="2" t="s">
        <v>2168</v>
      </c>
      <c r="C10" s="2" t="s">
        <v>2169</v>
      </c>
      <c r="D10" s="2" t="s">
        <v>2170</v>
      </c>
      <c r="E10" s="2" t="s">
        <v>2171</v>
      </c>
      <c r="F10" s="2" t="s">
        <v>2172</v>
      </c>
      <c r="G10" s="2" t="s">
        <v>2173</v>
      </c>
      <c r="H10" s="2" t="s">
        <v>2174</v>
      </c>
      <c r="I10" s="2" t="s">
        <v>2175</v>
      </c>
      <c r="J10" s="2" t="s">
        <v>2176</v>
      </c>
      <c r="K10" s="2" t="s">
        <v>2177</v>
      </c>
      <c r="N10" s="4" t="s">
        <v>2295</v>
      </c>
      <c r="P10" s="1">
        <v>25</v>
      </c>
      <c r="Q10" s="2">
        <v>6.82</v>
      </c>
      <c r="R10" s="2">
        <v>6.25</v>
      </c>
      <c r="S10" s="2">
        <v>7.39</v>
      </c>
      <c r="T10" s="38"/>
      <c r="U10" s="81">
        <f>Q10*25.406</f>
        <v>173.26892000000001</v>
      </c>
      <c r="V10" s="81">
        <f>R10*25.406</f>
        <v>158.78749999999999</v>
      </c>
      <c r="W10" s="81">
        <f>S10*25.406</f>
        <v>187.75033999999999</v>
      </c>
    </row>
    <row r="11" spans="1:23" ht="24.75" thickTop="1" thickBot="1" x14ac:dyDescent="0.3">
      <c r="A11" s="1" t="s">
        <v>80</v>
      </c>
      <c r="B11" s="2" t="s">
        <v>2178</v>
      </c>
      <c r="C11" s="2" t="s">
        <v>2179</v>
      </c>
      <c r="D11" s="2" t="s">
        <v>2180</v>
      </c>
      <c r="E11" s="2" t="s">
        <v>2181</v>
      </c>
      <c r="F11" s="2" t="s">
        <v>2182</v>
      </c>
      <c r="G11" s="2" t="s">
        <v>2183</v>
      </c>
      <c r="H11" s="2" t="s">
        <v>2184</v>
      </c>
      <c r="I11" s="2" t="s">
        <v>2185</v>
      </c>
      <c r="J11" s="2" t="s">
        <v>2186</v>
      </c>
      <c r="K11" s="2" t="s">
        <v>2187</v>
      </c>
      <c r="P11" s="1">
        <v>50</v>
      </c>
      <c r="Q11" s="2">
        <v>7.95</v>
      </c>
      <c r="R11" s="2">
        <v>7.22</v>
      </c>
      <c r="S11" s="2">
        <v>8.61</v>
      </c>
      <c r="T11" s="38"/>
      <c r="U11" s="81">
        <f t="shared" si="0"/>
        <v>201.9777</v>
      </c>
      <c r="V11" s="81">
        <f t="shared" si="0"/>
        <v>183.43131999999997</v>
      </c>
      <c r="W11" s="81">
        <f t="shared" si="0"/>
        <v>218.74565999999999</v>
      </c>
    </row>
    <row r="12" spans="1:23" ht="24.75" thickTop="1" thickBot="1" x14ac:dyDescent="0.3">
      <c r="A12" s="1" t="s">
        <v>91</v>
      </c>
      <c r="B12" s="2" t="s">
        <v>2188</v>
      </c>
      <c r="C12" s="2" t="s">
        <v>2189</v>
      </c>
      <c r="D12" s="2" t="s">
        <v>2190</v>
      </c>
      <c r="E12" s="2" t="s">
        <v>2191</v>
      </c>
      <c r="F12" s="2" t="s">
        <v>2192</v>
      </c>
      <c r="G12" s="2" t="s">
        <v>2193</v>
      </c>
      <c r="H12" s="2" t="s">
        <v>2194</v>
      </c>
      <c r="I12" s="2" t="s">
        <v>2195</v>
      </c>
      <c r="J12" s="2" t="s">
        <v>2196</v>
      </c>
      <c r="K12" s="2" t="s">
        <v>2197</v>
      </c>
      <c r="P12" s="1">
        <v>100</v>
      </c>
      <c r="Q12" s="2">
        <v>9.1999999999999993</v>
      </c>
      <c r="R12" s="2">
        <v>8.27</v>
      </c>
      <c r="S12" s="2">
        <v>9.9499999999999993</v>
      </c>
      <c r="T12" s="38"/>
      <c r="U12" s="81">
        <f t="shared" si="0"/>
        <v>233.73519999999996</v>
      </c>
      <c r="V12" s="81">
        <f t="shared" si="0"/>
        <v>210.10761999999997</v>
      </c>
      <c r="W12" s="81">
        <f t="shared" si="0"/>
        <v>252.78969999999998</v>
      </c>
    </row>
    <row r="13" spans="1:23" ht="24.75" thickTop="1" thickBot="1" x14ac:dyDescent="0.3">
      <c r="A13" s="1" t="s">
        <v>102</v>
      </c>
      <c r="B13" s="2" t="s">
        <v>2198</v>
      </c>
      <c r="C13" s="2" t="s">
        <v>2199</v>
      </c>
      <c r="D13" s="2" t="s">
        <v>2200</v>
      </c>
      <c r="E13" s="2" t="s">
        <v>2201</v>
      </c>
      <c r="F13" s="2" t="s">
        <v>2202</v>
      </c>
      <c r="G13" s="2" t="s">
        <v>2203</v>
      </c>
      <c r="H13" s="2" t="s">
        <v>2204</v>
      </c>
      <c r="I13" s="2" t="s">
        <v>2205</v>
      </c>
      <c r="J13" s="2" t="s">
        <v>2206</v>
      </c>
      <c r="K13" s="2" t="s">
        <v>2207</v>
      </c>
      <c r="P13" s="1">
        <v>200</v>
      </c>
      <c r="Q13" s="2">
        <v>10.6</v>
      </c>
      <c r="R13" s="2">
        <v>9.42</v>
      </c>
      <c r="S13" s="2">
        <v>11.4</v>
      </c>
      <c r="T13" s="38"/>
      <c r="U13" s="81">
        <f t="shared" si="0"/>
        <v>269.30359999999996</v>
      </c>
      <c r="V13" s="81">
        <f t="shared" si="0"/>
        <v>239.32451999999998</v>
      </c>
      <c r="W13" s="81">
        <f t="shared" si="0"/>
        <v>289.6284</v>
      </c>
    </row>
    <row r="14" spans="1:23" ht="24.75" thickTop="1" thickBot="1" x14ac:dyDescent="0.3">
      <c r="A14" s="1" t="s">
        <v>113</v>
      </c>
      <c r="B14" s="2" t="s">
        <v>321</v>
      </c>
      <c r="C14" s="2" t="s">
        <v>2208</v>
      </c>
      <c r="D14" s="2" t="s">
        <v>2209</v>
      </c>
      <c r="E14" s="2" t="s">
        <v>2210</v>
      </c>
      <c r="F14" s="2" t="s">
        <v>2211</v>
      </c>
      <c r="G14" s="2" t="s">
        <v>2212</v>
      </c>
      <c r="H14" s="2" t="s">
        <v>2213</v>
      </c>
      <c r="I14" s="2" t="s">
        <v>2214</v>
      </c>
      <c r="J14" s="2" t="s">
        <v>2215</v>
      </c>
      <c r="K14" s="2" t="s">
        <v>2216</v>
      </c>
      <c r="P14" s="1">
        <v>500</v>
      </c>
      <c r="Q14" s="2">
        <v>12.6</v>
      </c>
      <c r="R14" s="2">
        <v>11.1</v>
      </c>
      <c r="S14" s="2">
        <v>13.7</v>
      </c>
      <c r="T14" s="38"/>
      <c r="U14" s="81">
        <f>Q14*25.406</f>
        <v>320.11559999999997</v>
      </c>
      <c r="V14" s="81">
        <f>R14*25.406</f>
        <v>282.00659999999999</v>
      </c>
      <c r="W14" s="81">
        <f>S14*25.406</f>
        <v>348.06219999999996</v>
      </c>
    </row>
    <row r="15" spans="1:23" ht="24.75" thickTop="1" thickBot="1" x14ac:dyDescent="0.3">
      <c r="A15" s="1" t="s">
        <v>124</v>
      </c>
      <c r="B15" s="2" t="s">
        <v>2217</v>
      </c>
      <c r="C15" s="2" t="s">
        <v>2218</v>
      </c>
      <c r="D15" s="2" t="s">
        <v>2219</v>
      </c>
      <c r="E15" s="2" t="s">
        <v>2220</v>
      </c>
      <c r="F15" s="2" t="s">
        <v>2221</v>
      </c>
      <c r="G15" s="2" t="s">
        <v>2222</v>
      </c>
      <c r="H15" s="2" t="s">
        <v>2223</v>
      </c>
      <c r="I15" s="2" t="s">
        <v>328</v>
      </c>
      <c r="J15" s="2" t="s">
        <v>2224</v>
      </c>
      <c r="K15" s="2" t="s">
        <v>2225</v>
      </c>
      <c r="P15" s="1">
        <v>1000</v>
      </c>
      <c r="Q15" s="2">
        <v>14.4</v>
      </c>
      <c r="R15" s="2">
        <v>12.4</v>
      </c>
      <c r="S15" s="2">
        <v>15.7</v>
      </c>
      <c r="T15" s="38"/>
      <c r="U15" s="81">
        <f t="shared" si="0"/>
        <v>365.84640000000002</v>
      </c>
      <c r="V15" s="81">
        <f t="shared" si="0"/>
        <v>315.03440000000001</v>
      </c>
      <c r="W15" s="81">
        <f t="shared" si="0"/>
        <v>398.87419999999997</v>
      </c>
    </row>
    <row r="16" spans="1:23" ht="24.75" thickTop="1" thickBot="1" x14ac:dyDescent="0.3">
      <c r="A16" s="1" t="s">
        <v>135</v>
      </c>
      <c r="B16" s="2" t="s">
        <v>2226</v>
      </c>
      <c r="C16" s="2" t="s">
        <v>2227</v>
      </c>
      <c r="D16" s="2" t="s">
        <v>2228</v>
      </c>
      <c r="E16" s="2" t="s">
        <v>2229</v>
      </c>
      <c r="F16" s="2" t="s">
        <v>2230</v>
      </c>
      <c r="G16" s="2" t="s">
        <v>2231</v>
      </c>
      <c r="H16" s="2" t="s">
        <v>2232</v>
      </c>
      <c r="I16" s="2" t="s">
        <v>2233</v>
      </c>
      <c r="J16" s="2" t="s">
        <v>2234</v>
      </c>
      <c r="K16" s="2" t="s">
        <v>1264</v>
      </c>
      <c r="P16" s="80">
        <v>15</v>
      </c>
      <c r="Q16" s="35">
        <f>3.0202*P16^0.2483</f>
        <v>5.9164222662840409</v>
      </c>
      <c r="R16" s="81">
        <f>2.8256*P16^0.2408</f>
        <v>5.4239222703781573</v>
      </c>
      <c r="S16" s="81">
        <f>3.3876*P16^0.247</f>
        <v>6.6128194480235791</v>
      </c>
      <c r="T16" s="38"/>
      <c r="U16" s="81">
        <f t="shared" ref="U16:W17" si="1">Q16*25.406</f>
        <v>150.31262409721234</v>
      </c>
      <c r="V16" s="81">
        <f t="shared" si="1"/>
        <v>137.80016920122745</v>
      </c>
      <c r="W16" s="81">
        <f t="shared" si="1"/>
        <v>168.00529089648705</v>
      </c>
    </row>
    <row r="17" spans="1:23" ht="24.75" thickTop="1" thickBot="1" x14ac:dyDescent="0.3">
      <c r="A17" s="1" t="s">
        <v>146</v>
      </c>
      <c r="B17" s="2" t="s">
        <v>2235</v>
      </c>
      <c r="C17" s="2" t="s">
        <v>2236</v>
      </c>
      <c r="D17" s="2" t="s">
        <v>2237</v>
      </c>
      <c r="E17" s="2" t="s">
        <v>2238</v>
      </c>
      <c r="F17" s="2" t="s">
        <v>2239</v>
      </c>
      <c r="G17" s="2" t="s">
        <v>2240</v>
      </c>
      <c r="H17" s="2" t="s">
        <v>924</v>
      </c>
      <c r="I17" s="2" t="s">
        <v>925</v>
      </c>
      <c r="J17" s="2" t="s">
        <v>2241</v>
      </c>
      <c r="K17" s="2" t="s">
        <v>2242</v>
      </c>
      <c r="P17" s="80">
        <v>30</v>
      </c>
      <c r="Q17" s="35">
        <f>3.0202*P17^0.2483</f>
        <v>7.0275656401623197</v>
      </c>
      <c r="R17" s="81">
        <f>2.8256*P17^0.2408</f>
        <v>6.4091654082319698</v>
      </c>
      <c r="S17" s="81">
        <f>3.3876*P17^0.247</f>
        <v>7.8476761752283384</v>
      </c>
      <c r="T17" s="38"/>
      <c r="U17" s="81">
        <f t="shared" si="1"/>
        <v>178.54233265396388</v>
      </c>
      <c r="V17" s="81">
        <f t="shared" si="1"/>
        <v>162.83125636154142</v>
      </c>
      <c r="W17" s="81">
        <f t="shared" si="1"/>
        <v>199.37806090785116</v>
      </c>
    </row>
    <row r="18" spans="1:23" ht="24.75" thickTop="1" thickBot="1" x14ac:dyDescent="0.3">
      <c r="A18" s="1" t="s">
        <v>157</v>
      </c>
      <c r="B18" s="2" t="s">
        <v>2243</v>
      </c>
      <c r="C18" s="2" t="s">
        <v>2244</v>
      </c>
      <c r="D18" s="2" t="s">
        <v>2245</v>
      </c>
      <c r="E18" s="2" t="s">
        <v>2246</v>
      </c>
      <c r="F18" s="2" t="s">
        <v>2247</v>
      </c>
      <c r="G18" s="2" t="s">
        <v>2248</v>
      </c>
      <c r="H18" s="2" t="s">
        <v>2249</v>
      </c>
      <c r="I18" s="2" t="s">
        <v>2250</v>
      </c>
      <c r="J18" s="2" t="s">
        <v>2251</v>
      </c>
      <c r="K18" s="2" t="s">
        <v>2252</v>
      </c>
    </row>
    <row r="19" spans="1:23" ht="24.75" thickTop="1" thickBot="1" x14ac:dyDescent="0.3">
      <c r="A19" s="1" t="s">
        <v>168</v>
      </c>
      <c r="B19" s="2" t="s">
        <v>2253</v>
      </c>
      <c r="C19" s="2" t="s">
        <v>2254</v>
      </c>
      <c r="D19" s="2" t="s">
        <v>2255</v>
      </c>
      <c r="E19" s="2" t="s">
        <v>2256</v>
      </c>
      <c r="F19" s="2" t="s">
        <v>2257</v>
      </c>
      <c r="G19" s="2" t="s">
        <v>2258</v>
      </c>
      <c r="H19" s="2" t="s">
        <v>558</v>
      </c>
      <c r="I19" s="2" t="s">
        <v>2259</v>
      </c>
      <c r="J19" s="2" t="s">
        <v>2260</v>
      </c>
      <c r="K19" s="2" t="s">
        <v>2261</v>
      </c>
    </row>
    <row r="20" spans="1:23" ht="24.75" thickTop="1" thickBot="1" x14ac:dyDescent="0.3">
      <c r="A20" s="1" t="s">
        <v>179</v>
      </c>
      <c r="B20" s="2" t="s">
        <v>2262</v>
      </c>
      <c r="C20" s="2" t="s">
        <v>2263</v>
      </c>
      <c r="D20" s="2" t="s">
        <v>2264</v>
      </c>
      <c r="E20" s="2" t="s">
        <v>2265</v>
      </c>
      <c r="F20" s="2" t="s">
        <v>2266</v>
      </c>
      <c r="G20" s="2" t="s">
        <v>2267</v>
      </c>
      <c r="H20" s="2" t="s">
        <v>1712</v>
      </c>
      <c r="I20" s="2" t="s">
        <v>1301</v>
      </c>
      <c r="J20" s="2" t="s">
        <v>2268</v>
      </c>
      <c r="K20" s="2" t="s">
        <v>2269</v>
      </c>
    </row>
    <row r="21" spans="1:23" ht="24.75" thickTop="1" thickBot="1" x14ac:dyDescent="0.3">
      <c r="A21" s="1" t="s">
        <v>190</v>
      </c>
      <c r="B21" s="2" t="s">
        <v>2270</v>
      </c>
      <c r="C21" s="2" t="s">
        <v>2271</v>
      </c>
      <c r="D21" s="2" t="s">
        <v>2272</v>
      </c>
      <c r="E21" s="2" t="s">
        <v>2273</v>
      </c>
      <c r="F21" s="2" t="s">
        <v>2274</v>
      </c>
      <c r="G21" s="2" t="s">
        <v>2275</v>
      </c>
      <c r="H21" s="2" t="s">
        <v>2276</v>
      </c>
      <c r="I21" s="2" t="s">
        <v>2277</v>
      </c>
      <c r="J21" s="2" t="s">
        <v>2278</v>
      </c>
      <c r="K21" s="2" t="s">
        <v>2279</v>
      </c>
    </row>
    <row r="22" spans="1:23" ht="24.75" thickTop="1" thickBot="1" x14ac:dyDescent="0.3">
      <c r="A22" s="1" t="s">
        <v>201</v>
      </c>
      <c r="B22" s="2" t="s">
        <v>2280</v>
      </c>
      <c r="C22" s="2" t="s">
        <v>2281</v>
      </c>
      <c r="D22" s="2" t="s">
        <v>2282</v>
      </c>
      <c r="E22" s="2" t="s">
        <v>2283</v>
      </c>
      <c r="F22" s="2" t="s">
        <v>2284</v>
      </c>
      <c r="G22" s="2" t="s">
        <v>2285</v>
      </c>
      <c r="H22" s="2" t="s">
        <v>2286</v>
      </c>
      <c r="I22" s="2" t="s">
        <v>2287</v>
      </c>
      <c r="J22" s="2" t="s">
        <v>2288</v>
      </c>
      <c r="K22" s="2" t="s">
        <v>2289</v>
      </c>
    </row>
    <row r="23" spans="1:23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>
      <selection activeCell="D16" sqref="D16"/>
    </sheetView>
  </sheetViews>
  <sheetFormatPr defaultColWidth="8.85546875" defaultRowHeight="15" x14ac:dyDescent="0.25"/>
  <cols>
    <col min="1" max="1" width="8.85546875" style="65"/>
    <col min="2" max="2" width="20.85546875" style="65" customWidth="1"/>
    <col min="3" max="3" width="8.85546875" style="65"/>
    <col min="4" max="4" width="11.42578125" style="56" bestFit="1" customWidth="1"/>
    <col min="5" max="13" width="8.85546875" style="56"/>
    <col min="14" max="27" width="8.85546875" style="65"/>
    <col min="28" max="28" width="21.7109375" style="65" customWidth="1"/>
    <col min="29" max="16384" width="8.85546875" style="65"/>
  </cols>
  <sheetData>
    <row r="1" spans="1:31" x14ac:dyDescent="0.25">
      <c r="B1" s="65" t="s">
        <v>3779</v>
      </c>
      <c r="C1" s="65" t="s">
        <v>212</v>
      </c>
      <c r="D1" s="66">
        <v>1</v>
      </c>
      <c r="E1" s="66">
        <v>2</v>
      </c>
      <c r="F1" s="66">
        <v>5</v>
      </c>
      <c r="G1" s="66">
        <v>10</v>
      </c>
      <c r="H1" s="66">
        <v>25</v>
      </c>
      <c r="I1" s="66">
        <v>50</v>
      </c>
      <c r="J1" s="66">
        <v>100</v>
      </c>
      <c r="K1" s="66">
        <v>200</v>
      </c>
      <c r="L1" s="66">
        <v>500</v>
      </c>
      <c r="M1" s="66">
        <v>1000</v>
      </c>
      <c r="O1" s="56" t="s">
        <v>212</v>
      </c>
      <c r="P1" s="66">
        <v>1</v>
      </c>
      <c r="Q1" s="66">
        <v>2</v>
      </c>
      <c r="R1" s="66">
        <v>5</v>
      </c>
      <c r="S1" s="66">
        <v>10</v>
      </c>
      <c r="T1" s="66">
        <v>25</v>
      </c>
      <c r="U1" s="66">
        <v>50</v>
      </c>
      <c r="V1" s="66">
        <v>100</v>
      </c>
      <c r="W1" s="66">
        <v>200</v>
      </c>
      <c r="X1" s="66">
        <v>500</v>
      </c>
      <c r="Y1" s="66">
        <v>1000</v>
      </c>
      <c r="AB1" s="39" t="s">
        <v>4505</v>
      </c>
      <c r="AC1" s="24">
        <v>38.983330000000002</v>
      </c>
      <c r="AD1" s="25">
        <v>-76.483329999999995</v>
      </c>
      <c r="AE1" s="26">
        <v>3</v>
      </c>
    </row>
    <row r="2" spans="1:31" x14ac:dyDescent="0.25">
      <c r="B2" s="65" t="s">
        <v>3796</v>
      </c>
      <c r="C2" s="65" t="s">
        <v>102</v>
      </c>
      <c r="D2" s="8">
        <v>2.66</v>
      </c>
      <c r="E2" s="8">
        <v>3.23</v>
      </c>
      <c r="F2" s="8">
        <v>4.1900000000000004</v>
      </c>
      <c r="G2" s="8">
        <v>5.0199999999999996</v>
      </c>
      <c r="H2" s="8">
        <v>6.29</v>
      </c>
      <c r="I2" s="8">
        <v>7.41</v>
      </c>
      <c r="J2" s="8">
        <v>8.67</v>
      </c>
      <c r="K2" s="8">
        <v>10.1</v>
      </c>
      <c r="L2" s="8">
        <v>12.3</v>
      </c>
      <c r="M2" s="8">
        <v>14.2</v>
      </c>
      <c r="O2" s="65" t="s">
        <v>7296</v>
      </c>
      <c r="P2" s="68">
        <f t="shared" ref="P2:Y2" si="0">D2*25.406</f>
        <v>67.57996</v>
      </c>
      <c r="Q2" s="68">
        <f t="shared" si="0"/>
        <v>82.06138</v>
      </c>
      <c r="R2" s="68">
        <f t="shared" si="0"/>
        <v>106.45114000000001</v>
      </c>
      <c r="S2" s="68">
        <f t="shared" si="0"/>
        <v>127.53811999999998</v>
      </c>
      <c r="T2" s="68">
        <f t="shared" si="0"/>
        <v>159.80374</v>
      </c>
      <c r="U2" s="68">
        <f t="shared" si="0"/>
        <v>188.25845999999999</v>
      </c>
      <c r="V2" s="68">
        <f t="shared" si="0"/>
        <v>220.27001999999999</v>
      </c>
      <c r="W2" s="68">
        <f t="shared" si="0"/>
        <v>256.60059999999999</v>
      </c>
      <c r="X2" s="68">
        <f t="shared" si="0"/>
        <v>312.49380000000002</v>
      </c>
      <c r="Y2" s="68">
        <f t="shared" si="0"/>
        <v>360.76519999999999</v>
      </c>
      <c r="AB2" s="39" t="s">
        <v>4527</v>
      </c>
      <c r="AC2" s="24">
        <v>37.709099999999999</v>
      </c>
      <c r="AD2" s="25">
        <v>-78.288499999999999</v>
      </c>
      <c r="AE2" s="26">
        <v>68.599999999999994</v>
      </c>
    </row>
    <row r="3" spans="1:31" x14ac:dyDescent="0.25">
      <c r="B3" s="65" t="s">
        <v>3796</v>
      </c>
      <c r="C3" s="56" t="s">
        <v>1148</v>
      </c>
      <c r="D3" s="8">
        <v>3</v>
      </c>
      <c r="E3" s="8">
        <v>3.65</v>
      </c>
      <c r="F3" s="8">
        <v>4.72</v>
      </c>
      <c r="G3" s="8">
        <v>5.64</v>
      </c>
      <c r="H3" s="8">
        <v>7.03</v>
      </c>
      <c r="I3" s="8">
        <v>8.25</v>
      </c>
      <c r="J3" s="8">
        <v>9.6199999999999992</v>
      </c>
      <c r="K3" s="8">
        <v>11.2</v>
      </c>
      <c r="L3" s="8">
        <v>13.5</v>
      </c>
      <c r="M3" s="8">
        <v>15.6</v>
      </c>
      <c r="N3" s="56"/>
      <c r="O3" s="56" t="s">
        <v>7297</v>
      </c>
      <c r="P3" s="67">
        <f>((ABS(D2-D4)+ABS(D2-D3))/2)*25.406</f>
        <v>7.6218000000000004</v>
      </c>
      <c r="Q3" s="67">
        <f t="shared" ref="Q3:Y3" si="1">((ABS(E2-E4)+ABS(E2-E3))/2)*25.406</f>
        <v>9.2731899999999996</v>
      </c>
      <c r="R3" s="67">
        <f t="shared" si="1"/>
        <v>12.067849999999996</v>
      </c>
      <c r="S3" s="67">
        <f t="shared" si="1"/>
        <v>14.481419999999995</v>
      </c>
      <c r="T3" s="67">
        <f t="shared" si="1"/>
        <v>18.165290000000006</v>
      </c>
      <c r="U3" s="67">
        <f t="shared" si="1"/>
        <v>21.595100000000002</v>
      </c>
      <c r="V3" s="67">
        <f t="shared" si="1"/>
        <v>25.787089999999992</v>
      </c>
      <c r="W3" s="67">
        <f t="shared" si="1"/>
        <v>31.084240999999988</v>
      </c>
      <c r="X3" s="67">
        <f t="shared" si="1"/>
        <v>38.108999999999995</v>
      </c>
      <c r="Y3" s="67">
        <f t="shared" si="1"/>
        <v>45.730799999999995</v>
      </c>
      <c r="AB3" s="39" t="s">
        <v>4519</v>
      </c>
      <c r="AC3" s="24">
        <v>38.75</v>
      </c>
      <c r="AD3" s="25">
        <v>-75.616669999999999</v>
      </c>
      <c r="AE3" s="26">
        <v>14.9</v>
      </c>
    </row>
    <row r="4" spans="1:31" x14ac:dyDescent="0.25">
      <c r="A4" s="69"/>
      <c r="B4" s="65" t="s">
        <v>3796</v>
      </c>
      <c r="C4" s="69" t="s">
        <v>213</v>
      </c>
      <c r="D4" s="70">
        <v>2.4</v>
      </c>
      <c r="E4" s="70">
        <v>2.92</v>
      </c>
      <c r="F4" s="70">
        <v>3.77</v>
      </c>
      <c r="G4" s="70">
        <v>4.5</v>
      </c>
      <c r="H4" s="70">
        <v>5.6</v>
      </c>
      <c r="I4" s="70">
        <v>6.55</v>
      </c>
      <c r="J4" s="70">
        <v>7.59</v>
      </c>
      <c r="K4" s="70">
        <v>8.7530000000000001</v>
      </c>
      <c r="L4" s="70">
        <v>10.5</v>
      </c>
      <c r="M4" s="70">
        <v>12</v>
      </c>
      <c r="N4" s="69"/>
      <c r="O4" s="69" t="s">
        <v>7298</v>
      </c>
      <c r="P4" s="71">
        <f>P3/2</f>
        <v>3.8109000000000002</v>
      </c>
      <c r="Q4" s="71">
        <f t="shared" ref="Q4:Y4" si="2">Q3/2</f>
        <v>4.6365949999999998</v>
      </c>
      <c r="R4" s="71">
        <f t="shared" si="2"/>
        <v>6.0339249999999982</v>
      </c>
      <c r="S4" s="71">
        <f t="shared" si="2"/>
        <v>7.2407099999999973</v>
      </c>
      <c r="T4" s="71">
        <f>T3/2</f>
        <v>9.082645000000003</v>
      </c>
      <c r="U4" s="71">
        <f t="shared" si="2"/>
        <v>10.797550000000001</v>
      </c>
      <c r="V4" s="71">
        <f t="shared" si="2"/>
        <v>12.893544999999996</v>
      </c>
      <c r="W4" s="71">
        <f t="shared" si="2"/>
        <v>15.542120499999994</v>
      </c>
      <c r="X4" s="71">
        <f t="shared" si="2"/>
        <v>19.054499999999997</v>
      </c>
      <c r="Y4" s="71">
        <f t="shared" si="2"/>
        <v>22.865399999999998</v>
      </c>
      <c r="Z4" s="68"/>
      <c r="AB4" s="39" t="s">
        <v>4517</v>
      </c>
      <c r="AC4" s="24">
        <v>38.299999999999997</v>
      </c>
      <c r="AD4" s="25">
        <v>-76.416669999999996</v>
      </c>
      <c r="AE4" s="26">
        <v>11.9</v>
      </c>
    </row>
    <row r="5" spans="1:31" x14ac:dyDescent="0.25">
      <c r="B5" s="56" t="s">
        <v>4515</v>
      </c>
      <c r="C5" s="66" t="s">
        <v>102</v>
      </c>
      <c r="D5" s="8">
        <v>2.76</v>
      </c>
      <c r="E5" s="8">
        <v>3.36</v>
      </c>
      <c r="F5" s="8">
        <v>4.37</v>
      </c>
      <c r="G5" s="8">
        <v>5.24</v>
      </c>
      <c r="H5" s="8">
        <v>6.57</v>
      </c>
      <c r="I5" s="8">
        <v>7.74</v>
      </c>
      <c r="J5" s="8">
        <v>9.0500000000000007</v>
      </c>
      <c r="K5" s="8">
        <v>10.5</v>
      </c>
      <c r="L5" s="8">
        <v>12.8</v>
      </c>
      <c r="M5" s="8">
        <v>14.8</v>
      </c>
      <c r="N5" s="56"/>
      <c r="O5" s="56" t="s">
        <v>7296</v>
      </c>
      <c r="P5" s="68">
        <f t="shared" ref="P5" si="3">D5*25.406</f>
        <v>70.120559999999998</v>
      </c>
      <c r="Q5" s="68">
        <f t="shared" ref="Q5" si="4">E5*25.406</f>
        <v>85.364159999999998</v>
      </c>
      <c r="R5" s="68">
        <f t="shared" ref="R5" si="5">F5*25.406</f>
        <v>111.02422</v>
      </c>
      <c r="S5" s="68">
        <f t="shared" ref="S5" si="6">G5*25.406</f>
        <v>133.12744000000001</v>
      </c>
      <c r="T5" s="68">
        <f t="shared" ref="T5" si="7">H5*25.406</f>
        <v>166.91741999999999</v>
      </c>
      <c r="U5" s="68">
        <f t="shared" ref="U5" si="8">I5*25.406</f>
        <v>196.64243999999999</v>
      </c>
      <c r="V5" s="68">
        <f t="shared" ref="V5" si="9">J5*25.406</f>
        <v>229.92430000000002</v>
      </c>
      <c r="W5" s="68">
        <f t="shared" ref="W5" si="10">K5*25.406</f>
        <v>266.76299999999998</v>
      </c>
      <c r="X5" s="68">
        <f t="shared" ref="X5" si="11">L5*25.406</f>
        <v>325.1968</v>
      </c>
      <c r="Y5" s="68">
        <f t="shared" ref="Y5" si="12">M5*25.406</f>
        <v>376.00880000000001</v>
      </c>
      <c r="Z5" s="68"/>
      <c r="AB5" s="39" t="s">
        <v>4529</v>
      </c>
      <c r="AC5" s="24">
        <v>39.416110000000003</v>
      </c>
      <c r="AD5" s="25">
        <v>-77.438890000000001</v>
      </c>
      <c r="AE5" s="26">
        <v>115.8</v>
      </c>
    </row>
    <row r="6" spans="1:31" x14ac:dyDescent="0.25">
      <c r="B6" s="56" t="s">
        <v>4515</v>
      </c>
      <c r="C6" s="56" t="s">
        <v>1148</v>
      </c>
      <c r="D6" s="8">
        <v>3.06</v>
      </c>
      <c r="E6" s="8">
        <v>3.72</v>
      </c>
      <c r="F6" s="8">
        <v>4.83</v>
      </c>
      <c r="G6" s="8">
        <v>5.79</v>
      </c>
      <c r="H6" s="8">
        <v>7.23</v>
      </c>
      <c r="I6" s="8">
        <v>8.48</v>
      </c>
      <c r="J6" s="8">
        <v>9.9</v>
      </c>
      <c r="K6" s="8">
        <v>11.5</v>
      </c>
      <c r="L6" s="8">
        <v>13.9</v>
      </c>
      <c r="M6" s="8">
        <v>16.100000000000001</v>
      </c>
      <c r="N6" s="56"/>
      <c r="O6" s="56" t="s">
        <v>7297</v>
      </c>
      <c r="P6" s="67">
        <f>((ABS(D5-D7)+ABS(D5-D6))/2)*25.406</f>
        <v>6.8596200000000005</v>
      </c>
      <c r="Q6" s="67">
        <f t="shared" ref="Q6" si="13">((ABS(E5-E7)+ABS(E5-E6))/2)*25.406</f>
        <v>8.2569500000000033</v>
      </c>
      <c r="R6" s="67">
        <f t="shared" ref="R6" si="14">((ABS(F5-F7)+ABS(F5-F6))/2)*25.406</f>
        <v>10.797550000000001</v>
      </c>
      <c r="S6" s="67">
        <f t="shared" ref="S6" si="15">((ABS(G5-G7)+ABS(G5-G6))/2)*25.406</f>
        <v>13.084090000000003</v>
      </c>
      <c r="T6" s="67">
        <f t="shared" ref="T6" si="16">((ABS(H5-H7)+ABS(H5-H6))/2)*25.406</f>
        <v>16.640930000000004</v>
      </c>
      <c r="U6" s="67">
        <f t="shared" ref="U6" si="17">((ABS(I5-I7)+ABS(I5-I6))/2)*25.406</f>
        <v>19.943710000000003</v>
      </c>
      <c r="V6" s="67">
        <f t="shared" ref="V6" si="18">((ABS(J5-J7)+ABS(J5-J6))/2)*25.406</f>
        <v>24.008670000000006</v>
      </c>
      <c r="W6" s="67">
        <f t="shared" ref="W6" si="19">((ABS(K5-K7)+ABS(K5-K6))/2)*25.406</f>
        <v>28.835809999999992</v>
      </c>
      <c r="X6" s="67">
        <f t="shared" ref="X6" si="20">((ABS(L5-L7)+ABS(L5-L6))/2)*25.406</f>
        <v>35.568400000000004</v>
      </c>
      <c r="Y6" s="67">
        <f t="shared" ref="Y6" si="21">((ABS(M5-M7)+ABS(M5-M6))/2)*25.406</f>
        <v>44.460500000000017</v>
      </c>
      <c r="Z6" s="71"/>
      <c r="AB6" s="39" t="s">
        <v>4509</v>
      </c>
      <c r="AC6" s="24">
        <v>36.729700000000001</v>
      </c>
      <c r="AD6" s="25">
        <v>-76.601500000000001</v>
      </c>
      <c r="AE6" s="26">
        <v>6.7</v>
      </c>
    </row>
    <row r="7" spans="1:31" x14ac:dyDescent="0.25">
      <c r="A7" s="69"/>
      <c r="B7" s="56" t="s">
        <v>4515</v>
      </c>
      <c r="C7" s="69" t="s">
        <v>213</v>
      </c>
      <c r="D7" s="70">
        <v>2.52</v>
      </c>
      <c r="E7" s="70">
        <v>3.07</v>
      </c>
      <c r="F7" s="70">
        <v>3.98</v>
      </c>
      <c r="G7" s="70">
        <v>4.76</v>
      </c>
      <c r="H7" s="70">
        <v>5.92</v>
      </c>
      <c r="I7" s="70">
        <v>6.91</v>
      </c>
      <c r="J7" s="70">
        <v>8.01</v>
      </c>
      <c r="K7" s="70">
        <v>9.23</v>
      </c>
      <c r="L7" s="70">
        <v>11.1</v>
      </c>
      <c r="M7" s="70">
        <v>12.6</v>
      </c>
      <c r="N7" s="69"/>
      <c r="O7" s="69" t="s">
        <v>7298</v>
      </c>
      <c r="P7" s="71">
        <f>P6/2</f>
        <v>3.4298100000000002</v>
      </c>
      <c r="Q7" s="71">
        <f t="shared" ref="Q7" si="22">Q6/2</f>
        <v>4.1284750000000017</v>
      </c>
      <c r="R7" s="71">
        <f t="shared" ref="R7" si="23">R6/2</f>
        <v>5.3987750000000005</v>
      </c>
      <c r="S7" s="71">
        <f t="shared" ref="S7" si="24">S6/2</f>
        <v>6.5420450000000017</v>
      </c>
      <c r="T7" s="71">
        <f>T6/2</f>
        <v>8.3204650000000022</v>
      </c>
      <c r="U7" s="71">
        <f t="shared" ref="U7" si="25">U6/2</f>
        <v>9.9718550000000015</v>
      </c>
      <c r="V7" s="71">
        <f t="shared" ref="V7" si="26">V6/2</f>
        <v>12.004335000000003</v>
      </c>
      <c r="W7" s="71">
        <f t="shared" ref="W7" si="27">W6/2</f>
        <v>14.417904999999996</v>
      </c>
      <c r="X7" s="71">
        <f t="shared" ref="X7" si="28">X6/2</f>
        <v>17.784200000000002</v>
      </c>
      <c r="Y7" s="71">
        <f t="shared" ref="Y7" si="29">Y6/2</f>
        <v>22.230250000000009</v>
      </c>
      <c r="Z7" s="68"/>
      <c r="AB7" s="39" t="s">
        <v>4365</v>
      </c>
      <c r="AC7" s="24">
        <v>38.533329999999999</v>
      </c>
      <c r="AD7" s="25">
        <v>-77</v>
      </c>
      <c r="AE7" s="26">
        <v>50</v>
      </c>
    </row>
    <row r="8" spans="1:31" x14ac:dyDescent="0.25">
      <c r="B8" s="56" t="s">
        <v>4523</v>
      </c>
      <c r="C8" s="56" t="s">
        <v>102</v>
      </c>
      <c r="D8" s="72">
        <v>2.69</v>
      </c>
      <c r="E8" s="72">
        <v>3.27</v>
      </c>
      <c r="F8" s="72">
        <v>4.21</v>
      </c>
      <c r="G8" s="72">
        <v>4.99</v>
      </c>
      <c r="H8" s="72">
        <v>6.12</v>
      </c>
      <c r="I8" s="72">
        <v>7.07</v>
      </c>
      <c r="J8" s="72">
        <v>8.09</v>
      </c>
      <c r="K8" s="72">
        <v>9.18</v>
      </c>
      <c r="L8" s="72">
        <v>10.8</v>
      </c>
      <c r="M8" s="72">
        <v>12.1</v>
      </c>
      <c r="N8" s="56"/>
      <c r="O8" s="56" t="s">
        <v>7296</v>
      </c>
      <c r="P8" s="68">
        <f t="shared" ref="P8" si="30">D8*25.406</f>
        <v>68.342140000000001</v>
      </c>
      <c r="Q8" s="68">
        <f t="shared" ref="Q8" si="31">E8*25.406</f>
        <v>83.077619999999996</v>
      </c>
      <c r="R8" s="68">
        <f t="shared" ref="R8" si="32">F8*25.406</f>
        <v>106.95926</v>
      </c>
      <c r="S8" s="68">
        <f t="shared" ref="S8" si="33">G8*25.406</f>
        <v>126.77594000000001</v>
      </c>
      <c r="T8" s="68">
        <f t="shared" ref="T8" si="34">H8*25.406</f>
        <v>155.48471999999998</v>
      </c>
      <c r="U8" s="68">
        <f t="shared" ref="U8" si="35">I8*25.406</f>
        <v>179.62042</v>
      </c>
      <c r="V8" s="68">
        <f t="shared" ref="V8" si="36">J8*25.406</f>
        <v>205.53453999999999</v>
      </c>
      <c r="W8" s="68">
        <f t="shared" ref="W8" si="37">K8*25.406</f>
        <v>233.22707999999997</v>
      </c>
      <c r="X8" s="68">
        <f t="shared" ref="X8" si="38">L8*25.406</f>
        <v>274.38479999999998</v>
      </c>
      <c r="Y8" s="68">
        <f t="shared" ref="Y8" si="39">M8*25.406</f>
        <v>307.4126</v>
      </c>
      <c r="Z8" s="68"/>
      <c r="AB8" s="39" t="s">
        <v>4514</v>
      </c>
      <c r="AC8" s="76">
        <v>37.743400000000001</v>
      </c>
      <c r="AD8" s="25">
        <v>-77.040000000000006</v>
      </c>
      <c r="AE8" s="26">
        <v>15.2</v>
      </c>
    </row>
    <row r="9" spans="1:31" x14ac:dyDescent="0.25">
      <c r="B9" s="56" t="s">
        <v>4523</v>
      </c>
      <c r="C9" s="56" t="s">
        <v>1148</v>
      </c>
      <c r="D9" s="72">
        <v>2.93</v>
      </c>
      <c r="E9" s="72">
        <v>3.57</v>
      </c>
      <c r="F9" s="72">
        <v>4.59</v>
      </c>
      <c r="G9" s="72">
        <v>5.42</v>
      </c>
      <c r="H9" s="72">
        <v>6.64</v>
      </c>
      <c r="I9" s="72">
        <v>7.66</v>
      </c>
      <c r="J9" s="72">
        <v>8.77</v>
      </c>
      <c r="K9" s="72">
        <v>9.9600000000000009</v>
      </c>
      <c r="L9" s="72">
        <v>11.7</v>
      </c>
      <c r="M9" s="72">
        <v>13.1</v>
      </c>
      <c r="N9" s="56"/>
      <c r="O9" s="56" t="s">
        <v>7297</v>
      </c>
      <c r="P9" s="67">
        <f>((ABS(D8-D10)+ABS(D8-D9))/2)*25.406</f>
        <v>5.716350000000002</v>
      </c>
      <c r="Q9" s="67">
        <f t="shared" ref="Q9" si="40">((ABS(E8-E10)+ABS(E8-E9))/2)*25.406</f>
        <v>6.9866499999999974</v>
      </c>
      <c r="R9" s="67">
        <f t="shared" ref="R9" si="41">((ABS(F8-F10)+ABS(F8-F9))/2)*25.406</f>
        <v>9.1461599999999965</v>
      </c>
      <c r="S9" s="67">
        <f t="shared" ref="S9" si="42">((ABS(G8-G10)+ABS(G8-G9))/2)*25.406</f>
        <v>10.670519999999998</v>
      </c>
      <c r="T9" s="67">
        <f t="shared" ref="T9" si="43">((ABS(H8-H10)+ABS(H8-H9))/2)*25.406</f>
        <v>13.465179999999995</v>
      </c>
      <c r="U9" s="67">
        <f t="shared" ref="U9" si="44">((ABS(I8-I10)+ABS(I8-I9))/2)*25.406</f>
        <v>15.87875</v>
      </c>
      <c r="V9" s="67">
        <f t="shared" ref="V9" si="45">((ABS(J8-J10)+ABS(J8-J9))/2)*25.406</f>
        <v>18.927469999999989</v>
      </c>
      <c r="W9" s="67">
        <f t="shared" ref="W9" si="46">((ABS(K8-K10)+ABS(K8-K9))/2)*25.406</f>
        <v>22.357280000000017</v>
      </c>
      <c r="X9" s="67">
        <f t="shared" ref="X9" si="47">((ABS(L8-L10)+ABS(L8-L9))/2)*25.406</f>
        <v>27.692539999999994</v>
      </c>
      <c r="Y9" s="67">
        <f t="shared" ref="Y9" si="48">((ABS(M8-M10)+ABS(M8-M9))/2)*25.406</f>
        <v>31.7575</v>
      </c>
      <c r="Z9" s="71"/>
      <c r="AB9" s="39" t="s">
        <v>4528</v>
      </c>
      <c r="AC9" s="24">
        <v>39.084699999999998</v>
      </c>
      <c r="AD9" s="25">
        <v>-76.900199999999998</v>
      </c>
      <c r="AE9" s="26">
        <v>121.9</v>
      </c>
    </row>
    <row r="10" spans="1:31" x14ac:dyDescent="0.25">
      <c r="A10" s="69"/>
      <c r="B10" s="56" t="s">
        <v>4523</v>
      </c>
      <c r="C10" s="69" t="s">
        <v>213</v>
      </c>
      <c r="D10" s="73">
        <v>2.48</v>
      </c>
      <c r="E10" s="73">
        <v>3.02</v>
      </c>
      <c r="F10" s="73">
        <v>3.87</v>
      </c>
      <c r="G10" s="73">
        <v>4.58</v>
      </c>
      <c r="H10" s="73">
        <v>5.58</v>
      </c>
      <c r="I10" s="73">
        <v>6.41</v>
      </c>
      <c r="J10" s="73">
        <v>7.28</v>
      </c>
      <c r="K10" s="73">
        <v>8.1999999999999993</v>
      </c>
      <c r="L10" s="73">
        <v>9.52</v>
      </c>
      <c r="M10" s="73">
        <v>10.6</v>
      </c>
      <c r="N10" s="69"/>
      <c r="O10" s="69" t="s">
        <v>7298</v>
      </c>
      <c r="P10" s="71">
        <f>P9/2</f>
        <v>2.858175000000001</v>
      </c>
      <c r="Q10" s="71">
        <f t="shared" ref="Q10" si="49">Q9/2</f>
        <v>3.4933249999999987</v>
      </c>
      <c r="R10" s="71">
        <f t="shared" ref="R10" si="50">R9/2</f>
        <v>4.5730799999999983</v>
      </c>
      <c r="S10" s="71">
        <f t="shared" ref="S10" si="51">S9/2</f>
        <v>5.335259999999999</v>
      </c>
      <c r="T10" s="71">
        <f>T9/2</f>
        <v>6.7325899999999974</v>
      </c>
      <c r="U10" s="71">
        <f t="shared" ref="U10" si="52">U9/2</f>
        <v>7.9393750000000001</v>
      </c>
      <c r="V10" s="71">
        <f t="shared" ref="V10" si="53">V9/2</f>
        <v>9.4637349999999945</v>
      </c>
      <c r="W10" s="71">
        <f t="shared" ref="W10" si="54">W9/2</f>
        <v>11.178640000000009</v>
      </c>
      <c r="X10" s="71">
        <f t="shared" ref="X10" si="55">X9/2</f>
        <v>13.846269999999997</v>
      </c>
      <c r="Y10" s="71">
        <f t="shared" ref="Y10" si="56">Y9/2</f>
        <v>15.87875</v>
      </c>
      <c r="Z10" s="68"/>
      <c r="AB10" s="39" t="s">
        <v>3791</v>
      </c>
      <c r="AC10" s="24">
        <v>38.714399999999998</v>
      </c>
      <c r="AD10" s="25">
        <v>-76.189700000000002</v>
      </c>
      <c r="AE10" s="26">
        <v>3</v>
      </c>
    </row>
    <row r="11" spans="1:31" x14ac:dyDescent="0.25">
      <c r="B11" s="39" t="s">
        <v>4524</v>
      </c>
      <c r="C11" s="56" t="s">
        <v>102</v>
      </c>
      <c r="D11" s="72">
        <v>2.97</v>
      </c>
      <c r="E11" s="72">
        <v>3.38</v>
      </c>
      <c r="F11" s="72">
        <v>4.33</v>
      </c>
      <c r="G11" s="72">
        <v>5.14</v>
      </c>
      <c r="H11" s="72">
        <v>6.33</v>
      </c>
      <c r="I11" s="72">
        <v>7.36</v>
      </c>
      <c r="J11" s="72">
        <v>8.48</v>
      </c>
      <c r="K11" s="72">
        <v>9.7200000000000006</v>
      </c>
      <c r="L11" s="72">
        <v>11.06</v>
      </c>
      <c r="M11" s="72">
        <v>13.1</v>
      </c>
      <c r="N11" s="56"/>
      <c r="O11" s="56" t="s">
        <v>7296</v>
      </c>
      <c r="P11" s="68">
        <f t="shared" ref="P11" si="57">D11*25.406</f>
        <v>75.455820000000003</v>
      </c>
      <c r="Q11" s="68">
        <f t="shared" ref="Q11" si="58">E11*25.406</f>
        <v>85.872279999999989</v>
      </c>
      <c r="R11" s="68">
        <f t="shared" ref="R11" si="59">F11*25.406</f>
        <v>110.00798</v>
      </c>
      <c r="S11" s="68">
        <f t="shared" ref="S11" si="60">G11*25.406</f>
        <v>130.58684</v>
      </c>
      <c r="T11" s="68">
        <f t="shared" ref="T11" si="61">H11*25.406</f>
        <v>160.81997999999999</v>
      </c>
      <c r="U11" s="68">
        <f t="shared" ref="U11" si="62">I11*25.406</f>
        <v>186.98815999999999</v>
      </c>
      <c r="V11" s="68">
        <f t="shared" ref="V11" si="63">J11*25.406</f>
        <v>215.44288</v>
      </c>
      <c r="W11" s="68">
        <f t="shared" ref="W11" si="64">K11*25.406</f>
        <v>246.94632000000001</v>
      </c>
      <c r="X11" s="68">
        <f t="shared" ref="X11" si="65">L11*25.406</f>
        <v>280.99036000000001</v>
      </c>
      <c r="Y11" s="68">
        <f t="shared" ref="Y11" si="66">M11*25.406</f>
        <v>332.8186</v>
      </c>
      <c r="Z11" s="68"/>
    </row>
    <row r="12" spans="1:31" x14ac:dyDescent="0.25">
      <c r="B12" s="39" t="s">
        <v>4524</v>
      </c>
      <c r="C12" s="56" t="s">
        <v>1148</v>
      </c>
      <c r="D12" s="72">
        <v>3.06</v>
      </c>
      <c r="E12" s="72">
        <v>3.71</v>
      </c>
      <c r="F12" s="72">
        <v>4.75</v>
      </c>
      <c r="G12" s="72">
        <v>5.63</v>
      </c>
      <c r="H12" s="72">
        <v>6.92</v>
      </c>
      <c r="I12" s="72">
        <v>8.0299999999999994</v>
      </c>
      <c r="J12" s="72">
        <v>9.25</v>
      </c>
      <c r="K12" s="72">
        <v>10.6</v>
      </c>
      <c r="L12" s="72">
        <v>12.6</v>
      </c>
      <c r="M12" s="72">
        <v>14.3</v>
      </c>
      <c r="N12" s="56"/>
      <c r="O12" s="56" t="s">
        <v>7297</v>
      </c>
      <c r="P12" s="67">
        <f>((ABS(D11-D13)+ABS(D11-D12))/2)*25.406</f>
        <v>6.2244700000000028</v>
      </c>
      <c r="Q12" s="67">
        <f t="shared" ref="Q12" si="67">((ABS(E11-E13)+ABS(E11-E12))/2)*25.406</f>
        <v>7.4947699999999982</v>
      </c>
      <c r="R12" s="67">
        <f t="shared" ref="R12" si="68">((ABS(F11-F13)+ABS(F11-F12))/2)*25.406</f>
        <v>9.7813099999999995</v>
      </c>
      <c r="S12" s="67">
        <f t="shared" ref="S12" si="69">((ABS(G11-G13)+ABS(G11-G12))/2)*25.406</f>
        <v>11.813789999999996</v>
      </c>
      <c r="T12" s="67">
        <f t="shared" ref="T12" si="70">((ABS(H11-H13)+ABS(H11-H12))/2)*25.406</f>
        <v>14.862509999999999</v>
      </c>
      <c r="U12" s="67">
        <f t="shared" ref="U12" si="71">((ABS(I11-I13)+ABS(I11-I12))/2)*25.406</f>
        <v>17.657169999999994</v>
      </c>
      <c r="V12" s="67">
        <f t="shared" ref="V12" si="72">((ABS(J11-J13)+ABS(J11-J12))/2)*25.406</f>
        <v>21.086980000000001</v>
      </c>
      <c r="W12" s="67">
        <f t="shared" ref="W12" si="73">((ABS(K11-K13)+ABS(K11-K12))/2)*25.406</f>
        <v>25.151940000000003</v>
      </c>
      <c r="X12" s="67">
        <f t="shared" ref="X12" si="74">((ABS(L11-L13)+ABS(L11-L12))/2)*25.406</f>
        <v>31.7575</v>
      </c>
      <c r="Y12" s="67">
        <f t="shared" ref="Y12" si="75">((ABS(M11-M13)+ABS(M11-M12))/2)*25.406</f>
        <v>38.108999999999995</v>
      </c>
      <c r="Z12" s="71"/>
    </row>
    <row r="13" spans="1:31" x14ac:dyDescent="0.25">
      <c r="A13" s="69"/>
      <c r="B13" s="39" t="s">
        <v>4524</v>
      </c>
      <c r="C13" s="69" t="s">
        <v>213</v>
      </c>
      <c r="D13" s="73">
        <v>2.57</v>
      </c>
      <c r="E13" s="73">
        <v>3.12</v>
      </c>
      <c r="F13" s="73">
        <v>3.98</v>
      </c>
      <c r="G13" s="73">
        <v>4.7</v>
      </c>
      <c r="H13" s="73">
        <v>5.75</v>
      </c>
      <c r="I13" s="73">
        <v>6.64</v>
      </c>
      <c r="J13" s="73">
        <v>7.59</v>
      </c>
      <c r="K13" s="73">
        <v>8.6199999999999992</v>
      </c>
      <c r="L13" s="73">
        <v>10.1</v>
      </c>
      <c r="M13" s="73">
        <v>11.3</v>
      </c>
      <c r="N13" s="69"/>
      <c r="O13" s="69" t="s">
        <v>7298</v>
      </c>
      <c r="P13" s="71">
        <f>P12/2</f>
        <v>3.1122350000000014</v>
      </c>
      <c r="Q13" s="71">
        <f t="shared" ref="Q13" si="76">Q12/2</f>
        <v>3.7473849999999991</v>
      </c>
      <c r="R13" s="71">
        <f t="shared" ref="R13" si="77">R12/2</f>
        <v>4.8906549999999998</v>
      </c>
      <c r="S13" s="71">
        <f t="shared" ref="S13" si="78">S12/2</f>
        <v>5.9068949999999978</v>
      </c>
      <c r="T13" s="71">
        <f>T12/2</f>
        <v>7.4312549999999993</v>
      </c>
      <c r="U13" s="71">
        <f t="shared" ref="U13" si="79">U12/2</f>
        <v>8.8285849999999968</v>
      </c>
      <c r="V13" s="71">
        <f t="shared" ref="V13" si="80">V12/2</f>
        <v>10.54349</v>
      </c>
      <c r="W13" s="71">
        <f t="shared" ref="W13" si="81">W12/2</f>
        <v>12.575970000000002</v>
      </c>
      <c r="X13" s="71">
        <f t="shared" ref="X13" si="82">X12/2</f>
        <v>15.87875</v>
      </c>
      <c r="Y13" s="71">
        <f t="shared" ref="Y13" si="83">Y12/2</f>
        <v>19.054499999999997</v>
      </c>
      <c r="Z13" s="68"/>
    </row>
    <row r="14" spans="1:31" x14ac:dyDescent="0.25">
      <c r="B14" s="56" t="s">
        <v>4193</v>
      </c>
      <c r="C14" s="65" t="s">
        <v>102</v>
      </c>
      <c r="D14" s="74">
        <v>2.99</v>
      </c>
      <c r="E14" s="74">
        <v>3.64</v>
      </c>
      <c r="F14" s="74">
        <v>4.6900000000000004</v>
      </c>
      <c r="G14" s="74">
        <v>5.59</v>
      </c>
      <c r="H14" s="74">
        <v>6.91</v>
      </c>
      <c r="I14" s="74">
        <v>8.0399999999999991</v>
      </c>
      <c r="J14" s="74">
        <v>9.2799999999999994</v>
      </c>
      <c r="K14" s="74">
        <v>10.7</v>
      </c>
      <c r="L14" s="74">
        <v>12.7</v>
      </c>
      <c r="M14" s="74">
        <v>14.4</v>
      </c>
      <c r="O14" s="56" t="s">
        <v>7296</v>
      </c>
      <c r="P14" s="68">
        <f t="shared" ref="P14" si="84">D14*25.406</f>
        <v>75.963940000000008</v>
      </c>
      <c r="Q14" s="68">
        <f t="shared" ref="Q14" si="85">E14*25.406</f>
        <v>92.47784</v>
      </c>
      <c r="R14" s="68">
        <f t="shared" ref="R14" si="86">F14*25.406</f>
        <v>119.15414</v>
      </c>
      <c r="S14" s="68">
        <f t="shared" ref="S14" si="87">G14*25.406</f>
        <v>142.01953999999998</v>
      </c>
      <c r="T14" s="68">
        <f t="shared" ref="T14" si="88">H14*25.406</f>
        <v>175.55545999999998</v>
      </c>
      <c r="U14" s="68">
        <f t="shared" ref="U14" si="89">I14*25.406</f>
        <v>204.26423999999997</v>
      </c>
      <c r="V14" s="68">
        <f t="shared" ref="V14" si="90">J14*25.406</f>
        <v>235.76767999999998</v>
      </c>
      <c r="W14" s="68">
        <f t="shared" ref="W14" si="91">K14*25.406</f>
        <v>271.84419999999994</v>
      </c>
      <c r="X14" s="68">
        <f t="shared" ref="X14" si="92">L14*25.406</f>
        <v>322.65619999999996</v>
      </c>
      <c r="Y14" s="68">
        <f t="shared" ref="Y14" si="93">M14*25.406</f>
        <v>365.84640000000002</v>
      </c>
      <c r="Z14" s="68"/>
    </row>
    <row r="15" spans="1:31" x14ac:dyDescent="0.25">
      <c r="B15" s="65" t="s">
        <v>4193</v>
      </c>
      <c r="C15" s="56" t="s">
        <v>1148</v>
      </c>
      <c r="D15" s="74">
        <v>3.28</v>
      </c>
      <c r="E15" s="74">
        <v>3.99</v>
      </c>
      <c r="F15" s="74">
        <v>5.16</v>
      </c>
      <c r="G15" s="74">
        <v>6.12</v>
      </c>
      <c r="H15" s="74">
        <v>7.55</v>
      </c>
      <c r="I15" s="74">
        <v>8.7799999999999994</v>
      </c>
      <c r="J15" s="74">
        <v>10.1</v>
      </c>
      <c r="K15" s="74">
        <v>11.6</v>
      </c>
      <c r="L15" s="74">
        <v>13.9</v>
      </c>
      <c r="M15" s="74">
        <v>15.8</v>
      </c>
      <c r="N15" s="56"/>
      <c r="O15" s="56" t="s">
        <v>7297</v>
      </c>
      <c r="P15" s="67">
        <f>((ABS(D14-D16)+ABS(D14-D15))/2)*25.406</f>
        <v>6.7325899999999974</v>
      </c>
      <c r="Q15" s="67">
        <f t="shared" ref="Q15" si="94">((ABS(E14-E16)+ABS(E14-E15))/2)*25.406</f>
        <v>8.129920000000002</v>
      </c>
      <c r="R15" s="67">
        <f t="shared" ref="R15" si="95">((ABS(F14-F16)+ABS(F14-F15))/2)*25.406</f>
        <v>10.797550000000006</v>
      </c>
      <c r="S15" s="67">
        <f t="shared" ref="S15" si="96">((ABS(G14-G16)+ABS(G14-G15))/2)*25.406</f>
        <v>12.830029999999997</v>
      </c>
      <c r="T15" s="67">
        <f t="shared" ref="T15" si="97">((ABS(H14-H16)+ABS(H14-H15))/2)*25.406</f>
        <v>16.386869999999998</v>
      </c>
      <c r="U15" s="67">
        <f t="shared" ref="U15" si="98">((ABS(I14-I16)+ABS(I14-I15))/2)*25.406</f>
        <v>19.689649999999986</v>
      </c>
      <c r="V15" s="67">
        <f t="shared" ref="V15" si="99">((ABS(J14-J16)+ABS(J14-J15))/2)*25.406</f>
        <v>23.246490000000001</v>
      </c>
      <c r="W15" s="67">
        <f t="shared" ref="W15" si="100">((ABS(K14-K16)+ABS(K14-K15))/2)*25.406</f>
        <v>27.946599999999989</v>
      </c>
      <c r="X15" s="67">
        <f t="shared" ref="X15" si="101">((ABS(L14-L16)+ABS(L14-L15))/2)*25.406</f>
        <v>36.838700000000003</v>
      </c>
      <c r="Y15" s="67">
        <f t="shared" ref="Y15" si="102">((ABS(M14-M16)+ABS(M14-M15))/2)*25.406</f>
        <v>43.190200000000004</v>
      </c>
      <c r="Z15" s="71"/>
    </row>
    <row r="16" spans="1:31" x14ac:dyDescent="0.25">
      <c r="B16" s="65" t="s">
        <v>4193</v>
      </c>
      <c r="C16" s="69" t="s">
        <v>213</v>
      </c>
      <c r="D16" s="75">
        <v>2.75</v>
      </c>
      <c r="E16" s="75">
        <v>3.35</v>
      </c>
      <c r="F16" s="75">
        <v>4.3099999999999996</v>
      </c>
      <c r="G16" s="75">
        <v>5.1100000000000003</v>
      </c>
      <c r="H16" s="75">
        <v>6.26</v>
      </c>
      <c r="I16" s="75">
        <v>7.23</v>
      </c>
      <c r="J16" s="75">
        <v>8.27</v>
      </c>
      <c r="K16" s="75">
        <v>9.4</v>
      </c>
      <c r="L16" s="75">
        <v>11</v>
      </c>
      <c r="M16" s="75">
        <v>12.4</v>
      </c>
      <c r="N16" s="69"/>
      <c r="O16" s="69" t="s">
        <v>7298</v>
      </c>
      <c r="P16" s="71">
        <f>P15/2</f>
        <v>3.3662949999999987</v>
      </c>
      <c r="Q16" s="71">
        <f t="shared" ref="Q16" si="103">Q15/2</f>
        <v>4.064960000000001</v>
      </c>
      <c r="R16" s="71">
        <f t="shared" ref="R16" si="104">R15/2</f>
        <v>5.3987750000000032</v>
      </c>
      <c r="S16" s="71">
        <f t="shared" ref="S16" si="105">S15/2</f>
        <v>6.4150149999999986</v>
      </c>
      <c r="T16" s="71">
        <f>T15/2</f>
        <v>8.1934349999999991</v>
      </c>
      <c r="U16" s="71">
        <f t="shared" ref="U16" si="106">U15/2</f>
        <v>9.8448249999999931</v>
      </c>
      <c r="V16" s="71">
        <f t="shared" ref="V16" si="107">V15/2</f>
        <v>11.623245000000001</v>
      </c>
      <c r="W16" s="71">
        <f t="shared" ref="W16" si="108">W15/2</f>
        <v>13.973299999999995</v>
      </c>
      <c r="X16" s="71">
        <f t="shared" ref="X16" si="109">X15/2</f>
        <v>18.419350000000001</v>
      </c>
      <c r="Y16" s="71">
        <f t="shared" ref="Y16" si="110">Y15/2</f>
        <v>21.595100000000002</v>
      </c>
      <c r="Z16" s="68"/>
    </row>
    <row r="17" spans="2:26" x14ac:dyDescent="0.25">
      <c r="B17" s="56"/>
      <c r="C17" s="56"/>
      <c r="D17" s="8"/>
      <c r="E17" s="8"/>
      <c r="F17" s="8"/>
      <c r="G17" s="8"/>
      <c r="H17" s="8"/>
      <c r="I17" s="8"/>
      <c r="J17" s="8"/>
      <c r="K17" s="8"/>
      <c r="L17" s="8"/>
      <c r="M17" s="8"/>
      <c r="N17" s="56"/>
      <c r="O17" s="56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x14ac:dyDescent="0.25">
      <c r="B18" s="56"/>
      <c r="C18" s="56"/>
      <c r="D18" s="8"/>
      <c r="E18" s="8"/>
      <c r="F18" s="8"/>
      <c r="G18" s="8"/>
      <c r="H18" s="8"/>
      <c r="I18" s="8"/>
      <c r="J18" s="8"/>
      <c r="K18" s="8"/>
      <c r="L18" s="8"/>
      <c r="M18" s="8"/>
      <c r="N18" s="56"/>
      <c r="O18" s="5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x14ac:dyDescent="0.25">
      <c r="B19" s="56"/>
      <c r="C19" s="56"/>
      <c r="D19" s="8"/>
      <c r="E19" s="8"/>
      <c r="F19" s="8"/>
      <c r="G19" s="8"/>
      <c r="H19" s="8"/>
      <c r="I19" s="8"/>
      <c r="J19" s="8"/>
      <c r="K19" s="8"/>
      <c r="L19" s="8"/>
      <c r="M19" s="8"/>
      <c r="N19" s="56"/>
      <c r="O19" s="56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x14ac:dyDescent="0.25">
      <c r="B20" s="56"/>
      <c r="C20" s="56"/>
      <c r="D20" s="8"/>
      <c r="E20" s="8"/>
      <c r="F20" s="8"/>
      <c r="G20" s="8"/>
      <c r="H20" s="8"/>
      <c r="I20" s="8"/>
      <c r="J20" s="8"/>
      <c r="K20" s="8"/>
      <c r="L20" s="8"/>
      <c r="M20" s="8"/>
      <c r="N20" s="56"/>
      <c r="O20" s="5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x14ac:dyDescent="0.25">
      <c r="B21" s="56"/>
      <c r="C21" s="56"/>
      <c r="D21" s="8"/>
      <c r="E21" s="8"/>
      <c r="F21" s="8"/>
      <c r="G21" s="8"/>
      <c r="H21" s="8"/>
      <c r="I21" s="8"/>
      <c r="J21" s="8"/>
      <c r="K21" s="8"/>
      <c r="L21" s="8"/>
      <c r="M21" s="8"/>
      <c r="N21" s="56"/>
      <c r="O21" s="5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x14ac:dyDescent="0.25">
      <c r="B22" s="56"/>
      <c r="C22" s="56"/>
      <c r="D22" s="8"/>
      <c r="E22" s="8"/>
      <c r="F22" s="8"/>
      <c r="G22" s="8"/>
      <c r="H22" s="8"/>
      <c r="I22" s="8"/>
      <c r="J22" s="8"/>
      <c r="K22" s="8"/>
      <c r="L22" s="8"/>
      <c r="M22" s="8"/>
      <c r="N22" s="56"/>
      <c r="O22" s="5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x14ac:dyDescent="0.25">
      <c r="B23" s="56"/>
      <c r="C23" s="56"/>
      <c r="D23" s="8"/>
      <c r="E23" s="8"/>
      <c r="F23" s="8"/>
      <c r="G23" s="8"/>
      <c r="H23" s="8"/>
      <c r="I23" s="8"/>
      <c r="J23" s="8"/>
      <c r="K23" s="8"/>
      <c r="L23" s="8"/>
      <c r="M23" s="8"/>
      <c r="N23" s="56"/>
      <c r="O23" s="5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 ht="15.75" thickBot="1" x14ac:dyDescent="0.3"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2:26" ht="16.5" thickTop="1" thickBot="1" x14ac:dyDescent="0.3">
      <c r="B25" s="77" t="s">
        <v>7295</v>
      </c>
      <c r="C25" s="78" t="s">
        <v>102</v>
      </c>
      <c r="D25" s="79">
        <f>AVERAGE(D14,D11,D8,D5,D2)</f>
        <v>2.8140000000000001</v>
      </c>
      <c r="E25" s="79">
        <f t="shared" ref="E25:M25" si="111">AVERAGE(E14,E11,E8,E5,E2)</f>
        <v>3.3759999999999999</v>
      </c>
      <c r="F25" s="79">
        <f t="shared" si="111"/>
        <v>4.3580000000000005</v>
      </c>
      <c r="G25" s="79">
        <f t="shared" si="111"/>
        <v>5.1959999999999997</v>
      </c>
      <c r="H25" s="79">
        <f t="shared" si="111"/>
        <v>6.444</v>
      </c>
      <c r="I25" s="79">
        <f t="shared" si="111"/>
        <v>7.5240000000000009</v>
      </c>
      <c r="J25" s="79">
        <f t="shared" si="111"/>
        <v>8.7140000000000004</v>
      </c>
      <c r="K25" s="79">
        <f t="shared" si="111"/>
        <v>10.040000000000001</v>
      </c>
      <c r="L25" s="79">
        <f t="shared" si="111"/>
        <v>11.931999999999999</v>
      </c>
      <c r="M25" s="79">
        <f t="shared" si="111"/>
        <v>13.720000000000002</v>
      </c>
      <c r="P25" s="67">
        <f t="shared" ref="P25:Y28" si="112">D25*25.406</f>
        <v>71.492484000000005</v>
      </c>
      <c r="Q25" s="67">
        <f t="shared" si="112"/>
        <v>85.770655999999988</v>
      </c>
      <c r="R25" s="67">
        <f t="shared" si="112"/>
        <v>110.71934800000001</v>
      </c>
      <c r="S25" s="67">
        <f t="shared" si="112"/>
        <v>132.00957599999998</v>
      </c>
      <c r="T25" s="67">
        <f t="shared" si="112"/>
        <v>163.716264</v>
      </c>
      <c r="U25" s="67">
        <f t="shared" si="112"/>
        <v>191.15474400000002</v>
      </c>
      <c r="V25" s="67">
        <f t="shared" si="112"/>
        <v>221.38788400000001</v>
      </c>
      <c r="W25" s="67">
        <f t="shared" si="112"/>
        <v>255.07624000000001</v>
      </c>
      <c r="X25" s="67">
        <f t="shared" si="112"/>
        <v>303.14439199999993</v>
      </c>
      <c r="Y25" s="67">
        <f t="shared" si="112"/>
        <v>348.57032000000004</v>
      </c>
      <c r="Z25" s="68"/>
    </row>
    <row r="26" spans="2:26" ht="15.75" thickTop="1" x14ac:dyDescent="0.25">
      <c r="C26" s="66" t="s">
        <v>7294</v>
      </c>
      <c r="D26" s="79">
        <f>STDEV(D14,D11,D8,D5,D2)</f>
        <v>0.1559807680452947</v>
      </c>
      <c r="E26" s="79">
        <f t="shared" ref="E26:M26" si="113">STDEV(E14,E11,E8,E5,E2)</f>
        <v>0.16009372255026122</v>
      </c>
      <c r="F26" s="79">
        <f t="shared" si="113"/>
        <v>0.20079840636817819</v>
      </c>
      <c r="G26" s="79">
        <f t="shared" si="113"/>
        <v>0.24172298194420819</v>
      </c>
      <c r="H26" s="79">
        <f t="shared" si="113"/>
        <v>0.30607188698082033</v>
      </c>
      <c r="I26" s="79">
        <f t="shared" si="113"/>
        <v>0.37380476187443051</v>
      </c>
      <c r="J26" s="79">
        <f t="shared" si="113"/>
        <v>0.46886032035138131</v>
      </c>
      <c r="K26" s="79">
        <f t="shared" si="113"/>
        <v>0.61090097397205034</v>
      </c>
      <c r="L26" s="79">
        <f t="shared" si="113"/>
        <v>0.93814710999927908</v>
      </c>
      <c r="M26" s="79">
        <f t="shared" si="113"/>
        <v>1.1031772296417293</v>
      </c>
      <c r="O26" s="69"/>
      <c r="P26" s="67">
        <f t="shared" si="112"/>
        <v>3.9628473929587571</v>
      </c>
      <c r="Q26" s="67">
        <f t="shared" si="112"/>
        <v>4.0673411151119367</v>
      </c>
      <c r="R26" s="67">
        <f t="shared" si="112"/>
        <v>5.1014843121899354</v>
      </c>
      <c r="S26" s="67">
        <f t="shared" si="112"/>
        <v>6.1412140792745529</v>
      </c>
      <c r="T26" s="67">
        <f t="shared" si="112"/>
        <v>7.7760623606347208</v>
      </c>
      <c r="U26" s="67">
        <f t="shared" si="112"/>
        <v>9.4968837801817809</v>
      </c>
      <c r="V26" s="67">
        <f t="shared" si="112"/>
        <v>11.911865298847193</v>
      </c>
      <c r="W26" s="67">
        <f t="shared" si="112"/>
        <v>15.52055014473391</v>
      </c>
      <c r="X26" s="67">
        <f t="shared" si="112"/>
        <v>23.834565476641682</v>
      </c>
      <c r="Y26" s="67">
        <f t="shared" si="112"/>
        <v>28.027320696277773</v>
      </c>
      <c r="Z26" s="71"/>
    </row>
    <row r="27" spans="2:26" x14ac:dyDescent="0.25">
      <c r="C27" s="65" t="s">
        <v>213</v>
      </c>
      <c r="D27" s="79">
        <f t="shared" ref="D27:M28" si="114">AVERAGE(D15,D12,D9,D6,D3)</f>
        <v>3.0659999999999998</v>
      </c>
      <c r="E27" s="79">
        <f t="shared" si="114"/>
        <v>3.7280000000000002</v>
      </c>
      <c r="F27" s="79">
        <f t="shared" si="114"/>
        <v>4.8099999999999996</v>
      </c>
      <c r="G27" s="79">
        <f t="shared" si="114"/>
        <v>5.7200000000000006</v>
      </c>
      <c r="H27" s="79">
        <f t="shared" si="114"/>
        <v>7.0739999999999998</v>
      </c>
      <c r="I27" s="79">
        <f t="shared" si="114"/>
        <v>8.24</v>
      </c>
      <c r="J27" s="79">
        <f t="shared" si="114"/>
        <v>9.5280000000000005</v>
      </c>
      <c r="K27" s="79">
        <f t="shared" si="114"/>
        <v>10.972</v>
      </c>
      <c r="L27" s="79">
        <f t="shared" si="114"/>
        <v>13.12</v>
      </c>
      <c r="M27" s="79">
        <f t="shared" si="114"/>
        <v>14.98</v>
      </c>
      <c r="P27" s="67">
        <f t="shared" si="112"/>
        <v>77.894795999999985</v>
      </c>
      <c r="Q27" s="67">
        <f t="shared" si="112"/>
        <v>94.713567999999995</v>
      </c>
      <c r="R27" s="67">
        <f t="shared" si="112"/>
        <v>122.20285999999999</v>
      </c>
      <c r="S27" s="67">
        <f t="shared" si="112"/>
        <v>145.32232000000002</v>
      </c>
      <c r="T27" s="67">
        <f t="shared" si="112"/>
        <v>179.72204399999998</v>
      </c>
      <c r="U27" s="67">
        <f t="shared" si="112"/>
        <v>209.34544</v>
      </c>
      <c r="V27" s="67">
        <f t="shared" si="112"/>
        <v>242.06836799999999</v>
      </c>
      <c r="W27" s="67">
        <f t="shared" si="112"/>
        <v>278.75463199999996</v>
      </c>
      <c r="X27" s="67">
        <f t="shared" si="112"/>
        <v>333.32671999999997</v>
      </c>
      <c r="Y27" s="67">
        <f t="shared" si="112"/>
        <v>380.58188000000001</v>
      </c>
      <c r="Z27" s="68"/>
    </row>
    <row r="28" spans="2:26" x14ac:dyDescent="0.25">
      <c r="C28" s="65" t="s">
        <v>1148</v>
      </c>
      <c r="D28" s="79">
        <f t="shared" si="114"/>
        <v>2.544</v>
      </c>
      <c r="E28" s="79">
        <f t="shared" si="114"/>
        <v>3.0960000000000001</v>
      </c>
      <c r="F28" s="79">
        <f t="shared" si="114"/>
        <v>3.9820000000000002</v>
      </c>
      <c r="G28" s="79">
        <f t="shared" si="114"/>
        <v>4.7299999999999995</v>
      </c>
      <c r="H28" s="79">
        <f t="shared" si="114"/>
        <v>5.8220000000000001</v>
      </c>
      <c r="I28" s="79">
        <f t="shared" si="114"/>
        <v>6.7480000000000002</v>
      </c>
      <c r="J28" s="79">
        <f t="shared" si="114"/>
        <v>7.7479999999999993</v>
      </c>
      <c r="K28" s="79">
        <f t="shared" si="114"/>
        <v>8.8406000000000002</v>
      </c>
      <c r="L28" s="79">
        <f t="shared" si="114"/>
        <v>10.443999999999999</v>
      </c>
      <c r="M28" s="79">
        <f t="shared" si="114"/>
        <v>11.780000000000001</v>
      </c>
      <c r="P28" s="67">
        <f t="shared" si="112"/>
        <v>64.632863999999998</v>
      </c>
      <c r="Q28" s="67">
        <f t="shared" si="112"/>
        <v>78.656976</v>
      </c>
      <c r="R28" s="67">
        <f t="shared" si="112"/>
        <v>101.166692</v>
      </c>
      <c r="S28" s="67">
        <f t="shared" si="112"/>
        <v>120.17037999999998</v>
      </c>
      <c r="T28" s="67">
        <f t="shared" si="112"/>
        <v>147.91373199999998</v>
      </c>
      <c r="U28" s="67">
        <f t="shared" si="112"/>
        <v>171.43968799999999</v>
      </c>
      <c r="V28" s="67">
        <f t="shared" si="112"/>
        <v>196.84568799999997</v>
      </c>
      <c r="W28" s="67">
        <f t="shared" si="112"/>
        <v>224.6042836</v>
      </c>
      <c r="X28" s="67">
        <f t="shared" si="112"/>
        <v>265.34026399999999</v>
      </c>
      <c r="Y28" s="67">
        <f t="shared" si="112"/>
        <v>299.28268000000003</v>
      </c>
      <c r="Z28" s="68"/>
    </row>
    <row r="29" spans="2:26" x14ac:dyDescent="0.25">
      <c r="O29" s="69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x14ac:dyDescent="0.25"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2:26" x14ac:dyDescent="0.25"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2:26" x14ac:dyDescent="0.25">
      <c r="O32" s="69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5:26" x14ac:dyDescent="0.25"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5:26" x14ac:dyDescent="0.25"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5:26" x14ac:dyDescent="0.25">
      <c r="O35" s="69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M1" workbookViewId="0">
      <selection activeCell="P17" sqref="P17:W18"/>
    </sheetView>
  </sheetViews>
  <sheetFormatPr defaultRowHeight="15" x14ac:dyDescent="0.25"/>
  <cols>
    <col min="14" max="14" width="30.5703125" customWidth="1"/>
    <col min="18" max="18" width="10.7109375" bestFit="1" customWidth="1"/>
  </cols>
  <sheetData>
    <row r="1" spans="1:25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5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5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N3" s="5" t="s">
        <v>1320</v>
      </c>
    </row>
    <row r="4" spans="1:25" ht="24.75" thickTop="1" thickBot="1" x14ac:dyDescent="0.3">
      <c r="A4" s="1" t="s">
        <v>3</v>
      </c>
      <c r="B4" s="2" t="s">
        <v>2296</v>
      </c>
      <c r="C4" s="2" t="s">
        <v>2297</v>
      </c>
      <c r="D4" s="2" t="s">
        <v>2298</v>
      </c>
      <c r="E4" s="2" t="s">
        <v>2299</v>
      </c>
      <c r="F4" s="2" t="s">
        <v>2300</v>
      </c>
      <c r="G4" s="2" t="s">
        <v>2301</v>
      </c>
      <c r="H4" s="2" t="s">
        <v>2302</v>
      </c>
      <c r="I4" s="2" t="s">
        <v>2303</v>
      </c>
      <c r="J4" s="2" t="s">
        <v>2304</v>
      </c>
      <c r="K4" s="2" t="s">
        <v>2305</v>
      </c>
      <c r="N4" s="6" t="s">
        <v>2485</v>
      </c>
    </row>
    <row r="5" spans="1:25" ht="24.75" thickTop="1" thickBot="1" x14ac:dyDescent="0.3">
      <c r="A5" s="1" t="s">
        <v>14</v>
      </c>
      <c r="B5" s="2" t="s">
        <v>2306</v>
      </c>
      <c r="C5" s="2" t="s">
        <v>2307</v>
      </c>
      <c r="D5" s="2" t="s">
        <v>2308</v>
      </c>
      <c r="E5" s="2" t="s">
        <v>2309</v>
      </c>
      <c r="F5" s="2" t="s">
        <v>2310</v>
      </c>
      <c r="G5" s="2" t="s">
        <v>48</v>
      </c>
      <c r="H5" s="2" t="s">
        <v>2311</v>
      </c>
      <c r="I5" s="2" t="s">
        <v>2312</v>
      </c>
      <c r="J5" s="2" t="s">
        <v>2313</v>
      </c>
      <c r="K5" s="2" t="s">
        <v>2314</v>
      </c>
      <c r="N5" s="6" t="s">
        <v>2486</v>
      </c>
    </row>
    <row r="6" spans="1:25" ht="24.75" thickTop="1" thickBot="1" x14ac:dyDescent="0.3">
      <c r="A6" s="1" t="s">
        <v>25</v>
      </c>
      <c r="B6" s="2" t="s">
        <v>2315</v>
      </c>
      <c r="C6" s="2" t="s">
        <v>2316</v>
      </c>
      <c r="D6" s="2" t="s">
        <v>2317</v>
      </c>
      <c r="E6" s="2" t="s">
        <v>2318</v>
      </c>
      <c r="F6" s="2" t="s">
        <v>2319</v>
      </c>
      <c r="G6" s="2" t="s">
        <v>2320</v>
      </c>
      <c r="H6" s="2" t="s">
        <v>2321</v>
      </c>
      <c r="I6" s="2" t="s">
        <v>2322</v>
      </c>
      <c r="J6" s="2" t="s">
        <v>2323</v>
      </c>
      <c r="K6" s="2" t="s">
        <v>2324</v>
      </c>
      <c r="N6" s="6" t="s">
        <v>2487</v>
      </c>
      <c r="P6" t="s">
        <v>212</v>
      </c>
      <c r="Q6" t="s">
        <v>102</v>
      </c>
      <c r="R6" t="s">
        <v>213</v>
      </c>
      <c r="S6" t="s">
        <v>1148</v>
      </c>
      <c r="U6" s="38" t="s">
        <v>102</v>
      </c>
      <c r="V6" s="38" t="s">
        <v>213</v>
      </c>
      <c r="W6" s="38" t="s">
        <v>1148</v>
      </c>
    </row>
    <row r="7" spans="1:25" ht="24.75" thickTop="1" thickBot="1" x14ac:dyDescent="0.3">
      <c r="A7" s="1" t="s">
        <v>36</v>
      </c>
      <c r="B7" s="2" t="s">
        <v>2325</v>
      </c>
      <c r="C7" s="2" t="s">
        <v>2326</v>
      </c>
      <c r="D7" s="2" t="s">
        <v>2327</v>
      </c>
      <c r="E7" s="2" t="s">
        <v>2328</v>
      </c>
      <c r="F7" s="2" t="s">
        <v>2329</v>
      </c>
      <c r="G7" s="2" t="s">
        <v>2330</v>
      </c>
      <c r="H7" s="2" t="s">
        <v>2331</v>
      </c>
      <c r="I7" s="2" t="s">
        <v>2332</v>
      </c>
      <c r="J7" s="2" t="s">
        <v>2333</v>
      </c>
      <c r="K7" s="2" t="s">
        <v>2334</v>
      </c>
      <c r="N7" s="6" t="s">
        <v>2488</v>
      </c>
      <c r="P7" s="1">
        <v>1</v>
      </c>
      <c r="Q7" s="2">
        <v>2.94</v>
      </c>
      <c r="R7" s="2">
        <v>2.67</v>
      </c>
      <c r="S7" s="2">
        <v>3.29</v>
      </c>
      <c r="U7" s="81">
        <f>Q7*25.406</f>
        <v>74.693640000000002</v>
      </c>
      <c r="V7" s="81">
        <f>R7*25.406</f>
        <v>67.834019999999995</v>
      </c>
      <c r="W7" s="81">
        <f>S7*25.406</f>
        <v>83.585740000000001</v>
      </c>
    </row>
    <row r="8" spans="1:25" ht="24.75" thickTop="1" thickBot="1" x14ac:dyDescent="0.3">
      <c r="A8" s="1" t="s">
        <v>47</v>
      </c>
      <c r="B8" s="2" t="s">
        <v>2335</v>
      </c>
      <c r="C8" s="2" t="s">
        <v>2336</v>
      </c>
      <c r="D8" s="2" t="s">
        <v>2337</v>
      </c>
      <c r="E8" s="2" t="s">
        <v>2338</v>
      </c>
      <c r="F8" s="2" t="s">
        <v>2339</v>
      </c>
      <c r="G8" s="2" t="s">
        <v>2340</v>
      </c>
      <c r="H8" s="2" t="s">
        <v>2341</v>
      </c>
      <c r="I8" s="2" t="s">
        <v>2342</v>
      </c>
      <c r="J8" s="2" t="s">
        <v>2343</v>
      </c>
      <c r="K8" s="2" t="s">
        <v>2344</v>
      </c>
      <c r="N8" s="6" t="s">
        <v>2489</v>
      </c>
      <c r="P8" s="1">
        <v>2</v>
      </c>
      <c r="Q8" s="2">
        <v>3.57</v>
      </c>
      <c r="R8" s="2">
        <v>3.24</v>
      </c>
      <c r="S8" s="2">
        <v>4</v>
      </c>
      <c r="U8" s="81">
        <f t="shared" ref="U8:W18" si="0">Q8*25.406</f>
        <v>90.699419999999989</v>
      </c>
      <c r="V8" s="81">
        <f t="shared" si="0"/>
        <v>82.315439999999995</v>
      </c>
      <c r="W8" s="81">
        <f t="shared" si="0"/>
        <v>101.624</v>
      </c>
    </row>
    <row r="9" spans="1:25" ht="24.75" thickTop="1" thickBot="1" x14ac:dyDescent="0.3">
      <c r="A9" s="1" t="s">
        <v>58</v>
      </c>
      <c r="B9" s="2" t="s">
        <v>2345</v>
      </c>
      <c r="C9" s="2" t="s">
        <v>2346</v>
      </c>
      <c r="D9" s="2" t="s">
        <v>2347</v>
      </c>
      <c r="E9" s="2" t="s">
        <v>2348</v>
      </c>
      <c r="F9" s="2" t="s">
        <v>2349</v>
      </c>
      <c r="G9" s="2" t="s">
        <v>2350</v>
      </c>
      <c r="H9" s="2" t="s">
        <v>2351</v>
      </c>
      <c r="I9" s="2" t="s">
        <v>2352</v>
      </c>
      <c r="J9" s="2" t="s">
        <v>2353</v>
      </c>
      <c r="K9" s="2" t="s">
        <v>2354</v>
      </c>
      <c r="N9" s="6" t="s">
        <v>2490</v>
      </c>
      <c r="P9" s="1">
        <v>5</v>
      </c>
      <c r="Q9" s="2">
        <v>4.62</v>
      </c>
      <c r="R9" s="2">
        <v>4.18</v>
      </c>
      <c r="S9" s="2">
        <v>5.18</v>
      </c>
      <c r="U9" s="81">
        <f t="shared" si="0"/>
        <v>117.37572</v>
      </c>
      <c r="V9" s="81">
        <f t="shared" si="0"/>
        <v>106.19707999999999</v>
      </c>
      <c r="W9" s="81">
        <f t="shared" si="0"/>
        <v>131.60307999999998</v>
      </c>
    </row>
    <row r="10" spans="1:25" ht="24.75" thickTop="1" thickBot="1" x14ac:dyDescent="0.3">
      <c r="A10" s="1" t="s">
        <v>69</v>
      </c>
      <c r="B10" s="2" t="s">
        <v>2355</v>
      </c>
      <c r="C10" s="2" t="s">
        <v>2356</v>
      </c>
      <c r="D10" s="2" t="s">
        <v>2357</v>
      </c>
      <c r="E10" s="2" t="s">
        <v>2358</v>
      </c>
      <c r="F10" s="2" t="s">
        <v>2359</v>
      </c>
      <c r="G10" s="2" t="s">
        <v>2360</v>
      </c>
      <c r="H10" s="2" t="s">
        <v>2361</v>
      </c>
      <c r="I10" s="2" t="s">
        <v>2362</v>
      </c>
      <c r="J10" s="2" t="s">
        <v>2363</v>
      </c>
      <c r="K10" s="2" t="s">
        <v>2364</v>
      </c>
      <c r="P10" s="1">
        <v>10</v>
      </c>
      <c r="Q10" s="2">
        <v>5.51</v>
      </c>
      <c r="R10" s="2">
        <v>4.97</v>
      </c>
      <c r="S10" s="2">
        <v>6.18</v>
      </c>
      <c r="U10" s="81">
        <f t="shared" si="0"/>
        <v>139.98705999999999</v>
      </c>
      <c r="V10" s="81">
        <f t="shared" si="0"/>
        <v>126.26781999999999</v>
      </c>
      <c r="W10" s="81">
        <f t="shared" si="0"/>
        <v>157.00907999999998</v>
      </c>
    </row>
    <row r="11" spans="1:25" ht="24.75" thickTop="1" thickBot="1" x14ac:dyDescent="0.3">
      <c r="A11" s="1" t="s">
        <v>80</v>
      </c>
      <c r="B11" s="2" t="s">
        <v>2365</v>
      </c>
      <c r="C11" s="2" t="s">
        <v>2366</v>
      </c>
      <c r="D11" s="2" t="s">
        <v>2367</v>
      </c>
      <c r="E11" s="2" t="s">
        <v>2368</v>
      </c>
      <c r="F11" s="2" t="s">
        <v>2369</v>
      </c>
      <c r="G11" s="2" t="s">
        <v>2370</v>
      </c>
      <c r="H11" s="2" t="s">
        <v>2371</v>
      </c>
      <c r="I11" s="2" t="s">
        <v>2372</v>
      </c>
      <c r="J11" s="2" t="s">
        <v>2373</v>
      </c>
      <c r="K11" s="2" t="s">
        <v>2374</v>
      </c>
      <c r="P11" s="1">
        <v>25</v>
      </c>
      <c r="Q11" s="2">
        <v>6.83</v>
      </c>
      <c r="R11" s="2">
        <v>6.11</v>
      </c>
      <c r="S11" s="2">
        <v>7.67</v>
      </c>
      <c r="U11" s="81">
        <f>Q11*25.406</f>
        <v>173.52297999999999</v>
      </c>
      <c r="V11" s="81">
        <f>R11*25.406</f>
        <v>155.23066</v>
      </c>
      <c r="W11" s="81">
        <f>S11*25.406</f>
        <v>194.86401999999998</v>
      </c>
    </row>
    <row r="12" spans="1:25" ht="24.75" thickTop="1" thickBot="1" x14ac:dyDescent="0.3">
      <c r="A12" s="1" t="s">
        <v>91</v>
      </c>
      <c r="B12" s="2" t="s">
        <v>2375</v>
      </c>
      <c r="C12" s="2" t="s">
        <v>2376</v>
      </c>
      <c r="D12" s="2" t="s">
        <v>2377</v>
      </c>
      <c r="E12" s="2" t="s">
        <v>2378</v>
      </c>
      <c r="F12" s="2" t="s">
        <v>2379</v>
      </c>
      <c r="G12" s="2" t="s">
        <v>2380</v>
      </c>
      <c r="H12" s="2" t="s">
        <v>2381</v>
      </c>
      <c r="I12" s="2" t="s">
        <v>2382</v>
      </c>
      <c r="J12" s="2" t="s">
        <v>2383</v>
      </c>
      <c r="K12" s="2" t="s">
        <v>2384</v>
      </c>
      <c r="P12" s="1">
        <v>50</v>
      </c>
      <c r="Q12" s="2">
        <v>7.97</v>
      </c>
      <c r="R12" s="2">
        <v>7.09</v>
      </c>
      <c r="S12" s="2">
        <v>8.9499999999999993</v>
      </c>
      <c r="U12" s="81">
        <f t="shared" si="0"/>
        <v>202.48581999999999</v>
      </c>
      <c r="V12" s="81">
        <f t="shared" si="0"/>
        <v>180.12853999999999</v>
      </c>
      <c r="W12" s="81">
        <f t="shared" si="0"/>
        <v>227.38369999999998</v>
      </c>
    </row>
    <row r="13" spans="1:25" ht="24.75" thickTop="1" thickBot="1" x14ac:dyDescent="0.3">
      <c r="A13" s="1" t="s">
        <v>102</v>
      </c>
      <c r="B13" s="2" t="s">
        <v>2385</v>
      </c>
      <c r="C13" s="2" t="s">
        <v>2386</v>
      </c>
      <c r="D13" s="2" t="s">
        <v>2387</v>
      </c>
      <c r="E13" s="2" t="s">
        <v>2388</v>
      </c>
      <c r="F13" s="2" t="s">
        <v>2389</v>
      </c>
      <c r="G13" s="2" t="s">
        <v>2390</v>
      </c>
      <c r="H13" s="2" t="s">
        <v>2391</v>
      </c>
      <c r="I13" s="2" t="s">
        <v>2392</v>
      </c>
      <c r="J13" s="2" t="s">
        <v>2393</v>
      </c>
      <c r="K13" s="2" t="s">
        <v>2394</v>
      </c>
      <c r="P13" s="1">
        <v>100</v>
      </c>
      <c r="Q13" s="2">
        <v>9.24</v>
      </c>
      <c r="R13" s="2">
        <v>8.1199999999999992</v>
      </c>
      <c r="S13" s="2">
        <v>10.4</v>
      </c>
      <c r="U13" s="81">
        <f t="shared" si="0"/>
        <v>234.75144</v>
      </c>
      <c r="V13" s="81">
        <f t="shared" si="0"/>
        <v>206.29671999999997</v>
      </c>
      <c r="W13" s="81">
        <f t="shared" si="0"/>
        <v>264.22239999999999</v>
      </c>
      <c r="Y13" t="s">
        <v>7625</v>
      </c>
    </row>
    <row r="14" spans="1:25" ht="24.75" thickTop="1" thickBot="1" x14ac:dyDescent="0.3">
      <c r="A14" s="1" t="s">
        <v>113</v>
      </c>
      <c r="B14" s="2" t="s">
        <v>2395</v>
      </c>
      <c r="C14" s="2" t="s">
        <v>2396</v>
      </c>
      <c r="D14" s="2" t="s">
        <v>2397</v>
      </c>
      <c r="E14" s="2" t="s">
        <v>2398</v>
      </c>
      <c r="F14" s="2" t="s">
        <v>2399</v>
      </c>
      <c r="G14" s="2" t="s">
        <v>2400</v>
      </c>
      <c r="H14" s="2" t="s">
        <v>2401</v>
      </c>
      <c r="I14" s="2" t="s">
        <v>2402</v>
      </c>
      <c r="J14" s="2" t="s">
        <v>2403</v>
      </c>
      <c r="K14" s="2" t="s">
        <v>2404</v>
      </c>
      <c r="P14" s="1">
        <v>200</v>
      </c>
      <c r="Q14" s="2">
        <v>10.6</v>
      </c>
      <c r="R14" s="2">
        <v>9.26</v>
      </c>
      <c r="S14" s="2">
        <v>11.9</v>
      </c>
      <c r="U14" s="81">
        <f t="shared" si="0"/>
        <v>269.30359999999996</v>
      </c>
      <c r="V14" s="81">
        <f t="shared" si="0"/>
        <v>235.25955999999999</v>
      </c>
      <c r="W14" s="81">
        <f t="shared" si="0"/>
        <v>302.33139999999997</v>
      </c>
    </row>
    <row r="15" spans="1:25" ht="24.75" thickTop="1" thickBot="1" x14ac:dyDescent="0.3">
      <c r="A15" s="1" t="s">
        <v>124</v>
      </c>
      <c r="B15" s="2" t="s">
        <v>2405</v>
      </c>
      <c r="C15" s="2" t="s">
        <v>2406</v>
      </c>
      <c r="D15" s="2" t="s">
        <v>2407</v>
      </c>
      <c r="E15" s="2" t="s">
        <v>2408</v>
      </c>
      <c r="F15" s="2" t="s">
        <v>2409</v>
      </c>
      <c r="G15" s="2" t="s">
        <v>2410</v>
      </c>
      <c r="H15" s="2" t="s">
        <v>2411</v>
      </c>
      <c r="I15" s="2" t="s">
        <v>2412</v>
      </c>
      <c r="J15" s="2" t="s">
        <v>2413</v>
      </c>
      <c r="K15" s="2" t="s">
        <v>2414</v>
      </c>
      <c r="P15" s="1">
        <v>500</v>
      </c>
      <c r="Q15" s="2">
        <v>12.8</v>
      </c>
      <c r="R15" s="2">
        <v>10.9</v>
      </c>
      <c r="S15" s="2">
        <v>14.3</v>
      </c>
      <c r="U15" s="81">
        <f>Q15*25.406</f>
        <v>325.1968</v>
      </c>
      <c r="V15" s="81">
        <f>R15*25.406</f>
        <v>276.92539999999997</v>
      </c>
      <c r="W15" s="81">
        <f>S15*25.406</f>
        <v>363.30579999999998</v>
      </c>
    </row>
    <row r="16" spans="1:25" ht="24.75" thickTop="1" thickBot="1" x14ac:dyDescent="0.3">
      <c r="A16" s="1" t="s">
        <v>135</v>
      </c>
      <c r="B16" s="2" t="s">
        <v>2415</v>
      </c>
      <c r="C16" s="2" t="s">
        <v>2416</v>
      </c>
      <c r="D16" s="2" t="s">
        <v>2417</v>
      </c>
      <c r="E16" s="2" t="s">
        <v>2418</v>
      </c>
      <c r="F16" s="2" t="s">
        <v>2419</v>
      </c>
      <c r="G16" s="2" t="s">
        <v>2420</v>
      </c>
      <c r="H16" s="2" t="s">
        <v>2421</v>
      </c>
      <c r="I16" s="2" t="s">
        <v>2422</v>
      </c>
      <c r="J16" s="2" t="s">
        <v>2423</v>
      </c>
      <c r="K16" s="2" t="s">
        <v>2424</v>
      </c>
      <c r="P16" s="1">
        <v>1000</v>
      </c>
      <c r="Q16" s="2">
        <v>14.6</v>
      </c>
      <c r="R16" s="2">
        <v>12.3</v>
      </c>
      <c r="S16" s="2">
        <v>16.399999999999999</v>
      </c>
      <c r="U16" s="81">
        <f t="shared" si="0"/>
        <v>370.92759999999998</v>
      </c>
      <c r="V16" s="81">
        <f t="shared" si="0"/>
        <v>312.49380000000002</v>
      </c>
      <c r="W16" s="81">
        <f t="shared" si="0"/>
        <v>416.65839999999997</v>
      </c>
    </row>
    <row r="17" spans="1:23" ht="24.75" thickTop="1" thickBot="1" x14ac:dyDescent="0.3">
      <c r="A17" s="1" t="s">
        <v>146</v>
      </c>
      <c r="B17" s="2" t="s">
        <v>2425</v>
      </c>
      <c r="C17" s="2" t="s">
        <v>2426</v>
      </c>
      <c r="D17" s="2" t="s">
        <v>2427</v>
      </c>
      <c r="E17" s="2" t="s">
        <v>2428</v>
      </c>
      <c r="F17" s="2" t="s">
        <v>2429</v>
      </c>
      <c r="G17" s="2" t="s">
        <v>2430</v>
      </c>
      <c r="H17" s="2" t="s">
        <v>2431</v>
      </c>
      <c r="I17" s="2" t="s">
        <v>2432</v>
      </c>
      <c r="J17" s="2" t="s">
        <v>2433</v>
      </c>
      <c r="K17" s="2" t="s">
        <v>2434</v>
      </c>
      <c r="P17" s="80">
        <v>15</v>
      </c>
      <c r="Q17" s="35">
        <f>3.0231*P17^0.2487</f>
        <v>5.92852163948222</v>
      </c>
      <c r="R17" s="81">
        <f>2.7579*P17^0.2419</f>
        <v>5.3097612090856954</v>
      </c>
      <c r="S17" s="81">
        <f>3.3824*P17^0.2498</f>
        <v>6.6529239976888919</v>
      </c>
      <c r="U17" s="81">
        <f t="shared" si="0"/>
        <v>150.62002077268528</v>
      </c>
      <c r="V17" s="81">
        <f t="shared" si="0"/>
        <v>134.89979327803118</v>
      </c>
      <c r="W17" s="81">
        <f t="shared" si="0"/>
        <v>169.02418708528398</v>
      </c>
    </row>
    <row r="18" spans="1:23" ht="24.75" thickTop="1" thickBot="1" x14ac:dyDescent="0.3">
      <c r="A18" s="1" t="s">
        <v>157</v>
      </c>
      <c r="B18" s="2" t="s">
        <v>2435</v>
      </c>
      <c r="C18" s="2" t="s">
        <v>2436</v>
      </c>
      <c r="D18" s="2" t="s">
        <v>2437</v>
      </c>
      <c r="E18" s="2" t="s">
        <v>2438</v>
      </c>
      <c r="F18" s="2" t="s">
        <v>2439</v>
      </c>
      <c r="G18" s="2" t="s">
        <v>2440</v>
      </c>
      <c r="H18" s="2" t="s">
        <v>2441</v>
      </c>
      <c r="I18" s="2" t="s">
        <v>2442</v>
      </c>
      <c r="J18" s="2" t="s">
        <v>2443</v>
      </c>
      <c r="K18" s="2" t="s">
        <v>2444</v>
      </c>
      <c r="P18" s="80">
        <v>30</v>
      </c>
      <c r="Q18" s="35">
        <f>3.0231*P18^0.2487</f>
        <v>7.043890066261036</v>
      </c>
      <c r="R18" s="81">
        <f>2.7579*P18^0.2419</f>
        <v>6.2790529638884163</v>
      </c>
      <c r="S18" s="81">
        <f>3.3824*P18^0.2498</f>
        <v>7.9106078345035575</v>
      </c>
      <c r="U18" s="81">
        <f t="shared" si="0"/>
        <v>178.95707102342786</v>
      </c>
      <c r="V18" s="81">
        <f t="shared" si="0"/>
        <v>159.52561960054911</v>
      </c>
      <c r="W18" s="81">
        <f t="shared" si="0"/>
        <v>200.97690264339738</v>
      </c>
    </row>
    <row r="19" spans="1:23" ht="24.75" thickTop="1" thickBot="1" x14ac:dyDescent="0.3">
      <c r="A19" s="1" t="s">
        <v>168</v>
      </c>
      <c r="B19" s="2" t="s">
        <v>2445</v>
      </c>
      <c r="C19" s="2" t="s">
        <v>2446</v>
      </c>
      <c r="D19" s="2" t="s">
        <v>2447</v>
      </c>
      <c r="E19" s="2" t="s">
        <v>2448</v>
      </c>
      <c r="F19" s="2" t="s">
        <v>2449</v>
      </c>
      <c r="G19" s="2" t="s">
        <v>2450</v>
      </c>
      <c r="H19" s="2" t="s">
        <v>2451</v>
      </c>
      <c r="I19" s="2" t="s">
        <v>2452</v>
      </c>
      <c r="J19" s="2" t="s">
        <v>2453</v>
      </c>
      <c r="K19" s="2" t="s">
        <v>2454</v>
      </c>
    </row>
    <row r="20" spans="1:23" ht="24.75" thickTop="1" thickBot="1" x14ac:dyDescent="0.3">
      <c r="A20" s="1" t="s">
        <v>179</v>
      </c>
      <c r="B20" s="2" t="s">
        <v>2455</v>
      </c>
      <c r="C20" s="2" t="s">
        <v>2456</v>
      </c>
      <c r="D20" s="2" t="s">
        <v>2457</v>
      </c>
      <c r="E20" s="2" t="s">
        <v>2458</v>
      </c>
      <c r="F20" s="2" t="s">
        <v>2459</v>
      </c>
      <c r="G20" s="2" t="s">
        <v>2460</v>
      </c>
      <c r="H20" s="2" t="s">
        <v>2461</v>
      </c>
      <c r="I20" s="2" t="s">
        <v>2462</v>
      </c>
      <c r="J20" s="2" t="s">
        <v>2463</v>
      </c>
      <c r="K20" s="2" t="s">
        <v>2464</v>
      </c>
    </row>
    <row r="21" spans="1:23" ht="24.75" thickTop="1" thickBot="1" x14ac:dyDescent="0.3">
      <c r="A21" s="1" t="s">
        <v>190</v>
      </c>
      <c r="B21" s="2" t="s">
        <v>2465</v>
      </c>
      <c r="C21" s="2" t="s">
        <v>2466</v>
      </c>
      <c r="D21" s="2" t="s">
        <v>2467</v>
      </c>
      <c r="E21" s="2" t="s">
        <v>2468</v>
      </c>
      <c r="F21" s="2" t="s">
        <v>2469</v>
      </c>
      <c r="G21" s="2" t="s">
        <v>2470</v>
      </c>
      <c r="H21" s="2" t="s">
        <v>2471</v>
      </c>
      <c r="I21" s="2" t="s">
        <v>2472</v>
      </c>
      <c r="J21" s="2" t="s">
        <v>2473</v>
      </c>
      <c r="K21" s="2" t="s">
        <v>2474</v>
      </c>
      <c r="P21" s="9">
        <v>17746</v>
      </c>
      <c r="Q21" t="s">
        <v>3767</v>
      </c>
      <c r="R21" s="9">
        <v>43395</v>
      </c>
    </row>
    <row r="22" spans="1:23" ht="24.75" thickTop="1" thickBot="1" x14ac:dyDescent="0.3">
      <c r="A22" s="1" t="s">
        <v>201</v>
      </c>
      <c r="B22" s="2" t="s">
        <v>2475</v>
      </c>
      <c r="C22" s="2" t="s">
        <v>2476</v>
      </c>
      <c r="D22" s="2" t="s">
        <v>2477</v>
      </c>
      <c r="E22" s="2" t="s">
        <v>2478</v>
      </c>
      <c r="F22" s="2" t="s">
        <v>2479</v>
      </c>
      <c r="G22" s="2" t="s">
        <v>2480</v>
      </c>
      <c r="H22" s="2" t="s">
        <v>2481</v>
      </c>
      <c r="I22" s="2" t="s">
        <v>2482</v>
      </c>
      <c r="J22" s="2" t="s">
        <v>2483</v>
      </c>
      <c r="K22" s="2" t="s">
        <v>2484</v>
      </c>
    </row>
    <row r="23" spans="1:23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N1" workbookViewId="0">
      <selection activeCell="Q9" sqref="Q9"/>
    </sheetView>
  </sheetViews>
  <sheetFormatPr defaultRowHeight="15" x14ac:dyDescent="0.25"/>
  <cols>
    <col min="14" max="14" width="31" customWidth="1"/>
    <col min="19" max="19" width="9.7109375" bestFit="1" customWidth="1"/>
  </cols>
  <sheetData>
    <row r="1" spans="1:24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4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4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24" ht="24.75" thickTop="1" thickBot="1" x14ac:dyDescent="0.3">
      <c r="A4" s="1" t="s">
        <v>3</v>
      </c>
      <c r="B4" s="2" t="s">
        <v>2491</v>
      </c>
      <c r="C4" s="2" t="s">
        <v>2492</v>
      </c>
      <c r="D4" s="2" t="s">
        <v>2493</v>
      </c>
      <c r="E4" s="2" t="s">
        <v>2494</v>
      </c>
      <c r="F4" s="2" t="s">
        <v>2495</v>
      </c>
      <c r="G4" s="2" t="s">
        <v>2496</v>
      </c>
      <c r="H4" s="2" t="s">
        <v>2497</v>
      </c>
      <c r="I4" s="2" t="s">
        <v>2498</v>
      </c>
      <c r="J4" s="2" t="s">
        <v>2499</v>
      </c>
      <c r="K4" s="2" t="s">
        <v>2500</v>
      </c>
      <c r="N4" s="3" t="s">
        <v>1320</v>
      </c>
    </row>
    <row r="5" spans="1:24" ht="24.75" thickTop="1" thickBot="1" x14ac:dyDescent="0.3">
      <c r="A5" s="1" t="s">
        <v>14</v>
      </c>
      <c r="B5" s="2" t="s">
        <v>2501</v>
      </c>
      <c r="C5" s="2" t="s">
        <v>2502</v>
      </c>
      <c r="D5" s="2" t="s">
        <v>2503</v>
      </c>
      <c r="E5" s="2" t="s">
        <v>2504</v>
      </c>
      <c r="F5" s="2" t="s">
        <v>2505</v>
      </c>
      <c r="G5" s="2" t="s">
        <v>2506</v>
      </c>
      <c r="H5" s="2" t="s">
        <v>2507</v>
      </c>
      <c r="I5" s="2" t="s">
        <v>2508</v>
      </c>
      <c r="J5" s="2" t="s">
        <v>2509</v>
      </c>
      <c r="K5" s="2" t="s">
        <v>2510</v>
      </c>
      <c r="N5" s="4" t="s">
        <v>3761</v>
      </c>
    </row>
    <row r="6" spans="1:24" ht="25.5" thickTop="1" thickBot="1" x14ac:dyDescent="0.3">
      <c r="A6" s="1" t="s">
        <v>25</v>
      </c>
      <c r="B6" s="2" t="s">
        <v>2511</v>
      </c>
      <c r="C6" s="2" t="s">
        <v>2512</v>
      </c>
      <c r="D6" s="2" t="s">
        <v>2513</v>
      </c>
      <c r="E6" s="2" t="s">
        <v>236</v>
      </c>
      <c r="F6" s="2" t="s">
        <v>1760</v>
      </c>
      <c r="G6" s="2" t="s">
        <v>2514</v>
      </c>
      <c r="H6" s="2" t="s">
        <v>2515</v>
      </c>
      <c r="I6" s="2" t="s">
        <v>2516</v>
      </c>
      <c r="J6" s="2" t="s">
        <v>2517</v>
      </c>
      <c r="K6" s="2" t="s">
        <v>2518</v>
      </c>
      <c r="N6" s="4" t="s">
        <v>3762</v>
      </c>
      <c r="Q6" t="s">
        <v>212</v>
      </c>
      <c r="R6" t="s">
        <v>102</v>
      </c>
      <c r="S6" t="s">
        <v>213</v>
      </c>
      <c r="T6" t="s">
        <v>1148</v>
      </c>
      <c r="U6" s="38"/>
      <c r="V6" s="38" t="s">
        <v>102</v>
      </c>
      <c r="W6" s="38" t="s">
        <v>213</v>
      </c>
      <c r="X6" s="38" t="s">
        <v>1148</v>
      </c>
    </row>
    <row r="7" spans="1:24" ht="24.75" thickTop="1" thickBot="1" x14ac:dyDescent="0.3">
      <c r="A7" s="1" t="s">
        <v>36</v>
      </c>
      <c r="B7" s="2" t="s">
        <v>2519</v>
      </c>
      <c r="C7" s="2" t="s">
        <v>2520</v>
      </c>
      <c r="D7" s="2" t="s">
        <v>1969</v>
      </c>
      <c r="E7" s="2" t="s">
        <v>2521</v>
      </c>
      <c r="F7" s="2" t="s">
        <v>2522</v>
      </c>
      <c r="G7" s="2" t="s">
        <v>2523</v>
      </c>
      <c r="H7" s="2" t="s">
        <v>2524</v>
      </c>
      <c r="I7" s="2" t="s">
        <v>2525</v>
      </c>
      <c r="J7" s="2" t="s">
        <v>2526</v>
      </c>
      <c r="K7" s="2" t="s">
        <v>2527</v>
      </c>
      <c r="N7" s="4" t="s">
        <v>3763</v>
      </c>
      <c r="Q7" s="1">
        <v>1</v>
      </c>
      <c r="R7" s="2">
        <v>2.94</v>
      </c>
      <c r="S7" s="2">
        <v>2.67</v>
      </c>
      <c r="T7" s="2">
        <v>3.29</v>
      </c>
      <c r="U7" s="38"/>
      <c r="V7" s="81">
        <f>R7*25.406</f>
        <v>74.693640000000002</v>
      </c>
      <c r="W7" s="81">
        <f>S7*25.406</f>
        <v>67.834019999999995</v>
      </c>
      <c r="X7" s="81">
        <f>T7*25.406</f>
        <v>83.585740000000001</v>
      </c>
    </row>
    <row r="8" spans="1:24" ht="24.75" thickTop="1" thickBot="1" x14ac:dyDescent="0.3">
      <c r="A8" s="1" t="s">
        <v>47</v>
      </c>
      <c r="B8" s="2" t="s">
        <v>1771</v>
      </c>
      <c r="C8" s="2" t="s">
        <v>2528</v>
      </c>
      <c r="D8" s="2" t="s">
        <v>2529</v>
      </c>
      <c r="E8" s="2" t="s">
        <v>2530</v>
      </c>
      <c r="F8" s="2" t="s">
        <v>1774</v>
      </c>
      <c r="G8" s="2" t="s">
        <v>2531</v>
      </c>
      <c r="H8" s="2" t="s">
        <v>2532</v>
      </c>
      <c r="I8" s="2" t="s">
        <v>2533</v>
      </c>
      <c r="J8" s="2" t="s">
        <v>2534</v>
      </c>
      <c r="K8" s="2" t="s">
        <v>2535</v>
      </c>
      <c r="N8" s="4" t="s">
        <v>3764</v>
      </c>
      <c r="Q8" s="1">
        <v>2</v>
      </c>
      <c r="R8" s="2">
        <v>3.57</v>
      </c>
      <c r="S8" s="2">
        <v>3.24</v>
      </c>
      <c r="T8" s="2">
        <v>4</v>
      </c>
      <c r="U8" s="38"/>
      <c r="V8" s="81">
        <f t="shared" ref="V8:X18" si="0">R8*25.406</f>
        <v>90.699419999999989</v>
      </c>
      <c r="W8" s="81">
        <f t="shared" si="0"/>
        <v>82.315439999999995</v>
      </c>
      <c r="X8" s="81">
        <f t="shared" si="0"/>
        <v>101.624</v>
      </c>
    </row>
    <row r="9" spans="1:24" ht="24.75" thickTop="1" thickBot="1" x14ac:dyDescent="0.3">
      <c r="A9" s="1" t="s">
        <v>58</v>
      </c>
      <c r="B9" s="2" t="s">
        <v>1398</v>
      </c>
      <c r="C9" s="2" t="s">
        <v>2536</v>
      </c>
      <c r="D9" s="2" t="s">
        <v>2537</v>
      </c>
      <c r="E9" s="2" t="s">
        <v>2538</v>
      </c>
      <c r="F9" s="2" t="s">
        <v>2539</v>
      </c>
      <c r="G9" s="2" t="s">
        <v>2540</v>
      </c>
      <c r="H9" s="2" t="s">
        <v>2541</v>
      </c>
      <c r="I9" s="2" t="s">
        <v>2542</v>
      </c>
      <c r="J9" s="2" t="s">
        <v>2543</v>
      </c>
      <c r="K9" s="2" t="s">
        <v>2544</v>
      </c>
      <c r="N9" s="4" t="s">
        <v>3765</v>
      </c>
      <c r="Q9" s="1">
        <v>5</v>
      </c>
      <c r="R9" s="2">
        <v>4.62</v>
      </c>
      <c r="S9" s="2">
        <v>4.18</v>
      </c>
      <c r="T9" s="2">
        <v>5.18</v>
      </c>
      <c r="U9" s="38"/>
      <c r="V9" s="81">
        <f t="shared" si="0"/>
        <v>117.37572</v>
      </c>
      <c r="W9" s="81">
        <f t="shared" si="0"/>
        <v>106.19707999999999</v>
      </c>
      <c r="X9" s="81">
        <f t="shared" si="0"/>
        <v>131.60307999999998</v>
      </c>
    </row>
    <row r="10" spans="1:24" ht="24.75" thickTop="1" thickBot="1" x14ac:dyDescent="0.3">
      <c r="A10" s="1" t="s">
        <v>69</v>
      </c>
      <c r="B10" s="2" t="s">
        <v>2545</v>
      </c>
      <c r="C10" s="2" t="s">
        <v>2546</v>
      </c>
      <c r="D10" s="2" t="s">
        <v>2547</v>
      </c>
      <c r="E10" s="2" t="s">
        <v>2548</v>
      </c>
      <c r="F10" s="2" t="s">
        <v>2549</v>
      </c>
      <c r="G10" s="2" t="s">
        <v>2550</v>
      </c>
      <c r="H10" s="2" t="s">
        <v>2551</v>
      </c>
      <c r="I10" s="2" t="s">
        <v>2552</v>
      </c>
      <c r="J10" s="2" t="s">
        <v>2553</v>
      </c>
      <c r="K10" s="2" t="s">
        <v>2554</v>
      </c>
      <c r="N10" s="4" t="s">
        <v>3766</v>
      </c>
      <c r="Q10" s="1">
        <v>10</v>
      </c>
      <c r="R10" s="2">
        <v>5.51</v>
      </c>
      <c r="S10" s="2">
        <v>4.97</v>
      </c>
      <c r="T10" s="2">
        <v>6.18</v>
      </c>
      <c r="U10" s="38"/>
      <c r="V10" s="81">
        <f t="shared" si="0"/>
        <v>139.98705999999999</v>
      </c>
      <c r="W10" s="81">
        <f t="shared" si="0"/>
        <v>126.26781999999999</v>
      </c>
      <c r="X10" s="81">
        <f t="shared" si="0"/>
        <v>157.00907999999998</v>
      </c>
    </row>
    <row r="11" spans="1:24" ht="24.75" thickTop="1" thickBot="1" x14ac:dyDescent="0.3">
      <c r="A11" s="1" t="s">
        <v>80</v>
      </c>
      <c r="B11" s="2" t="s">
        <v>2555</v>
      </c>
      <c r="C11" s="2" t="s">
        <v>2556</v>
      </c>
      <c r="D11" s="2" t="s">
        <v>2557</v>
      </c>
      <c r="E11" s="2" t="s">
        <v>2558</v>
      </c>
      <c r="F11" s="2" t="s">
        <v>2559</v>
      </c>
      <c r="G11" s="2" t="s">
        <v>2560</v>
      </c>
      <c r="H11" s="2" t="s">
        <v>2561</v>
      </c>
      <c r="I11" s="2" t="s">
        <v>2562</v>
      </c>
      <c r="J11" s="2" t="s">
        <v>2563</v>
      </c>
      <c r="K11" s="2" t="s">
        <v>2564</v>
      </c>
      <c r="N11" s="4" t="s">
        <v>3777</v>
      </c>
      <c r="Q11" s="1">
        <v>25</v>
      </c>
      <c r="R11" s="2">
        <v>6.83</v>
      </c>
      <c r="S11" s="2">
        <v>6.11</v>
      </c>
      <c r="T11" s="2">
        <v>7.67</v>
      </c>
      <c r="U11" s="38"/>
      <c r="V11" s="81">
        <f>R11*25.406</f>
        <v>173.52297999999999</v>
      </c>
      <c r="W11" s="81">
        <f>S11*25.406</f>
        <v>155.23066</v>
      </c>
      <c r="X11" s="81">
        <f>T11*25.406</f>
        <v>194.86401999999998</v>
      </c>
    </row>
    <row r="12" spans="1:24" ht="24.75" thickTop="1" thickBot="1" x14ac:dyDescent="0.3">
      <c r="A12" s="1" t="s">
        <v>91</v>
      </c>
      <c r="B12" s="2" t="s">
        <v>2565</v>
      </c>
      <c r="C12" s="2" t="s">
        <v>2566</v>
      </c>
      <c r="D12" s="2" t="s">
        <v>2567</v>
      </c>
      <c r="E12" s="2" t="s">
        <v>2568</v>
      </c>
      <c r="F12" s="2" t="s">
        <v>2569</v>
      </c>
      <c r="G12" s="2" t="s">
        <v>2570</v>
      </c>
      <c r="H12" s="2" t="s">
        <v>2571</v>
      </c>
      <c r="I12" s="2" t="s">
        <v>2572</v>
      </c>
      <c r="J12" s="2" t="s">
        <v>2573</v>
      </c>
      <c r="K12" s="2" t="s">
        <v>2574</v>
      </c>
      <c r="Q12" s="1">
        <v>50</v>
      </c>
      <c r="R12" s="2">
        <v>7.97</v>
      </c>
      <c r="S12" s="2">
        <v>7.09</v>
      </c>
      <c r="T12" s="2">
        <v>8.9499999999999993</v>
      </c>
      <c r="U12" s="38"/>
      <c r="V12" s="81">
        <f t="shared" si="0"/>
        <v>202.48581999999999</v>
      </c>
      <c r="W12" s="81">
        <f t="shared" si="0"/>
        <v>180.12853999999999</v>
      </c>
      <c r="X12" s="81">
        <f t="shared" si="0"/>
        <v>227.38369999999998</v>
      </c>
    </row>
    <row r="13" spans="1:24" ht="24.75" thickTop="1" thickBot="1" x14ac:dyDescent="0.3">
      <c r="A13" s="1" t="s">
        <v>102</v>
      </c>
      <c r="B13" s="2" t="s">
        <v>2575</v>
      </c>
      <c r="C13" s="2" t="s">
        <v>2576</v>
      </c>
      <c r="D13" s="2" t="s">
        <v>2577</v>
      </c>
      <c r="E13" s="2" t="s">
        <v>2578</v>
      </c>
      <c r="F13" s="2" t="s">
        <v>2579</v>
      </c>
      <c r="G13" s="2" t="s">
        <v>2580</v>
      </c>
      <c r="H13" s="2" t="s">
        <v>2581</v>
      </c>
      <c r="I13" s="2" t="s">
        <v>2582</v>
      </c>
      <c r="J13" s="2" t="s">
        <v>2583</v>
      </c>
      <c r="K13" s="2" t="s">
        <v>2584</v>
      </c>
      <c r="N13" s="4" t="s">
        <v>3778</v>
      </c>
      <c r="Q13" s="1">
        <v>100</v>
      </c>
      <c r="R13" s="2">
        <v>9.24</v>
      </c>
      <c r="S13" s="2">
        <v>8.1199999999999992</v>
      </c>
      <c r="T13" s="2">
        <v>10.4</v>
      </c>
      <c r="U13" s="38"/>
      <c r="V13" s="81">
        <f t="shared" si="0"/>
        <v>234.75144</v>
      </c>
      <c r="W13" s="81">
        <f t="shared" si="0"/>
        <v>206.29671999999997</v>
      </c>
      <c r="X13" s="81">
        <f t="shared" si="0"/>
        <v>264.22239999999999</v>
      </c>
    </row>
    <row r="14" spans="1:24" ht="30" thickTop="1" thickBot="1" x14ac:dyDescent="0.3">
      <c r="A14" s="1" t="s">
        <v>113</v>
      </c>
      <c r="B14" s="2" t="s">
        <v>2585</v>
      </c>
      <c r="C14" s="2" t="s">
        <v>2586</v>
      </c>
      <c r="D14" s="2" t="s">
        <v>2587</v>
      </c>
      <c r="E14" s="2" t="s">
        <v>2588</v>
      </c>
      <c r="F14" s="2" t="s">
        <v>2589</v>
      </c>
      <c r="G14" s="2" t="s">
        <v>2590</v>
      </c>
      <c r="H14" s="2" t="s">
        <v>2591</v>
      </c>
      <c r="I14" s="2" t="s">
        <v>2592</v>
      </c>
      <c r="J14" s="2" t="s">
        <v>2593</v>
      </c>
      <c r="K14" s="2" t="s">
        <v>2594</v>
      </c>
      <c r="M14" s="14" t="s">
        <v>3779</v>
      </c>
      <c r="N14" s="15" t="s">
        <v>3780</v>
      </c>
      <c r="Q14" s="1">
        <v>200</v>
      </c>
      <c r="R14" s="2">
        <v>10.6</v>
      </c>
      <c r="S14" s="2">
        <v>9.26</v>
      </c>
      <c r="T14" s="2">
        <v>11.9</v>
      </c>
      <c r="U14" s="38"/>
      <c r="V14" s="81">
        <f t="shared" si="0"/>
        <v>269.30359999999996</v>
      </c>
      <c r="W14" s="81">
        <f t="shared" si="0"/>
        <v>235.25955999999999</v>
      </c>
      <c r="X14" s="81">
        <f t="shared" si="0"/>
        <v>302.33139999999997</v>
      </c>
    </row>
    <row r="15" spans="1:24" ht="31.5" thickTop="1" thickBot="1" x14ac:dyDescent="0.3">
      <c r="A15" s="1" t="s">
        <v>124</v>
      </c>
      <c r="B15" s="2" t="s">
        <v>1439</v>
      </c>
      <c r="C15" s="2" t="s">
        <v>2595</v>
      </c>
      <c r="D15" s="2" t="s">
        <v>2596</v>
      </c>
      <c r="E15" s="2" t="s">
        <v>2597</v>
      </c>
      <c r="F15" s="2" t="s">
        <v>2598</v>
      </c>
      <c r="G15" s="2" t="s">
        <v>2599</v>
      </c>
      <c r="H15" s="2" t="s">
        <v>2600</v>
      </c>
      <c r="I15" s="2" t="s">
        <v>2601</v>
      </c>
      <c r="J15" s="2" t="s">
        <v>2602</v>
      </c>
      <c r="K15" s="2" t="s">
        <v>2603</v>
      </c>
      <c r="M15" s="12" t="s">
        <v>3781</v>
      </c>
      <c r="N15" s="13" t="s">
        <v>3782</v>
      </c>
      <c r="Q15" s="1">
        <v>500</v>
      </c>
      <c r="R15" s="2">
        <v>12.8</v>
      </c>
      <c r="S15" s="2">
        <v>10.9</v>
      </c>
      <c r="T15" s="2">
        <v>14.3</v>
      </c>
      <c r="U15" s="38"/>
      <c r="V15" s="81">
        <f>R15*25.406</f>
        <v>325.1968</v>
      </c>
      <c r="W15" s="81">
        <f>S15*25.406</f>
        <v>276.92539999999997</v>
      </c>
      <c r="X15" s="81">
        <f>T15*25.406</f>
        <v>363.30579999999998</v>
      </c>
    </row>
    <row r="16" spans="1:24" ht="61.5" thickTop="1" thickBot="1" x14ac:dyDescent="0.3">
      <c r="A16" s="1" t="s">
        <v>135</v>
      </c>
      <c r="B16" s="2" t="s">
        <v>710</v>
      </c>
      <c r="C16" s="2" t="s">
        <v>2604</v>
      </c>
      <c r="D16" s="2" t="s">
        <v>2605</v>
      </c>
      <c r="E16" s="2" t="s">
        <v>2606</v>
      </c>
      <c r="F16" s="2" t="s">
        <v>2607</v>
      </c>
      <c r="G16" s="2" t="s">
        <v>2608</v>
      </c>
      <c r="H16" s="2" t="s">
        <v>2609</v>
      </c>
      <c r="I16" s="2" t="s">
        <v>2610</v>
      </c>
      <c r="J16" s="2" t="s">
        <v>2611</v>
      </c>
      <c r="K16" s="2" t="s">
        <v>2612</v>
      </c>
      <c r="M16" s="10" t="s">
        <v>3783</v>
      </c>
      <c r="N16" s="11" t="s">
        <v>3784</v>
      </c>
      <c r="Q16" s="1">
        <v>1000</v>
      </c>
      <c r="R16" s="2">
        <v>14.6</v>
      </c>
      <c r="S16" s="2">
        <v>12.3</v>
      </c>
      <c r="T16" s="2">
        <v>16.399999999999999</v>
      </c>
      <c r="U16" s="38"/>
      <c r="V16" s="81">
        <f t="shared" si="0"/>
        <v>370.92759999999998</v>
      </c>
      <c r="W16" s="81">
        <f t="shared" si="0"/>
        <v>312.49380000000002</v>
      </c>
      <c r="X16" s="81">
        <f t="shared" si="0"/>
        <v>416.65839999999997</v>
      </c>
    </row>
    <row r="17" spans="1:24" ht="31.5" thickTop="1" thickBot="1" x14ac:dyDescent="0.3">
      <c r="A17" s="1" t="s">
        <v>146</v>
      </c>
      <c r="B17" s="2" t="s">
        <v>2613</v>
      </c>
      <c r="C17" s="2" t="s">
        <v>2614</v>
      </c>
      <c r="D17" s="2" t="s">
        <v>2615</v>
      </c>
      <c r="E17" s="2" t="s">
        <v>2616</v>
      </c>
      <c r="F17" s="2" t="s">
        <v>2617</v>
      </c>
      <c r="G17" s="2" t="s">
        <v>2618</v>
      </c>
      <c r="H17" s="2" t="s">
        <v>2619</v>
      </c>
      <c r="I17" s="2" t="s">
        <v>2620</v>
      </c>
      <c r="J17" s="2" t="s">
        <v>2621</v>
      </c>
      <c r="K17" s="2" t="s">
        <v>2622</v>
      </c>
      <c r="M17" s="12" t="s">
        <v>3785</v>
      </c>
      <c r="N17" s="13" t="s">
        <v>3786</v>
      </c>
      <c r="Q17" s="80">
        <v>15</v>
      </c>
      <c r="R17" s="35">
        <f>3.0231*Q17^0.2487</f>
        <v>5.92852163948222</v>
      </c>
      <c r="S17" s="81">
        <f>2.7579*Q17^0.2419</f>
        <v>5.3097612090856954</v>
      </c>
      <c r="T17" s="81">
        <f>3.3834*Q17^0.2498</f>
        <v>6.6548909217657863</v>
      </c>
      <c r="U17" s="38"/>
      <c r="V17" s="81">
        <f t="shared" si="0"/>
        <v>150.62002077268528</v>
      </c>
      <c r="W17" s="81">
        <f t="shared" si="0"/>
        <v>134.89979327803118</v>
      </c>
      <c r="X17" s="81">
        <f t="shared" si="0"/>
        <v>169.07415875838157</v>
      </c>
    </row>
    <row r="18" spans="1:24" ht="24.75" thickTop="1" thickBot="1" x14ac:dyDescent="0.3">
      <c r="A18" s="1" t="s">
        <v>157</v>
      </c>
      <c r="B18" s="2" t="s">
        <v>2623</v>
      </c>
      <c r="C18" s="2" t="s">
        <v>2624</v>
      </c>
      <c r="D18" s="2" t="s">
        <v>2625</v>
      </c>
      <c r="E18" s="2" t="s">
        <v>2626</v>
      </c>
      <c r="F18" s="2" t="s">
        <v>2627</v>
      </c>
      <c r="G18" s="2" t="s">
        <v>2628</v>
      </c>
      <c r="H18" s="2" t="s">
        <v>2629</v>
      </c>
      <c r="I18" s="2" t="s">
        <v>2630</v>
      </c>
      <c r="J18" s="2" t="s">
        <v>2631</v>
      </c>
      <c r="K18" s="2" t="s">
        <v>1866</v>
      </c>
      <c r="N18" s="8" t="s">
        <v>3787</v>
      </c>
      <c r="Q18" s="80">
        <v>30</v>
      </c>
      <c r="R18" s="35">
        <f>3.0231*Q18^0.2487</f>
        <v>7.043890066261036</v>
      </c>
      <c r="S18" s="81">
        <f>2.7579*Q18^0.2419</f>
        <v>6.2790529638884163</v>
      </c>
      <c r="T18" s="81">
        <f>3.3834*Q18^0.2498</f>
        <v>7.9129465903675893</v>
      </c>
      <c r="U18" s="38"/>
      <c r="V18" s="81">
        <f t="shared" si="0"/>
        <v>178.95707102342786</v>
      </c>
      <c r="W18" s="81">
        <f t="shared" si="0"/>
        <v>159.52561960054911</v>
      </c>
      <c r="X18" s="81">
        <f t="shared" si="0"/>
        <v>201.03632107487897</v>
      </c>
    </row>
    <row r="19" spans="1:24" ht="24.75" thickTop="1" thickBot="1" x14ac:dyDescent="0.3">
      <c r="A19" s="1" t="s">
        <v>168</v>
      </c>
      <c r="B19" s="2" t="s">
        <v>2632</v>
      </c>
      <c r="C19" s="2" t="s">
        <v>2633</v>
      </c>
      <c r="D19" s="2" t="s">
        <v>2634</v>
      </c>
      <c r="E19" s="2" t="s">
        <v>2635</v>
      </c>
      <c r="F19" s="2" t="s">
        <v>1716</v>
      </c>
      <c r="G19" s="2" t="s">
        <v>2257</v>
      </c>
      <c r="H19" s="2" t="s">
        <v>2636</v>
      </c>
      <c r="I19" s="2" t="s">
        <v>2637</v>
      </c>
      <c r="J19" s="2" t="s">
        <v>2638</v>
      </c>
      <c r="K19" s="2" t="s">
        <v>2639</v>
      </c>
    </row>
    <row r="20" spans="1:24" ht="24.75" thickTop="1" thickBot="1" x14ac:dyDescent="0.3">
      <c r="A20" s="1" t="s">
        <v>179</v>
      </c>
      <c r="B20" s="2" t="s">
        <v>2640</v>
      </c>
      <c r="C20" s="2" t="s">
        <v>2641</v>
      </c>
      <c r="D20" s="2" t="s">
        <v>1124</v>
      </c>
      <c r="E20" s="2" t="s">
        <v>2642</v>
      </c>
      <c r="F20" s="2" t="s">
        <v>1126</v>
      </c>
      <c r="G20" s="2" t="s">
        <v>2643</v>
      </c>
      <c r="H20" s="2" t="s">
        <v>2644</v>
      </c>
      <c r="I20" s="2" t="s">
        <v>2645</v>
      </c>
      <c r="J20" s="2" t="s">
        <v>1129</v>
      </c>
      <c r="K20" s="2" t="s">
        <v>2646</v>
      </c>
    </row>
    <row r="21" spans="1:24" ht="24.75" thickTop="1" thickBot="1" x14ac:dyDescent="0.3">
      <c r="A21" s="1" t="s">
        <v>190</v>
      </c>
      <c r="B21" s="2" t="s">
        <v>2647</v>
      </c>
      <c r="C21" s="2" t="s">
        <v>182</v>
      </c>
      <c r="D21" s="2" t="s">
        <v>2648</v>
      </c>
      <c r="E21" s="2" t="s">
        <v>2649</v>
      </c>
      <c r="F21" s="2" t="s">
        <v>2650</v>
      </c>
      <c r="G21" s="2" t="s">
        <v>2651</v>
      </c>
      <c r="H21" s="2" t="s">
        <v>2652</v>
      </c>
      <c r="I21" s="2" t="s">
        <v>2653</v>
      </c>
      <c r="J21" s="2" t="s">
        <v>2654</v>
      </c>
      <c r="K21" s="2" t="s">
        <v>2655</v>
      </c>
      <c r="Q21" s="8" t="s">
        <v>3788</v>
      </c>
      <c r="R21" t="s">
        <v>3767</v>
      </c>
      <c r="S21" s="9">
        <v>35520</v>
      </c>
    </row>
    <row r="22" spans="1:24" ht="24.75" thickTop="1" thickBot="1" x14ac:dyDescent="0.3">
      <c r="A22" s="1" t="s">
        <v>201</v>
      </c>
      <c r="B22" s="2" t="s">
        <v>1527</v>
      </c>
      <c r="C22" s="2" t="s">
        <v>1140</v>
      </c>
      <c r="D22" s="2" t="s">
        <v>2656</v>
      </c>
      <c r="E22" s="2" t="s">
        <v>1142</v>
      </c>
      <c r="F22" s="2" t="s">
        <v>1529</v>
      </c>
      <c r="G22" s="2" t="s">
        <v>197</v>
      </c>
      <c r="H22" s="2" t="s">
        <v>2657</v>
      </c>
      <c r="I22" s="2" t="s">
        <v>2658</v>
      </c>
      <c r="J22" s="2" t="s">
        <v>2659</v>
      </c>
      <c r="K22" s="2" t="s">
        <v>2660</v>
      </c>
    </row>
    <row r="23" spans="1:24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E1" workbookViewId="0">
      <selection activeCell="O25" sqref="O25"/>
    </sheetView>
  </sheetViews>
  <sheetFormatPr defaultRowHeight="15" x14ac:dyDescent="0.25"/>
  <cols>
    <col min="14" max="14" width="27.5703125" customWidth="1"/>
    <col min="17" max="17" width="9.7109375" bestFit="1" customWidth="1"/>
    <col min="19" max="19" width="9.7109375" bestFit="1" customWidth="1"/>
  </cols>
  <sheetData>
    <row r="1" spans="1:20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0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0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20" ht="24.75" thickTop="1" thickBot="1" x14ac:dyDescent="0.3">
      <c r="A4" s="1" t="s">
        <v>3</v>
      </c>
      <c r="B4" s="2" t="s">
        <v>2661</v>
      </c>
      <c r="C4" s="2" t="s">
        <v>2662</v>
      </c>
      <c r="D4" s="2" t="s">
        <v>2663</v>
      </c>
      <c r="E4" s="2" t="s">
        <v>2664</v>
      </c>
      <c r="F4" s="2" t="s">
        <v>2665</v>
      </c>
      <c r="G4" s="2" t="s">
        <v>2666</v>
      </c>
      <c r="H4" s="2" t="s">
        <v>2667</v>
      </c>
      <c r="I4" s="2" t="s">
        <v>2668</v>
      </c>
      <c r="J4" s="2" t="s">
        <v>2669</v>
      </c>
      <c r="K4" s="2" t="s">
        <v>2670</v>
      </c>
      <c r="N4" s="3" t="s">
        <v>1320</v>
      </c>
    </row>
    <row r="5" spans="1:20" ht="24.75" thickTop="1" thickBot="1" x14ac:dyDescent="0.3">
      <c r="A5" s="1" t="s">
        <v>14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29</v>
      </c>
      <c r="G5" s="2" t="s">
        <v>2675</v>
      </c>
      <c r="H5" s="2" t="s">
        <v>2676</v>
      </c>
      <c r="I5" s="2" t="s">
        <v>1173</v>
      </c>
      <c r="J5" s="2" t="s">
        <v>2677</v>
      </c>
      <c r="K5" s="2" t="s">
        <v>2678</v>
      </c>
      <c r="N5" s="4" t="s">
        <v>2838</v>
      </c>
    </row>
    <row r="6" spans="1:20" ht="25.5" thickTop="1" thickBot="1" x14ac:dyDescent="0.3">
      <c r="A6" s="1" t="s">
        <v>25</v>
      </c>
      <c r="B6" s="2" t="s">
        <v>2679</v>
      </c>
      <c r="C6" s="2" t="s">
        <v>2680</v>
      </c>
      <c r="D6" s="2" t="s">
        <v>2681</v>
      </c>
      <c r="E6" s="2" t="s">
        <v>2682</v>
      </c>
      <c r="F6" s="2" t="s">
        <v>1767</v>
      </c>
      <c r="G6" s="2" t="s">
        <v>2683</v>
      </c>
      <c r="H6" s="2" t="s">
        <v>2684</v>
      </c>
      <c r="I6" s="2" t="s">
        <v>2685</v>
      </c>
      <c r="J6" s="2" t="s">
        <v>2686</v>
      </c>
      <c r="K6" s="2" t="s">
        <v>2687</v>
      </c>
      <c r="N6" s="4" t="s">
        <v>2839</v>
      </c>
    </row>
    <row r="7" spans="1:20" ht="24.75" thickTop="1" thickBot="1" x14ac:dyDescent="0.3">
      <c r="A7" s="1" t="s">
        <v>36</v>
      </c>
      <c r="B7" s="2" t="s">
        <v>2688</v>
      </c>
      <c r="C7" s="2" t="s">
        <v>2689</v>
      </c>
      <c r="D7" s="2" t="s">
        <v>2690</v>
      </c>
      <c r="E7" s="2" t="s">
        <v>1006</v>
      </c>
      <c r="F7" s="2" t="s">
        <v>2691</v>
      </c>
      <c r="G7" s="2" t="s">
        <v>2692</v>
      </c>
      <c r="H7" s="2" t="s">
        <v>2693</v>
      </c>
      <c r="I7" s="2" t="s">
        <v>2694</v>
      </c>
      <c r="J7" s="2" t="s">
        <v>2695</v>
      </c>
      <c r="K7" s="2" t="s">
        <v>2696</v>
      </c>
      <c r="N7" s="4" t="s">
        <v>2840</v>
      </c>
      <c r="Q7" t="s">
        <v>212</v>
      </c>
      <c r="R7" t="s">
        <v>102</v>
      </c>
      <c r="S7" t="s">
        <v>213</v>
      </c>
      <c r="T7" t="s">
        <v>1148</v>
      </c>
    </row>
    <row r="8" spans="1:20" ht="24.75" thickTop="1" thickBot="1" x14ac:dyDescent="0.3">
      <c r="A8" s="1" t="s">
        <v>47</v>
      </c>
      <c r="B8" s="2" t="s">
        <v>2697</v>
      </c>
      <c r="C8" s="2" t="s">
        <v>2698</v>
      </c>
      <c r="D8" s="2" t="s">
        <v>2699</v>
      </c>
      <c r="E8" s="2" t="s">
        <v>2700</v>
      </c>
      <c r="F8" s="2" t="s">
        <v>2701</v>
      </c>
      <c r="G8" s="2" t="s">
        <v>2702</v>
      </c>
      <c r="H8" s="2" t="s">
        <v>2703</v>
      </c>
      <c r="I8" s="2" t="s">
        <v>276</v>
      </c>
      <c r="J8" s="2" t="s">
        <v>2704</v>
      </c>
      <c r="K8" s="2" t="s">
        <v>2705</v>
      </c>
      <c r="N8" s="4" t="s">
        <v>2841</v>
      </c>
      <c r="Q8" s="1">
        <v>1</v>
      </c>
      <c r="R8" s="2">
        <v>2.93</v>
      </c>
      <c r="S8" s="2">
        <v>2.71</v>
      </c>
      <c r="T8" s="2">
        <v>3.2</v>
      </c>
    </row>
    <row r="9" spans="1:20" ht="24.75" thickTop="1" thickBot="1" x14ac:dyDescent="0.3">
      <c r="A9" s="1" t="s">
        <v>58</v>
      </c>
      <c r="B9" s="2" t="s">
        <v>2706</v>
      </c>
      <c r="C9" s="2" t="s">
        <v>2707</v>
      </c>
      <c r="D9" s="2" t="s">
        <v>2708</v>
      </c>
      <c r="E9" s="2" t="s">
        <v>2348</v>
      </c>
      <c r="F9" s="2" t="s">
        <v>2709</v>
      </c>
      <c r="G9" s="2" t="s">
        <v>2710</v>
      </c>
      <c r="H9" s="2" t="s">
        <v>2711</v>
      </c>
      <c r="I9" s="2" t="s">
        <v>2712</v>
      </c>
      <c r="J9" s="2" t="s">
        <v>2713</v>
      </c>
      <c r="K9" s="2" t="s">
        <v>2714</v>
      </c>
      <c r="N9" s="4" t="s">
        <v>2842</v>
      </c>
      <c r="Q9" s="1">
        <v>2</v>
      </c>
      <c r="R9" s="2">
        <v>3.57</v>
      </c>
      <c r="S9" s="2">
        <v>3.3</v>
      </c>
      <c r="T9" s="2">
        <v>3.9</v>
      </c>
    </row>
    <row r="10" spans="1:20" ht="24.75" thickTop="1" thickBot="1" x14ac:dyDescent="0.3">
      <c r="A10" s="1" t="s">
        <v>69</v>
      </c>
      <c r="B10" s="2" t="s">
        <v>2715</v>
      </c>
      <c r="C10" s="2" t="s">
        <v>2716</v>
      </c>
      <c r="D10" s="2" t="s">
        <v>2717</v>
      </c>
      <c r="E10" s="2" t="s">
        <v>2718</v>
      </c>
      <c r="F10" s="2" t="s">
        <v>2719</v>
      </c>
      <c r="G10" s="2" t="s">
        <v>2720</v>
      </c>
      <c r="H10" s="2" t="s">
        <v>2721</v>
      </c>
      <c r="I10" s="2" t="s">
        <v>2722</v>
      </c>
      <c r="J10" s="2" t="s">
        <v>2723</v>
      </c>
      <c r="K10" s="2" t="s">
        <v>2724</v>
      </c>
      <c r="N10" s="4" t="s">
        <v>1338</v>
      </c>
      <c r="Q10" s="1">
        <v>5</v>
      </c>
      <c r="R10" s="2">
        <v>4.62</v>
      </c>
      <c r="S10" s="2">
        <v>4.2699999999999996</v>
      </c>
      <c r="T10" s="2">
        <v>5.05</v>
      </c>
    </row>
    <row r="11" spans="1:20" ht="24.75" thickTop="1" thickBot="1" x14ac:dyDescent="0.3">
      <c r="A11" s="1" t="s">
        <v>80</v>
      </c>
      <c r="B11" s="2" t="s">
        <v>2725</v>
      </c>
      <c r="C11" s="2" t="s">
        <v>2179</v>
      </c>
      <c r="D11" s="2" t="s">
        <v>2726</v>
      </c>
      <c r="E11" s="2" t="s">
        <v>2727</v>
      </c>
      <c r="F11" s="2" t="s">
        <v>2728</v>
      </c>
      <c r="G11" s="2" t="s">
        <v>2729</v>
      </c>
      <c r="H11" s="2" t="s">
        <v>2730</v>
      </c>
      <c r="I11" s="2" t="s">
        <v>2731</v>
      </c>
      <c r="J11" s="2" t="s">
        <v>2732</v>
      </c>
      <c r="K11" s="2" t="s">
        <v>2733</v>
      </c>
      <c r="Q11" s="1">
        <v>10</v>
      </c>
      <c r="R11" s="2">
        <v>5.53</v>
      </c>
      <c r="S11" s="2">
        <v>5.09</v>
      </c>
      <c r="T11" s="2">
        <v>6.03</v>
      </c>
    </row>
    <row r="12" spans="1:20" ht="24.75" thickTop="1" thickBot="1" x14ac:dyDescent="0.3">
      <c r="A12" s="1" t="s">
        <v>91</v>
      </c>
      <c r="B12" s="2" t="s">
        <v>2734</v>
      </c>
      <c r="C12" s="2" t="s">
        <v>2735</v>
      </c>
      <c r="D12" s="2" t="s">
        <v>2736</v>
      </c>
      <c r="E12" s="2" t="s">
        <v>2737</v>
      </c>
      <c r="F12" s="2" t="s">
        <v>2738</v>
      </c>
      <c r="G12" s="2" t="s">
        <v>2739</v>
      </c>
      <c r="H12" s="2" t="s">
        <v>2740</v>
      </c>
      <c r="I12" s="2" t="s">
        <v>2741</v>
      </c>
      <c r="J12" s="2" t="s">
        <v>2742</v>
      </c>
      <c r="K12" s="2" t="s">
        <v>2743</v>
      </c>
      <c r="Q12" s="1">
        <v>25</v>
      </c>
      <c r="R12" s="2">
        <v>6.88</v>
      </c>
      <c r="S12" s="2">
        <v>6.28</v>
      </c>
      <c r="T12" s="2">
        <v>7.49</v>
      </c>
    </row>
    <row r="13" spans="1:20" ht="24.75" thickTop="1" thickBot="1" x14ac:dyDescent="0.3">
      <c r="A13" s="1" t="s">
        <v>102</v>
      </c>
      <c r="B13" s="2" t="s">
        <v>2744</v>
      </c>
      <c r="C13" s="2" t="s">
        <v>2745</v>
      </c>
      <c r="D13" s="2" t="s">
        <v>2746</v>
      </c>
      <c r="E13" s="2" t="s">
        <v>2747</v>
      </c>
      <c r="F13" s="2" t="s">
        <v>2748</v>
      </c>
      <c r="G13" s="2" t="s">
        <v>2749</v>
      </c>
      <c r="H13" s="2" t="s">
        <v>2750</v>
      </c>
      <c r="I13" s="2" t="s">
        <v>327</v>
      </c>
      <c r="J13" s="2" t="s">
        <v>2751</v>
      </c>
      <c r="K13" s="2" t="s">
        <v>2752</v>
      </c>
      <c r="Q13" s="1">
        <v>50</v>
      </c>
      <c r="R13" s="2">
        <v>8.06</v>
      </c>
      <c r="S13" s="2">
        <v>7.31</v>
      </c>
      <c r="T13" s="2">
        <v>8.76</v>
      </c>
    </row>
    <row r="14" spans="1:20" ht="24.75" thickTop="1" thickBot="1" x14ac:dyDescent="0.3">
      <c r="A14" s="1" t="s">
        <v>113</v>
      </c>
      <c r="B14" s="2" t="s">
        <v>2753</v>
      </c>
      <c r="C14" s="2" t="s">
        <v>2604</v>
      </c>
      <c r="D14" s="2" t="s">
        <v>2754</v>
      </c>
      <c r="E14" s="2" t="s">
        <v>2755</v>
      </c>
      <c r="F14" s="2" t="s">
        <v>2756</v>
      </c>
      <c r="G14" s="2" t="s">
        <v>2757</v>
      </c>
      <c r="H14" s="2" t="s">
        <v>2758</v>
      </c>
      <c r="I14" s="2" t="s">
        <v>2759</v>
      </c>
      <c r="J14" s="2" t="s">
        <v>2760</v>
      </c>
      <c r="K14" s="2" t="s">
        <v>2761</v>
      </c>
      <c r="Q14" s="1">
        <v>100</v>
      </c>
      <c r="R14" s="2">
        <v>9.3699999999999992</v>
      </c>
      <c r="S14" s="2">
        <v>8.41</v>
      </c>
      <c r="T14" s="2">
        <v>10.199999999999999</v>
      </c>
    </row>
    <row r="15" spans="1:20" ht="24.75" thickTop="1" thickBot="1" x14ac:dyDescent="0.3">
      <c r="A15" s="1" t="s">
        <v>124</v>
      </c>
      <c r="B15" s="2" t="s">
        <v>2762</v>
      </c>
      <c r="C15" s="2" t="s">
        <v>2763</v>
      </c>
      <c r="D15" s="2" t="s">
        <v>2764</v>
      </c>
      <c r="E15" s="2" t="s">
        <v>2765</v>
      </c>
      <c r="F15" s="2" t="s">
        <v>2766</v>
      </c>
      <c r="G15" s="2" t="s">
        <v>2767</v>
      </c>
      <c r="H15" s="2" t="s">
        <v>2768</v>
      </c>
      <c r="I15" s="2" t="s">
        <v>2769</v>
      </c>
      <c r="J15" s="2" t="s">
        <v>2770</v>
      </c>
      <c r="K15" s="2" t="s">
        <v>2771</v>
      </c>
      <c r="Q15" s="1">
        <v>200</v>
      </c>
      <c r="R15" s="2">
        <v>10.8</v>
      </c>
      <c r="S15" s="2">
        <v>9.6199999999999992</v>
      </c>
      <c r="T15" s="2">
        <v>11.7</v>
      </c>
    </row>
    <row r="16" spans="1:20" ht="24.75" thickTop="1" thickBot="1" x14ac:dyDescent="0.3">
      <c r="A16" s="1" t="s">
        <v>135</v>
      </c>
      <c r="B16" s="2" t="s">
        <v>2772</v>
      </c>
      <c r="C16" s="2" t="s">
        <v>2773</v>
      </c>
      <c r="D16" s="2" t="s">
        <v>2774</v>
      </c>
      <c r="E16" s="2" t="s">
        <v>2775</v>
      </c>
      <c r="F16" s="2" t="s">
        <v>2776</v>
      </c>
      <c r="G16" s="2" t="s">
        <v>2777</v>
      </c>
      <c r="H16" s="2" t="s">
        <v>2778</v>
      </c>
      <c r="I16" s="2" t="s">
        <v>1484</v>
      </c>
      <c r="J16" s="2" t="s">
        <v>2779</v>
      </c>
      <c r="K16" s="2" t="s">
        <v>2780</v>
      </c>
      <c r="Q16" s="1">
        <v>500</v>
      </c>
      <c r="R16" s="2">
        <v>13</v>
      </c>
      <c r="S16" s="2">
        <v>11.4</v>
      </c>
      <c r="T16" s="2">
        <v>14.1</v>
      </c>
    </row>
    <row r="17" spans="1:20" ht="24.75" thickTop="1" thickBot="1" x14ac:dyDescent="0.3">
      <c r="A17" s="1" t="s">
        <v>146</v>
      </c>
      <c r="B17" s="2" t="s">
        <v>2781</v>
      </c>
      <c r="C17" s="2" t="s">
        <v>2782</v>
      </c>
      <c r="D17" s="2" t="s">
        <v>2783</v>
      </c>
      <c r="E17" s="2" t="s">
        <v>2784</v>
      </c>
      <c r="F17" s="2" t="s">
        <v>2785</v>
      </c>
      <c r="G17" s="2" t="s">
        <v>2786</v>
      </c>
      <c r="H17" s="2" t="s">
        <v>2787</v>
      </c>
      <c r="I17" s="2" t="s">
        <v>2788</v>
      </c>
      <c r="J17" s="2" t="s">
        <v>2789</v>
      </c>
      <c r="K17" s="2" t="s">
        <v>2790</v>
      </c>
      <c r="Q17" s="1">
        <v>1000</v>
      </c>
      <c r="R17" s="2">
        <v>15</v>
      </c>
      <c r="S17" s="2">
        <v>12.9</v>
      </c>
      <c r="T17" s="2">
        <v>16.2</v>
      </c>
    </row>
    <row r="18" spans="1:20" ht="24.75" thickTop="1" thickBot="1" x14ac:dyDescent="0.3">
      <c r="A18" s="1" t="s">
        <v>157</v>
      </c>
      <c r="B18" s="2" t="s">
        <v>2791</v>
      </c>
      <c r="C18" s="2" t="s">
        <v>2792</v>
      </c>
      <c r="D18" s="2" t="s">
        <v>2793</v>
      </c>
      <c r="E18" s="2" t="s">
        <v>2794</v>
      </c>
      <c r="F18" s="2" t="s">
        <v>2795</v>
      </c>
      <c r="G18" s="2" t="s">
        <v>2796</v>
      </c>
      <c r="H18" s="2" t="s">
        <v>2797</v>
      </c>
      <c r="I18" s="2" t="s">
        <v>2798</v>
      </c>
      <c r="J18" s="2" t="s">
        <v>2799</v>
      </c>
      <c r="K18" s="2" t="s">
        <v>2800</v>
      </c>
    </row>
    <row r="19" spans="1:20" ht="24.75" thickTop="1" thickBot="1" x14ac:dyDescent="0.3">
      <c r="A19" s="1" t="s">
        <v>168</v>
      </c>
      <c r="B19" s="2" t="s">
        <v>2801</v>
      </c>
      <c r="C19" s="2" t="s">
        <v>2802</v>
      </c>
      <c r="D19" s="2" t="s">
        <v>2803</v>
      </c>
      <c r="E19" s="2" t="s">
        <v>2804</v>
      </c>
      <c r="F19" s="2" t="s">
        <v>2805</v>
      </c>
      <c r="G19" s="2" t="s">
        <v>2806</v>
      </c>
      <c r="H19" s="2" t="s">
        <v>2807</v>
      </c>
      <c r="I19" s="2" t="s">
        <v>2808</v>
      </c>
      <c r="J19" s="2" t="s">
        <v>2809</v>
      </c>
      <c r="K19" s="2" t="s">
        <v>2810</v>
      </c>
    </row>
    <row r="20" spans="1:20" ht="24.75" thickTop="1" thickBot="1" x14ac:dyDescent="0.3">
      <c r="A20" s="1" t="s">
        <v>179</v>
      </c>
      <c r="B20" s="2" t="s">
        <v>2811</v>
      </c>
      <c r="C20" s="2" t="s">
        <v>2812</v>
      </c>
      <c r="D20" s="2" t="s">
        <v>2813</v>
      </c>
      <c r="E20" s="2" t="s">
        <v>2814</v>
      </c>
      <c r="F20" s="2" t="s">
        <v>2815</v>
      </c>
      <c r="G20" s="2" t="s">
        <v>2816</v>
      </c>
      <c r="H20" s="2" t="s">
        <v>2817</v>
      </c>
      <c r="I20" s="2" t="s">
        <v>2818</v>
      </c>
      <c r="J20" s="2" t="s">
        <v>2819</v>
      </c>
      <c r="K20" s="2" t="s">
        <v>2820</v>
      </c>
      <c r="Q20" s="9">
        <v>6880</v>
      </c>
      <c r="R20" s="8" t="s">
        <v>3767</v>
      </c>
      <c r="S20" s="9">
        <v>39325</v>
      </c>
    </row>
    <row r="21" spans="1:20" ht="24.75" thickTop="1" thickBot="1" x14ac:dyDescent="0.3">
      <c r="A21" s="1" t="s">
        <v>190</v>
      </c>
      <c r="B21" s="2" t="s">
        <v>2821</v>
      </c>
      <c r="C21" s="2" t="s">
        <v>2822</v>
      </c>
      <c r="D21" s="2" t="s">
        <v>2823</v>
      </c>
      <c r="E21" s="2" t="s">
        <v>2824</v>
      </c>
      <c r="F21" s="2" t="s">
        <v>2825</v>
      </c>
      <c r="G21" s="2" t="s">
        <v>2826</v>
      </c>
      <c r="H21" s="2" t="s">
        <v>2827</v>
      </c>
      <c r="I21" s="2" t="s">
        <v>2828</v>
      </c>
      <c r="J21" s="2" t="s">
        <v>2829</v>
      </c>
      <c r="K21" s="2" t="s">
        <v>2830</v>
      </c>
    </row>
    <row r="22" spans="1:20" ht="24.75" thickTop="1" thickBot="1" x14ac:dyDescent="0.3">
      <c r="A22" s="1" t="s">
        <v>201</v>
      </c>
      <c r="B22" s="2" t="s">
        <v>2831</v>
      </c>
      <c r="C22" s="2" t="s">
        <v>574</v>
      </c>
      <c r="D22" s="2" t="s">
        <v>2832</v>
      </c>
      <c r="E22" s="2" t="s">
        <v>584</v>
      </c>
      <c r="F22" s="2" t="s">
        <v>775</v>
      </c>
      <c r="G22" s="2" t="s">
        <v>2833</v>
      </c>
      <c r="H22" s="2" t="s">
        <v>2834</v>
      </c>
      <c r="I22" s="2" t="s">
        <v>2835</v>
      </c>
      <c r="J22" s="2" t="s">
        <v>2836</v>
      </c>
      <c r="K22" s="2" t="s">
        <v>2837</v>
      </c>
    </row>
    <row r="23" spans="1:20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P4" sqref="P4:S14"/>
    </sheetView>
  </sheetViews>
  <sheetFormatPr defaultRowHeight="15" x14ac:dyDescent="0.25"/>
  <cols>
    <col min="14" max="14" width="30.140625" customWidth="1"/>
    <col min="18" max="18" width="9.7109375" bestFit="1" customWidth="1"/>
  </cols>
  <sheetData>
    <row r="1" spans="1:19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9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19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19" ht="24.75" thickTop="1" thickBot="1" x14ac:dyDescent="0.3">
      <c r="A4" s="1" t="s">
        <v>3</v>
      </c>
      <c r="B4" s="2" t="s">
        <v>2843</v>
      </c>
      <c r="C4" s="2" t="s">
        <v>2844</v>
      </c>
      <c r="D4" s="2" t="s">
        <v>2845</v>
      </c>
      <c r="E4" s="2" t="s">
        <v>2846</v>
      </c>
      <c r="F4" s="2" t="s">
        <v>2847</v>
      </c>
      <c r="G4" s="2" t="s">
        <v>2848</v>
      </c>
      <c r="H4" s="2" t="s">
        <v>2849</v>
      </c>
      <c r="I4" s="2" t="s">
        <v>2850</v>
      </c>
      <c r="J4" s="2" t="s">
        <v>2851</v>
      </c>
      <c r="K4" s="2" t="s">
        <v>2852</v>
      </c>
      <c r="N4" s="3" t="s">
        <v>1320</v>
      </c>
      <c r="P4" t="s">
        <v>212</v>
      </c>
      <c r="Q4" t="s">
        <v>102</v>
      </c>
      <c r="R4" t="s">
        <v>213</v>
      </c>
      <c r="S4" t="s">
        <v>1148</v>
      </c>
    </row>
    <row r="5" spans="1:19" ht="24.75" thickTop="1" thickBot="1" x14ac:dyDescent="0.3">
      <c r="A5" s="1" t="s">
        <v>14</v>
      </c>
      <c r="B5" s="2" t="s">
        <v>2853</v>
      </c>
      <c r="C5" s="2" t="s">
        <v>2854</v>
      </c>
      <c r="D5" s="2" t="s">
        <v>2855</v>
      </c>
      <c r="E5" s="2" t="s">
        <v>2856</v>
      </c>
      <c r="F5" s="2" t="s">
        <v>2857</v>
      </c>
      <c r="G5" s="2" t="s">
        <v>2858</v>
      </c>
      <c r="H5" s="2" t="s">
        <v>2859</v>
      </c>
      <c r="I5" s="2" t="s">
        <v>2860</v>
      </c>
      <c r="J5" s="2" t="s">
        <v>2861</v>
      </c>
      <c r="K5" s="2" t="s">
        <v>2862</v>
      </c>
      <c r="N5" s="4" t="s">
        <v>3025</v>
      </c>
      <c r="P5" s="1">
        <v>1</v>
      </c>
      <c r="Q5" s="2">
        <v>2.48</v>
      </c>
      <c r="R5" s="2">
        <v>2.19</v>
      </c>
      <c r="S5" s="2">
        <v>2.85</v>
      </c>
    </row>
    <row r="6" spans="1:19" ht="24.75" thickTop="1" thickBot="1" x14ac:dyDescent="0.3">
      <c r="A6" s="1" t="s">
        <v>25</v>
      </c>
      <c r="B6" s="2" t="s">
        <v>2863</v>
      </c>
      <c r="C6" s="2" t="s">
        <v>2864</v>
      </c>
      <c r="D6" s="2" t="s">
        <v>2865</v>
      </c>
      <c r="E6" s="2" t="s">
        <v>2866</v>
      </c>
      <c r="F6" s="2" t="s">
        <v>2867</v>
      </c>
      <c r="G6" s="2" t="s">
        <v>2868</v>
      </c>
      <c r="H6" s="2" t="s">
        <v>2869</v>
      </c>
      <c r="I6" s="2" t="s">
        <v>2870</v>
      </c>
      <c r="J6" s="2" t="s">
        <v>2871</v>
      </c>
      <c r="K6" s="2" t="s">
        <v>2872</v>
      </c>
      <c r="N6" s="4" t="s">
        <v>3026</v>
      </c>
      <c r="P6" s="1">
        <v>2</v>
      </c>
      <c r="Q6" s="2">
        <v>3</v>
      </c>
      <c r="R6" s="2">
        <v>2.65</v>
      </c>
      <c r="S6" s="2">
        <v>3.45</v>
      </c>
    </row>
    <row r="7" spans="1:19" ht="24.75" thickTop="1" thickBot="1" x14ac:dyDescent="0.3">
      <c r="A7" s="1" t="s">
        <v>36</v>
      </c>
      <c r="B7" s="2" t="s">
        <v>2873</v>
      </c>
      <c r="C7" s="2" t="s">
        <v>802</v>
      </c>
      <c r="D7" s="2" t="s">
        <v>2874</v>
      </c>
      <c r="E7" s="2" t="s">
        <v>2683</v>
      </c>
      <c r="F7" s="2" t="s">
        <v>2875</v>
      </c>
      <c r="G7" s="2" t="s">
        <v>2876</v>
      </c>
      <c r="H7" s="2" t="s">
        <v>2877</v>
      </c>
      <c r="I7" s="2" t="s">
        <v>2878</v>
      </c>
      <c r="J7" s="2" t="s">
        <v>2879</v>
      </c>
      <c r="K7" s="2" t="s">
        <v>2880</v>
      </c>
      <c r="N7" s="4" t="s">
        <v>3027</v>
      </c>
      <c r="P7" s="1">
        <v>5</v>
      </c>
      <c r="Q7" s="2">
        <v>3.85</v>
      </c>
      <c r="R7" s="2">
        <v>3.4</v>
      </c>
      <c r="S7" s="2">
        <v>4.43</v>
      </c>
    </row>
    <row r="8" spans="1:19" ht="24.75" thickTop="1" thickBot="1" x14ac:dyDescent="0.3">
      <c r="A8" s="1" t="s">
        <v>47</v>
      </c>
      <c r="B8" s="2" t="s">
        <v>2881</v>
      </c>
      <c r="C8" s="2" t="s">
        <v>828</v>
      </c>
      <c r="D8" s="2" t="s">
        <v>2882</v>
      </c>
      <c r="E8" s="2" t="s">
        <v>2883</v>
      </c>
      <c r="F8" s="2" t="s">
        <v>2884</v>
      </c>
      <c r="G8" s="2" t="s">
        <v>2885</v>
      </c>
      <c r="H8" s="2" t="s">
        <v>2886</v>
      </c>
      <c r="I8" s="2" t="s">
        <v>2887</v>
      </c>
      <c r="J8" s="2" t="s">
        <v>2888</v>
      </c>
      <c r="K8" s="2" t="s">
        <v>2889</v>
      </c>
      <c r="N8" s="4" t="s">
        <v>3028</v>
      </c>
      <c r="P8" s="1">
        <v>10</v>
      </c>
      <c r="Q8" s="2">
        <v>4.5999999999999996</v>
      </c>
      <c r="R8" s="2">
        <v>4.0599999999999996</v>
      </c>
      <c r="S8" s="2">
        <v>5.26</v>
      </c>
    </row>
    <row r="9" spans="1:19" ht="24.75" thickTop="1" thickBot="1" x14ac:dyDescent="0.3">
      <c r="A9" s="1" t="s">
        <v>58</v>
      </c>
      <c r="B9" s="2" t="s">
        <v>2890</v>
      </c>
      <c r="C9" s="2" t="s">
        <v>2891</v>
      </c>
      <c r="D9" s="2" t="s">
        <v>2892</v>
      </c>
      <c r="E9" s="2" t="s">
        <v>2893</v>
      </c>
      <c r="F9" s="2" t="s">
        <v>2894</v>
      </c>
      <c r="G9" s="2" t="s">
        <v>2895</v>
      </c>
      <c r="H9" s="2" t="s">
        <v>2896</v>
      </c>
      <c r="I9" s="2" t="s">
        <v>2897</v>
      </c>
      <c r="J9" s="2" t="s">
        <v>2898</v>
      </c>
      <c r="K9" s="2" t="s">
        <v>2899</v>
      </c>
      <c r="N9" s="4" t="s">
        <v>3029</v>
      </c>
      <c r="P9" s="1">
        <v>25</v>
      </c>
      <c r="Q9" s="2">
        <v>5.75</v>
      </c>
      <c r="R9" s="2">
        <v>5.03</v>
      </c>
      <c r="S9" s="2">
        <v>6.55</v>
      </c>
    </row>
    <row r="10" spans="1:19" ht="24.75" thickTop="1" thickBot="1" x14ac:dyDescent="0.3">
      <c r="A10" s="1" t="s">
        <v>69</v>
      </c>
      <c r="B10" s="2" t="s">
        <v>2900</v>
      </c>
      <c r="C10" s="2" t="s">
        <v>2901</v>
      </c>
      <c r="D10" s="2" t="s">
        <v>2902</v>
      </c>
      <c r="E10" s="2" t="s">
        <v>2903</v>
      </c>
      <c r="F10" s="2" t="s">
        <v>2904</v>
      </c>
      <c r="G10" s="2" t="s">
        <v>2905</v>
      </c>
      <c r="H10" s="2" t="s">
        <v>2906</v>
      </c>
      <c r="I10" s="2" t="s">
        <v>2907</v>
      </c>
      <c r="J10" s="2" t="s">
        <v>2908</v>
      </c>
      <c r="K10" s="2" t="s">
        <v>2909</v>
      </c>
      <c r="N10" s="4" t="s">
        <v>3030</v>
      </c>
      <c r="P10" s="1">
        <v>50</v>
      </c>
      <c r="Q10" s="2">
        <v>6.76</v>
      </c>
      <c r="R10" s="2">
        <v>5.89</v>
      </c>
      <c r="S10" s="2">
        <v>7.68</v>
      </c>
    </row>
    <row r="11" spans="1:19" ht="24.75" thickTop="1" thickBot="1" x14ac:dyDescent="0.3">
      <c r="A11" s="1" t="s">
        <v>80</v>
      </c>
      <c r="B11" s="2" t="s">
        <v>2910</v>
      </c>
      <c r="C11" s="2" t="s">
        <v>2911</v>
      </c>
      <c r="D11" s="2" t="s">
        <v>2912</v>
      </c>
      <c r="E11" s="2" t="s">
        <v>2913</v>
      </c>
      <c r="F11" s="2" t="s">
        <v>2914</v>
      </c>
      <c r="G11" s="2" t="s">
        <v>2915</v>
      </c>
      <c r="H11" s="2" t="s">
        <v>2916</v>
      </c>
      <c r="I11" s="2" t="s">
        <v>2917</v>
      </c>
      <c r="J11" s="2" t="s">
        <v>2918</v>
      </c>
      <c r="K11" s="2" t="s">
        <v>2919</v>
      </c>
      <c r="P11" s="1">
        <v>100</v>
      </c>
      <c r="Q11" s="2">
        <v>7.91</v>
      </c>
      <c r="R11" s="2">
        <v>6.83</v>
      </c>
      <c r="S11" s="2">
        <v>8.9499999999999993</v>
      </c>
    </row>
    <row r="12" spans="1:19" ht="24.75" thickTop="1" thickBot="1" x14ac:dyDescent="0.3">
      <c r="A12" s="1" t="s">
        <v>91</v>
      </c>
      <c r="B12" s="2" t="s">
        <v>2920</v>
      </c>
      <c r="C12" s="2" t="s">
        <v>2921</v>
      </c>
      <c r="D12" s="2" t="s">
        <v>2922</v>
      </c>
      <c r="E12" s="2" t="s">
        <v>2923</v>
      </c>
      <c r="F12" s="2" t="s">
        <v>2924</v>
      </c>
      <c r="G12" s="2" t="s">
        <v>2925</v>
      </c>
      <c r="H12" s="2" t="s">
        <v>2926</v>
      </c>
      <c r="I12" s="2" t="s">
        <v>2927</v>
      </c>
      <c r="J12" s="2" t="s">
        <v>2928</v>
      </c>
      <c r="K12" s="2" t="s">
        <v>2929</v>
      </c>
      <c r="P12" s="1">
        <v>200</v>
      </c>
      <c r="Q12" s="2">
        <v>9.2100000000000009</v>
      </c>
      <c r="R12" s="2">
        <v>7.88</v>
      </c>
      <c r="S12" s="2">
        <v>10.4</v>
      </c>
    </row>
    <row r="13" spans="1:19" ht="24.75" thickTop="1" thickBot="1" x14ac:dyDescent="0.3">
      <c r="A13" s="1" t="s">
        <v>102</v>
      </c>
      <c r="B13" s="2" t="s">
        <v>2930</v>
      </c>
      <c r="C13" s="2" t="s">
        <v>2931</v>
      </c>
      <c r="D13" s="2" t="s">
        <v>2932</v>
      </c>
      <c r="E13" s="2" t="s">
        <v>2933</v>
      </c>
      <c r="F13" s="2" t="s">
        <v>2934</v>
      </c>
      <c r="G13" s="2" t="s">
        <v>2935</v>
      </c>
      <c r="H13" s="2" t="s">
        <v>2936</v>
      </c>
      <c r="I13" s="2" t="s">
        <v>2937</v>
      </c>
      <c r="J13" s="2" t="s">
        <v>2938</v>
      </c>
      <c r="K13" s="2" t="s">
        <v>2939</v>
      </c>
      <c r="P13" s="1">
        <v>500</v>
      </c>
      <c r="Q13" s="2">
        <v>11.2</v>
      </c>
      <c r="R13" s="2">
        <v>9.42</v>
      </c>
      <c r="S13" s="2">
        <v>12.6</v>
      </c>
    </row>
    <row r="14" spans="1:19" ht="24.75" thickTop="1" thickBot="1" x14ac:dyDescent="0.3">
      <c r="A14" s="1" t="s">
        <v>113</v>
      </c>
      <c r="B14" s="2" t="s">
        <v>2940</v>
      </c>
      <c r="C14" s="2" t="s">
        <v>2941</v>
      </c>
      <c r="D14" s="2" t="s">
        <v>2942</v>
      </c>
      <c r="E14" s="2" t="s">
        <v>2943</v>
      </c>
      <c r="F14" s="2" t="s">
        <v>2944</v>
      </c>
      <c r="G14" s="2" t="s">
        <v>2945</v>
      </c>
      <c r="H14" s="2" t="s">
        <v>2946</v>
      </c>
      <c r="I14" s="2" t="s">
        <v>2947</v>
      </c>
      <c r="J14" s="2" t="s">
        <v>2948</v>
      </c>
      <c r="K14" s="2" t="s">
        <v>2949</v>
      </c>
      <c r="P14" s="1">
        <v>1000</v>
      </c>
      <c r="Q14" s="2">
        <v>13</v>
      </c>
      <c r="R14" s="2">
        <v>10.7</v>
      </c>
      <c r="S14" s="2">
        <v>14.5</v>
      </c>
    </row>
    <row r="15" spans="1:19" ht="24.75" thickTop="1" thickBot="1" x14ac:dyDescent="0.3">
      <c r="A15" s="1" t="s">
        <v>124</v>
      </c>
      <c r="B15" s="2" t="s">
        <v>2950</v>
      </c>
      <c r="C15" s="2" t="s">
        <v>2951</v>
      </c>
      <c r="D15" s="2" t="s">
        <v>2952</v>
      </c>
      <c r="E15" s="2" t="s">
        <v>2953</v>
      </c>
      <c r="F15" s="2" t="s">
        <v>2954</v>
      </c>
      <c r="G15" s="2" t="s">
        <v>2955</v>
      </c>
      <c r="H15" s="2" t="s">
        <v>2956</v>
      </c>
      <c r="I15" s="2" t="s">
        <v>2957</v>
      </c>
      <c r="J15" s="2" t="s">
        <v>2958</v>
      </c>
      <c r="K15" s="2" t="s">
        <v>2959</v>
      </c>
      <c r="P15" t="s">
        <v>3776</v>
      </c>
      <c r="Q15" t="s">
        <v>3767</v>
      </c>
      <c r="R15" s="9">
        <v>31259</v>
      </c>
    </row>
    <row r="16" spans="1:19" ht="24.75" thickTop="1" thickBot="1" x14ac:dyDescent="0.3">
      <c r="A16" s="1" t="s">
        <v>135</v>
      </c>
      <c r="B16" s="2" t="s">
        <v>2960</v>
      </c>
      <c r="C16" s="2" t="s">
        <v>2961</v>
      </c>
      <c r="D16" s="2" t="s">
        <v>2962</v>
      </c>
      <c r="E16" s="2" t="s">
        <v>2963</v>
      </c>
      <c r="F16" s="2" t="s">
        <v>2964</v>
      </c>
      <c r="G16" s="2" t="s">
        <v>2965</v>
      </c>
      <c r="H16" s="2" t="s">
        <v>2966</v>
      </c>
      <c r="I16" s="2" t="s">
        <v>2967</v>
      </c>
      <c r="J16" s="2" t="s">
        <v>2968</v>
      </c>
      <c r="K16" s="2" t="s">
        <v>2969</v>
      </c>
    </row>
    <row r="17" spans="1:11" ht="24.75" thickTop="1" thickBot="1" x14ac:dyDescent="0.3">
      <c r="A17" s="1" t="s">
        <v>146</v>
      </c>
      <c r="B17" s="2" t="s">
        <v>2970</v>
      </c>
      <c r="C17" s="2" t="s">
        <v>2971</v>
      </c>
      <c r="D17" s="2" t="s">
        <v>2972</v>
      </c>
      <c r="E17" s="2" t="s">
        <v>2973</v>
      </c>
      <c r="F17" s="2" t="s">
        <v>2974</v>
      </c>
      <c r="G17" s="2" t="s">
        <v>2975</v>
      </c>
      <c r="H17" s="2" t="s">
        <v>2976</v>
      </c>
      <c r="I17" s="2" t="s">
        <v>2977</v>
      </c>
      <c r="J17" s="2" t="s">
        <v>2978</v>
      </c>
      <c r="K17" s="2" t="s">
        <v>2225</v>
      </c>
    </row>
    <row r="18" spans="1:11" ht="24.75" thickTop="1" thickBot="1" x14ac:dyDescent="0.3">
      <c r="A18" s="1" t="s">
        <v>157</v>
      </c>
      <c r="B18" s="2" t="s">
        <v>2979</v>
      </c>
      <c r="C18" s="2" t="s">
        <v>2980</v>
      </c>
      <c r="D18" s="2" t="s">
        <v>2981</v>
      </c>
      <c r="E18" s="2" t="s">
        <v>2982</v>
      </c>
      <c r="F18" s="2" t="s">
        <v>2983</v>
      </c>
      <c r="G18" s="2" t="s">
        <v>2984</v>
      </c>
      <c r="H18" s="2" t="s">
        <v>2985</v>
      </c>
      <c r="I18" s="2" t="s">
        <v>2986</v>
      </c>
      <c r="J18" s="2" t="s">
        <v>2987</v>
      </c>
      <c r="K18" s="2" t="s">
        <v>2988</v>
      </c>
    </row>
    <row r="19" spans="1:11" ht="24.75" thickTop="1" thickBot="1" x14ac:dyDescent="0.3">
      <c r="A19" s="1" t="s">
        <v>168</v>
      </c>
      <c r="B19" s="2" t="s">
        <v>2989</v>
      </c>
      <c r="C19" s="2" t="s">
        <v>2990</v>
      </c>
      <c r="D19" s="2" t="s">
        <v>2991</v>
      </c>
      <c r="E19" s="2" t="s">
        <v>2992</v>
      </c>
      <c r="F19" s="2" t="s">
        <v>2993</v>
      </c>
      <c r="G19" s="2" t="s">
        <v>2994</v>
      </c>
      <c r="H19" s="2" t="s">
        <v>2995</v>
      </c>
      <c r="I19" s="2" t="s">
        <v>2996</v>
      </c>
      <c r="J19" s="2" t="s">
        <v>2997</v>
      </c>
      <c r="K19" s="2" t="s">
        <v>2998</v>
      </c>
    </row>
    <row r="20" spans="1:11" ht="24.75" thickTop="1" thickBot="1" x14ac:dyDescent="0.3">
      <c r="A20" s="1" t="s">
        <v>179</v>
      </c>
      <c r="B20" s="2" t="s">
        <v>2999</v>
      </c>
      <c r="C20" s="2" t="s">
        <v>3000</v>
      </c>
      <c r="D20" s="2" t="s">
        <v>3001</v>
      </c>
      <c r="E20" s="2" t="s">
        <v>3002</v>
      </c>
      <c r="F20" s="2" t="s">
        <v>3003</v>
      </c>
      <c r="G20" s="2" t="s">
        <v>3004</v>
      </c>
      <c r="H20" s="2" t="s">
        <v>3005</v>
      </c>
      <c r="I20" s="2" t="s">
        <v>3006</v>
      </c>
      <c r="J20" s="2" t="s">
        <v>3007</v>
      </c>
      <c r="K20" s="2" t="s">
        <v>3008</v>
      </c>
    </row>
    <row r="21" spans="1:11" ht="24.75" thickTop="1" thickBot="1" x14ac:dyDescent="0.3">
      <c r="A21" s="1" t="s">
        <v>190</v>
      </c>
      <c r="B21" s="2" t="s">
        <v>3009</v>
      </c>
      <c r="C21" s="2" t="s">
        <v>3010</v>
      </c>
      <c r="D21" s="2" t="s">
        <v>3011</v>
      </c>
      <c r="E21" s="2" t="s">
        <v>1511</v>
      </c>
      <c r="F21" s="2" t="s">
        <v>3012</v>
      </c>
      <c r="G21" s="2" t="s">
        <v>3013</v>
      </c>
      <c r="H21" s="2" t="s">
        <v>756</v>
      </c>
      <c r="I21" s="2" t="s">
        <v>3014</v>
      </c>
      <c r="J21" s="2" t="s">
        <v>3015</v>
      </c>
      <c r="K21" s="2" t="s">
        <v>3016</v>
      </c>
    </row>
    <row r="22" spans="1:11" ht="24.75" thickTop="1" thickBot="1" x14ac:dyDescent="0.3">
      <c r="A22" s="1" t="s">
        <v>201</v>
      </c>
      <c r="B22" s="2" t="s">
        <v>3017</v>
      </c>
      <c r="C22" s="2" t="s">
        <v>374</v>
      </c>
      <c r="D22" s="2" t="s">
        <v>3018</v>
      </c>
      <c r="E22" s="2" t="s">
        <v>3019</v>
      </c>
      <c r="F22" s="2" t="s">
        <v>3020</v>
      </c>
      <c r="G22" s="2" t="s">
        <v>3021</v>
      </c>
      <c r="H22" s="2" t="s">
        <v>3022</v>
      </c>
      <c r="I22" s="2" t="s">
        <v>3023</v>
      </c>
      <c r="J22" s="2" t="s">
        <v>2276</v>
      </c>
      <c r="K22" s="2" t="s">
        <v>3024</v>
      </c>
    </row>
    <row r="23" spans="1:11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Q2" sqref="Q2:T12"/>
    </sheetView>
  </sheetViews>
  <sheetFormatPr defaultRowHeight="15" x14ac:dyDescent="0.25"/>
  <cols>
    <col min="14" max="14" width="30" customWidth="1"/>
    <col min="19" max="19" width="10.7109375" bestFit="1" customWidth="1"/>
  </cols>
  <sheetData>
    <row r="1" spans="1:20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0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N2" s="5" t="s">
        <v>1320</v>
      </c>
      <c r="Q2" t="s">
        <v>212</v>
      </c>
      <c r="R2" t="s">
        <v>102</v>
      </c>
      <c r="S2" t="s">
        <v>213</v>
      </c>
      <c r="T2" t="s">
        <v>1148</v>
      </c>
    </row>
    <row r="3" spans="1:20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N3" s="6" t="s">
        <v>3202</v>
      </c>
      <c r="Q3" s="1">
        <v>1</v>
      </c>
      <c r="R3" s="2">
        <v>2.62</v>
      </c>
      <c r="S3" s="2">
        <v>2.38</v>
      </c>
      <c r="T3" s="2">
        <v>2.93</v>
      </c>
    </row>
    <row r="4" spans="1:20" ht="25.5" thickTop="1" thickBot="1" x14ac:dyDescent="0.3">
      <c r="A4" s="1" t="s">
        <v>3</v>
      </c>
      <c r="B4" s="2" t="s">
        <v>3031</v>
      </c>
      <c r="C4" s="2" t="s">
        <v>3032</v>
      </c>
      <c r="D4" s="2" t="s">
        <v>3033</v>
      </c>
      <c r="E4" s="2" t="s">
        <v>3034</v>
      </c>
      <c r="F4" s="2" t="s">
        <v>3035</v>
      </c>
      <c r="G4" s="2" t="s">
        <v>3036</v>
      </c>
      <c r="H4" s="2" t="s">
        <v>3037</v>
      </c>
      <c r="I4" s="2" t="s">
        <v>3038</v>
      </c>
      <c r="J4" s="2" t="s">
        <v>3039</v>
      </c>
      <c r="K4" s="2" t="s">
        <v>3040</v>
      </c>
      <c r="N4" s="6" t="s">
        <v>3203</v>
      </c>
      <c r="Q4" s="1">
        <v>2</v>
      </c>
      <c r="R4" s="2">
        <v>3.17</v>
      </c>
      <c r="S4" s="2">
        <v>2.88</v>
      </c>
      <c r="T4" s="2">
        <v>3.54</v>
      </c>
    </row>
    <row r="5" spans="1:20" ht="24.75" thickTop="1" thickBot="1" x14ac:dyDescent="0.3">
      <c r="A5" s="1" t="s">
        <v>14</v>
      </c>
      <c r="B5" s="2" t="s">
        <v>3041</v>
      </c>
      <c r="C5" s="2" t="s">
        <v>3042</v>
      </c>
      <c r="D5" s="2" t="s">
        <v>3043</v>
      </c>
      <c r="E5" s="2" t="s">
        <v>3044</v>
      </c>
      <c r="F5" s="2" t="s">
        <v>415</v>
      </c>
      <c r="G5" s="2" t="s">
        <v>20</v>
      </c>
      <c r="H5" s="2" t="s">
        <v>21</v>
      </c>
      <c r="I5" s="2" t="s">
        <v>3045</v>
      </c>
      <c r="J5" s="2" t="s">
        <v>3046</v>
      </c>
      <c r="K5" s="2" t="s">
        <v>3047</v>
      </c>
      <c r="N5" s="6" t="s">
        <v>3204</v>
      </c>
      <c r="Q5" s="1">
        <v>5</v>
      </c>
      <c r="R5" s="2">
        <v>4.07</v>
      </c>
      <c r="S5" s="2">
        <v>3.69</v>
      </c>
      <c r="T5" s="2">
        <v>4.54</v>
      </c>
    </row>
    <row r="6" spans="1:20" ht="24.75" thickTop="1" thickBot="1" x14ac:dyDescent="0.3">
      <c r="A6" s="1" t="s">
        <v>25</v>
      </c>
      <c r="B6" s="2" t="s">
        <v>3048</v>
      </c>
      <c r="C6" s="2" t="s">
        <v>3049</v>
      </c>
      <c r="D6" s="2" t="s">
        <v>3050</v>
      </c>
      <c r="E6" s="2" t="s">
        <v>424</v>
      </c>
      <c r="F6" s="2" t="s">
        <v>1760</v>
      </c>
      <c r="G6" s="2" t="s">
        <v>3051</v>
      </c>
      <c r="H6" s="2" t="s">
        <v>3052</v>
      </c>
      <c r="I6" s="2" t="s">
        <v>3053</v>
      </c>
      <c r="J6" s="2" t="s">
        <v>1763</v>
      </c>
      <c r="K6" s="2" t="s">
        <v>3054</v>
      </c>
      <c r="N6" s="6" t="s">
        <v>3205</v>
      </c>
      <c r="Q6" s="1">
        <v>10</v>
      </c>
      <c r="R6" s="2">
        <v>4.87</v>
      </c>
      <c r="S6" s="2">
        <v>4.4000000000000004</v>
      </c>
      <c r="T6" s="2">
        <v>5.41</v>
      </c>
    </row>
    <row r="7" spans="1:20" ht="24.75" thickTop="1" thickBot="1" x14ac:dyDescent="0.3">
      <c r="A7" s="1" t="s">
        <v>36</v>
      </c>
      <c r="B7" s="2" t="s">
        <v>3055</v>
      </c>
      <c r="C7" s="2" t="s">
        <v>996</v>
      </c>
      <c r="D7" s="2" t="s">
        <v>433</v>
      </c>
      <c r="E7" s="2" t="s">
        <v>434</v>
      </c>
      <c r="F7" s="2" t="s">
        <v>435</v>
      </c>
      <c r="G7" s="2" t="s">
        <v>3056</v>
      </c>
      <c r="H7" s="2" t="s">
        <v>3057</v>
      </c>
      <c r="I7" s="2" t="s">
        <v>3058</v>
      </c>
      <c r="J7" s="2" t="s">
        <v>3059</v>
      </c>
      <c r="K7" s="2" t="s">
        <v>3060</v>
      </c>
      <c r="N7" s="6" t="s">
        <v>3206</v>
      </c>
      <c r="Q7" s="1">
        <v>25</v>
      </c>
      <c r="R7" s="2">
        <v>6.09</v>
      </c>
      <c r="S7" s="2">
        <v>5.47</v>
      </c>
      <c r="T7" s="2">
        <v>6.73</v>
      </c>
    </row>
    <row r="8" spans="1:20" ht="24.75" thickTop="1" thickBot="1" x14ac:dyDescent="0.3">
      <c r="A8" s="1" t="s">
        <v>47</v>
      </c>
      <c r="B8" s="2" t="s">
        <v>441</v>
      </c>
      <c r="C8" s="2" t="s">
        <v>1005</v>
      </c>
      <c r="D8" s="2" t="s">
        <v>3061</v>
      </c>
      <c r="E8" s="2" t="s">
        <v>444</v>
      </c>
      <c r="F8" s="2" t="s">
        <v>3062</v>
      </c>
      <c r="G8" s="2" t="s">
        <v>3063</v>
      </c>
      <c r="H8" s="2" t="s">
        <v>2532</v>
      </c>
      <c r="I8" s="2" t="s">
        <v>3064</v>
      </c>
      <c r="J8" s="2" t="s">
        <v>3065</v>
      </c>
      <c r="K8" s="2" t="s">
        <v>3066</v>
      </c>
      <c r="N8" s="6" t="s">
        <v>3207</v>
      </c>
      <c r="Q8" s="1">
        <v>50</v>
      </c>
      <c r="R8" s="2">
        <v>7.18</v>
      </c>
      <c r="S8" s="2">
        <v>6.39</v>
      </c>
      <c r="T8" s="2">
        <v>7.9</v>
      </c>
    </row>
    <row r="9" spans="1:20" ht="24.75" thickTop="1" thickBot="1" x14ac:dyDescent="0.3">
      <c r="A9" s="1" t="s">
        <v>58</v>
      </c>
      <c r="B9" s="2" t="s">
        <v>3067</v>
      </c>
      <c r="C9" s="2" t="s">
        <v>3068</v>
      </c>
      <c r="D9" s="2" t="s">
        <v>1015</v>
      </c>
      <c r="E9" s="2" t="s">
        <v>1016</v>
      </c>
      <c r="F9" s="2" t="s">
        <v>3069</v>
      </c>
      <c r="G9" s="2" t="s">
        <v>3070</v>
      </c>
      <c r="H9" s="2" t="s">
        <v>3071</v>
      </c>
      <c r="I9" s="2" t="s">
        <v>3072</v>
      </c>
      <c r="J9" s="2" t="s">
        <v>3073</v>
      </c>
      <c r="K9" s="2" t="s">
        <v>3074</v>
      </c>
      <c r="Q9" s="1">
        <v>100</v>
      </c>
      <c r="R9" s="2">
        <v>8.41</v>
      </c>
      <c r="S9" s="2">
        <v>7.42</v>
      </c>
      <c r="T9" s="2">
        <v>9.23</v>
      </c>
    </row>
    <row r="10" spans="1:20" ht="24.75" thickTop="1" thickBot="1" x14ac:dyDescent="0.3">
      <c r="A10" s="1" t="s">
        <v>69</v>
      </c>
      <c r="B10" s="2" t="s">
        <v>3075</v>
      </c>
      <c r="C10" s="2" t="s">
        <v>3076</v>
      </c>
      <c r="D10" s="2" t="s">
        <v>3077</v>
      </c>
      <c r="E10" s="2" t="s">
        <v>3078</v>
      </c>
      <c r="F10" s="2" t="s">
        <v>3079</v>
      </c>
      <c r="G10" s="2" t="s">
        <v>3080</v>
      </c>
      <c r="H10" s="2" t="s">
        <v>3081</v>
      </c>
      <c r="I10" s="2" t="s">
        <v>3082</v>
      </c>
      <c r="J10" s="2" t="s">
        <v>3083</v>
      </c>
      <c r="K10" s="2" t="s">
        <v>3084</v>
      </c>
      <c r="N10" s="7" t="s">
        <v>3208</v>
      </c>
      <c r="Q10" s="1">
        <v>200</v>
      </c>
      <c r="R10" s="2">
        <v>9.82</v>
      </c>
      <c r="S10" s="2">
        <v>8.56</v>
      </c>
      <c r="T10" s="2">
        <v>10.7</v>
      </c>
    </row>
    <row r="11" spans="1:20" ht="24.75" thickTop="1" thickBot="1" x14ac:dyDescent="0.3">
      <c r="A11" s="1" t="s">
        <v>80</v>
      </c>
      <c r="B11" s="2" t="s">
        <v>3085</v>
      </c>
      <c r="C11" s="2" t="s">
        <v>3086</v>
      </c>
      <c r="D11" s="2" t="s">
        <v>3087</v>
      </c>
      <c r="E11" s="2" t="s">
        <v>3088</v>
      </c>
      <c r="F11" s="2" t="s">
        <v>3089</v>
      </c>
      <c r="G11" s="2" t="s">
        <v>3090</v>
      </c>
      <c r="H11" s="2" t="s">
        <v>3091</v>
      </c>
      <c r="I11" s="2" t="s">
        <v>3092</v>
      </c>
      <c r="J11" s="2" t="s">
        <v>3093</v>
      </c>
      <c r="K11" s="2" t="s">
        <v>3094</v>
      </c>
      <c r="N11" s="7" t="s">
        <v>3209</v>
      </c>
      <c r="Q11" s="1">
        <v>500</v>
      </c>
      <c r="R11" s="2">
        <v>12</v>
      </c>
      <c r="S11" s="2">
        <v>10.3</v>
      </c>
      <c r="T11" s="2">
        <v>13.1</v>
      </c>
    </row>
    <row r="12" spans="1:20" ht="24.75" thickTop="1" thickBot="1" x14ac:dyDescent="0.3">
      <c r="A12" s="1" t="s">
        <v>91</v>
      </c>
      <c r="B12" s="2" t="s">
        <v>3095</v>
      </c>
      <c r="C12" s="2" t="s">
        <v>3096</v>
      </c>
      <c r="D12" s="2" t="s">
        <v>3097</v>
      </c>
      <c r="E12" s="2" t="s">
        <v>3098</v>
      </c>
      <c r="F12" s="2" t="s">
        <v>3099</v>
      </c>
      <c r="G12" s="2" t="s">
        <v>3100</v>
      </c>
      <c r="H12" s="2" t="s">
        <v>3101</v>
      </c>
      <c r="I12" s="2" t="s">
        <v>3102</v>
      </c>
      <c r="J12" s="2" t="s">
        <v>3103</v>
      </c>
      <c r="K12" s="2" t="s">
        <v>3104</v>
      </c>
      <c r="Q12" s="1">
        <v>1000</v>
      </c>
      <c r="R12" s="2">
        <v>13.9</v>
      </c>
      <c r="S12" s="2">
        <v>11.7</v>
      </c>
      <c r="T12" s="2">
        <v>15.1</v>
      </c>
    </row>
    <row r="13" spans="1:20" ht="24.75" thickTop="1" thickBot="1" x14ac:dyDescent="0.3">
      <c r="A13" s="1" t="s">
        <v>102</v>
      </c>
      <c r="B13" s="2" t="s">
        <v>3105</v>
      </c>
      <c r="C13" s="2" t="s">
        <v>3106</v>
      </c>
      <c r="D13" s="2" t="s">
        <v>3107</v>
      </c>
      <c r="E13" s="2" t="s">
        <v>3108</v>
      </c>
      <c r="F13" s="2" t="s">
        <v>3109</v>
      </c>
      <c r="G13" s="2" t="s">
        <v>3110</v>
      </c>
      <c r="H13" s="2" t="s">
        <v>3111</v>
      </c>
      <c r="I13" s="2" t="s">
        <v>3112</v>
      </c>
      <c r="J13" s="2" t="s">
        <v>3113</v>
      </c>
      <c r="K13" s="2" t="s">
        <v>3114</v>
      </c>
      <c r="N13" s="8" t="s">
        <v>3210</v>
      </c>
    </row>
    <row r="14" spans="1:20" ht="24.75" thickTop="1" thickBot="1" x14ac:dyDescent="0.3">
      <c r="A14" s="1" t="s">
        <v>113</v>
      </c>
      <c r="B14" s="2" t="s">
        <v>3115</v>
      </c>
      <c r="C14" s="2" t="s">
        <v>3116</v>
      </c>
      <c r="D14" s="2" t="s">
        <v>3117</v>
      </c>
      <c r="E14" s="2" t="s">
        <v>3118</v>
      </c>
      <c r="F14" s="2" t="s">
        <v>3119</v>
      </c>
      <c r="G14" s="2" t="s">
        <v>3120</v>
      </c>
      <c r="H14" s="2" t="s">
        <v>3121</v>
      </c>
      <c r="I14" s="2" t="s">
        <v>3122</v>
      </c>
      <c r="J14" s="2" t="s">
        <v>3123</v>
      </c>
      <c r="K14" s="2" t="s">
        <v>3124</v>
      </c>
    </row>
    <row r="15" spans="1:20" ht="24.75" thickTop="1" thickBot="1" x14ac:dyDescent="0.3">
      <c r="A15" s="1" t="s">
        <v>124</v>
      </c>
      <c r="B15" s="2" t="s">
        <v>3125</v>
      </c>
      <c r="C15" s="2" t="s">
        <v>3126</v>
      </c>
      <c r="D15" s="2" t="s">
        <v>3127</v>
      </c>
      <c r="E15" s="2" t="s">
        <v>3128</v>
      </c>
      <c r="F15" s="2" t="s">
        <v>3129</v>
      </c>
      <c r="G15" s="2" t="s">
        <v>3130</v>
      </c>
      <c r="H15" s="2" t="s">
        <v>3131</v>
      </c>
      <c r="I15" s="2" t="s">
        <v>3132</v>
      </c>
      <c r="J15" s="2" t="s">
        <v>3133</v>
      </c>
      <c r="K15" s="2" t="s">
        <v>3134</v>
      </c>
    </row>
    <row r="16" spans="1:20" ht="24.75" thickTop="1" thickBot="1" x14ac:dyDescent="0.3">
      <c r="A16" s="1" t="s">
        <v>135</v>
      </c>
      <c r="B16" s="2" t="s">
        <v>3135</v>
      </c>
      <c r="C16" s="2" t="s">
        <v>3136</v>
      </c>
      <c r="D16" s="2" t="s">
        <v>3137</v>
      </c>
      <c r="E16" s="2" t="s">
        <v>3138</v>
      </c>
      <c r="F16" s="2" t="s">
        <v>3139</v>
      </c>
      <c r="G16" s="2" t="s">
        <v>3140</v>
      </c>
      <c r="H16" s="2" t="s">
        <v>3141</v>
      </c>
      <c r="I16" s="2" t="s">
        <v>3142</v>
      </c>
      <c r="J16" s="2" t="s">
        <v>3143</v>
      </c>
      <c r="K16" s="2" t="s">
        <v>3144</v>
      </c>
    </row>
    <row r="17" spans="1:19" ht="24.75" thickTop="1" thickBot="1" x14ac:dyDescent="0.3">
      <c r="A17" s="1" t="s">
        <v>146</v>
      </c>
      <c r="B17" s="2" t="s">
        <v>3145</v>
      </c>
      <c r="C17" s="2" t="s">
        <v>3146</v>
      </c>
      <c r="D17" s="2" t="s">
        <v>3147</v>
      </c>
      <c r="E17" s="2" t="s">
        <v>3148</v>
      </c>
      <c r="F17" s="2" t="s">
        <v>3149</v>
      </c>
      <c r="G17" s="2" t="s">
        <v>3150</v>
      </c>
      <c r="H17" s="2" t="s">
        <v>3151</v>
      </c>
      <c r="I17" s="2" t="s">
        <v>3152</v>
      </c>
      <c r="J17" s="2" t="s">
        <v>916</v>
      </c>
      <c r="K17" s="2" t="s">
        <v>3153</v>
      </c>
      <c r="Q17" s="9">
        <v>9223</v>
      </c>
      <c r="R17" t="s">
        <v>3767</v>
      </c>
      <c r="S17" s="9">
        <v>43396</v>
      </c>
    </row>
    <row r="18" spans="1:19" ht="24.75" thickTop="1" thickBot="1" x14ac:dyDescent="0.3">
      <c r="A18" s="1" t="s">
        <v>157</v>
      </c>
      <c r="B18" s="2" t="s">
        <v>3154</v>
      </c>
      <c r="C18" s="2" t="s">
        <v>3155</v>
      </c>
      <c r="D18" s="2" t="s">
        <v>3156</v>
      </c>
      <c r="E18" s="2" t="s">
        <v>3157</v>
      </c>
      <c r="F18" s="2" t="s">
        <v>3158</v>
      </c>
      <c r="G18" s="2" t="s">
        <v>3159</v>
      </c>
      <c r="H18" s="2" t="s">
        <v>3160</v>
      </c>
      <c r="I18" s="2" t="s">
        <v>3161</v>
      </c>
      <c r="J18" s="2" t="s">
        <v>1280</v>
      </c>
      <c r="K18" s="2" t="s">
        <v>3162</v>
      </c>
    </row>
    <row r="19" spans="1:19" ht="24.75" thickTop="1" thickBot="1" x14ac:dyDescent="0.3">
      <c r="A19" s="1" t="s">
        <v>168</v>
      </c>
      <c r="B19" s="2" t="s">
        <v>3163</v>
      </c>
      <c r="C19" s="2" t="s">
        <v>3164</v>
      </c>
      <c r="D19" s="2" t="s">
        <v>3165</v>
      </c>
      <c r="E19" s="2" t="s">
        <v>3166</v>
      </c>
      <c r="F19" s="2" t="s">
        <v>3167</v>
      </c>
      <c r="G19" s="2" t="s">
        <v>3168</v>
      </c>
      <c r="H19" s="2" t="s">
        <v>3169</v>
      </c>
      <c r="I19" s="2" t="s">
        <v>3170</v>
      </c>
      <c r="J19" s="2" t="s">
        <v>3171</v>
      </c>
      <c r="K19" s="2" t="s">
        <v>3172</v>
      </c>
    </row>
    <row r="20" spans="1:19" ht="24.75" thickTop="1" thickBot="1" x14ac:dyDescent="0.3">
      <c r="A20" s="1" t="s">
        <v>179</v>
      </c>
      <c r="B20" s="2" t="s">
        <v>3173</v>
      </c>
      <c r="C20" s="2" t="s">
        <v>3174</v>
      </c>
      <c r="D20" s="2" t="s">
        <v>3175</v>
      </c>
      <c r="E20" s="2" t="s">
        <v>3176</v>
      </c>
      <c r="F20" s="2" t="s">
        <v>3177</v>
      </c>
      <c r="G20" s="2" t="s">
        <v>3178</v>
      </c>
      <c r="H20" s="2" t="s">
        <v>3179</v>
      </c>
      <c r="I20" s="2" t="s">
        <v>3180</v>
      </c>
      <c r="J20" s="2" t="s">
        <v>3181</v>
      </c>
      <c r="K20" s="2" t="s">
        <v>3182</v>
      </c>
    </row>
    <row r="21" spans="1:19" ht="24.75" thickTop="1" thickBot="1" x14ac:dyDescent="0.3">
      <c r="A21" s="1" t="s">
        <v>190</v>
      </c>
      <c r="B21" s="2" t="s">
        <v>3183</v>
      </c>
      <c r="C21" s="2" t="s">
        <v>3184</v>
      </c>
      <c r="D21" s="2" t="s">
        <v>3185</v>
      </c>
      <c r="E21" s="2" t="s">
        <v>3186</v>
      </c>
      <c r="F21" s="2" t="s">
        <v>3187</v>
      </c>
      <c r="G21" s="2" t="s">
        <v>3188</v>
      </c>
      <c r="H21" s="2" t="s">
        <v>3189</v>
      </c>
      <c r="I21" s="2" t="s">
        <v>3190</v>
      </c>
      <c r="J21" s="2" t="s">
        <v>3191</v>
      </c>
      <c r="K21" s="2" t="s">
        <v>3192</v>
      </c>
    </row>
    <row r="22" spans="1:19" ht="24.75" thickTop="1" thickBot="1" x14ac:dyDescent="0.3">
      <c r="A22" s="1" t="s">
        <v>201</v>
      </c>
      <c r="B22" s="2" t="s">
        <v>3193</v>
      </c>
      <c r="C22" s="2" t="s">
        <v>3194</v>
      </c>
      <c r="D22" s="2" t="s">
        <v>3195</v>
      </c>
      <c r="E22" s="2" t="s">
        <v>2824</v>
      </c>
      <c r="F22" s="2" t="s">
        <v>3196</v>
      </c>
      <c r="G22" s="2" t="s">
        <v>3197</v>
      </c>
      <c r="H22" s="2" t="s">
        <v>3198</v>
      </c>
      <c r="I22" s="2" t="s">
        <v>3199</v>
      </c>
      <c r="J22" s="2" t="s">
        <v>3200</v>
      </c>
      <c r="K22" s="2" t="s">
        <v>3201</v>
      </c>
    </row>
    <row r="23" spans="1:19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P4" sqref="P4:S14"/>
    </sheetView>
  </sheetViews>
  <sheetFormatPr defaultRowHeight="15" x14ac:dyDescent="0.25"/>
  <cols>
    <col min="14" max="14" width="30.5703125" customWidth="1"/>
    <col min="18" max="18" width="9.7109375" bestFit="1" customWidth="1"/>
  </cols>
  <sheetData>
    <row r="1" spans="1:19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9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19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19" ht="24.75" thickTop="1" thickBot="1" x14ac:dyDescent="0.3">
      <c r="A4" s="1" t="s">
        <v>3</v>
      </c>
      <c r="B4" s="2" t="s">
        <v>3211</v>
      </c>
      <c r="C4" s="2" t="s">
        <v>3212</v>
      </c>
      <c r="D4" s="2" t="s">
        <v>3213</v>
      </c>
      <c r="E4" s="2" t="s">
        <v>3214</v>
      </c>
      <c r="F4" s="2" t="s">
        <v>3215</v>
      </c>
      <c r="G4" s="2" t="s">
        <v>3216</v>
      </c>
      <c r="H4" s="2" t="s">
        <v>3217</v>
      </c>
      <c r="I4" s="2" t="s">
        <v>3218</v>
      </c>
      <c r="J4" s="2" t="s">
        <v>3219</v>
      </c>
      <c r="K4" s="2" t="s">
        <v>3220</v>
      </c>
      <c r="N4" s="3" t="s">
        <v>1320</v>
      </c>
      <c r="P4" t="s">
        <v>212</v>
      </c>
      <c r="Q4" t="s">
        <v>102</v>
      </c>
      <c r="R4" t="s">
        <v>213</v>
      </c>
      <c r="S4" t="s">
        <v>1148</v>
      </c>
    </row>
    <row r="5" spans="1:19" ht="24.75" thickTop="1" thickBot="1" x14ac:dyDescent="0.3">
      <c r="A5" s="1" t="s">
        <v>14</v>
      </c>
      <c r="B5" s="2" t="s">
        <v>3221</v>
      </c>
      <c r="C5" s="2" t="s">
        <v>3222</v>
      </c>
      <c r="D5" s="2" t="s">
        <v>3223</v>
      </c>
      <c r="E5" s="2" t="s">
        <v>3224</v>
      </c>
      <c r="F5" s="2" t="s">
        <v>1188</v>
      </c>
      <c r="G5" s="2" t="s">
        <v>3225</v>
      </c>
      <c r="H5" s="2" t="s">
        <v>3226</v>
      </c>
      <c r="I5" s="2" t="s">
        <v>3227</v>
      </c>
      <c r="J5" s="2" t="s">
        <v>3228</v>
      </c>
      <c r="K5" s="2" t="s">
        <v>3229</v>
      </c>
      <c r="N5" s="4" t="s">
        <v>3386</v>
      </c>
      <c r="P5" s="1">
        <v>1</v>
      </c>
      <c r="Q5" s="2">
        <v>3.07</v>
      </c>
      <c r="R5" s="2">
        <v>2.83</v>
      </c>
      <c r="S5" s="2">
        <v>3.35</v>
      </c>
    </row>
    <row r="6" spans="1:19" ht="25.5" thickTop="1" thickBot="1" x14ac:dyDescent="0.3">
      <c r="A6" s="1" t="s">
        <v>25</v>
      </c>
      <c r="B6" s="2" t="s">
        <v>3230</v>
      </c>
      <c r="C6" s="2" t="s">
        <v>3231</v>
      </c>
      <c r="D6" s="2" t="s">
        <v>1959</v>
      </c>
      <c r="E6" s="2" t="s">
        <v>2697</v>
      </c>
      <c r="F6" s="2" t="s">
        <v>3232</v>
      </c>
      <c r="G6" s="2" t="s">
        <v>3068</v>
      </c>
      <c r="H6" s="2" t="s">
        <v>3233</v>
      </c>
      <c r="I6" s="2" t="s">
        <v>3234</v>
      </c>
      <c r="J6" s="2" t="s">
        <v>3235</v>
      </c>
      <c r="K6" s="2" t="s">
        <v>3236</v>
      </c>
      <c r="N6" s="4" t="s">
        <v>3387</v>
      </c>
      <c r="P6" s="1">
        <v>2</v>
      </c>
      <c r="Q6" s="2">
        <v>3.74</v>
      </c>
      <c r="R6" s="2">
        <v>3.45</v>
      </c>
      <c r="S6" s="2">
        <v>4.08</v>
      </c>
    </row>
    <row r="7" spans="1:19" ht="24.75" thickTop="1" thickBot="1" x14ac:dyDescent="0.3">
      <c r="A7" s="1" t="s">
        <v>36</v>
      </c>
      <c r="B7" s="2" t="s">
        <v>3237</v>
      </c>
      <c r="C7" s="2" t="s">
        <v>3238</v>
      </c>
      <c r="D7" s="2" t="s">
        <v>3239</v>
      </c>
      <c r="E7" s="2" t="s">
        <v>2699</v>
      </c>
      <c r="F7" s="2" t="s">
        <v>3240</v>
      </c>
      <c r="G7" s="2" t="s">
        <v>3241</v>
      </c>
      <c r="H7" s="2" t="s">
        <v>3242</v>
      </c>
      <c r="I7" s="2" t="s">
        <v>3243</v>
      </c>
      <c r="J7" s="2" t="s">
        <v>3244</v>
      </c>
      <c r="K7" s="2" t="s">
        <v>3245</v>
      </c>
      <c r="N7" s="4" t="s">
        <v>3388</v>
      </c>
      <c r="P7" s="1">
        <v>5</v>
      </c>
      <c r="Q7" s="2">
        <v>4.82</v>
      </c>
      <c r="R7" s="2">
        <v>4.43</v>
      </c>
      <c r="S7" s="2">
        <v>5.27</v>
      </c>
    </row>
    <row r="8" spans="1:19" ht="24.75" thickTop="1" thickBot="1" x14ac:dyDescent="0.3">
      <c r="A8" s="1" t="s">
        <v>47</v>
      </c>
      <c r="B8" s="2" t="s">
        <v>3246</v>
      </c>
      <c r="C8" s="2" t="s">
        <v>3247</v>
      </c>
      <c r="D8" s="2" t="s">
        <v>3248</v>
      </c>
      <c r="E8" s="2" t="s">
        <v>3249</v>
      </c>
      <c r="F8" s="2" t="s">
        <v>3250</v>
      </c>
      <c r="G8" s="2" t="s">
        <v>3251</v>
      </c>
      <c r="H8" s="2" t="s">
        <v>3252</v>
      </c>
      <c r="I8" s="2" t="s">
        <v>3253</v>
      </c>
      <c r="J8" s="2" t="s">
        <v>3254</v>
      </c>
      <c r="K8" s="2" t="s">
        <v>3255</v>
      </c>
      <c r="N8" s="4" t="s">
        <v>3389</v>
      </c>
      <c r="P8" s="1">
        <v>10</v>
      </c>
      <c r="Q8" s="2">
        <v>5.74</v>
      </c>
      <c r="R8" s="2">
        <v>5.26</v>
      </c>
      <c r="S8" s="2">
        <v>6.25</v>
      </c>
    </row>
    <row r="9" spans="1:19" ht="24.75" thickTop="1" thickBot="1" x14ac:dyDescent="0.3">
      <c r="A9" s="1" t="s">
        <v>58</v>
      </c>
      <c r="B9" s="2" t="s">
        <v>3256</v>
      </c>
      <c r="C9" s="2" t="s">
        <v>3257</v>
      </c>
      <c r="D9" s="2" t="s">
        <v>3258</v>
      </c>
      <c r="E9" s="2" t="s">
        <v>2171</v>
      </c>
      <c r="F9" s="2" t="s">
        <v>3259</v>
      </c>
      <c r="G9" s="2" t="s">
        <v>3260</v>
      </c>
      <c r="H9" s="2" t="s">
        <v>3261</v>
      </c>
      <c r="I9" s="2" t="s">
        <v>3262</v>
      </c>
      <c r="J9" s="2" t="s">
        <v>3263</v>
      </c>
      <c r="K9" s="2" t="s">
        <v>3264</v>
      </c>
      <c r="N9" s="4" t="s">
        <v>3390</v>
      </c>
      <c r="P9" s="1">
        <v>25</v>
      </c>
      <c r="Q9" s="2">
        <v>7.09</v>
      </c>
      <c r="R9" s="2">
        <v>6.46</v>
      </c>
      <c r="S9" s="2">
        <v>7.71</v>
      </c>
    </row>
    <row r="10" spans="1:19" ht="24.75" thickTop="1" thickBot="1" x14ac:dyDescent="0.3">
      <c r="A10" s="1" t="s">
        <v>69</v>
      </c>
      <c r="B10" s="2" t="s">
        <v>3265</v>
      </c>
      <c r="C10" s="2" t="s">
        <v>3266</v>
      </c>
      <c r="D10" s="2" t="s">
        <v>3267</v>
      </c>
      <c r="E10" s="2" t="s">
        <v>3268</v>
      </c>
      <c r="F10" s="2" t="s">
        <v>3269</v>
      </c>
      <c r="G10" s="2" t="s">
        <v>3270</v>
      </c>
      <c r="H10" s="2" t="s">
        <v>3271</v>
      </c>
      <c r="I10" s="2" t="s">
        <v>3272</v>
      </c>
      <c r="J10" s="2" t="s">
        <v>3273</v>
      </c>
      <c r="K10" s="2" t="s">
        <v>3274</v>
      </c>
      <c r="N10" s="4" t="s">
        <v>1920</v>
      </c>
      <c r="P10" s="1">
        <v>50</v>
      </c>
      <c r="Q10" s="2">
        <v>8.26</v>
      </c>
      <c r="R10" s="2">
        <v>7.46</v>
      </c>
      <c r="S10" s="2">
        <v>8.9700000000000006</v>
      </c>
    </row>
    <row r="11" spans="1:19" ht="24.75" thickTop="1" thickBot="1" x14ac:dyDescent="0.3">
      <c r="A11" s="1" t="s">
        <v>80</v>
      </c>
      <c r="B11" s="2" t="s">
        <v>3266</v>
      </c>
      <c r="C11" s="2" t="s">
        <v>3275</v>
      </c>
      <c r="D11" s="2" t="s">
        <v>3276</v>
      </c>
      <c r="E11" s="2" t="s">
        <v>3277</v>
      </c>
      <c r="F11" s="2" t="s">
        <v>3278</v>
      </c>
      <c r="G11" s="2" t="s">
        <v>3279</v>
      </c>
      <c r="H11" s="2" t="s">
        <v>3280</v>
      </c>
      <c r="I11" s="2" t="s">
        <v>3281</v>
      </c>
      <c r="J11" s="2" t="s">
        <v>3282</v>
      </c>
      <c r="K11" s="2" t="s">
        <v>3283</v>
      </c>
      <c r="P11" s="1">
        <v>100</v>
      </c>
      <c r="Q11" s="2">
        <v>9.5399999999999991</v>
      </c>
      <c r="R11" s="2">
        <v>8.52</v>
      </c>
      <c r="S11" s="2">
        <v>10.4</v>
      </c>
    </row>
    <row r="12" spans="1:19" ht="24.75" thickTop="1" thickBot="1" x14ac:dyDescent="0.3">
      <c r="A12" s="1" t="s">
        <v>91</v>
      </c>
      <c r="B12" s="2" t="s">
        <v>3284</v>
      </c>
      <c r="C12" s="2" t="s">
        <v>3285</v>
      </c>
      <c r="D12" s="2" t="s">
        <v>3286</v>
      </c>
      <c r="E12" s="2" t="s">
        <v>3287</v>
      </c>
      <c r="F12" s="2" t="s">
        <v>3288</v>
      </c>
      <c r="G12" s="2" t="s">
        <v>3289</v>
      </c>
      <c r="H12" s="2" t="s">
        <v>3290</v>
      </c>
      <c r="I12" s="2" t="s">
        <v>3291</v>
      </c>
      <c r="J12" s="2" t="s">
        <v>3292</v>
      </c>
      <c r="K12" s="2" t="s">
        <v>3293</v>
      </c>
      <c r="N12" s="4" t="s">
        <v>3391</v>
      </c>
      <c r="P12" s="1">
        <v>200</v>
      </c>
      <c r="Q12" s="2">
        <v>11</v>
      </c>
      <c r="R12" s="2">
        <v>9.69</v>
      </c>
      <c r="S12" s="2">
        <v>11.9</v>
      </c>
    </row>
    <row r="13" spans="1:19" ht="24.75" thickTop="1" thickBot="1" x14ac:dyDescent="0.3">
      <c r="A13" s="1" t="s">
        <v>102</v>
      </c>
      <c r="B13" s="2" t="s">
        <v>3294</v>
      </c>
      <c r="C13" s="2" t="s">
        <v>3295</v>
      </c>
      <c r="D13" s="2" t="s">
        <v>3296</v>
      </c>
      <c r="E13" s="2" t="s">
        <v>3297</v>
      </c>
      <c r="F13" s="2" t="s">
        <v>3298</v>
      </c>
      <c r="G13" s="2" t="s">
        <v>3299</v>
      </c>
      <c r="H13" s="2" t="s">
        <v>3300</v>
      </c>
      <c r="I13" s="2" t="s">
        <v>3301</v>
      </c>
      <c r="J13" s="2" t="s">
        <v>3302</v>
      </c>
      <c r="K13" s="2" t="s">
        <v>3303</v>
      </c>
      <c r="P13" s="1">
        <v>500</v>
      </c>
      <c r="Q13" s="2">
        <v>13.1</v>
      </c>
      <c r="R13" s="2">
        <v>11.3</v>
      </c>
      <c r="S13" s="2">
        <v>14.2</v>
      </c>
    </row>
    <row r="14" spans="1:19" ht="24.75" thickTop="1" thickBot="1" x14ac:dyDescent="0.3">
      <c r="A14" s="1" t="s">
        <v>113</v>
      </c>
      <c r="B14" s="2" t="s">
        <v>3304</v>
      </c>
      <c r="C14" s="2" t="s">
        <v>3305</v>
      </c>
      <c r="D14" s="2" t="s">
        <v>3306</v>
      </c>
      <c r="E14" s="2" t="s">
        <v>3307</v>
      </c>
      <c r="F14" s="2" t="s">
        <v>3308</v>
      </c>
      <c r="G14" s="2" t="s">
        <v>3309</v>
      </c>
      <c r="H14" s="2" t="s">
        <v>3310</v>
      </c>
      <c r="I14" s="2" t="s">
        <v>3311</v>
      </c>
      <c r="J14" s="2" t="s">
        <v>3312</v>
      </c>
      <c r="K14" s="2" t="s">
        <v>3313</v>
      </c>
      <c r="P14" s="1">
        <v>1000</v>
      </c>
      <c r="Q14" s="2">
        <v>14.9</v>
      </c>
      <c r="R14" s="2">
        <v>12.7</v>
      </c>
      <c r="S14" s="2">
        <v>16.3</v>
      </c>
    </row>
    <row r="15" spans="1:19" ht="24.75" thickTop="1" thickBot="1" x14ac:dyDescent="0.3">
      <c r="A15" s="1" t="s">
        <v>124</v>
      </c>
      <c r="B15" s="2" t="s">
        <v>3314</v>
      </c>
      <c r="C15" s="2" t="s">
        <v>3315</v>
      </c>
      <c r="D15" s="2" t="s">
        <v>3316</v>
      </c>
      <c r="E15" s="2" t="s">
        <v>3317</v>
      </c>
      <c r="F15" s="2" t="s">
        <v>3318</v>
      </c>
      <c r="G15" s="2" t="s">
        <v>725</v>
      </c>
      <c r="H15" s="2" t="s">
        <v>726</v>
      </c>
      <c r="I15" s="2" t="s">
        <v>1100</v>
      </c>
      <c r="J15" s="2" t="s">
        <v>3319</v>
      </c>
      <c r="K15" s="2" t="s">
        <v>3320</v>
      </c>
    </row>
    <row r="16" spans="1:19" ht="24.75" thickTop="1" thickBot="1" x14ac:dyDescent="0.3">
      <c r="A16" s="1" t="s">
        <v>135</v>
      </c>
      <c r="B16" s="2" t="s">
        <v>3321</v>
      </c>
      <c r="C16" s="2" t="s">
        <v>3322</v>
      </c>
      <c r="D16" s="2" t="s">
        <v>3323</v>
      </c>
      <c r="E16" s="2" t="s">
        <v>3324</v>
      </c>
      <c r="F16" s="2" t="s">
        <v>3325</v>
      </c>
      <c r="G16" s="2" t="s">
        <v>3326</v>
      </c>
      <c r="H16" s="2" t="s">
        <v>1863</v>
      </c>
      <c r="I16" s="2" t="s">
        <v>3327</v>
      </c>
      <c r="J16" s="2" t="s">
        <v>3328</v>
      </c>
      <c r="K16" s="2" t="s">
        <v>3329</v>
      </c>
    </row>
    <row r="17" spans="1:18" ht="24.75" thickTop="1" thickBot="1" x14ac:dyDescent="0.3">
      <c r="A17" s="1" t="s">
        <v>146</v>
      </c>
      <c r="B17" s="2" t="s">
        <v>3330</v>
      </c>
      <c r="C17" s="2" t="s">
        <v>3331</v>
      </c>
      <c r="D17" s="2" t="s">
        <v>3332</v>
      </c>
      <c r="E17" s="2" t="s">
        <v>3333</v>
      </c>
      <c r="F17" s="2" t="s">
        <v>3334</v>
      </c>
      <c r="G17" s="2" t="s">
        <v>3335</v>
      </c>
      <c r="H17" s="2" t="s">
        <v>3336</v>
      </c>
      <c r="I17" s="2" t="s">
        <v>3337</v>
      </c>
      <c r="J17" s="2" t="s">
        <v>3338</v>
      </c>
      <c r="K17" s="2" t="s">
        <v>3339</v>
      </c>
      <c r="P17" s="9">
        <v>9679</v>
      </c>
      <c r="Q17" t="s">
        <v>3767</v>
      </c>
      <c r="R17" s="9">
        <v>43373</v>
      </c>
    </row>
    <row r="18" spans="1:18" ht="24.75" thickTop="1" thickBot="1" x14ac:dyDescent="0.3">
      <c r="A18" s="1" t="s">
        <v>157</v>
      </c>
      <c r="B18" s="2" t="s">
        <v>3340</v>
      </c>
      <c r="C18" s="2" t="s">
        <v>3341</v>
      </c>
      <c r="D18" s="2" t="s">
        <v>3342</v>
      </c>
      <c r="E18" s="2" t="s">
        <v>3343</v>
      </c>
      <c r="F18" s="2" t="s">
        <v>3344</v>
      </c>
      <c r="G18" s="2" t="s">
        <v>3345</v>
      </c>
      <c r="H18" s="2" t="s">
        <v>3346</v>
      </c>
      <c r="I18" s="2" t="s">
        <v>3347</v>
      </c>
      <c r="J18" s="2" t="s">
        <v>3348</v>
      </c>
      <c r="K18" s="2" t="s">
        <v>3349</v>
      </c>
    </row>
    <row r="19" spans="1:18" ht="24.75" thickTop="1" thickBot="1" x14ac:dyDescent="0.3">
      <c r="A19" s="1" t="s">
        <v>168</v>
      </c>
      <c r="B19" s="2" t="s">
        <v>3350</v>
      </c>
      <c r="C19" s="2" t="s">
        <v>3351</v>
      </c>
      <c r="D19" s="2" t="s">
        <v>3352</v>
      </c>
      <c r="E19" s="2" t="s">
        <v>3353</v>
      </c>
      <c r="F19" s="2" t="s">
        <v>3354</v>
      </c>
      <c r="G19" s="2" t="s">
        <v>1513</v>
      </c>
      <c r="H19" s="2" t="s">
        <v>3355</v>
      </c>
      <c r="I19" s="2" t="s">
        <v>3356</v>
      </c>
      <c r="J19" s="2" t="s">
        <v>3357</v>
      </c>
      <c r="K19" s="2" t="s">
        <v>3358</v>
      </c>
    </row>
    <row r="20" spans="1:18" ht="24.75" thickTop="1" thickBot="1" x14ac:dyDescent="0.3">
      <c r="A20" s="1" t="s">
        <v>179</v>
      </c>
      <c r="B20" s="2" t="s">
        <v>3359</v>
      </c>
      <c r="C20" s="2" t="s">
        <v>3360</v>
      </c>
      <c r="D20" s="2" t="s">
        <v>3361</v>
      </c>
      <c r="E20" s="2" t="s">
        <v>574</v>
      </c>
      <c r="F20" s="2" t="s">
        <v>3362</v>
      </c>
      <c r="G20" s="2" t="s">
        <v>765</v>
      </c>
      <c r="H20" s="2" t="s">
        <v>3363</v>
      </c>
      <c r="I20" s="2" t="s">
        <v>3364</v>
      </c>
      <c r="J20" s="2" t="s">
        <v>3365</v>
      </c>
      <c r="K20" s="2" t="s">
        <v>3366</v>
      </c>
    </row>
    <row r="21" spans="1:18" ht="24.75" thickTop="1" thickBot="1" x14ac:dyDescent="0.3">
      <c r="A21" s="1" t="s">
        <v>190</v>
      </c>
      <c r="B21" s="2" t="s">
        <v>769</v>
      </c>
      <c r="C21" s="2" t="s">
        <v>3367</v>
      </c>
      <c r="D21" s="2" t="s">
        <v>3368</v>
      </c>
      <c r="E21" s="2" t="s">
        <v>3369</v>
      </c>
      <c r="F21" s="2" t="s">
        <v>3370</v>
      </c>
      <c r="G21" s="2" t="s">
        <v>3371</v>
      </c>
      <c r="H21" s="2" t="s">
        <v>3372</v>
      </c>
      <c r="I21" s="2" t="s">
        <v>3373</v>
      </c>
      <c r="J21" s="2" t="s">
        <v>3374</v>
      </c>
      <c r="K21" s="2" t="s">
        <v>3375</v>
      </c>
    </row>
    <row r="22" spans="1:18" ht="24.75" thickTop="1" thickBot="1" x14ac:dyDescent="0.3">
      <c r="A22" s="1" t="s">
        <v>201</v>
      </c>
      <c r="B22" s="2" t="s">
        <v>3376</v>
      </c>
      <c r="C22" s="2" t="s">
        <v>3377</v>
      </c>
      <c r="D22" s="2" t="s">
        <v>3378</v>
      </c>
      <c r="E22" s="2" t="s">
        <v>3379</v>
      </c>
      <c r="F22" s="2" t="s">
        <v>3380</v>
      </c>
      <c r="G22" s="2" t="s">
        <v>3381</v>
      </c>
      <c r="H22" s="2" t="s">
        <v>3382</v>
      </c>
      <c r="I22" s="2" t="s">
        <v>3383</v>
      </c>
      <c r="J22" s="2" t="s">
        <v>3384</v>
      </c>
      <c r="K22" s="2" t="s">
        <v>3385</v>
      </c>
    </row>
    <row r="23" spans="1:18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M1" workbookViewId="0">
      <selection activeCell="U15" sqref="U15:W15"/>
    </sheetView>
  </sheetViews>
  <sheetFormatPr defaultRowHeight="15" x14ac:dyDescent="0.25"/>
  <cols>
    <col min="14" max="14" width="35.28515625" customWidth="1"/>
    <col min="18" max="18" width="9.7109375" bestFit="1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P3" t="s">
        <v>212</v>
      </c>
      <c r="Q3" t="s">
        <v>102</v>
      </c>
      <c r="R3" t="s">
        <v>213</v>
      </c>
      <c r="S3" t="s">
        <v>1148</v>
      </c>
      <c r="U3" s="38" t="s">
        <v>102</v>
      </c>
      <c r="V3" s="38" t="s">
        <v>213</v>
      </c>
      <c r="W3" s="38" t="s">
        <v>1148</v>
      </c>
    </row>
    <row r="4" spans="1:23" ht="24.75" thickTop="1" thickBot="1" x14ac:dyDescent="0.3">
      <c r="A4" s="1" t="s">
        <v>3</v>
      </c>
      <c r="B4" s="2" t="s">
        <v>3392</v>
      </c>
      <c r="C4" s="2" t="s">
        <v>3393</v>
      </c>
      <c r="D4" s="2" t="s">
        <v>3394</v>
      </c>
      <c r="E4" s="2" t="s">
        <v>3395</v>
      </c>
      <c r="F4" s="2" t="s">
        <v>3396</v>
      </c>
      <c r="G4" s="2" t="s">
        <v>3397</v>
      </c>
      <c r="H4" s="2" t="s">
        <v>3398</v>
      </c>
      <c r="I4" s="2" t="s">
        <v>3399</v>
      </c>
      <c r="J4" s="2" t="s">
        <v>3400</v>
      </c>
      <c r="K4" s="2" t="s">
        <v>3401</v>
      </c>
      <c r="N4" s="3" t="s">
        <v>1320</v>
      </c>
      <c r="P4" s="1">
        <v>1</v>
      </c>
      <c r="Q4" s="2">
        <v>2.59</v>
      </c>
      <c r="R4" s="2">
        <v>2.34</v>
      </c>
      <c r="S4" s="2">
        <v>2.93</v>
      </c>
      <c r="U4" s="81">
        <f>Q4*25.406</f>
        <v>65.801539999999989</v>
      </c>
      <c r="V4" s="81">
        <f>R4*25.406</f>
        <v>59.450039999999994</v>
      </c>
      <c r="W4" s="81">
        <f>S4*25.406</f>
        <v>74.439580000000007</v>
      </c>
    </row>
    <row r="5" spans="1:23" ht="24.75" thickTop="1" thickBot="1" x14ac:dyDescent="0.3">
      <c r="A5" s="1" t="s">
        <v>14</v>
      </c>
      <c r="B5" s="2" t="s">
        <v>3402</v>
      </c>
      <c r="C5" s="2" t="s">
        <v>3403</v>
      </c>
      <c r="D5" s="2" t="s">
        <v>3404</v>
      </c>
      <c r="E5" s="2" t="s">
        <v>3405</v>
      </c>
      <c r="F5" s="2" t="s">
        <v>3218</v>
      </c>
      <c r="G5" s="2" t="s">
        <v>3406</v>
      </c>
      <c r="H5" s="2" t="s">
        <v>3407</v>
      </c>
      <c r="I5" s="2" t="s">
        <v>3408</v>
      </c>
      <c r="J5" s="2" t="s">
        <v>3409</v>
      </c>
      <c r="K5" s="2" t="s">
        <v>3410</v>
      </c>
      <c r="N5" s="4" t="s">
        <v>3570</v>
      </c>
      <c r="P5" s="1">
        <v>2</v>
      </c>
      <c r="Q5" s="2">
        <v>3.14</v>
      </c>
      <c r="R5" s="2">
        <v>2.82</v>
      </c>
      <c r="S5" s="2">
        <v>3.55</v>
      </c>
      <c r="U5" s="81">
        <f t="shared" ref="U5:W15" si="0">Q5*25.406</f>
        <v>79.774839999999998</v>
      </c>
      <c r="V5" s="81">
        <f t="shared" si="0"/>
        <v>71.644919999999999</v>
      </c>
      <c r="W5" s="81">
        <f t="shared" si="0"/>
        <v>90.191299999999998</v>
      </c>
    </row>
    <row r="6" spans="1:23" ht="24.75" thickTop="1" thickBot="1" x14ac:dyDescent="0.3">
      <c r="A6" s="1" t="s">
        <v>25</v>
      </c>
      <c r="B6" s="2" t="s">
        <v>3411</v>
      </c>
      <c r="C6" s="2" t="s">
        <v>3412</v>
      </c>
      <c r="D6" s="2" t="s">
        <v>3413</v>
      </c>
      <c r="E6" s="2" t="s">
        <v>1936</v>
      </c>
      <c r="F6" s="2" t="s">
        <v>3414</v>
      </c>
      <c r="G6" s="2" t="s">
        <v>3415</v>
      </c>
      <c r="H6" s="2" t="s">
        <v>3416</v>
      </c>
      <c r="I6" s="2" t="s">
        <v>3417</v>
      </c>
      <c r="J6" s="2" t="s">
        <v>3418</v>
      </c>
      <c r="K6" s="2" t="s">
        <v>3419</v>
      </c>
      <c r="N6" s="4" t="s">
        <v>3571</v>
      </c>
      <c r="P6" s="1">
        <v>5</v>
      </c>
      <c r="Q6" s="2">
        <v>4.0199999999999996</v>
      </c>
      <c r="R6" s="2">
        <v>3.62</v>
      </c>
      <c r="S6" s="2">
        <v>4.54</v>
      </c>
      <c r="U6" s="81">
        <f t="shared" si="0"/>
        <v>102.13211999999999</v>
      </c>
      <c r="V6" s="81">
        <f t="shared" si="0"/>
        <v>91.969719999999995</v>
      </c>
      <c r="W6" s="81">
        <f t="shared" si="0"/>
        <v>115.34323999999999</v>
      </c>
    </row>
    <row r="7" spans="1:23" ht="24.75" thickTop="1" thickBot="1" x14ac:dyDescent="0.3">
      <c r="A7" s="1" t="s">
        <v>36</v>
      </c>
      <c r="B7" s="2" t="s">
        <v>3420</v>
      </c>
      <c r="C7" s="2" t="s">
        <v>3421</v>
      </c>
      <c r="D7" s="2" t="s">
        <v>3422</v>
      </c>
      <c r="E7" s="2" t="s">
        <v>3423</v>
      </c>
      <c r="F7" s="2" t="s">
        <v>3424</v>
      </c>
      <c r="G7" s="2" t="s">
        <v>3425</v>
      </c>
      <c r="H7" s="2" t="s">
        <v>3426</v>
      </c>
      <c r="I7" s="2" t="s">
        <v>3427</v>
      </c>
      <c r="J7" s="2" t="s">
        <v>3428</v>
      </c>
      <c r="K7" s="2" t="s">
        <v>3429</v>
      </c>
      <c r="N7" s="4" t="s">
        <v>3572</v>
      </c>
      <c r="P7" s="1">
        <v>10</v>
      </c>
      <c r="Q7" s="2">
        <v>4.79</v>
      </c>
      <c r="R7" s="2">
        <v>4.3</v>
      </c>
      <c r="S7" s="2">
        <v>5.4</v>
      </c>
      <c r="U7" s="81">
        <f t="shared" si="0"/>
        <v>121.69474</v>
      </c>
      <c r="V7" s="81">
        <f t="shared" si="0"/>
        <v>109.24579999999999</v>
      </c>
      <c r="W7" s="81">
        <f t="shared" si="0"/>
        <v>137.19239999999999</v>
      </c>
    </row>
    <row r="8" spans="1:23" ht="24.75" thickTop="1" thickBot="1" x14ac:dyDescent="0.3">
      <c r="A8" s="1" t="s">
        <v>47</v>
      </c>
      <c r="B8" s="2" t="s">
        <v>3430</v>
      </c>
      <c r="C8" s="2" t="s">
        <v>3431</v>
      </c>
      <c r="D8" s="2" t="s">
        <v>3432</v>
      </c>
      <c r="E8" s="2" t="s">
        <v>3433</v>
      </c>
      <c r="F8" s="2" t="s">
        <v>3434</v>
      </c>
      <c r="G8" s="2" t="s">
        <v>3435</v>
      </c>
      <c r="H8" s="2" t="s">
        <v>3436</v>
      </c>
      <c r="I8" s="2" t="s">
        <v>3437</v>
      </c>
      <c r="J8" s="2" t="s">
        <v>3438</v>
      </c>
      <c r="K8" s="2" t="s">
        <v>3439</v>
      </c>
      <c r="N8" s="4" t="s">
        <v>3573</v>
      </c>
      <c r="P8" s="1">
        <v>25</v>
      </c>
      <c r="Q8" s="2">
        <v>5.97</v>
      </c>
      <c r="R8" s="2">
        <v>5.32</v>
      </c>
      <c r="S8" s="2">
        <v>6.7</v>
      </c>
      <c r="U8" s="81">
        <f>Q8*25.406</f>
        <v>151.67381999999998</v>
      </c>
      <c r="V8" s="81">
        <f>R8*25.406</f>
        <v>135.15992</v>
      </c>
      <c r="W8" s="81">
        <f>S8*25.406</f>
        <v>170.22020000000001</v>
      </c>
    </row>
    <row r="9" spans="1:23" ht="24.75" thickTop="1" thickBot="1" x14ac:dyDescent="0.3">
      <c r="A9" s="1" t="s">
        <v>58</v>
      </c>
      <c r="B9" s="2" t="s">
        <v>3440</v>
      </c>
      <c r="C9" s="2" t="s">
        <v>3441</v>
      </c>
      <c r="D9" s="2" t="s">
        <v>3442</v>
      </c>
      <c r="E9" s="2" t="s">
        <v>3443</v>
      </c>
      <c r="F9" s="2" t="s">
        <v>3444</v>
      </c>
      <c r="G9" s="2" t="s">
        <v>3445</v>
      </c>
      <c r="H9" s="2" t="s">
        <v>3446</v>
      </c>
      <c r="I9" s="2" t="s">
        <v>3447</v>
      </c>
      <c r="J9" s="2" t="s">
        <v>3448</v>
      </c>
      <c r="K9" s="2" t="s">
        <v>3449</v>
      </c>
      <c r="N9" s="4" t="s">
        <v>3574</v>
      </c>
      <c r="P9" s="1">
        <v>50</v>
      </c>
      <c r="Q9" s="2">
        <v>7.01</v>
      </c>
      <c r="R9" s="2">
        <v>6.2</v>
      </c>
      <c r="S9" s="2">
        <v>7.84</v>
      </c>
      <c r="U9" s="81">
        <f t="shared" si="0"/>
        <v>178.09605999999999</v>
      </c>
      <c r="V9" s="81">
        <f t="shared" si="0"/>
        <v>157.5172</v>
      </c>
      <c r="W9" s="81">
        <f t="shared" si="0"/>
        <v>199.18303999999998</v>
      </c>
    </row>
    <row r="10" spans="1:23" ht="24.75" thickTop="1" thickBot="1" x14ac:dyDescent="0.3">
      <c r="A10" s="1" t="s">
        <v>69</v>
      </c>
      <c r="B10" s="2" t="s">
        <v>3450</v>
      </c>
      <c r="C10" s="2" t="s">
        <v>3451</v>
      </c>
      <c r="D10" s="2" t="s">
        <v>3452</v>
      </c>
      <c r="E10" s="2" t="s">
        <v>3453</v>
      </c>
      <c r="F10" s="2" t="s">
        <v>3454</v>
      </c>
      <c r="G10" s="2" t="s">
        <v>3455</v>
      </c>
      <c r="H10" s="2" t="s">
        <v>3456</v>
      </c>
      <c r="I10" s="2" t="s">
        <v>3457</v>
      </c>
      <c r="J10" s="2" t="s">
        <v>3458</v>
      </c>
      <c r="K10" s="2" t="s">
        <v>3459</v>
      </c>
      <c r="N10" s="4" t="s">
        <v>3575</v>
      </c>
      <c r="P10" s="1">
        <v>100</v>
      </c>
      <c r="Q10" s="2">
        <v>8.18</v>
      </c>
      <c r="R10" s="2">
        <v>7.17</v>
      </c>
      <c r="S10" s="2">
        <v>9.11</v>
      </c>
      <c r="U10" s="81">
        <f t="shared" si="0"/>
        <v>207.82107999999999</v>
      </c>
      <c r="V10" s="81">
        <f t="shared" si="0"/>
        <v>182.16101999999998</v>
      </c>
      <c r="W10" s="81">
        <f t="shared" si="0"/>
        <v>231.44865999999996</v>
      </c>
    </row>
    <row r="11" spans="1:23" ht="24.75" thickTop="1" thickBot="1" x14ac:dyDescent="0.3">
      <c r="A11" s="1" t="s">
        <v>80</v>
      </c>
      <c r="B11" s="2" t="s">
        <v>3460</v>
      </c>
      <c r="C11" s="2" t="s">
        <v>3461</v>
      </c>
      <c r="D11" s="2" t="s">
        <v>3462</v>
      </c>
      <c r="E11" s="2" t="s">
        <v>3463</v>
      </c>
      <c r="F11" s="2" t="s">
        <v>3464</v>
      </c>
      <c r="G11" s="2" t="s">
        <v>3465</v>
      </c>
      <c r="H11" s="2" t="s">
        <v>3466</v>
      </c>
      <c r="I11" s="2" t="s">
        <v>3467</v>
      </c>
      <c r="J11" s="2" t="s">
        <v>3468</v>
      </c>
      <c r="K11" s="2" t="s">
        <v>3469</v>
      </c>
      <c r="P11" s="1">
        <v>200</v>
      </c>
      <c r="Q11" s="2">
        <v>9.51</v>
      </c>
      <c r="R11" s="2">
        <v>8.24</v>
      </c>
      <c r="S11" s="2">
        <v>10.5</v>
      </c>
      <c r="U11" s="81">
        <f t="shared" si="0"/>
        <v>241.61105999999998</v>
      </c>
      <c r="V11" s="81">
        <f t="shared" si="0"/>
        <v>209.34544</v>
      </c>
      <c r="W11" s="81">
        <f t="shared" si="0"/>
        <v>266.76299999999998</v>
      </c>
    </row>
    <row r="12" spans="1:23" ht="24.75" thickTop="1" thickBot="1" x14ac:dyDescent="0.3">
      <c r="A12" s="1" t="s">
        <v>91</v>
      </c>
      <c r="B12" s="2" t="s">
        <v>3470</v>
      </c>
      <c r="C12" s="2" t="s">
        <v>3471</v>
      </c>
      <c r="D12" s="2" t="s">
        <v>3472</v>
      </c>
      <c r="E12" s="2" t="s">
        <v>3473</v>
      </c>
      <c r="F12" s="2" t="s">
        <v>3474</v>
      </c>
      <c r="G12" s="2" t="s">
        <v>3475</v>
      </c>
      <c r="H12" s="2" t="s">
        <v>3476</v>
      </c>
      <c r="I12" s="2" t="s">
        <v>3477</v>
      </c>
      <c r="J12" s="2" t="s">
        <v>3478</v>
      </c>
      <c r="K12" s="2" t="s">
        <v>3479</v>
      </c>
      <c r="N12" s="4" t="s">
        <v>3576</v>
      </c>
      <c r="P12" s="1">
        <v>500</v>
      </c>
      <c r="Q12" s="2">
        <v>11.6</v>
      </c>
      <c r="R12" s="2">
        <v>9.85</v>
      </c>
      <c r="S12" s="2">
        <v>12.8</v>
      </c>
      <c r="U12" s="81">
        <f>Q12*25.406</f>
        <v>294.70959999999997</v>
      </c>
      <c r="V12" s="81">
        <f>R12*25.406</f>
        <v>250.24909999999997</v>
      </c>
      <c r="W12" s="81">
        <f>S12*25.406</f>
        <v>325.1968</v>
      </c>
    </row>
    <row r="13" spans="1:23" ht="24.75" thickTop="1" thickBot="1" x14ac:dyDescent="0.3">
      <c r="A13" s="1" t="s">
        <v>102</v>
      </c>
      <c r="B13" s="2" t="s">
        <v>3480</v>
      </c>
      <c r="C13" s="2" t="s">
        <v>3481</v>
      </c>
      <c r="D13" s="2" t="s">
        <v>3482</v>
      </c>
      <c r="E13" s="2" t="s">
        <v>3483</v>
      </c>
      <c r="F13" s="2" t="s">
        <v>3484</v>
      </c>
      <c r="G13" s="2" t="s">
        <v>3485</v>
      </c>
      <c r="H13" s="2" t="s">
        <v>3486</v>
      </c>
      <c r="I13" s="2" t="s">
        <v>3487</v>
      </c>
      <c r="J13" s="2" t="s">
        <v>3488</v>
      </c>
      <c r="K13" s="2" t="s">
        <v>3489</v>
      </c>
      <c r="P13" s="1">
        <v>1000</v>
      </c>
      <c r="Q13" s="2">
        <v>13.3</v>
      </c>
      <c r="R13" s="2">
        <v>11.2</v>
      </c>
      <c r="S13" s="2">
        <v>14.7</v>
      </c>
      <c r="U13" s="81">
        <f t="shared" si="0"/>
        <v>337.89980000000003</v>
      </c>
      <c r="V13" s="81">
        <f t="shared" si="0"/>
        <v>284.54719999999998</v>
      </c>
      <c r="W13" s="81">
        <f t="shared" si="0"/>
        <v>373.46819999999997</v>
      </c>
    </row>
    <row r="14" spans="1:23" ht="24.75" thickTop="1" thickBot="1" x14ac:dyDescent="0.3">
      <c r="A14" s="1" t="s">
        <v>113</v>
      </c>
      <c r="B14" s="2" t="s">
        <v>3490</v>
      </c>
      <c r="C14" s="2" t="s">
        <v>3491</v>
      </c>
      <c r="D14" s="2" t="s">
        <v>3492</v>
      </c>
      <c r="E14" s="2" t="s">
        <v>3493</v>
      </c>
      <c r="F14" s="2" t="s">
        <v>3494</v>
      </c>
      <c r="G14" s="2" t="s">
        <v>3495</v>
      </c>
      <c r="H14" s="2" t="s">
        <v>3496</v>
      </c>
      <c r="I14" s="2" t="s">
        <v>3497</v>
      </c>
      <c r="J14" s="2" t="s">
        <v>3498</v>
      </c>
      <c r="K14" s="2" t="s">
        <v>3499</v>
      </c>
      <c r="P14" s="80">
        <v>15</v>
      </c>
      <c r="Q14" s="35">
        <f>2.6462*P14^0.2495</f>
        <v>5.200647691045269</v>
      </c>
      <c r="R14" s="81">
        <f>2.3964*P14^0.2436</f>
        <v>4.6350576653128917</v>
      </c>
      <c r="S14" s="81">
        <f>2.9999*P14^0.2461</f>
        <v>5.8417482462159676</v>
      </c>
      <c r="U14" s="81">
        <f t="shared" si="0"/>
        <v>132.12765523869609</v>
      </c>
      <c r="V14" s="81">
        <f t="shared" si="0"/>
        <v>117.75827504493932</v>
      </c>
      <c r="W14" s="81">
        <f t="shared" si="0"/>
        <v>148.41545594336287</v>
      </c>
    </row>
    <row r="15" spans="1:23" ht="24.75" thickTop="1" thickBot="1" x14ac:dyDescent="0.3">
      <c r="A15" s="1" t="s">
        <v>124</v>
      </c>
      <c r="B15" s="2" t="s">
        <v>3500</v>
      </c>
      <c r="C15" s="2" t="s">
        <v>3501</v>
      </c>
      <c r="D15" s="2" t="s">
        <v>3502</v>
      </c>
      <c r="E15" s="2" t="s">
        <v>3503</v>
      </c>
      <c r="F15" s="2" t="s">
        <v>3504</v>
      </c>
      <c r="G15" s="2" t="s">
        <v>3505</v>
      </c>
      <c r="H15" s="2" t="s">
        <v>3506</v>
      </c>
      <c r="I15" s="2" t="s">
        <v>3507</v>
      </c>
      <c r="J15" s="2" t="s">
        <v>3508</v>
      </c>
      <c r="K15" s="2" t="s">
        <v>3509</v>
      </c>
      <c r="P15" s="80">
        <v>30</v>
      </c>
      <c r="Q15" s="35">
        <f>2.6462*P15^0.2495</f>
        <v>6.182504172802175</v>
      </c>
      <c r="R15" s="81">
        <f>2.3964*P15^0.2436</f>
        <v>5.4876455029873492</v>
      </c>
      <c r="S15" s="81">
        <f>2.9999*P15^0.2461</f>
        <v>6.9282941632093094</v>
      </c>
      <c r="U15" s="81">
        <f t="shared" si="0"/>
        <v>157.07270101421204</v>
      </c>
      <c r="V15" s="81">
        <f t="shared" si="0"/>
        <v>139.41912164889658</v>
      </c>
      <c r="W15" s="81">
        <f t="shared" si="0"/>
        <v>176.02024151049571</v>
      </c>
    </row>
    <row r="16" spans="1:23" ht="24.75" thickTop="1" thickBot="1" x14ac:dyDescent="0.3">
      <c r="A16" s="1" t="s">
        <v>135</v>
      </c>
      <c r="B16" s="2" t="s">
        <v>3510</v>
      </c>
      <c r="C16" s="2" t="s">
        <v>3511</v>
      </c>
      <c r="D16" s="2" t="s">
        <v>3137</v>
      </c>
      <c r="E16" s="2" t="s">
        <v>3512</v>
      </c>
      <c r="F16" s="2" t="s">
        <v>3513</v>
      </c>
      <c r="G16" s="2" t="s">
        <v>3514</v>
      </c>
      <c r="H16" s="2" t="s">
        <v>507</v>
      </c>
      <c r="I16" s="2" t="s">
        <v>895</v>
      </c>
      <c r="J16" s="2" t="s">
        <v>3515</v>
      </c>
      <c r="K16" s="2" t="s">
        <v>1082</v>
      </c>
    </row>
    <row r="17" spans="1:18" ht="24.75" thickTop="1" thickBot="1" x14ac:dyDescent="0.3">
      <c r="A17" s="1" t="s">
        <v>146</v>
      </c>
      <c r="B17" s="2" t="s">
        <v>3516</v>
      </c>
      <c r="C17" s="2" t="s">
        <v>3517</v>
      </c>
      <c r="D17" s="2" t="s">
        <v>3518</v>
      </c>
      <c r="E17" s="2" t="s">
        <v>3519</v>
      </c>
      <c r="F17" s="2" t="s">
        <v>3520</v>
      </c>
      <c r="G17" s="2" t="s">
        <v>3521</v>
      </c>
      <c r="H17" s="2" t="s">
        <v>3522</v>
      </c>
      <c r="I17" s="2" t="s">
        <v>2593</v>
      </c>
      <c r="J17" s="2" t="s">
        <v>3523</v>
      </c>
      <c r="K17" s="2" t="s">
        <v>3524</v>
      </c>
    </row>
    <row r="18" spans="1:18" ht="24.75" thickTop="1" thickBot="1" x14ac:dyDescent="0.3">
      <c r="A18" s="1" t="s">
        <v>157</v>
      </c>
      <c r="B18" s="2" t="s">
        <v>3525</v>
      </c>
      <c r="C18" s="2" t="s">
        <v>3526</v>
      </c>
      <c r="D18" s="2" t="s">
        <v>3527</v>
      </c>
      <c r="E18" s="2" t="s">
        <v>3528</v>
      </c>
      <c r="F18" s="2" t="s">
        <v>3529</v>
      </c>
      <c r="G18" s="2" t="s">
        <v>3530</v>
      </c>
      <c r="H18" s="2" t="s">
        <v>3531</v>
      </c>
      <c r="I18" s="2" t="s">
        <v>3532</v>
      </c>
      <c r="J18" s="2" t="s">
        <v>3533</v>
      </c>
      <c r="K18" s="2" t="s">
        <v>3534</v>
      </c>
    </row>
    <row r="19" spans="1:18" ht="24.75" thickTop="1" thickBot="1" x14ac:dyDescent="0.3">
      <c r="A19" s="1" t="s">
        <v>168</v>
      </c>
      <c r="B19" s="2" t="s">
        <v>3535</v>
      </c>
      <c r="C19" s="2" t="s">
        <v>3536</v>
      </c>
      <c r="D19" s="2" t="s">
        <v>3537</v>
      </c>
      <c r="E19" s="2" t="s">
        <v>3538</v>
      </c>
      <c r="F19" s="2" t="s">
        <v>3539</v>
      </c>
      <c r="G19" s="2" t="s">
        <v>3540</v>
      </c>
      <c r="H19" s="2" t="s">
        <v>358</v>
      </c>
      <c r="I19" s="2" t="s">
        <v>3541</v>
      </c>
      <c r="J19" s="2" t="s">
        <v>3542</v>
      </c>
      <c r="K19" s="2" t="s">
        <v>3543</v>
      </c>
      <c r="P19" t="s">
        <v>3775</v>
      </c>
      <c r="Q19" t="s">
        <v>3767</v>
      </c>
      <c r="R19" s="9">
        <v>42613</v>
      </c>
    </row>
    <row r="20" spans="1:18" ht="24.75" thickTop="1" thickBot="1" x14ac:dyDescent="0.3">
      <c r="A20" s="1" t="s">
        <v>179</v>
      </c>
      <c r="B20" s="2" t="s">
        <v>3544</v>
      </c>
      <c r="C20" s="2" t="s">
        <v>3545</v>
      </c>
      <c r="D20" s="2" t="s">
        <v>3546</v>
      </c>
      <c r="E20" s="2" t="s">
        <v>3547</v>
      </c>
      <c r="F20" s="2" t="s">
        <v>1701</v>
      </c>
      <c r="G20" s="2" t="s">
        <v>2806</v>
      </c>
      <c r="H20" s="2" t="s">
        <v>368</v>
      </c>
      <c r="I20" s="2" t="s">
        <v>3548</v>
      </c>
      <c r="J20" s="2" t="s">
        <v>3549</v>
      </c>
      <c r="K20" s="2" t="s">
        <v>3550</v>
      </c>
    </row>
    <row r="21" spans="1:18" ht="24.75" thickTop="1" thickBot="1" x14ac:dyDescent="0.3">
      <c r="A21" s="1" t="s">
        <v>190</v>
      </c>
      <c r="B21" s="2" t="s">
        <v>3551</v>
      </c>
      <c r="C21" s="2" t="s">
        <v>3552</v>
      </c>
      <c r="D21" s="2" t="s">
        <v>3553</v>
      </c>
      <c r="E21" s="2" t="s">
        <v>3554</v>
      </c>
      <c r="F21" s="2" t="s">
        <v>3555</v>
      </c>
      <c r="G21" s="2" t="s">
        <v>3556</v>
      </c>
      <c r="H21" s="2" t="s">
        <v>3557</v>
      </c>
      <c r="I21" s="2" t="s">
        <v>3558</v>
      </c>
      <c r="J21" s="2" t="s">
        <v>3559</v>
      </c>
      <c r="K21" s="2" t="s">
        <v>3560</v>
      </c>
    </row>
    <row r="22" spans="1:18" ht="24.75" thickTop="1" thickBot="1" x14ac:dyDescent="0.3">
      <c r="A22" s="1" t="s">
        <v>201</v>
      </c>
      <c r="B22" s="2" t="s">
        <v>1518</v>
      </c>
      <c r="C22" s="2" t="s">
        <v>3561</v>
      </c>
      <c r="D22" s="2" t="s">
        <v>3562</v>
      </c>
      <c r="E22" s="2" t="s">
        <v>3563</v>
      </c>
      <c r="F22" s="2" t="s">
        <v>3564</v>
      </c>
      <c r="G22" s="2" t="s">
        <v>3565</v>
      </c>
      <c r="H22" s="2" t="s">
        <v>3566</v>
      </c>
      <c r="I22" s="2" t="s">
        <v>3567</v>
      </c>
      <c r="J22" s="2" t="s">
        <v>3568</v>
      </c>
      <c r="K22" s="2" t="s">
        <v>3569</v>
      </c>
    </row>
    <row r="23" spans="1:18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O1" workbookViewId="0">
      <selection activeCell="P13" sqref="P13:S14"/>
    </sheetView>
  </sheetViews>
  <sheetFormatPr defaultRowHeight="15" x14ac:dyDescent="0.25"/>
  <cols>
    <col min="14" max="14" width="36" customWidth="1"/>
    <col min="18" max="18" width="9.7109375" bestFit="1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P2" t="s">
        <v>212</v>
      </c>
      <c r="Q2" t="s">
        <v>102</v>
      </c>
      <c r="R2" t="s">
        <v>213</v>
      </c>
      <c r="S2" t="s">
        <v>1148</v>
      </c>
      <c r="U2" s="38" t="s">
        <v>102</v>
      </c>
      <c r="V2" s="38" t="s">
        <v>213</v>
      </c>
      <c r="W2" s="38" t="s">
        <v>1148</v>
      </c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N3" s="3" t="s">
        <v>1320</v>
      </c>
      <c r="P3" s="1">
        <v>1</v>
      </c>
      <c r="Q3" s="2">
        <v>2.69</v>
      </c>
      <c r="R3" s="2">
        <v>2.4500000000000002</v>
      </c>
      <c r="S3" s="2">
        <v>2.99</v>
      </c>
      <c r="U3" s="81">
        <f>Q3*25.406</f>
        <v>68.342140000000001</v>
      </c>
      <c r="V3" s="81">
        <f>R3*25.406</f>
        <v>62.244700000000002</v>
      </c>
      <c r="W3" s="81">
        <f>S3*25.406</f>
        <v>75.963940000000008</v>
      </c>
    </row>
    <row r="4" spans="1:23" ht="24.75" thickTop="1" thickBot="1" x14ac:dyDescent="0.3">
      <c r="A4" s="1" t="s">
        <v>3</v>
      </c>
      <c r="B4" s="2" t="s">
        <v>3577</v>
      </c>
      <c r="C4" s="2" t="s">
        <v>3578</v>
      </c>
      <c r="D4" s="2" t="s">
        <v>3579</v>
      </c>
      <c r="E4" s="2" t="s">
        <v>3580</v>
      </c>
      <c r="F4" s="2" t="s">
        <v>3581</v>
      </c>
      <c r="G4" s="2" t="s">
        <v>3582</v>
      </c>
      <c r="H4" s="2" t="s">
        <v>3583</v>
      </c>
      <c r="I4" s="2" t="s">
        <v>3584</v>
      </c>
      <c r="J4" s="2" t="s">
        <v>3585</v>
      </c>
      <c r="K4" s="2" t="s">
        <v>3586</v>
      </c>
      <c r="N4" s="4" t="s">
        <v>3755</v>
      </c>
      <c r="P4" s="1">
        <v>2</v>
      </c>
      <c r="Q4" s="2">
        <v>3.28</v>
      </c>
      <c r="R4" s="2">
        <v>2.98</v>
      </c>
      <c r="S4" s="2">
        <v>3.64</v>
      </c>
      <c r="U4" s="81">
        <f t="shared" ref="U4:W14" si="0">Q4*25.406</f>
        <v>83.331679999999992</v>
      </c>
      <c r="V4" s="81">
        <f t="shared" si="0"/>
        <v>75.709879999999998</v>
      </c>
      <c r="W4" s="81">
        <f t="shared" si="0"/>
        <v>92.47784</v>
      </c>
    </row>
    <row r="5" spans="1:23" ht="24.75" thickTop="1" thickBot="1" x14ac:dyDescent="0.3">
      <c r="A5" s="1" t="s">
        <v>14</v>
      </c>
      <c r="B5" s="2" t="s">
        <v>3587</v>
      </c>
      <c r="C5" s="2" t="s">
        <v>3588</v>
      </c>
      <c r="D5" s="2" t="s">
        <v>3589</v>
      </c>
      <c r="E5" s="2" t="s">
        <v>3590</v>
      </c>
      <c r="F5" s="2" t="s">
        <v>3591</v>
      </c>
      <c r="G5" s="2" t="s">
        <v>3592</v>
      </c>
      <c r="H5" s="2" t="s">
        <v>2867</v>
      </c>
      <c r="I5" s="2" t="s">
        <v>1572</v>
      </c>
      <c r="J5" s="2" t="s">
        <v>1166</v>
      </c>
      <c r="K5" s="2" t="s">
        <v>3593</v>
      </c>
      <c r="N5" s="4" t="s">
        <v>3756</v>
      </c>
      <c r="P5" s="1">
        <v>5</v>
      </c>
      <c r="Q5" s="2">
        <v>4.25</v>
      </c>
      <c r="R5" s="2">
        <v>3.86</v>
      </c>
      <c r="S5" s="2">
        <v>4.72</v>
      </c>
      <c r="U5" s="81">
        <f t="shared" si="0"/>
        <v>107.9755</v>
      </c>
      <c r="V5" s="81">
        <f t="shared" si="0"/>
        <v>98.067159999999987</v>
      </c>
      <c r="W5" s="81">
        <f t="shared" si="0"/>
        <v>119.91631999999998</v>
      </c>
    </row>
    <row r="6" spans="1:23" ht="24.75" thickTop="1" thickBot="1" x14ac:dyDescent="0.3">
      <c r="A6" s="1" t="s">
        <v>25</v>
      </c>
      <c r="B6" s="2" t="s">
        <v>3594</v>
      </c>
      <c r="C6" s="2" t="s">
        <v>3595</v>
      </c>
      <c r="D6" s="2" t="s">
        <v>3596</v>
      </c>
      <c r="E6" s="2" t="s">
        <v>1766</v>
      </c>
      <c r="F6" s="2" t="s">
        <v>3597</v>
      </c>
      <c r="G6" s="2" t="s">
        <v>3598</v>
      </c>
      <c r="H6" s="2" t="s">
        <v>3599</v>
      </c>
      <c r="I6" s="2" t="s">
        <v>3600</v>
      </c>
      <c r="J6" s="2" t="s">
        <v>3601</v>
      </c>
      <c r="K6" s="2" t="s">
        <v>3602</v>
      </c>
      <c r="N6" s="4" t="s">
        <v>3757</v>
      </c>
      <c r="P6" s="1">
        <v>10</v>
      </c>
      <c r="Q6" s="2">
        <v>5.09</v>
      </c>
      <c r="R6" s="2">
        <v>4.6100000000000003</v>
      </c>
      <c r="S6" s="2">
        <v>5.65</v>
      </c>
      <c r="U6" s="81">
        <f t="shared" si="0"/>
        <v>129.31654</v>
      </c>
      <c r="V6" s="81">
        <f t="shared" si="0"/>
        <v>117.12166000000001</v>
      </c>
      <c r="W6" s="81">
        <f t="shared" si="0"/>
        <v>143.54390000000001</v>
      </c>
    </row>
    <row r="7" spans="1:23" ht="24.75" thickTop="1" thickBot="1" x14ac:dyDescent="0.3">
      <c r="A7" s="1" t="s">
        <v>36</v>
      </c>
      <c r="B7" s="2" t="s">
        <v>3603</v>
      </c>
      <c r="C7" s="2" t="s">
        <v>3604</v>
      </c>
      <c r="D7" s="2" t="s">
        <v>2528</v>
      </c>
      <c r="E7" s="2" t="s">
        <v>3605</v>
      </c>
      <c r="F7" s="2" t="s">
        <v>3606</v>
      </c>
      <c r="G7" s="2" t="s">
        <v>3607</v>
      </c>
      <c r="H7" s="2" t="s">
        <v>3608</v>
      </c>
      <c r="I7" s="2" t="s">
        <v>3609</v>
      </c>
      <c r="J7" s="2" t="s">
        <v>3610</v>
      </c>
      <c r="K7" s="2" t="s">
        <v>3611</v>
      </c>
      <c r="N7" s="4" t="s">
        <v>3758</v>
      </c>
      <c r="P7" s="1">
        <v>25</v>
      </c>
      <c r="Q7" s="2">
        <v>6.38</v>
      </c>
      <c r="R7" s="2">
        <v>5.74</v>
      </c>
      <c r="S7" s="2">
        <v>7.05</v>
      </c>
      <c r="U7" s="81">
        <f>Q7*25.406</f>
        <v>162.09027999999998</v>
      </c>
      <c r="V7" s="81">
        <f>R7*25.406</f>
        <v>145.83044000000001</v>
      </c>
      <c r="W7" s="81">
        <f>S7*25.406</f>
        <v>179.11229999999998</v>
      </c>
    </row>
    <row r="8" spans="1:23" ht="24.75" thickTop="1" thickBot="1" x14ac:dyDescent="0.3">
      <c r="A8" s="1" t="s">
        <v>47</v>
      </c>
      <c r="B8" s="2" t="s">
        <v>3612</v>
      </c>
      <c r="C8" s="2" t="s">
        <v>3613</v>
      </c>
      <c r="D8" s="2" t="s">
        <v>3614</v>
      </c>
      <c r="E8" s="2" t="s">
        <v>3615</v>
      </c>
      <c r="F8" s="2" t="s">
        <v>3616</v>
      </c>
      <c r="G8" s="2" t="s">
        <v>3617</v>
      </c>
      <c r="H8" s="2" t="s">
        <v>3618</v>
      </c>
      <c r="I8" s="2" t="s">
        <v>3619</v>
      </c>
      <c r="J8" s="2" t="s">
        <v>3620</v>
      </c>
      <c r="K8" s="2" t="s">
        <v>3621</v>
      </c>
      <c r="N8" s="4" t="s">
        <v>3759</v>
      </c>
      <c r="P8" s="1">
        <v>50</v>
      </c>
      <c r="Q8" s="2">
        <v>7.51</v>
      </c>
      <c r="R8" s="2">
        <v>6.71</v>
      </c>
      <c r="S8" s="2">
        <v>8.27</v>
      </c>
      <c r="U8" s="81">
        <f t="shared" si="0"/>
        <v>190.79906</v>
      </c>
      <c r="V8" s="81">
        <f t="shared" si="0"/>
        <v>170.47425999999999</v>
      </c>
      <c r="W8" s="81">
        <f t="shared" si="0"/>
        <v>210.10761999999997</v>
      </c>
    </row>
    <row r="9" spans="1:23" ht="24.75" thickTop="1" thickBot="1" x14ac:dyDescent="0.3">
      <c r="A9" s="1" t="s">
        <v>58</v>
      </c>
      <c r="B9" s="2" t="s">
        <v>3622</v>
      </c>
      <c r="C9" s="2" t="s">
        <v>1772</v>
      </c>
      <c r="D9" s="2" t="s">
        <v>3623</v>
      </c>
      <c r="E9" s="2" t="s">
        <v>3624</v>
      </c>
      <c r="F9" s="2" t="s">
        <v>3625</v>
      </c>
      <c r="G9" s="2" t="s">
        <v>3626</v>
      </c>
      <c r="H9" s="2" t="s">
        <v>3627</v>
      </c>
      <c r="I9" s="2" t="s">
        <v>3628</v>
      </c>
      <c r="J9" s="2" t="s">
        <v>3629</v>
      </c>
      <c r="K9" s="2" t="s">
        <v>2917</v>
      </c>
      <c r="N9" s="4" t="s">
        <v>2108</v>
      </c>
      <c r="P9" s="1">
        <v>100</v>
      </c>
      <c r="Q9" s="2">
        <v>8.7899999999999991</v>
      </c>
      <c r="R9" s="2">
        <v>7.78</v>
      </c>
      <c r="S9" s="2">
        <v>9.65</v>
      </c>
      <c r="U9" s="81">
        <f t="shared" si="0"/>
        <v>223.31873999999996</v>
      </c>
      <c r="V9" s="81">
        <f t="shared" si="0"/>
        <v>197.65868</v>
      </c>
      <c r="W9" s="81">
        <f t="shared" si="0"/>
        <v>245.1679</v>
      </c>
    </row>
    <row r="10" spans="1:23" ht="24.75" thickTop="1" thickBot="1" x14ac:dyDescent="0.3">
      <c r="A10" s="1" t="s">
        <v>69</v>
      </c>
      <c r="B10" s="2" t="s">
        <v>3630</v>
      </c>
      <c r="C10" s="2" t="s">
        <v>3631</v>
      </c>
      <c r="D10" s="2" t="s">
        <v>3632</v>
      </c>
      <c r="E10" s="2" t="s">
        <v>3633</v>
      </c>
      <c r="F10" s="2" t="s">
        <v>3634</v>
      </c>
      <c r="G10" s="2" t="s">
        <v>3635</v>
      </c>
      <c r="H10" s="2" t="s">
        <v>3636</v>
      </c>
      <c r="I10" s="2" t="s">
        <v>3637</v>
      </c>
      <c r="J10" s="2" t="s">
        <v>3638</v>
      </c>
      <c r="K10" s="2" t="s">
        <v>3639</v>
      </c>
      <c r="P10" s="1">
        <v>200</v>
      </c>
      <c r="Q10" s="2">
        <v>10.199999999999999</v>
      </c>
      <c r="R10" s="2">
        <v>8.9700000000000006</v>
      </c>
      <c r="S10" s="2">
        <v>11.2</v>
      </c>
      <c r="U10" s="81">
        <f t="shared" si="0"/>
        <v>259.14119999999997</v>
      </c>
      <c r="V10" s="81">
        <f t="shared" si="0"/>
        <v>227.89182</v>
      </c>
      <c r="W10" s="81">
        <f t="shared" si="0"/>
        <v>284.54719999999998</v>
      </c>
    </row>
    <row r="11" spans="1:23" ht="24.75" thickTop="1" thickBot="1" x14ac:dyDescent="0.3">
      <c r="A11" s="1" t="s">
        <v>80</v>
      </c>
      <c r="B11" s="2" t="s">
        <v>3640</v>
      </c>
      <c r="C11" s="2" t="s">
        <v>3641</v>
      </c>
      <c r="D11" s="2" t="s">
        <v>3642</v>
      </c>
      <c r="E11" s="2" t="s">
        <v>3643</v>
      </c>
      <c r="F11" s="2" t="s">
        <v>3644</v>
      </c>
      <c r="G11" s="2" t="s">
        <v>3645</v>
      </c>
      <c r="H11" s="2" t="s">
        <v>3646</v>
      </c>
      <c r="I11" s="2" t="s">
        <v>3647</v>
      </c>
      <c r="J11" s="2" t="s">
        <v>3648</v>
      </c>
      <c r="K11" s="2" t="s">
        <v>3649</v>
      </c>
      <c r="N11" s="4" t="s">
        <v>3760</v>
      </c>
      <c r="P11" s="1">
        <v>500</v>
      </c>
      <c r="Q11" s="2">
        <v>12.4</v>
      </c>
      <c r="R11" s="2">
        <v>10.7</v>
      </c>
      <c r="S11" s="2">
        <v>13.6</v>
      </c>
      <c r="U11" s="81">
        <f>Q11*25.406</f>
        <v>315.03440000000001</v>
      </c>
      <c r="V11" s="81">
        <f>R11*25.406</f>
        <v>271.84419999999994</v>
      </c>
      <c r="W11" s="81">
        <f>S11*25.406</f>
        <v>345.52159999999998</v>
      </c>
    </row>
    <row r="12" spans="1:23" ht="24.75" thickTop="1" thickBot="1" x14ac:dyDescent="0.3">
      <c r="A12" s="1" t="s">
        <v>91</v>
      </c>
      <c r="B12" s="2" t="s">
        <v>3650</v>
      </c>
      <c r="C12" s="2" t="s">
        <v>3651</v>
      </c>
      <c r="D12" s="2" t="s">
        <v>3652</v>
      </c>
      <c r="E12" s="2" t="s">
        <v>3653</v>
      </c>
      <c r="F12" s="2" t="s">
        <v>3654</v>
      </c>
      <c r="G12" s="2" t="s">
        <v>3655</v>
      </c>
      <c r="H12" s="2" t="s">
        <v>3656</v>
      </c>
      <c r="I12" s="2" t="s">
        <v>3657</v>
      </c>
      <c r="J12" s="2" t="s">
        <v>3658</v>
      </c>
      <c r="K12" s="2" t="s">
        <v>3659</v>
      </c>
      <c r="P12" s="1">
        <v>1000</v>
      </c>
      <c r="Q12" s="2">
        <v>14.3</v>
      </c>
      <c r="R12" s="2">
        <v>12.2</v>
      </c>
      <c r="S12" s="2">
        <v>15.6</v>
      </c>
      <c r="U12" s="81">
        <f t="shared" si="0"/>
        <v>363.30579999999998</v>
      </c>
      <c r="V12" s="81">
        <f t="shared" si="0"/>
        <v>309.95319999999998</v>
      </c>
      <c r="W12" s="81">
        <f t="shared" si="0"/>
        <v>396.33359999999999</v>
      </c>
    </row>
    <row r="13" spans="1:23" ht="24.75" thickTop="1" thickBot="1" x14ac:dyDescent="0.3">
      <c r="A13" s="1" t="s">
        <v>102</v>
      </c>
      <c r="B13" s="2" t="s">
        <v>3660</v>
      </c>
      <c r="C13" s="2" t="s">
        <v>3661</v>
      </c>
      <c r="D13" s="2" t="s">
        <v>3662</v>
      </c>
      <c r="E13" s="2" t="s">
        <v>3663</v>
      </c>
      <c r="F13" s="2" t="s">
        <v>3664</v>
      </c>
      <c r="G13" s="2" t="s">
        <v>3665</v>
      </c>
      <c r="H13" s="2" t="s">
        <v>3666</v>
      </c>
      <c r="I13" s="2" t="s">
        <v>3667</v>
      </c>
      <c r="J13" s="2" t="s">
        <v>3668</v>
      </c>
      <c r="K13" s="2" t="s">
        <v>3669</v>
      </c>
      <c r="P13" s="80">
        <v>15</v>
      </c>
      <c r="Q13" s="35">
        <f>2.7551*P13^0.257</f>
        <v>5.5257702047906356</v>
      </c>
      <c r="R13" s="81">
        <f>2.5181*P13^0.2512</f>
        <v>4.9717249852086871</v>
      </c>
      <c r="S13" s="81">
        <f>3.0674*P13^0.2544</f>
        <v>6.108970522480285</v>
      </c>
      <c r="T13" s="38"/>
      <c r="U13" s="81">
        <f t="shared" si="0"/>
        <v>140.38771782291087</v>
      </c>
      <c r="V13" s="81">
        <f t="shared" si="0"/>
        <v>126.3116449742119</v>
      </c>
      <c r="W13" s="81">
        <f t="shared" si="0"/>
        <v>155.20450509413411</v>
      </c>
    </row>
    <row r="14" spans="1:23" ht="24.75" thickTop="1" thickBot="1" x14ac:dyDescent="0.3">
      <c r="A14" s="1" t="s">
        <v>113</v>
      </c>
      <c r="B14" s="2" t="s">
        <v>3670</v>
      </c>
      <c r="C14" s="2" t="s">
        <v>3671</v>
      </c>
      <c r="D14" s="2" t="s">
        <v>3672</v>
      </c>
      <c r="E14" s="2" t="s">
        <v>3673</v>
      </c>
      <c r="F14" s="2" t="s">
        <v>3674</v>
      </c>
      <c r="G14" s="2" t="s">
        <v>3675</v>
      </c>
      <c r="H14" s="2" t="s">
        <v>3676</v>
      </c>
      <c r="I14" s="2" t="s">
        <v>3677</v>
      </c>
      <c r="J14" s="2" t="s">
        <v>3678</v>
      </c>
      <c r="K14" s="2" t="s">
        <v>3679</v>
      </c>
      <c r="P14" s="80">
        <v>30</v>
      </c>
      <c r="Q14" s="35">
        <f>2.7551*P14^0.257</f>
        <v>6.6032467947844715</v>
      </c>
      <c r="R14" s="81">
        <f>2.5181*P14^0.2512</f>
        <v>5.9173305770620042</v>
      </c>
      <c r="S14" s="81">
        <f>3.0674*P14^0.2544</f>
        <v>7.2870216602115789</v>
      </c>
      <c r="T14" s="38"/>
      <c r="U14" s="81">
        <f t="shared" si="0"/>
        <v>167.76208806829428</v>
      </c>
      <c r="V14" s="81">
        <f t="shared" si="0"/>
        <v>150.33570064083727</v>
      </c>
      <c r="W14" s="81">
        <f t="shared" si="0"/>
        <v>185.13407229933537</v>
      </c>
    </row>
    <row r="15" spans="1:23" ht="24.75" thickTop="1" thickBot="1" x14ac:dyDescent="0.3">
      <c r="A15" s="1" t="s">
        <v>124</v>
      </c>
      <c r="B15" s="2" t="s">
        <v>3680</v>
      </c>
      <c r="C15" s="2" t="s">
        <v>3681</v>
      </c>
      <c r="D15" s="2" t="s">
        <v>3682</v>
      </c>
      <c r="E15" s="2" t="s">
        <v>3683</v>
      </c>
      <c r="F15" s="2" t="s">
        <v>3684</v>
      </c>
      <c r="G15" s="2" t="s">
        <v>3685</v>
      </c>
      <c r="H15" s="2" t="s">
        <v>3686</v>
      </c>
      <c r="I15" s="2" t="s">
        <v>3687</v>
      </c>
      <c r="J15" s="2" t="s">
        <v>1091</v>
      </c>
      <c r="K15" s="2" t="s">
        <v>3688</v>
      </c>
    </row>
    <row r="16" spans="1:23" ht="24.75" thickTop="1" thickBot="1" x14ac:dyDescent="0.3">
      <c r="A16" s="1" t="s">
        <v>135</v>
      </c>
      <c r="B16" s="2" t="s">
        <v>3689</v>
      </c>
      <c r="C16" s="2" t="s">
        <v>3690</v>
      </c>
      <c r="D16" s="2" t="s">
        <v>3691</v>
      </c>
      <c r="E16" s="2" t="s">
        <v>3692</v>
      </c>
      <c r="F16" s="2" t="s">
        <v>3693</v>
      </c>
      <c r="G16" s="2" t="s">
        <v>3694</v>
      </c>
      <c r="H16" s="2" t="s">
        <v>3695</v>
      </c>
      <c r="I16" s="2" t="s">
        <v>3696</v>
      </c>
      <c r="J16" s="2" t="s">
        <v>3697</v>
      </c>
      <c r="K16" s="2" t="s">
        <v>3698</v>
      </c>
      <c r="P16" t="s">
        <v>3772</v>
      </c>
      <c r="Q16" t="s">
        <v>3767</v>
      </c>
      <c r="R16" s="9">
        <v>43373</v>
      </c>
    </row>
    <row r="17" spans="1:11" ht="24.75" thickTop="1" thickBot="1" x14ac:dyDescent="0.3">
      <c r="A17" s="1" t="s">
        <v>146</v>
      </c>
      <c r="B17" s="2" t="s">
        <v>3699</v>
      </c>
      <c r="C17" s="2" t="s">
        <v>3700</v>
      </c>
      <c r="D17" s="2" t="s">
        <v>3701</v>
      </c>
      <c r="E17" s="2" t="s">
        <v>3702</v>
      </c>
      <c r="F17" s="2" t="s">
        <v>3703</v>
      </c>
      <c r="G17" s="2" t="s">
        <v>3704</v>
      </c>
      <c r="H17" s="2" t="s">
        <v>3705</v>
      </c>
      <c r="I17" s="2" t="s">
        <v>3706</v>
      </c>
      <c r="J17" s="2" t="s">
        <v>3707</v>
      </c>
      <c r="K17" s="2" t="s">
        <v>3708</v>
      </c>
    </row>
    <row r="18" spans="1:11" ht="24.75" thickTop="1" thickBot="1" x14ac:dyDescent="0.3">
      <c r="A18" s="1" t="s">
        <v>157</v>
      </c>
      <c r="B18" s="2" t="s">
        <v>3709</v>
      </c>
      <c r="C18" s="2" t="s">
        <v>3710</v>
      </c>
      <c r="D18" s="2" t="s">
        <v>3711</v>
      </c>
      <c r="E18" s="2" t="s">
        <v>3712</v>
      </c>
      <c r="F18" s="2" t="s">
        <v>3713</v>
      </c>
      <c r="G18" s="2" t="s">
        <v>3714</v>
      </c>
      <c r="H18" s="2" t="s">
        <v>3715</v>
      </c>
      <c r="I18" s="2" t="s">
        <v>3716</v>
      </c>
      <c r="J18" s="2" t="s">
        <v>3717</v>
      </c>
      <c r="K18" s="2" t="s">
        <v>3718</v>
      </c>
    </row>
    <row r="19" spans="1:11" ht="24.75" thickTop="1" thickBot="1" x14ac:dyDescent="0.3">
      <c r="A19" s="1" t="s">
        <v>168</v>
      </c>
      <c r="B19" s="2" t="s">
        <v>3719</v>
      </c>
      <c r="C19" s="2" t="s">
        <v>3720</v>
      </c>
      <c r="D19" s="2" t="s">
        <v>3721</v>
      </c>
      <c r="E19" s="2" t="s">
        <v>3722</v>
      </c>
      <c r="F19" s="2" t="s">
        <v>3723</v>
      </c>
      <c r="G19" s="2" t="s">
        <v>3724</v>
      </c>
      <c r="H19" s="2" t="s">
        <v>3725</v>
      </c>
      <c r="I19" s="2" t="s">
        <v>3726</v>
      </c>
      <c r="J19" s="2" t="s">
        <v>3727</v>
      </c>
      <c r="K19" s="2" t="s">
        <v>3728</v>
      </c>
    </row>
    <row r="20" spans="1:11" ht="24.75" thickTop="1" thickBot="1" x14ac:dyDescent="0.3">
      <c r="A20" s="1" t="s">
        <v>179</v>
      </c>
      <c r="B20" s="2" t="s">
        <v>3729</v>
      </c>
      <c r="C20" s="2" t="s">
        <v>3730</v>
      </c>
      <c r="D20" s="2" t="s">
        <v>3352</v>
      </c>
      <c r="E20" s="2" t="s">
        <v>2280</v>
      </c>
      <c r="F20" s="2" t="s">
        <v>3731</v>
      </c>
      <c r="G20" s="2" t="s">
        <v>3732</v>
      </c>
      <c r="H20" s="2" t="s">
        <v>3733</v>
      </c>
      <c r="I20" s="2" t="s">
        <v>3734</v>
      </c>
      <c r="J20" s="2" t="s">
        <v>3735</v>
      </c>
      <c r="K20" s="2" t="s">
        <v>3736</v>
      </c>
    </row>
    <row r="21" spans="1:11" ht="24.75" thickTop="1" thickBot="1" x14ac:dyDescent="0.3">
      <c r="A21" s="1" t="s">
        <v>190</v>
      </c>
      <c r="B21" s="2" t="s">
        <v>3737</v>
      </c>
      <c r="C21" s="2" t="s">
        <v>3738</v>
      </c>
      <c r="D21" s="2" t="s">
        <v>3739</v>
      </c>
      <c r="E21" s="2" t="s">
        <v>3740</v>
      </c>
      <c r="F21" s="2" t="s">
        <v>3741</v>
      </c>
      <c r="G21" s="2" t="s">
        <v>3742</v>
      </c>
      <c r="H21" s="2" t="s">
        <v>3743</v>
      </c>
      <c r="I21" s="2" t="s">
        <v>3744</v>
      </c>
      <c r="J21" s="2" t="s">
        <v>3745</v>
      </c>
      <c r="K21" s="2" t="s">
        <v>3746</v>
      </c>
    </row>
    <row r="22" spans="1:11" ht="24.75" thickTop="1" thickBot="1" x14ac:dyDescent="0.3">
      <c r="A22" s="1" t="s">
        <v>201</v>
      </c>
      <c r="B22" s="2" t="s">
        <v>3747</v>
      </c>
      <c r="C22" s="2" t="s">
        <v>383</v>
      </c>
      <c r="D22" s="2" t="s">
        <v>3748</v>
      </c>
      <c r="E22" s="2" t="s">
        <v>3749</v>
      </c>
      <c r="F22" s="2" t="s">
        <v>3750</v>
      </c>
      <c r="G22" s="2" t="s">
        <v>3751</v>
      </c>
      <c r="H22" s="2" t="s">
        <v>3752</v>
      </c>
      <c r="I22" s="2" t="s">
        <v>3753</v>
      </c>
      <c r="J22" s="2" t="s">
        <v>3754</v>
      </c>
      <c r="K22" s="2" t="s">
        <v>778</v>
      </c>
    </row>
    <row r="23" spans="1:11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P4" workbookViewId="0">
      <selection activeCell="Q18" sqref="Q18:X19"/>
    </sheetView>
  </sheetViews>
  <sheetFormatPr defaultRowHeight="15" x14ac:dyDescent="0.25"/>
  <cols>
    <col min="14" max="14" width="31" customWidth="1"/>
  </cols>
  <sheetData>
    <row r="1" spans="1:24" x14ac:dyDescent="0.25">
      <c r="A1" t="s">
        <v>214</v>
      </c>
    </row>
    <row r="2" spans="1:24" ht="15.75" thickBot="1" x14ac:dyDescent="0.3">
      <c r="N2" s="3" t="s">
        <v>3996</v>
      </c>
    </row>
    <row r="3" spans="1:24" ht="18.75" customHeight="1" thickTop="1" thickBot="1" x14ac:dyDescent="0.3">
      <c r="A3" s="98" t="s">
        <v>3801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N3" s="20" t="s">
        <v>3997</v>
      </c>
    </row>
    <row r="4" spans="1:24" ht="16.5" thickTop="1" thickBot="1" x14ac:dyDescent="0.3">
      <c r="A4" s="100" t="s">
        <v>1</v>
      </c>
      <c r="B4" s="102" t="s">
        <v>3802</v>
      </c>
      <c r="C4" s="103"/>
      <c r="D4" s="103"/>
      <c r="E4" s="103"/>
      <c r="F4" s="103"/>
      <c r="G4" s="103"/>
      <c r="H4" s="103"/>
      <c r="I4" s="103"/>
      <c r="J4" s="103"/>
      <c r="K4" s="104"/>
      <c r="N4" s="20" t="s">
        <v>3998</v>
      </c>
    </row>
    <row r="5" spans="1:24" ht="19.5" customHeight="1" thickTop="1" thickBot="1" x14ac:dyDescent="0.3">
      <c r="A5" s="101"/>
      <c r="B5" s="18">
        <v>1</v>
      </c>
      <c r="C5" s="18">
        <v>2</v>
      </c>
      <c r="D5" s="18">
        <v>5</v>
      </c>
      <c r="E5" s="18">
        <v>10</v>
      </c>
      <c r="F5" s="18">
        <v>25</v>
      </c>
      <c r="G5" s="18">
        <v>50</v>
      </c>
      <c r="H5" s="18">
        <v>100</v>
      </c>
      <c r="I5" s="18">
        <v>200</v>
      </c>
      <c r="J5" s="18">
        <v>500</v>
      </c>
      <c r="K5" s="18">
        <v>1000</v>
      </c>
      <c r="N5" s="20" t="s">
        <v>3999</v>
      </c>
    </row>
    <row r="6" spans="1:24" ht="28.5" thickTop="1" thickBot="1" x14ac:dyDescent="0.3">
      <c r="A6" s="18" t="s">
        <v>3</v>
      </c>
      <c r="B6" s="19" t="s">
        <v>3803</v>
      </c>
      <c r="C6" s="19" t="s">
        <v>3804</v>
      </c>
      <c r="D6" s="19" t="s">
        <v>3805</v>
      </c>
      <c r="E6" s="19" t="s">
        <v>3806</v>
      </c>
      <c r="F6" s="19" t="s">
        <v>3807</v>
      </c>
      <c r="G6" s="19" t="s">
        <v>3808</v>
      </c>
      <c r="H6" s="19" t="s">
        <v>3809</v>
      </c>
      <c r="I6" s="19" t="s">
        <v>3810</v>
      </c>
      <c r="J6" s="19" t="s">
        <v>3811</v>
      </c>
      <c r="K6" s="19" t="s">
        <v>3812</v>
      </c>
      <c r="N6" s="20" t="s">
        <v>4000</v>
      </c>
    </row>
    <row r="7" spans="1:24" ht="28.5" thickTop="1" thickBot="1" x14ac:dyDescent="0.3">
      <c r="A7" s="18" t="s">
        <v>14</v>
      </c>
      <c r="B7" s="19" t="s">
        <v>3813</v>
      </c>
      <c r="C7" s="19" t="s">
        <v>3814</v>
      </c>
      <c r="D7" s="19" t="s">
        <v>3815</v>
      </c>
      <c r="E7" s="19" t="s">
        <v>3816</v>
      </c>
      <c r="F7" s="19" t="s">
        <v>3817</v>
      </c>
      <c r="G7" s="19" t="s">
        <v>3818</v>
      </c>
      <c r="H7" s="19" t="s">
        <v>3819</v>
      </c>
      <c r="I7" s="19" t="s">
        <v>3820</v>
      </c>
      <c r="J7" s="19" t="s">
        <v>3821</v>
      </c>
      <c r="K7" s="19" t="s">
        <v>3822</v>
      </c>
      <c r="Q7" t="s">
        <v>212</v>
      </c>
      <c r="R7" t="s">
        <v>102</v>
      </c>
      <c r="S7" t="s">
        <v>213</v>
      </c>
      <c r="T7" t="s">
        <v>1148</v>
      </c>
      <c r="U7" s="38"/>
      <c r="V7" s="38" t="s">
        <v>102</v>
      </c>
      <c r="W7" s="38" t="s">
        <v>213</v>
      </c>
      <c r="X7" s="38" t="s">
        <v>1148</v>
      </c>
    </row>
    <row r="8" spans="1:24" ht="28.5" thickTop="1" thickBot="1" x14ac:dyDescent="0.3">
      <c r="A8" s="18" t="s">
        <v>25</v>
      </c>
      <c r="B8" s="19" t="s">
        <v>3823</v>
      </c>
      <c r="C8" s="19" t="s">
        <v>3824</v>
      </c>
      <c r="D8" s="19" t="s">
        <v>3825</v>
      </c>
      <c r="E8" s="19" t="s">
        <v>3826</v>
      </c>
      <c r="F8" s="19" t="s">
        <v>3827</v>
      </c>
      <c r="G8" s="19" t="s">
        <v>3828</v>
      </c>
      <c r="H8" s="19" t="s">
        <v>3829</v>
      </c>
      <c r="I8" s="19" t="s">
        <v>3830</v>
      </c>
      <c r="J8" s="19" t="s">
        <v>3831</v>
      </c>
      <c r="K8" s="19" t="s">
        <v>3832</v>
      </c>
      <c r="Q8" s="1">
        <v>1</v>
      </c>
      <c r="R8" s="19">
        <v>2.74</v>
      </c>
      <c r="S8" s="19">
        <v>2.5299999999999998</v>
      </c>
      <c r="T8" s="19">
        <v>3.01</v>
      </c>
      <c r="U8" s="38"/>
      <c r="V8" s="81">
        <f>R8*25.406</f>
        <v>69.612440000000007</v>
      </c>
      <c r="W8" s="81">
        <f>S8*25.406</f>
        <v>64.277179999999987</v>
      </c>
      <c r="X8" s="81">
        <f>T8*25.406</f>
        <v>76.472059999999985</v>
      </c>
    </row>
    <row r="9" spans="1:24" ht="28.5" thickTop="1" thickBot="1" x14ac:dyDescent="0.3">
      <c r="A9" s="18" t="s">
        <v>36</v>
      </c>
      <c r="B9" s="19" t="s">
        <v>3833</v>
      </c>
      <c r="C9" s="19" t="s">
        <v>3834</v>
      </c>
      <c r="D9" s="19" t="s">
        <v>3835</v>
      </c>
      <c r="E9" s="19" t="s">
        <v>3836</v>
      </c>
      <c r="F9" s="19" t="s">
        <v>3837</v>
      </c>
      <c r="G9" s="19" t="s">
        <v>3838</v>
      </c>
      <c r="H9" s="19" t="s">
        <v>3839</v>
      </c>
      <c r="I9" s="19" t="s">
        <v>3840</v>
      </c>
      <c r="J9" s="19" t="s">
        <v>3841</v>
      </c>
      <c r="K9" s="19" t="s">
        <v>3842</v>
      </c>
      <c r="Q9" s="1">
        <v>2</v>
      </c>
      <c r="R9" s="19">
        <v>3.32</v>
      </c>
      <c r="S9" s="19">
        <v>3.07</v>
      </c>
      <c r="T9" s="19">
        <v>3.64</v>
      </c>
      <c r="U9" s="38"/>
      <c r="V9" s="81">
        <f t="shared" ref="V9:X19" si="0">R9*25.406</f>
        <v>84.347919999999988</v>
      </c>
      <c r="W9" s="81">
        <f t="shared" si="0"/>
        <v>77.996419999999986</v>
      </c>
      <c r="X9" s="81">
        <f t="shared" si="0"/>
        <v>92.47784</v>
      </c>
    </row>
    <row r="10" spans="1:24" ht="28.5" thickTop="1" thickBot="1" x14ac:dyDescent="0.3">
      <c r="A10" s="18" t="s">
        <v>47</v>
      </c>
      <c r="B10" s="19" t="s">
        <v>3843</v>
      </c>
      <c r="C10" s="19" t="s">
        <v>3844</v>
      </c>
      <c r="D10" s="19" t="s">
        <v>3845</v>
      </c>
      <c r="E10" s="19" t="s">
        <v>3846</v>
      </c>
      <c r="F10" s="19" t="s">
        <v>3847</v>
      </c>
      <c r="G10" s="19" t="s">
        <v>3848</v>
      </c>
      <c r="H10" s="19" t="s">
        <v>3849</v>
      </c>
      <c r="I10" s="19" t="s">
        <v>3850</v>
      </c>
      <c r="J10" s="19" t="s">
        <v>3851</v>
      </c>
      <c r="K10" s="19" t="s">
        <v>3852</v>
      </c>
      <c r="Q10" s="1">
        <v>5</v>
      </c>
      <c r="R10" s="19">
        <v>4.24</v>
      </c>
      <c r="S10" s="19">
        <v>3.91</v>
      </c>
      <c r="T10" s="19">
        <v>4.6500000000000004</v>
      </c>
      <c r="U10" s="38"/>
      <c r="V10" s="81">
        <f t="shared" si="0"/>
        <v>107.72144</v>
      </c>
      <c r="W10" s="81">
        <f t="shared" si="0"/>
        <v>99.337459999999993</v>
      </c>
      <c r="X10" s="81">
        <f t="shared" si="0"/>
        <v>118.1379</v>
      </c>
    </row>
    <row r="11" spans="1:24" ht="28.5" thickTop="1" thickBot="1" x14ac:dyDescent="0.3">
      <c r="A11" s="18" t="s">
        <v>58</v>
      </c>
      <c r="B11" s="19" t="s">
        <v>3853</v>
      </c>
      <c r="C11" s="19" t="s">
        <v>3854</v>
      </c>
      <c r="D11" s="19" t="s">
        <v>3855</v>
      </c>
      <c r="E11" s="19" t="s">
        <v>3856</v>
      </c>
      <c r="F11" s="19" t="s">
        <v>3857</v>
      </c>
      <c r="G11" s="19" t="s">
        <v>3858</v>
      </c>
      <c r="H11" s="19" t="s">
        <v>3859</v>
      </c>
      <c r="I11" s="19" t="s">
        <v>3860</v>
      </c>
      <c r="J11" s="19" t="s">
        <v>3861</v>
      </c>
      <c r="K11" s="19" t="s">
        <v>3862</v>
      </c>
      <c r="Q11" s="1">
        <v>10</v>
      </c>
      <c r="R11" s="19">
        <v>5.0199999999999996</v>
      </c>
      <c r="S11" s="19">
        <v>4.6100000000000003</v>
      </c>
      <c r="T11" s="19">
        <v>5.49</v>
      </c>
      <c r="U11" s="38"/>
      <c r="V11" s="81">
        <f t="shared" si="0"/>
        <v>127.53811999999998</v>
      </c>
      <c r="W11" s="81">
        <f t="shared" si="0"/>
        <v>117.12166000000001</v>
      </c>
      <c r="X11" s="81">
        <f t="shared" si="0"/>
        <v>139.47893999999999</v>
      </c>
    </row>
    <row r="12" spans="1:24" ht="28.5" thickTop="1" thickBot="1" x14ac:dyDescent="0.3">
      <c r="A12" s="18" t="s">
        <v>69</v>
      </c>
      <c r="B12" s="19" t="s">
        <v>3863</v>
      </c>
      <c r="C12" s="19" t="s">
        <v>3864</v>
      </c>
      <c r="D12" s="19" t="s">
        <v>3865</v>
      </c>
      <c r="E12" s="19" t="s">
        <v>3866</v>
      </c>
      <c r="F12" s="19" t="s">
        <v>3867</v>
      </c>
      <c r="G12" s="19" t="s">
        <v>3868</v>
      </c>
      <c r="H12" s="19" t="s">
        <v>3869</v>
      </c>
      <c r="I12" s="19" t="s">
        <v>3870</v>
      </c>
      <c r="J12" s="19" t="s">
        <v>3871</v>
      </c>
      <c r="K12" s="19" t="s">
        <v>3872</v>
      </c>
      <c r="Q12" s="1">
        <v>25</v>
      </c>
      <c r="R12" s="19">
        <v>6.18</v>
      </c>
      <c r="S12" s="19">
        <v>5.63</v>
      </c>
      <c r="T12" s="19">
        <v>6.73</v>
      </c>
      <c r="U12" s="38"/>
      <c r="V12" s="81">
        <f>R12*25.406</f>
        <v>157.00907999999998</v>
      </c>
      <c r="W12" s="81">
        <f>S12*25.406</f>
        <v>143.03577999999999</v>
      </c>
      <c r="X12" s="81">
        <f>T12*25.406</f>
        <v>170.98238000000001</v>
      </c>
    </row>
    <row r="13" spans="1:24" ht="28.5" thickTop="1" thickBot="1" x14ac:dyDescent="0.3">
      <c r="A13" s="18" t="s">
        <v>80</v>
      </c>
      <c r="B13" s="19" t="s">
        <v>3873</v>
      </c>
      <c r="C13" s="19" t="s">
        <v>3874</v>
      </c>
      <c r="D13" s="19" t="s">
        <v>3875</v>
      </c>
      <c r="E13" s="19" t="s">
        <v>3876</v>
      </c>
      <c r="F13" s="19" t="s">
        <v>3877</v>
      </c>
      <c r="G13" s="19" t="s">
        <v>3878</v>
      </c>
      <c r="H13" s="19" t="s">
        <v>3879</v>
      </c>
      <c r="I13" s="19" t="s">
        <v>3880</v>
      </c>
      <c r="J13" s="19" t="s">
        <v>3881</v>
      </c>
      <c r="K13" s="19" t="s">
        <v>3882</v>
      </c>
      <c r="Q13" s="1">
        <v>50</v>
      </c>
      <c r="R13" s="19">
        <v>7.16</v>
      </c>
      <c r="S13" s="19">
        <v>6.48</v>
      </c>
      <c r="T13" s="19">
        <v>7.8</v>
      </c>
      <c r="U13" s="38"/>
      <c r="V13" s="81">
        <f t="shared" si="0"/>
        <v>181.90696</v>
      </c>
      <c r="W13" s="81">
        <f t="shared" si="0"/>
        <v>164.63087999999999</v>
      </c>
      <c r="X13" s="81">
        <f t="shared" si="0"/>
        <v>198.16679999999999</v>
      </c>
    </row>
    <row r="14" spans="1:24" ht="28.5" thickTop="1" thickBot="1" x14ac:dyDescent="0.3">
      <c r="A14" s="18" t="s">
        <v>91</v>
      </c>
      <c r="B14" s="19" t="s">
        <v>3883</v>
      </c>
      <c r="C14" s="19" t="s">
        <v>3884</v>
      </c>
      <c r="D14" s="19" t="s">
        <v>3885</v>
      </c>
      <c r="E14" s="19" t="s">
        <v>3886</v>
      </c>
      <c r="F14" s="19" t="s">
        <v>3887</v>
      </c>
      <c r="G14" s="19" t="s">
        <v>3888</v>
      </c>
      <c r="H14" s="19" t="s">
        <v>3889</v>
      </c>
      <c r="I14" s="19" t="s">
        <v>3890</v>
      </c>
      <c r="J14" s="19" t="s">
        <v>3891</v>
      </c>
      <c r="K14" s="19" t="s">
        <v>3892</v>
      </c>
      <c r="Q14" s="1">
        <v>100</v>
      </c>
      <c r="R14" s="19">
        <v>8.25</v>
      </c>
      <c r="S14" s="19">
        <v>7.4</v>
      </c>
      <c r="T14" s="19">
        <v>8.9600000000000009</v>
      </c>
      <c r="U14" s="38"/>
      <c r="V14" s="81">
        <f t="shared" si="0"/>
        <v>209.59949999999998</v>
      </c>
      <c r="W14" s="81">
        <f t="shared" si="0"/>
        <v>188.0044</v>
      </c>
      <c r="X14" s="81">
        <f t="shared" si="0"/>
        <v>227.63776000000001</v>
      </c>
    </row>
    <row r="15" spans="1:24" ht="28.5" thickTop="1" thickBot="1" x14ac:dyDescent="0.3">
      <c r="A15" s="18" t="s">
        <v>102</v>
      </c>
      <c r="B15" s="19" t="s">
        <v>3893</v>
      </c>
      <c r="C15" s="19" t="s">
        <v>3894</v>
      </c>
      <c r="D15" s="19" t="s">
        <v>3895</v>
      </c>
      <c r="E15" s="19" t="s">
        <v>3896</v>
      </c>
      <c r="F15" s="19" t="s">
        <v>3897</v>
      </c>
      <c r="G15" s="19" t="s">
        <v>3898</v>
      </c>
      <c r="H15" s="19" t="s">
        <v>3899</v>
      </c>
      <c r="I15" s="19" t="s">
        <v>3900</v>
      </c>
      <c r="J15" s="19" t="s">
        <v>3901</v>
      </c>
      <c r="K15" s="19" t="s">
        <v>3902</v>
      </c>
      <c r="Q15" s="1">
        <v>200</v>
      </c>
      <c r="R15" s="19">
        <v>9.4499999999999993</v>
      </c>
      <c r="S15" s="19">
        <v>8.39</v>
      </c>
      <c r="T15" s="19">
        <v>10.3</v>
      </c>
      <c r="U15" s="38"/>
      <c r="V15" s="81">
        <f t="shared" si="0"/>
        <v>240.08669999999998</v>
      </c>
      <c r="W15" s="81">
        <f t="shared" si="0"/>
        <v>213.15634</v>
      </c>
      <c r="X15" s="81">
        <f t="shared" si="0"/>
        <v>261.68180000000001</v>
      </c>
    </row>
    <row r="16" spans="1:24" ht="28.5" thickTop="1" thickBot="1" x14ac:dyDescent="0.3">
      <c r="A16" s="18" t="s">
        <v>113</v>
      </c>
      <c r="B16" s="19" t="s">
        <v>3903</v>
      </c>
      <c r="C16" s="19" t="s">
        <v>3904</v>
      </c>
      <c r="D16" s="19" t="s">
        <v>3905</v>
      </c>
      <c r="E16" s="19" t="s">
        <v>3906</v>
      </c>
      <c r="F16" s="19" t="s">
        <v>3907</v>
      </c>
      <c r="G16" s="19" t="s">
        <v>3908</v>
      </c>
      <c r="H16" s="19" t="s">
        <v>3909</v>
      </c>
      <c r="I16" s="19" t="s">
        <v>3910</v>
      </c>
      <c r="J16" s="19" t="s">
        <v>3911</v>
      </c>
      <c r="K16" s="19" t="s">
        <v>3912</v>
      </c>
      <c r="Q16" s="1">
        <v>500</v>
      </c>
      <c r="R16" s="19">
        <v>11.2</v>
      </c>
      <c r="S16" s="19">
        <v>9.81</v>
      </c>
      <c r="T16" s="19">
        <v>12.2</v>
      </c>
      <c r="U16" s="38"/>
      <c r="V16" s="81">
        <f>R16*25.406</f>
        <v>284.54719999999998</v>
      </c>
      <c r="W16" s="81">
        <f>S16*25.406</f>
        <v>249.23285999999999</v>
      </c>
      <c r="X16" s="81">
        <f>T16*25.406</f>
        <v>309.95319999999998</v>
      </c>
    </row>
    <row r="17" spans="1:24" ht="28.5" thickTop="1" thickBot="1" x14ac:dyDescent="0.3">
      <c r="A17" s="18" t="s">
        <v>124</v>
      </c>
      <c r="B17" s="19" t="s">
        <v>3913</v>
      </c>
      <c r="C17" s="19" t="s">
        <v>3914</v>
      </c>
      <c r="D17" s="19" t="s">
        <v>3915</v>
      </c>
      <c r="E17" s="19" t="s">
        <v>3916</v>
      </c>
      <c r="F17" s="19" t="s">
        <v>3917</v>
      </c>
      <c r="G17" s="19" t="s">
        <v>3918</v>
      </c>
      <c r="H17" s="19" t="s">
        <v>3919</v>
      </c>
      <c r="I17" s="19" t="s">
        <v>3920</v>
      </c>
      <c r="J17" s="19" t="s">
        <v>3921</v>
      </c>
      <c r="K17" s="19" t="s">
        <v>3922</v>
      </c>
      <c r="Q17" s="1">
        <v>1000</v>
      </c>
      <c r="R17" s="19">
        <v>12.7</v>
      </c>
      <c r="S17" s="19">
        <v>11</v>
      </c>
      <c r="T17" s="19">
        <v>13.8</v>
      </c>
      <c r="U17" s="38"/>
      <c r="V17" s="81">
        <f t="shared" si="0"/>
        <v>322.65619999999996</v>
      </c>
      <c r="W17" s="81">
        <f t="shared" si="0"/>
        <v>279.46600000000001</v>
      </c>
      <c r="X17" s="81">
        <f t="shared" si="0"/>
        <v>350.6028</v>
      </c>
    </row>
    <row r="18" spans="1:24" ht="28.5" thickTop="1" thickBot="1" x14ac:dyDescent="0.3">
      <c r="A18" s="18" t="s">
        <v>135</v>
      </c>
      <c r="B18" s="19" t="s">
        <v>3923</v>
      </c>
      <c r="C18" s="19" t="s">
        <v>3924</v>
      </c>
      <c r="D18" s="19" t="s">
        <v>3925</v>
      </c>
      <c r="E18" s="19" t="s">
        <v>3926</v>
      </c>
      <c r="F18" s="19" t="s">
        <v>3927</v>
      </c>
      <c r="G18" s="19" t="s">
        <v>3928</v>
      </c>
      <c r="H18" s="19" t="s">
        <v>3929</v>
      </c>
      <c r="I18" s="19" t="s">
        <v>3930</v>
      </c>
      <c r="J18" s="19" t="s">
        <v>3931</v>
      </c>
      <c r="K18" s="19" t="s">
        <v>3932</v>
      </c>
      <c r="Q18" s="80">
        <v>15</v>
      </c>
      <c r="R18" s="35">
        <f>2.8212*Q18^0.239</f>
        <v>5.3891427320554115</v>
      </c>
      <c r="S18" s="81">
        <f>2.6191*Q18^0.2325</f>
        <v>4.915789734206105</v>
      </c>
      <c r="T18" s="81">
        <f>3.1008*Q18^0.2365</f>
        <v>5.8832775629146141</v>
      </c>
      <c r="U18" s="38"/>
      <c r="V18" s="81">
        <f t="shared" si="0"/>
        <v>136.91656025059979</v>
      </c>
      <c r="W18" s="81">
        <f t="shared" si="0"/>
        <v>124.8905539872403</v>
      </c>
      <c r="X18" s="81">
        <f t="shared" si="0"/>
        <v>149.47054976340868</v>
      </c>
    </row>
    <row r="19" spans="1:24" ht="28.5" thickTop="1" thickBot="1" x14ac:dyDescent="0.3">
      <c r="A19" s="18" t="s">
        <v>146</v>
      </c>
      <c r="B19" s="19" t="s">
        <v>3933</v>
      </c>
      <c r="C19" s="19" t="s">
        <v>3934</v>
      </c>
      <c r="D19" s="19" t="s">
        <v>3935</v>
      </c>
      <c r="E19" s="19" t="s">
        <v>3936</v>
      </c>
      <c r="F19" s="19" t="s">
        <v>3937</v>
      </c>
      <c r="G19" s="19" t="s">
        <v>3938</v>
      </c>
      <c r="H19" s="19" t="s">
        <v>3939</v>
      </c>
      <c r="I19" s="19" t="s">
        <v>3940</v>
      </c>
      <c r="J19" s="19" t="s">
        <v>3941</v>
      </c>
      <c r="K19" s="19" t="s">
        <v>3942</v>
      </c>
      <c r="Q19" s="80">
        <v>30</v>
      </c>
      <c r="R19" s="35">
        <f>2.8212*Q19^0.239</f>
        <v>6.3601279849485595</v>
      </c>
      <c r="S19" s="81">
        <f>2.6191*Q19^0.2325</f>
        <v>5.7754093588528415</v>
      </c>
      <c r="T19" s="81">
        <f>3.1008*Q19^0.2365</f>
        <v>6.9312718429044455</v>
      </c>
      <c r="U19" s="38"/>
      <c r="V19" s="81">
        <f t="shared" si="0"/>
        <v>161.58541158560308</v>
      </c>
      <c r="W19" s="81">
        <f t="shared" si="0"/>
        <v>146.73005017101528</v>
      </c>
      <c r="X19" s="81">
        <f t="shared" si="0"/>
        <v>176.09589244083034</v>
      </c>
    </row>
    <row r="20" spans="1:24" ht="28.5" thickTop="1" thickBot="1" x14ac:dyDescent="0.3">
      <c r="A20" s="18" t="s">
        <v>157</v>
      </c>
      <c r="B20" s="19" t="s">
        <v>3943</v>
      </c>
      <c r="C20" s="19" t="s">
        <v>3944</v>
      </c>
      <c r="D20" s="19" t="s">
        <v>3945</v>
      </c>
      <c r="E20" s="19" t="s">
        <v>3946</v>
      </c>
      <c r="F20" s="19" t="s">
        <v>3947</v>
      </c>
      <c r="G20" s="19" t="s">
        <v>3948</v>
      </c>
      <c r="H20" s="19" t="s">
        <v>3949</v>
      </c>
      <c r="I20" s="19" t="s">
        <v>3950</v>
      </c>
      <c r="J20" s="19" t="s">
        <v>3951</v>
      </c>
      <c r="K20" s="19" t="s">
        <v>3952</v>
      </c>
    </row>
    <row r="21" spans="1:24" ht="28.5" thickTop="1" thickBot="1" x14ac:dyDescent="0.3">
      <c r="A21" s="18" t="s">
        <v>168</v>
      </c>
      <c r="B21" s="19" t="s">
        <v>3953</v>
      </c>
      <c r="C21" s="19" t="s">
        <v>3954</v>
      </c>
      <c r="D21" s="19" t="s">
        <v>3955</v>
      </c>
      <c r="E21" s="19" t="s">
        <v>3956</v>
      </c>
      <c r="F21" s="19" t="s">
        <v>3957</v>
      </c>
      <c r="G21" s="19" t="s">
        <v>3958</v>
      </c>
      <c r="H21" s="19" t="s">
        <v>3959</v>
      </c>
      <c r="I21" s="19" t="s">
        <v>3960</v>
      </c>
      <c r="J21" s="19" t="s">
        <v>3961</v>
      </c>
      <c r="K21" s="19" t="s">
        <v>3962</v>
      </c>
    </row>
    <row r="22" spans="1:24" ht="28.5" thickTop="1" thickBot="1" x14ac:dyDescent="0.3">
      <c r="A22" s="18" t="s">
        <v>179</v>
      </c>
      <c r="B22" s="19" t="s">
        <v>3963</v>
      </c>
      <c r="C22" s="19" t="s">
        <v>3964</v>
      </c>
      <c r="D22" s="19" t="s">
        <v>3965</v>
      </c>
      <c r="E22" s="19" t="s">
        <v>3966</v>
      </c>
      <c r="F22" s="19" t="s">
        <v>3967</v>
      </c>
      <c r="G22" s="19" t="s">
        <v>3968</v>
      </c>
      <c r="H22" s="19" t="s">
        <v>3969</v>
      </c>
      <c r="I22" s="19" t="s">
        <v>3970</v>
      </c>
      <c r="J22" s="19" t="s">
        <v>3971</v>
      </c>
      <c r="K22" s="19" t="s">
        <v>3972</v>
      </c>
    </row>
    <row r="23" spans="1:24" ht="28.5" thickTop="1" thickBot="1" x14ac:dyDescent="0.3">
      <c r="A23" s="18" t="s">
        <v>190</v>
      </c>
      <c r="B23" s="19" t="s">
        <v>3973</v>
      </c>
      <c r="C23" s="19" t="s">
        <v>3974</v>
      </c>
      <c r="D23" s="19" t="s">
        <v>3975</v>
      </c>
      <c r="E23" s="19" t="s">
        <v>3976</v>
      </c>
      <c r="F23" s="19" t="s">
        <v>3977</v>
      </c>
      <c r="G23" s="19" t="s">
        <v>3978</v>
      </c>
      <c r="H23" s="19" t="s">
        <v>3979</v>
      </c>
      <c r="I23" s="19" t="s">
        <v>3980</v>
      </c>
      <c r="J23" s="19" t="s">
        <v>3981</v>
      </c>
      <c r="K23" s="19" t="s">
        <v>3982</v>
      </c>
    </row>
    <row r="24" spans="1:24" ht="28.5" thickTop="1" thickBot="1" x14ac:dyDescent="0.3">
      <c r="A24" s="18" t="s">
        <v>201</v>
      </c>
      <c r="B24" s="19" t="s">
        <v>3983</v>
      </c>
      <c r="C24" s="19" t="s">
        <v>3984</v>
      </c>
      <c r="D24" s="19" t="s">
        <v>3985</v>
      </c>
      <c r="E24" s="19" t="s">
        <v>3986</v>
      </c>
      <c r="F24" s="19" t="s">
        <v>3987</v>
      </c>
      <c r="G24" s="19" t="s">
        <v>3988</v>
      </c>
      <c r="H24" s="19" t="s">
        <v>3989</v>
      </c>
      <c r="I24" s="19" t="s">
        <v>3990</v>
      </c>
      <c r="J24" s="19" t="s">
        <v>3991</v>
      </c>
      <c r="K24" s="19" t="s">
        <v>3992</v>
      </c>
    </row>
    <row r="25" spans="1:24" ht="15.75" thickTop="1" x14ac:dyDescent="0.25">
      <c r="A25" s="105" t="s">
        <v>3993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24" ht="22.5" customHeight="1" x14ac:dyDescent="0.25">
      <c r="A26" s="107" t="s">
        <v>3994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24" ht="15.75" thickBot="1" x14ac:dyDescent="0.3">
      <c r="A27" s="96" t="s">
        <v>3995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24" ht="15.75" thickTop="1" x14ac:dyDescent="0.25"/>
  </sheetData>
  <mergeCells count="6">
    <mergeCell ref="A27:K27"/>
    <mergeCell ref="A3:K3"/>
    <mergeCell ref="A4:A5"/>
    <mergeCell ref="B4:K4"/>
    <mergeCell ref="A25:K25"/>
    <mergeCell ref="A26:K26"/>
  </mergeCells>
  <pageMargins left="0.7" right="0.7" top="0.75" bottom="0.75" header="0.3" footer="0.3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O1" workbookViewId="0">
      <selection activeCell="V19" sqref="V19"/>
    </sheetView>
  </sheetViews>
  <sheetFormatPr defaultRowHeight="15" x14ac:dyDescent="0.25"/>
  <cols>
    <col min="15" max="15" width="33.5703125" customWidth="1"/>
  </cols>
  <sheetData>
    <row r="1" spans="1:24" x14ac:dyDescent="0.25">
      <c r="A1" t="s">
        <v>214</v>
      </c>
    </row>
    <row r="2" spans="1:24" x14ac:dyDescent="0.25">
      <c r="O2" s="3" t="s">
        <v>3996</v>
      </c>
    </row>
    <row r="3" spans="1:24" ht="17.25" customHeight="1" thickBot="1" x14ac:dyDescent="0.3">
      <c r="O3" s="20" t="s">
        <v>4189</v>
      </c>
    </row>
    <row r="4" spans="1:24" ht="18.75" customHeight="1" thickTop="1" thickBot="1" x14ac:dyDescent="0.3">
      <c r="A4" s="98" t="s">
        <v>3801</v>
      </c>
      <c r="B4" s="99"/>
      <c r="C4" s="99"/>
      <c r="D4" s="99"/>
      <c r="E4" s="99"/>
      <c r="F4" s="99"/>
      <c r="G4" s="99"/>
      <c r="H4" s="99"/>
      <c r="I4" s="99"/>
      <c r="J4" s="99"/>
      <c r="K4" s="99"/>
      <c r="O4" s="20" t="s">
        <v>4190</v>
      </c>
    </row>
    <row r="5" spans="1:24" ht="19.5" customHeight="1" thickTop="1" thickBot="1" x14ac:dyDescent="0.3">
      <c r="A5" s="100" t="s">
        <v>1</v>
      </c>
      <c r="B5" s="102" t="s">
        <v>3802</v>
      </c>
      <c r="C5" s="103"/>
      <c r="D5" s="103"/>
      <c r="E5" s="103"/>
      <c r="F5" s="103"/>
      <c r="G5" s="103"/>
      <c r="H5" s="103"/>
      <c r="I5" s="103"/>
      <c r="J5" s="103"/>
      <c r="K5" s="104"/>
      <c r="O5" s="20" t="s">
        <v>4191</v>
      </c>
    </row>
    <row r="6" spans="1:24" ht="16.5" thickTop="1" thickBot="1" x14ac:dyDescent="0.3">
      <c r="A6" s="101"/>
      <c r="B6" s="18">
        <v>1</v>
      </c>
      <c r="C6" s="18">
        <v>2</v>
      </c>
      <c r="D6" s="18">
        <v>5</v>
      </c>
      <c r="E6" s="18">
        <v>10</v>
      </c>
      <c r="F6" s="18">
        <v>25</v>
      </c>
      <c r="G6" s="18">
        <v>50</v>
      </c>
      <c r="H6" s="18">
        <v>100</v>
      </c>
      <c r="I6" s="18">
        <v>200</v>
      </c>
      <c r="J6" s="18">
        <v>500</v>
      </c>
      <c r="K6" s="18">
        <v>1000</v>
      </c>
      <c r="O6" s="20" t="s">
        <v>4192</v>
      </c>
    </row>
    <row r="7" spans="1:24" ht="28.5" thickTop="1" thickBot="1" x14ac:dyDescent="0.3">
      <c r="A7" s="18" t="s">
        <v>3</v>
      </c>
      <c r="B7" s="19" t="s">
        <v>4001</v>
      </c>
      <c r="C7" s="19" t="s">
        <v>4002</v>
      </c>
      <c r="D7" s="19" t="s">
        <v>4003</v>
      </c>
      <c r="E7" s="19" t="s">
        <v>4004</v>
      </c>
      <c r="F7" s="19" t="s">
        <v>4005</v>
      </c>
      <c r="G7" s="19" t="s">
        <v>4006</v>
      </c>
      <c r="H7" s="19" t="s">
        <v>4007</v>
      </c>
      <c r="I7" s="19" t="s">
        <v>4008</v>
      </c>
      <c r="J7" s="19" t="s">
        <v>4009</v>
      </c>
      <c r="K7" s="19" t="s">
        <v>4010</v>
      </c>
    </row>
    <row r="8" spans="1:24" ht="28.5" thickTop="1" thickBot="1" x14ac:dyDescent="0.3">
      <c r="A8" s="18" t="s">
        <v>14</v>
      </c>
      <c r="B8" s="19" t="s">
        <v>4011</v>
      </c>
      <c r="C8" s="19" t="s">
        <v>4012</v>
      </c>
      <c r="D8" s="19" t="s">
        <v>4013</v>
      </c>
      <c r="E8" s="19" t="s">
        <v>4014</v>
      </c>
      <c r="F8" s="19" t="s">
        <v>4015</v>
      </c>
      <c r="G8" s="19" t="s">
        <v>4016</v>
      </c>
      <c r="H8" s="19" t="s">
        <v>4017</v>
      </c>
      <c r="I8" s="19" t="s">
        <v>4018</v>
      </c>
      <c r="J8" s="19" t="s">
        <v>4019</v>
      </c>
      <c r="K8" s="19" t="s">
        <v>4020</v>
      </c>
      <c r="Q8" t="s">
        <v>212</v>
      </c>
      <c r="R8" t="s">
        <v>102</v>
      </c>
      <c r="S8" t="s">
        <v>213</v>
      </c>
      <c r="T8" t="s">
        <v>1148</v>
      </c>
      <c r="V8" s="38" t="s">
        <v>102</v>
      </c>
      <c r="W8" s="38" t="s">
        <v>213</v>
      </c>
      <c r="X8" s="38" t="s">
        <v>1148</v>
      </c>
    </row>
    <row r="9" spans="1:24" ht="28.5" thickTop="1" thickBot="1" x14ac:dyDescent="0.3">
      <c r="A9" s="18" t="s">
        <v>25</v>
      </c>
      <c r="B9" s="19" t="s">
        <v>4021</v>
      </c>
      <c r="C9" s="19" t="s">
        <v>4022</v>
      </c>
      <c r="D9" s="19" t="s">
        <v>4023</v>
      </c>
      <c r="E9" s="19" t="s">
        <v>4024</v>
      </c>
      <c r="F9" s="19" t="s">
        <v>4025</v>
      </c>
      <c r="G9" s="19" t="s">
        <v>4026</v>
      </c>
      <c r="H9" s="19" t="s">
        <v>4027</v>
      </c>
      <c r="I9" s="19" t="s">
        <v>4028</v>
      </c>
      <c r="J9" s="19" t="s">
        <v>4029</v>
      </c>
      <c r="K9" s="19" t="s">
        <v>4030</v>
      </c>
      <c r="Q9" s="1">
        <v>1</v>
      </c>
      <c r="R9" s="19">
        <v>2.99</v>
      </c>
      <c r="S9" s="19">
        <v>2.75</v>
      </c>
      <c r="T9" s="19">
        <v>3.28</v>
      </c>
      <c r="V9" s="81">
        <f>R9*25.406</f>
        <v>75.963940000000008</v>
      </c>
      <c r="W9" s="81">
        <f>S9*25.406</f>
        <v>69.866500000000002</v>
      </c>
      <c r="X9" s="81">
        <f>T9*25.406</f>
        <v>83.331679999999992</v>
      </c>
    </row>
    <row r="10" spans="1:24" ht="28.5" thickTop="1" thickBot="1" x14ac:dyDescent="0.3">
      <c r="A10" s="18" t="s">
        <v>36</v>
      </c>
      <c r="B10" s="19" t="s">
        <v>4023</v>
      </c>
      <c r="C10" s="19" t="s">
        <v>4031</v>
      </c>
      <c r="D10" s="19" t="s">
        <v>4032</v>
      </c>
      <c r="E10" s="19" t="s">
        <v>4033</v>
      </c>
      <c r="F10" s="19" t="s">
        <v>4034</v>
      </c>
      <c r="G10" s="19" t="s">
        <v>4035</v>
      </c>
      <c r="H10" s="19" t="s">
        <v>4036</v>
      </c>
      <c r="I10" s="19" t="s">
        <v>4037</v>
      </c>
      <c r="J10" s="19" t="s">
        <v>4038</v>
      </c>
      <c r="K10" s="19" t="s">
        <v>4039</v>
      </c>
      <c r="Q10" s="1">
        <v>2</v>
      </c>
      <c r="R10" s="19">
        <v>3.64</v>
      </c>
      <c r="S10" s="19">
        <v>3.35</v>
      </c>
      <c r="T10" s="19">
        <v>3.99</v>
      </c>
      <c r="V10" s="81">
        <f t="shared" ref="V10:X20" si="0">R10*25.406</f>
        <v>92.47784</v>
      </c>
      <c r="W10" s="81">
        <f t="shared" si="0"/>
        <v>85.110100000000003</v>
      </c>
      <c r="X10" s="81">
        <f t="shared" si="0"/>
        <v>101.36994</v>
      </c>
    </row>
    <row r="11" spans="1:24" ht="28.5" thickTop="1" thickBot="1" x14ac:dyDescent="0.3">
      <c r="A11" s="18" t="s">
        <v>47</v>
      </c>
      <c r="B11" s="19" t="s">
        <v>4040</v>
      </c>
      <c r="C11" s="19" t="s">
        <v>4041</v>
      </c>
      <c r="D11" s="19" t="s">
        <v>4042</v>
      </c>
      <c r="E11" s="19" t="s">
        <v>4043</v>
      </c>
      <c r="F11" s="19" t="s">
        <v>4044</v>
      </c>
      <c r="G11" s="19" t="s">
        <v>4045</v>
      </c>
      <c r="H11" s="19" t="s">
        <v>4046</v>
      </c>
      <c r="I11" s="19" t="s">
        <v>4047</v>
      </c>
      <c r="J11" s="19" t="s">
        <v>4048</v>
      </c>
      <c r="K11" s="19" t="s">
        <v>4049</v>
      </c>
      <c r="Q11" s="1">
        <v>5</v>
      </c>
      <c r="R11" s="19">
        <v>4.6900000000000004</v>
      </c>
      <c r="S11" s="19">
        <v>4.3099999999999996</v>
      </c>
      <c r="T11" s="19">
        <v>5.16</v>
      </c>
      <c r="V11" s="81">
        <f t="shared" si="0"/>
        <v>119.15414</v>
      </c>
      <c r="W11" s="81">
        <f t="shared" si="0"/>
        <v>109.49985999999998</v>
      </c>
      <c r="X11" s="81">
        <f t="shared" si="0"/>
        <v>131.09495999999999</v>
      </c>
    </row>
    <row r="12" spans="1:24" ht="28.5" thickTop="1" thickBot="1" x14ac:dyDescent="0.3">
      <c r="A12" s="18" t="s">
        <v>58</v>
      </c>
      <c r="B12" s="19" t="s">
        <v>4050</v>
      </c>
      <c r="C12" s="19" t="s">
        <v>4051</v>
      </c>
      <c r="D12" s="19" t="s">
        <v>4052</v>
      </c>
      <c r="E12" s="19" t="s">
        <v>4053</v>
      </c>
      <c r="F12" s="19" t="s">
        <v>4054</v>
      </c>
      <c r="G12" s="19" t="s">
        <v>4055</v>
      </c>
      <c r="H12" s="19" t="s">
        <v>4056</v>
      </c>
      <c r="I12" s="19" t="s">
        <v>4057</v>
      </c>
      <c r="J12" s="19" t="s">
        <v>4058</v>
      </c>
      <c r="K12" s="19" t="s">
        <v>4059</v>
      </c>
      <c r="Q12" s="1">
        <v>10</v>
      </c>
      <c r="R12" s="19">
        <v>5.59</v>
      </c>
      <c r="S12" s="19">
        <v>5.1100000000000003</v>
      </c>
      <c r="T12" s="19">
        <v>6.12</v>
      </c>
      <c r="V12" s="81">
        <f t="shared" si="0"/>
        <v>142.01953999999998</v>
      </c>
      <c r="W12" s="81">
        <f t="shared" si="0"/>
        <v>129.82465999999999</v>
      </c>
      <c r="X12" s="81">
        <f t="shared" si="0"/>
        <v>155.48471999999998</v>
      </c>
    </row>
    <row r="13" spans="1:24" ht="28.5" thickTop="1" thickBot="1" x14ac:dyDescent="0.3">
      <c r="A13" s="18" t="s">
        <v>69</v>
      </c>
      <c r="B13" s="19" t="s">
        <v>4060</v>
      </c>
      <c r="C13" s="19" t="s">
        <v>4061</v>
      </c>
      <c r="D13" s="19" t="s">
        <v>4062</v>
      </c>
      <c r="E13" s="19" t="s">
        <v>4063</v>
      </c>
      <c r="F13" s="19" t="s">
        <v>4064</v>
      </c>
      <c r="G13" s="19" t="s">
        <v>4065</v>
      </c>
      <c r="H13" s="19" t="s">
        <v>4066</v>
      </c>
      <c r="I13" s="19" t="s">
        <v>4067</v>
      </c>
      <c r="J13" s="19" t="s">
        <v>4068</v>
      </c>
      <c r="K13" s="19" t="s">
        <v>4069</v>
      </c>
      <c r="Q13" s="1">
        <v>25</v>
      </c>
      <c r="R13" s="19">
        <v>6.91</v>
      </c>
      <c r="S13" s="19">
        <v>6.26</v>
      </c>
      <c r="T13" s="19">
        <v>7.55</v>
      </c>
      <c r="V13" s="81">
        <f>R13*25.406</f>
        <v>175.55545999999998</v>
      </c>
      <c r="W13" s="81">
        <f>S13*25.406</f>
        <v>159.04155999999998</v>
      </c>
      <c r="X13" s="81">
        <f>T13*25.406</f>
        <v>191.81529999999998</v>
      </c>
    </row>
    <row r="14" spans="1:24" ht="28.5" thickTop="1" thickBot="1" x14ac:dyDescent="0.3">
      <c r="A14" s="18" t="s">
        <v>80</v>
      </c>
      <c r="B14" s="19" t="s">
        <v>4070</v>
      </c>
      <c r="C14" s="19" t="s">
        <v>4071</v>
      </c>
      <c r="D14" s="19" t="s">
        <v>4072</v>
      </c>
      <c r="E14" s="19" t="s">
        <v>4073</v>
      </c>
      <c r="F14" s="19" t="s">
        <v>4074</v>
      </c>
      <c r="G14" s="19" t="s">
        <v>4075</v>
      </c>
      <c r="H14" s="19" t="s">
        <v>4076</v>
      </c>
      <c r="I14" s="19" t="s">
        <v>4077</v>
      </c>
      <c r="J14" s="19" t="s">
        <v>4078</v>
      </c>
      <c r="K14" s="19" t="s">
        <v>4079</v>
      </c>
      <c r="Q14" s="1">
        <v>50</v>
      </c>
      <c r="R14" s="19">
        <v>8.0399999999999991</v>
      </c>
      <c r="S14" s="19">
        <v>7.23</v>
      </c>
      <c r="T14" s="19">
        <v>8.7799999999999994</v>
      </c>
      <c r="V14" s="81">
        <f t="shared" si="0"/>
        <v>204.26423999999997</v>
      </c>
      <c r="W14" s="81">
        <f t="shared" si="0"/>
        <v>183.68538000000001</v>
      </c>
      <c r="X14" s="81">
        <f t="shared" si="0"/>
        <v>223.06467999999998</v>
      </c>
    </row>
    <row r="15" spans="1:24" ht="28.5" thickTop="1" thickBot="1" x14ac:dyDescent="0.3">
      <c r="A15" s="18" t="s">
        <v>91</v>
      </c>
      <c r="B15" s="19" t="s">
        <v>4080</v>
      </c>
      <c r="C15" s="19" t="s">
        <v>4081</v>
      </c>
      <c r="D15" s="19" t="s">
        <v>4082</v>
      </c>
      <c r="E15" s="19" t="s">
        <v>4083</v>
      </c>
      <c r="F15" s="19" t="s">
        <v>4084</v>
      </c>
      <c r="G15" s="19" t="s">
        <v>4085</v>
      </c>
      <c r="H15" s="19" t="s">
        <v>4086</v>
      </c>
      <c r="I15" s="19" t="s">
        <v>4087</v>
      </c>
      <c r="J15" s="19" t="s">
        <v>4088</v>
      </c>
      <c r="K15" s="19" t="s">
        <v>4089</v>
      </c>
      <c r="Q15" s="1">
        <v>100</v>
      </c>
      <c r="R15" s="19">
        <v>9.2799999999999994</v>
      </c>
      <c r="S15" s="19">
        <v>8.27</v>
      </c>
      <c r="T15" s="19">
        <v>10.1</v>
      </c>
      <c r="V15" s="81">
        <f t="shared" si="0"/>
        <v>235.76767999999998</v>
      </c>
      <c r="W15" s="81">
        <f t="shared" si="0"/>
        <v>210.10761999999997</v>
      </c>
      <c r="X15" s="81">
        <f t="shared" si="0"/>
        <v>256.60059999999999</v>
      </c>
    </row>
    <row r="16" spans="1:24" ht="28.5" thickTop="1" thickBot="1" x14ac:dyDescent="0.3">
      <c r="A16" s="18" t="s">
        <v>102</v>
      </c>
      <c r="B16" s="19" t="s">
        <v>4090</v>
      </c>
      <c r="C16" s="19" t="s">
        <v>4091</v>
      </c>
      <c r="D16" s="19" t="s">
        <v>4092</v>
      </c>
      <c r="E16" s="19" t="s">
        <v>4093</v>
      </c>
      <c r="F16" s="19" t="s">
        <v>4094</v>
      </c>
      <c r="G16" s="19" t="s">
        <v>4095</v>
      </c>
      <c r="H16" s="19" t="s">
        <v>4096</v>
      </c>
      <c r="I16" s="19" t="s">
        <v>4097</v>
      </c>
      <c r="J16" s="19" t="s">
        <v>4098</v>
      </c>
      <c r="K16" s="19" t="s">
        <v>4099</v>
      </c>
      <c r="Q16" s="1">
        <v>200</v>
      </c>
      <c r="R16" s="19">
        <v>10.7</v>
      </c>
      <c r="S16" s="19">
        <v>9.4</v>
      </c>
      <c r="T16" s="19">
        <v>11.6</v>
      </c>
      <c r="V16" s="81">
        <f t="shared" si="0"/>
        <v>271.84419999999994</v>
      </c>
      <c r="W16" s="81">
        <f t="shared" si="0"/>
        <v>238.81639999999999</v>
      </c>
      <c r="X16" s="81">
        <f t="shared" si="0"/>
        <v>294.70959999999997</v>
      </c>
    </row>
    <row r="17" spans="1:24" ht="28.5" thickTop="1" thickBot="1" x14ac:dyDescent="0.3">
      <c r="A17" s="18" t="s">
        <v>113</v>
      </c>
      <c r="B17" s="19" t="s">
        <v>4100</v>
      </c>
      <c r="C17" s="19" t="s">
        <v>4101</v>
      </c>
      <c r="D17" s="19" t="s">
        <v>4102</v>
      </c>
      <c r="E17" s="19" t="s">
        <v>4103</v>
      </c>
      <c r="F17" s="19" t="s">
        <v>4104</v>
      </c>
      <c r="G17" s="19" t="s">
        <v>4105</v>
      </c>
      <c r="H17" s="19" t="s">
        <v>4106</v>
      </c>
      <c r="I17" s="19" t="s">
        <v>4107</v>
      </c>
      <c r="J17" s="19" t="s">
        <v>4108</v>
      </c>
      <c r="K17" s="19" t="s">
        <v>4109</v>
      </c>
      <c r="Q17" s="1">
        <v>500</v>
      </c>
      <c r="R17" s="19">
        <v>12.7</v>
      </c>
      <c r="S17" s="19">
        <v>11</v>
      </c>
      <c r="T17" s="19">
        <v>13.9</v>
      </c>
      <c r="V17" s="81">
        <f>R17*25.406</f>
        <v>322.65619999999996</v>
      </c>
      <c r="W17" s="81">
        <f>S17*25.406</f>
        <v>279.46600000000001</v>
      </c>
      <c r="X17" s="81">
        <f>T17*25.406</f>
        <v>353.14339999999999</v>
      </c>
    </row>
    <row r="18" spans="1:24" ht="28.5" thickTop="1" thickBot="1" x14ac:dyDescent="0.3">
      <c r="A18" s="18" t="s">
        <v>124</v>
      </c>
      <c r="B18" s="19" t="s">
        <v>4110</v>
      </c>
      <c r="C18" s="19" t="s">
        <v>4111</v>
      </c>
      <c r="D18" s="19" t="s">
        <v>4112</v>
      </c>
      <c r="E18" s="19" t="s">
        <v>4113</v>
      </c>
      <c r="F18" s="19" t="s">
        <v>4114</v>
      </c>
      <c r="G18" s="19" t="s">
        <v>4115</v>
      </c>
      <c r="H18" s="19" t="s">
        <v>4116</v>
      </c>
      <c r="I18" s="19" t="s">
        <v>4117</v>
      </c>
      <c r="J18" s="19" t="s">
        <v>4118</v>
      </c>
      <c r="K18" s="19" t="s">
        <v>4119</v>
      </c>
      <c r="Q18" s="1">
        <v>1000</v>
      </c>
      <c r="R18" s="19">
        <v>14.4</v>
      </c>
      <c r="S18" s="19">
        <v>12.4</v>
      </c>
      <c r="T18" s="19">
        <v>15.8</v>
      </c>
      <c r="V18" s="81">
        <f t="shared" si="0"/>
        <v>365.84640000000002</v>
      </c>
      <c r="W18" s="81">
        <f t="shared" si="0"/>
        <v>315.03440000000001</v>
      </c>
      <c r="X18" s="81">
        <f t="shared" si="0"/>
        <v>401.41480000000001</v>
      </c>
    </row>
    <row r="19" spans="1:24" ht="28.5" thickTop="1" thickBot="1" x14ac:dyDescent="0.3">
      <c r="A19" s="18" t="s">
        <v>135</v>
      </c>
      <c r="B19" s="19" t="s">
        <v>4120</v>
      </c>
      <c r="C19" s="19" t="s">
        <v>4121</v>
      </c>
      <c r="D19" s="19" t="s">
        <v>4122</v>
      </c>
      <c r="E19" s="19" t="s">
        <v>4123</v>
      </c>
      <c r="F19" s="19" t="s">
        <v>4124</v>
      </c>
      <c r="G19" s="19" t="s">
        <v>4125</v>
      </c>
      <c r="H19" s="19" t="s">
        <v>4126</v>
      </c>
      <c r="I19" s="19" t="s">
        <v>3921</v>
      </c>
      <c r="J19" s="19" t="s">
        <v>4127</v>
      </c>
      <c r="K19" s="19" t="s">
        <v>4128</v>
      </c>
      <c r="Q19" s="80">
        <v>15</v>
      </c>
      <c r="R19" s="35">
        <f>3.0828*Q19^0.2459</f>
        <v>5.9999301012752335</v>
      </c>
      <c r="S19" s="81">
        <f>2.8516*Q19^0.2388</f>
        <v>5.4442642772029641</v>
      </c>
      <c r="T19" s="81">
        <f>3.3876*Q19^0.2442</f>
        <v>6.5628670985144009</v>
      </c>
      <c r="V19" s="81">
        <f t="shared" si="0"/>
        <v>152.43422415299858</v>
      </c>
      <c r="W19" s="81">
        <f t="shared" si="0"/>
        <v>138.31697822661849</v>
      </c>
      <c r="X19" s="81">
        <f t="shared" si="0"/>
        <v>166.73620150485687</v>
      </c>
    </row>
    <row r="20" spans="1:24" ht="28.5" thickTop="1" thickBot="1" x14ac:dyDescent="0.3">
      <c r="A20" s="18" t="s">
        <v>146</v>
      </c>
      <c r="B20" s="19" t="s">
        <v>4129</v>
      </c>
      <c r="C20" s="19" t="s">
        <v>4130</v>
      </c>
      <c r="D20" s="19" t="s">
        <v>4131</v>
      </c>
      <c r="E20" s="19" t="s">
        <v>4132</v>
      </c>
      <c r="F20" s="19" t="s">
        <v>4133</v>
      </c>
      <c r="G20" s="19" t="s">
        <v>4134</v>
      </c>
      <c r="H20" s="19" t="s">
        <v>4135</v>
      </c>
      <c r="I20" s="19" t="s">
        <v>4136</v>
      </c>
      <c r="J20" s="19" t="s">
        <v>4137</v>
      </c>
      <c r="K20" s="19" t="s">
        <v>4138</v>
      </c>
      <c r="Q20" s="80">
        <v>30</v>
      </c>
      <c r="R20" s="35">
        <f>3.0828*Q20^0.2459</f>
        <v>7.1149109174179666</v>
      </c>
      <c r="S20" s="81">
        <f>2.8516*Q20^0.2388</f>
        <v>6.424290360812364</v>
      </c>
      <c r="T20" s="81">
        <f>3.3876*Q20^0.2442</f>
        <v>7.7732947299133563</v>
      </c>
      <c r="V20" s="81">
        <f t="shared" si="0"/>
        <v>180.76142676792085</v>
      </c>
      <c r="W20" s="81">
        <f t="shared" si="0"/>
        <v>163.2155209067989</v>
      </c>
      <c r="X20" s="81">
        <f t="shared" si="0"/>
        <v>197.48832590817872</v>
      </c>
    </row>
    <row r="21" spans="1:24" ht="28.5" thickTop="1" thickBot="1" x14ac:dyDescent="0.3">
      <c r="A21" s="18" t="s">
        <v>157</v>
      </c>
      <c r="B21" s="19" t="s">
        <v>4139</v>
      </c>
      <c r="C21" s="19" t="s">
        <v>4140</v>
      </c>
      <c r="D21" s="19" t="s">
        <v>4141</v>
      </c>
      <c r="E21" s="19" t="s">
        <v>4142</v>
      </c>
      <c r="F21" s="19" t="s">
        <v>4143</v>
      </c>
      <c r="G21" s="19" t="s">
        <v>4144</v>
      </c>
      <c r="H21" s="19" t="s">
        <v>4145</v>
      </c>
      <c r="I21" s="19" t="s">
        <v>4146</v>
      </c>
      <c r="J21" s="19" t="s">
        <v>4147</v>
      </c>
      <c r="K21" s="19" t="s">
        <v>4148</v>
      </c>
    </row>
    <row r="22" spans="1:24" ht="28.5" thickTop="1" thickBot="1" x14ac:dyDescent="0.3">
      <c r="A22" s="18" t="s">
        <v>168</v>
      </c>
      <c r="B22" s="19" t="s">
        <v>4149</v>
      </c>
      <c r="C22" s="19" t="s">
        <v>4150</v>
      </c>
      <c r="D22" s="19" t="s">
        <v>4151</v>
      </c>
      <c r="E22" s="19" t="s">
        <v>4152</v>
      </c>
      <c r="F22" s="19" t="s">
        <v>4153</v>
      </c>
      <c r="G22" s="19" t="s">
        <v>4154</v>
      </c>
      <c r="H22" s="19" t="s">
        <v>4155</v>
      </c>
      <c r="I22" s="19" t="s">
        <v>4156</v>
      </c>
      <c r="J22" s="19" t="s">
        <v>4157</v>
      </c>
      <c r="K22" s="19" t="s">
        <v>4158</v>
      </c>
    </row>
    <row r="23" spans="1:24" ht="28.5" thickTop="1" thickBot="1" x14ac:dyDescent="0.3">
      <c r="A23" s="18" t="s">
        <v>179</v>
      </c>
      <c r="B23" s="19" t="s">
        <v>4159</v>
      </c>
      <c r="C23" s="19" t="s">
        <v>4160</v>
      </c>
      <c r="D23" s="19" t="s">
        <v>4161</v>
      </c>
      <c r="E23" s="19" t="s">
        <v>4162</v>
      </c>
      <c r="F23" s="19" t="s">
        <v>4163</v>
      </c>
      <c r="G23" s="19" t="s">
        <v>4164</v>
      </c>
      <c r="H23" s="19" t="s">
        <v>4165</v>
      </c>
      <c r="I23" s="19" t="s">
        <v>4166</v>
      </c>
      <c r="J23" s="19" t="s">
        <v>4167</v>
      </c>
      <c r="K23" s="19" t="s">
        <v>4168</v>
      </c>
    </row>
    <row r="24" spans="1:24" ht="28.5" thickTop="1" thickBot="1" x14ac:dyDescent="0.3">
      <c r="A24" s="18" t="s">
        <v>190</v>
      </c>
      <c r="B24" s="19" t="s">
        <v>4169</v>
      </c>
      <c r="C24" s="19" t="s">
        <v>4170</v>
      </c>
      <c r="D24" s="19" t="s">
        <v>4171</v>
      </c>
      <c r="E24" s="19" t="s">
        <v>4172</v>
      </c>
      <c r="F24" s="19" t="s">
        <v>4173</v>
      </c>
      <c r="G24" s="19" t="s">
        <v>4174</v>
      </c>
      <c r="H24" s="19" t="s">
        <v>4175</v>
      </c>
      <c r="I24" s="19" t="s">
        <v>4176</v>
      </c>
      <c r="J24" s="19" t="s">
        <v>4177</v>
      </c>
      <c r="K24" s="19" t="s">
        <v>4178</v>
      </c>
    </row>
    <row r="25" spans="1:24" ht="28.5" thickTop="1" thickBot="1" x14ac:dyDescent="0.3">
      <c r="A25" s="18" t="s">
        <v>201</v>
      </c>
      <c r="B25" s="19" t="s">
        <v>4179</v>
      </c>
      <c r="C25" s="19" t="s">
        <v>4180</v>
      </c>
      <c r="D25" s="19" t="s">
        <v>4181</v>
      </c>
      <c r="E25" s="19" t="s">
        <v>4182</v>
      </c>
      <c r="F25" s="19" t="s">
        <v>4183</v>
      </c>
      <c r="G25" s="19" t="s">
        <v>4184</v>
      </c>
      <c r="H25" s="19" t="s">
        <v>4185</v>
      </c>
      <c r="I25" s="19" t="s">
        <v>4186</v>
      </c>
      <c r="J25" s="19" t="s">
        <v>4187</v>
      </c>
      <c r="K25" s="19" t="s">
        <v>4188</v>
      </c>
    </row>
    <row r="26" spans="1:24" ht="15.75" thickTop="1" x14ac:dyDescent="0.25"/>
  </sheetData>
  <mergeCells count="3">
    <mergeCell ref="A4:K4"/>
    <mergeCell ref="A5:A6"/>
    <mergeCell ref="B5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opLeftCell="A17" workbookViewId="0">
      <selection activeCell="M54" sqref="M54"/>
    </sheetView>
  </sheetViews>
  <sheetFormatPr defaultColWidth="8.85546875" defaultRowHeight="15" x14ac:dyDescent="0.25"/>
  <cols>
    <col min="1" max="1" width="8.85546875" style="38"/>
    <col min="2" max="2" width="20.85546875" style="38" customWidth="1"/>
    <col min="3" max="3" width="8.85546875" style="38"/>
    <col min="4" max="4" width="11.42578125" style="37" bestFit="1" customWidth="1"/>
    <col min="5" max="10" width="8.85546875" style="48"/>
    <col min="11" max="13" width="8.85546875" style="37"/>
    <col min="14" max="16" width="8.85546875" style="38"/>
    <col min="17" max="22" width="8.85546875" style="53"/>
    <col min="23" max="27" width="8.85546875" style="38"/>
    <col min="28" max="28" width="21.7109375" style="38" customWidth="1"/>
    <col min="29" max="16384" width="8.85546875" style="38"/>
  </cols>
  <sheetData>
    <row r="1" spans="1:31" x14ac:dyDescent="0.25">
      <c r="B1" s="38" t="s">
        <v>3779</v>
      </c>
      <c r="C1" s="38" t="s">
        <v>212</v>
      </c>
      <c r="D1" s="32">
        <v>1</v>
      </c>
      <c r="E1" s="49">
        <v>2</v>
      </c>
      <c r="F1" s="49">
        <v>5</v>
      </c>
      <c r="G1" s="49">
        <v>10</v>
      </c>
      <c r="H1" s="49">
        <v>25</v>
      </c>
      <c r="I1" s="49">
        <v>50</v>
      </c>
      <c r="J1" s="49">
        <v>100</v>
      </c>
      <c r="K1" s="32">
        <v>200</v>
      </c>
      <c r="L1" s="32">
        <v>500</v>
      </c>
      <c r="M1" s="32">
        <v>1000</v>
      </c>
      <c r="O1" s="37" t="s">
        <v>212</v>
      </c>
      <c r="P1" s="32">
        <v>1</v>
      </c>
      <c r="Q1" s="49">
        <v>2</v>
      </c>
      <c r="R1" s="49">
        <v>5</v>
      </c>
      <c r="S1" s="49">
        <v>10</v>
      </c>
      <c r="T1" s="49">
        <v>25</v>
      </c>
      <c r="U1" s="49">
        <v>50</v>
      </c>
      <c r="V1" s="49">
        <v>100</v>
      </c>
      <c r="W1" s="32">
        <v>200</v>
      </c>
      <c r="X1" s="32">
        <v>500</v>
      </c>
      <c r="Y1" s="32">
        <v>1000</v>
      </c>
      <c r="AB1" s="27" t="s">
        <v>4505</v>
      </c>
      <c r="AC1" s="28">
        <v>38.983330000000002</v>
      </c>
      <c r="AD1" s="29">
        <v>-76.483329999999995</v>
      </c>
      <c r="AE1" s="30">
        <v>3</v>
      </c>
    </row>
    <row r="2" spans="1:31" x14ac:dyDescent="0.25">
      <c r="B2" s="57" t="s">
        <v>4527</v>
      </c>
      <c r="C2" s="37" t="s">
        <v>102</v>
      </c>
      <c r="D2" s="36">
        <v>2.64</v>
      </c>
      <c r="E2" s="52">
        <v>3.19</v>
      </c>
      <c r="F2" s="52">
        <v>4.08</v>
      </c>
      <c r="G2" s="52">
        <v>4.83</v>
      </c>
      <c r="H2" s="52">
        <v>5.93</v>
      </c>
      <c r="I2" s="52">
        <v>6.87</v>
      </c>
      <c r="J2" s="52">
        <v>7.91</v>
      </c>
      <c r="K2" s="36">
        <v>9.0500000000000007</v>
      </c>
      <c r="L2" s="36">
        <v>10.7</v>
      </c>
      <c r="M2" s="36">
        <v>12.1</v>
      </c>
      <c r="N2" s="37"/>
      <c r="O2" s="56" t="s">
        <v>7296</v>
      </c>
      <c r="P2" s="68">
        <f t="shared" ref="P2:Y2" si="0">D2*25.406</f>
        <v>67.071839999999995</v>
      </c>
      <c r="Q2" s="68">
        <f t="shared" si="0"/>
        <v>81.045139999999989</v>
      </c>
      <c r="R2" s="68">
        <f t="shared" si="0"/>
        <v>103.65648</v>
      </c>
      <c r="S2" s="68">
        <f t="shared" si="0"/>
        <v>122.71097999999999</v>
      </c>
      <c r="T2" s="68">
        <f t="shared" si="0"/>
        <v>150.65758</v>
      </c>
      <c r="U2" s="68">
        <f t="shared" si="0"/>
        <v>174.53922</v>
      </c>
      <c r="V2" s="68">
        <f t="shared" si="0"/>
        <v>200.96145999999999</v>
      </c>
      <c r="W2" s="68">
        <f t="shared" si="0"/>
        <v>229.92430000000002</v>
      </c>
      <c r="X2" s="68">
        <f t="shared" si="0"/>
        <v>271.84419999999994</v>
      </c>
      <c r="Y2" s="68">
        <f t="shared" si="0"/>
        <v>307.4126</v>
      </c>
      <c r="Z2" s="35"/>
      <c r="AB2" s="27" t="s">
        <v>3793</v>
      </c>
      <c r="AC2" s="28">
        <v>38.683300000000003</v>
      </c>
      <c r="AD2" s="29">
        <v>-76.666700000000006</v>
      </c>
      <c r="AE2" s="30">
        <v>48.8</v>
      </c>
    </row>
    <row r="3" spans="1:31" x14ac:dyDescent="0.25">
      <c r="B3" s="27" t="s">
        <v>4527</v>
      </c>
      <c r="C3" s="37" t="s">
        <v>1148</v>
      </c>
      <c r="D3" s="36">
        <v>2.93</v>
      </c>
      <c r="E3" s="52">
        <v>3.54</v>
      </c>
      <c r="F3" s="52">
        <v>4.5199999999999996</v>
      </c>
      <c r="G3" s="52">
        <v>5.34</v>
      </c>
      <c r="H3" s="52">
        <v>6.54</v>
      </c>
      <c r="I3" s="52">
        <v>7.57</v>
      </c>
      <c r="J3" s="52">
        <v>8.69</v>
      </c>
      <c r="K3" s="36">
        <v>9.91</v>
      </c>
      <c r="L3" s="36">
        <v>11.7</v>
      </c>
      <c r="M3" s="36">
        <v>13.3</v>
      </c>
      <c r="N3" s="37"/>
      <c r="O3" s="56" t="s">
        <v>7297</v>
      </c>
      <c r="P3" s="67">
        <f>((ABS(D2-D4)+ABS(D2-D3))/2)*25.406</f>
        <v>6.6055599999999997</v>
      </c>
      <c r="Q3" s="67">
        <f t="shared" ref="Q3:Y3" si="1">((ABS(E2-E4)+ABS(E2-E3))/2)*25.406</f>
        <v>7.8758600000000012</v>
      </c>
      <c r="R3" s="67">
        <f t="shared" si="1"/>
        <v>10.162399999999991</v>
      </c>
      <c r="S3" s="67">
        <f t="shared" si="1"/>
        <v>12.194879999999999</v>
      </c>
      <c r="T3" s="67">
        <f t="shared" si="1"/>
        <v>15.116570000000005</v>
      </c>
      <c r="U3" s="67">
        <f t="shared" si="1"/>
        <v>17.91123</v>
      </c>
      <c r="V3" s="67">
        <f t="shared" si="1"/>
        <v>21.08697999999999</v>
      </c>
      <c r="W3" s="67">
        <f t="shared" si="1"/>
        <v>24.643820000000005</v>
      </c>
      <c r="X3" s="67">
        <f t="shared" si="1"/>
        <v>30.360169999999982</v>
      </c>
      <c r="Y3" s="67">
        <f t="shared" si="1"/>
        <v>36.838700000000003</v>
      </c>
      <c r="Z3" s="42"/>
      <c r="AB3" s="27" t="s">
        <v>4521</v>
      </c>
      <c r="AC3" s="28">
        <v>38.212200000000003</v>
      </c>
      <c r="AD3" s="29">
        <v>-75.682199999999995</v>
      </c>
      <c r="AE3" s="30">
        <v>6.1</v>
      </c>
    </row>
    <row r="4" spans="1:31" x14ac:dyDescent="0.25">
      <c r="A4" s="40"/>
      <c r="B4" s="27" t="s">
        <v>4527</v>
      </c>
      <c r="C4" s="40" t="s">
        <v>213</v>
      </c>
      <c r="D4" s="58">
        <v>2.41</v>
      </c>
      <c r="E4" s="59">
        <v>2.92</v>
      </c>
      <c r="F4" s="59">
        <v>3.72</v>
      </c>
      <c r="G4" s="59">
        <v>4.38</v>
      </c>
      <c r="H4" s="59">
        <v>5.35</v>
      </c>
      <c r="I4" s="59">
        <v>6.16</v>
      </c>
      <c r="J4" s="59">
        <v>7.03</v>
      </c>
      <c r="K4" s="58">
        <v>7.97</v>
      </c>
      <c r="L4" s="58">
        <v>9.31</v>
      </c>
      <c r="M4" s="58">
        <v>10.4</v>
      </c>
      <c r="N4" s="40"/>
      <c r="O4" s="69" t="s">
        <v>7298</v>
      </c>
      <c r="P4" s="71">
        <f>P3/2</f>
        <v>3.3027799999999998</v>
      </c>
      <c r="Q4" s="71">
        <f t="shared" ref="Q4:S4" si="2">Q3/2</f>
        <v>3.9379300000000006</v>
      </c>
      <c r="R4" s="71">
        <f t="shared" si="2"/>
        <v>5.0811999999999955</v>
      </c>
      <c r="S4" s="71">
        <f t="shared" si="2"/>
        <v>6.0974399999999997</v>
      </c>
      <c r="T4" s="71">
        <f>T3/2</f>
        <v>7.5582850000000024</v>
      </c>
      <c r="U4" s="71">
        <f t="shared" ref="U4:Y4" si="3">U3/2</f>
        <v>8.9556149999999999</v>
      </c>
      <c r="V4" s="71">
        <f t="shared" si="3"/>
        <v>10.543489999999995</v>
      </c>
      <c r="W4" s="71">
        <f t="shared" si="3"/>
        <v>12.321910000000003</v>
      </c>
      <c r="X4" s="71">
        <f t="shared" si="3"/>
        <v>15.180084999999991</v>
      </c>
      <c r="Y4" s="71">
        <f t="shared" si="3"/>
        <v>18.419350000000001</v>
      </c>
      <c r="Z4" s="35"/>
      <c r="AB4" s="39" t="s">
        <v>4522</v>
      </c>
      <c r="AC4" s="28">
        <v>39.65</v>
      </c>
      <c r="AD4" s="29">
        <v>-77.733329999999995</v>
      </c>
      <c r="AE4" s="30">
        <v>201.2</v>
      </c>
    </row>
    <row r="5" spans="1:31" x14ac:dyDescent="0.25">
      <c r="B5" s="27" t="s">
        <v>3795</v>
      </c>
      <c r="C5" s="37" t="s">
        <v>102</v>
      </c>
      <c r="D5" s="21">
        <v>2.78</v>
      </c>
      <c r="E5" s="50">
        <v>3.38</v>
      </c>
      <c r="F5" s="50">
        <v>4.4000000000000004</v>
      </c>
      <c r="G5" s="50">
        <v>5.28</v>
      </c>
      <c r="H5" s="50">
        <v>6.62</v>
      </c>
      <c r="I5" s="50">
        <v>7.8</v>
      </c>
      <c r="J5" s="50">
        <v>9.1199999999999992</v>
      </c>
      <c r="K5" s="21">
        <v>10.6</v>
      </c>
      <c r="L5" s="21">
        <v>12.9</v>
      </c>
      <c r="M5" s="21">
        <v>14.9</v>
      </c>
      <c r="N5" s="37"/>
      <c r="O5" s="56" t="s">
        <v>7296</v>
      </c>
      <c r="P5" s="68">
        <f t="shared" ref="P5" si="4">D5*25.406</f>
        <v>70.628679999999989</v>
      </c>
      <c r="Q5" s="68">
        <f t="shared" ref="Q5" si="5">E5*25.406</f>
        <v>85.872279999999989</v>
      </c>
      <c r="R5" s="68">
        <f t="shared" ref="R5" si="6">F5*25.406</f>
        <v>111.7864</v>
      </c>
      <c r="S5" s="68">
        <f t="shared" ref="S5" si="7">G5*25.406</f>
        <v>134.14367999999999</v>
      </c>
      <c r="T5" s="68">
        <f t="shared" ref="T5" si="8">H5*25.406</f>
        <v>168.18771999999998</v>
      </c>
      <c r="U5" s="68">
        <f t="shared" ref="U5" si="9">I5*25.406</f>
        <v>198.16679999999999</v>
      </c>
      <c r="V5" s="68">
        <f t="shared" ref="V5" si="10">J5*25.406</f>
        <v>231.70271999999997</v>
      </c>
      <c r="W5" s="68">
        <f t="shared" ref="W5" si="11">K5*25.406</f>
        <v>269.30359999999996</v>
      </c>
      <c r="X5" s="68">
        <f t="shared" ref="X5" si="12">L5*25.406</f>
        <v>327.73739999999998</v>
      </c>
      <c r="Y5" s="68">
        <f t="shared" ref="Y5" si="13">M5*25.406</f>
        <v>378.54939999999999</v>
      </c>
      <c r="Z5" s="35"/>
      <c r="AB5" s="27" t="s">
        <v>3799</v>
      </c>
      <c r="AC5" s="28">
        <v>37.301699999999997</v>
      </c>
      <c r="AD5" s="29">
        <v>-76.703900000000004</v>
      </c>
      <c r="AE5" s="30">
        <v>21.3</v>
      </c>
    </row>
    <row r="6" spans="1:31" x14ac:dyDescent="0.25">
      <c r="B6" s="27" t="s">
        <v>3795</v>
      </c>
      <c r="C6" s="37" t="s">
        <v>1148</v>
      </c>
      <c r="D6" s="21">
        <v>3.07</v>
      </c>
      <c r="E6" s="50">
        <v>3.74</v>
      </c>
      <c r="F6" s="50">
        <v>4.8600000000000003</v>
      </c>
      <c r="G6" s="50">
        <v>5.81</v>
      </c>
      <c r="H6" s="50">
        <v>7.27</v>
      </c>
      <c r="I6" s="50">
        <v>8.5299999999999994</v>
      </c>
      <c r="J6" s="50">
        <v>9.9499999999999993</v>
      </c>
      <c r="K6" s="21">
        <v>11.6</v>
      </c>
      <c r="L6" s="21">
        <v>14</v>
      </c>
      <c r="M6" s="21">
        <v>16.100000000000001</v>
      </c>
      <c r="N6" s="37"/>
      <c r="O6" s="56" t="s">
        <v>7297</v>
      </c>
      <c r="P6" s="67">
        <f>((ABS(D5-D7)+ABS(D5-D6))/2)*25.406</f>
        <v>6.6055599999999997</v>
      </c>
      <c r="Q6" s="67">
        <f t="shared" ref="Q6" si="14">((ABS(E5-E7)+ABS(E5-E6))/2)*25.406</f>
        <v>8.129920000000002</v>
      </c>
      <c r="R6" s="67">
        <f t="shared" ref="R6" si="15">((ABS(F5-F7)+ABS(F5-F6))/2)*25.406</f>
        <v>10.670520000000009</v>
      </c>
      <c r="S6" s="67">
        <f t="shared" ref="S6" si="16">((ABS(G5-G7)+ABS(G5-G6))/2)*25.406</f>
        <v>12.830029999999997</v>
      </c>
      <c r="T6" s="67">
        <f t="shared" ref="T6" si="17">((ABS(H5-H7)+ABS(H5-H6))/2)*25.406</f>
        <v>16.386869999999988</v>
      </c>
      <c r="U6" s="67">
        <f t="shared" ref="U6" si="18">((ABS(I5-I7)+ABS(I5-I6))/2)*25.406</f>
        <v>19.689649999999986</v>
      </c>
      <c r="V6" s="67">
        <f t="shared" ref="V6" si="19">((ABS(J5-J7)+ABS(J5-J6))/2)*25.406</f>
        <v>23.500549999999993</v>
      </c>
      <c r="W6" s="67">
        <f t="shared" ref="W6" si="20">((ABS(K5-K7)+ABS(K5-K6))/2)*25.406</f>
        <v>28.835809999999992</v>
      </c>
      <c r="X6" s="67">
        <f t="shared" ref="X6" si="21">((ABS(L5-L7)+ABS(L5-L6))/2)*25.406</f>
        <v>35.568400000000004</v>
      </c>
      <c r="Y6" s="67">
        <f t="shared" ref="Y6" si="22">((ABS(M5-M7)+ABS(M5-M6))/2)*25.406</f>
        <v>43.190200000000026</v>
      </c>
      <c r="Z6" s="42"/>
      <c r="AB6" s="27" t="s">
        <v>3797</v>
      </c>
      <c r="AC6" s="28">
        <v>36.903300000000002</v>
      </c>
      <c r="AD6" s="29">
        <v>-76.1922</v>
      </c>
      <c r="AE6" s="30">
        <v>9.1</v>
      </c>
    </row>
    <row r="7" spans="1:31" x14ac:dyDescent="0.25">
      <c r="A7" s="40"/>
      <c r="B7" s="57" t="s">
        <v>3795</v>
      </c>
      <c r="C7" s="40" t="s">
        <v>213</v>
      </c>
      <c r="D7" s="41">
        <v>2.5499999999999998</v>
      </c>
      <c r="E7" s="51">
        <v>3.1</v>
      </c>
      <c r="F7" s="51">
        <v>4.0199999999999996</v>
      </c>
      <c r="G7" s="51">
        <v>4.8</v>
      </c>
      <c r="H7" s="51">
        <v>5.98</v>
      </c>
      <c r="I7" s="51">
        <v>6.98</v>
      </c>
      <c r="J7" s="51">
        <v>8.1</v>
      </c>
      <c r="K7" s="41">
        <v>9.33</v>
      </c>
      <c r="L7" s="41">
        <v>11.2</v>
      </c>
      <c r="M7" s="41">
        <v>12.7</v>
      </c>
      <c r="N7" s="40"/>
      <c r="O7" s="69" t="s">
        <v>7298</v>
      </c>
      <c r="P7" s="71">
        <f>P6/2</f>
        <v>3.3027799999999998</v>
      </c>
      <c r="Q7" s="71">
        <f t="shared" ref="Q7" si="23">Q6/2</f>
        <v>4.064960000000001</v>
      </c>
      <c r="R7" s="71">
        <f t="shared" ref="R7" si="24">R6/2</f>
        <v>5.3352600000000043</v>
      </c>
      <c r="S7" s="71">
        <f t="shared" ref="S7" si="25">S6/2</f>
        <v>6.4150149999999986</v>
      </c>
      <c r="T7" s="71">
        <f>T6/2</f>
        <v>8.1934349999999938</v>
      </c>
      <c r="U7" s="71">
        <f t="shared" ref="U7" si="26">U6/2</f>
        <v>9.8448249999999931</v>
      </c>
      <c r="V7" s="71">
        <f t="shared" ref="V7" si="27">V6/2</f>
        <v>11.750274999999997</v>
      </c>
      <c r="W7" s="71">
        <f t="shared" ref="W7" si="28">W6/2</f>
        <v>14.417904999999996</v>
      </c>
      <c r="X7" s="71">
        <f t="shared" ref="X7" si="29">X6/2</f>
        <v>17.784200000000002</v>
      </c>
      <c r="Y7" s="71">
        <f t="shared" ref="Y7" si="30">Y6/2</f>
        <v>21.595100000000013</v>
      </c>
      <c r="Z7" s="35"/>
      <c r="AB7" s="39" t="s">
        <v>4510</v>
      </c>
      <c r="AC7" s="28">
        <v>39.2166</v>
      </c>
      <c r="AD7" s="29">
        <v>-76.051900000000003</v>
      </c>
      <c r="AE7" s="30">
        <v>12.2</v>
      </c>
    </row>
    <row r="8" spans="1:31" x14ac:dyDescent="0.25">
      <c r="B8" s="56" t="s">
        <v>4525</v>
      </c>
      <c r="C8" s="37" t="s">
        <v>102</v>
      </c>
      <c r="D8" s="36">
        <v>2.71</v>
      </c>
      <c r="E8" s="52">
        <v>3.28</v>
      </c>
      <c r="F8" s="52">
        <v>4.2</v>
      </c>
      <c r="G8" s="52">
        <v>4.97</v>
      </c>
      <c r="H8" s="52">
        <v>6.11</v>
      </c>
      <c r="I8" s="52">
        <v>7.09</v>
      </c>
      <c r="J8" s="52">
        <v>8.16</v>
      </c>
      <c r="K8" s="36">
        <v>9.34</v>
      </c>
      <c r="L8" s="36">
        <v>11.1</v>
      </c>
      <c r="M8" s="36">
        <v>12.6</v>
      </c>
      <c r="N8" s="37"/>
      <c r="O8" s="56" t="s">
        <v>7296</v>
      </c>
      <c r="P8" s="68">
        <f t="shared" ref="P8" si="31">D8*25.406</f>
        <v>68.850259999999992</v>
      </c>
      <c r="Q8" s="68">
        <f t="shared" ref="Q8" si="32">E8*25.406</f>
        <v>83.331679999999992</v>
      </c>
      <c r="R8" s="68">
        <f t="shared" ref="R8" si="33">F8*25.406</f>
        <v>106.7052</v>
      </c>
      <c r="S8" s="68">
        <f t="shared" ref="S8" si="34">G8*25.406</f>
        <v>126.26781999999999</v>
      </c>
      <c r="T8" s="68">
        <f t="shared" ref="T8" si="35">H8*25.406</f>
        <v>155.23066</v>
      </c>
      <c r="U8" s="68">
        <f t="shared" ref="U8" si="36">I8*25.406</f>
        <v>180.12853999999999</v>
      </c>
      <c r="V8" s="68">
        <f t="shared" ref="V8" si="37">J8*25.406</f>
        <v>207.31296</v>
      </c>
      <c r="W8" s="68">
        <f t="shared" ref="W8" si="38">K8*25.406</f>
        <v>237.29203999999999</v>
      </c>
      <c r="X8" s="68">
        <f t="shared" ref="X8" si="39">L8*25.406</f>
        <v>282.00659999999999</v>
      </c>
      <c r="Y8" s="68">
        <f t="shared" ref="Y8" si="40">M8*25.406</f>
        <v>320.11559999999997</v>
      </c>
      <c r="Z8" s="35"/>
      <c r="AB8" s="39" t="s">
        <v>4518</v>
      </c>
      <c r="AC8" s="28">
        <v>36.816670000000002</v>
      </c>
      <c r="AD8" s="29">
        <v>-76.033330000000007</v>
      </c>
      <c r="AE8" s="30">
        <v>7</v>
      </c>
    </row>
    <row r="9" spans="1:31" x14ac:dyDescent="0.25">
      <c r="B9" s="48" t="s">
        <v>4525</v>
      </c>
      <c r="C9" s="37" t="s">
        <v>1148</v>
      </c>
      <c r="D9" s="36">
        <v>3</v>
      </c>
      <c r="E9" s="52">
        <v>3.64</v>
      </c>
      <c r="F9" s="52">
        <v>4.6500000000000004</v>
      </c>
      <c r="G9" s="52">
        <v>5.49</v>
      </c>
      <c r="H9" s="52">
        <v>6.74</v>
      </c>
      <c r="I9" s="52">
        <v>7.81</v>
      </c>
      <c r="J9" s="52">
        <v>8.9700000000000006</v>
      </c>
      <c r="K9" s="36">
        <v>10.3</v>
      </c>
      <c r="L9" s="36">
        <v>12.2</v>
      </c>
      <c r="M9" s="36">
        <v>13.8</v>
      </c>
      <c r="N9" s="37"/>
      <c r="O9" s="56" t="s">
        <v>7297</v>
      </c>
      <c r="P9" s="67">
        <f>((ABS(D8-D10)+ABS(D8-D9))/2)*25.406</f>
        <v>6.7325899999999974</v>
      </c>
      <c r="Q9" s="67">
        <f t="shared" ref="Q9" si="41">((ABS(E8-E10)+ABS(E8-E9))/2)*25.406</f>
        <v>8.129920000000002</v>
      </c>
      <c r="R9" s="67">
        <f t="shared" ref="R9" si="42">((ABS(F8-F10)+ABS(F8-F9))/2)*25.406</f>
        <v>10.543490000000006</v>
      </c>
      <c r="S9" s="67">
        <f t="shared" ref="S9" si="43">((ABS(G8-G10)+ABS(G8-G9))/2)*25.406</f>
        <v>12.575970000000002</v>
      </c>
      <c r="T9" s="67">
        <f t="shared" ref="T9" si="44">((ABS(H8-H10)+ABS(H8-H9))/2)*25.406</f>
        <v>15.751720000000002</v>
      </c>
      <c r="U9" s="67">
        <f t="shared" ref="U9" si="45">((ABS(I8-I10)+ABS(I8-I9))/2)*25.406</f>
        <v>18.673409999999997</v>
      </c>
      <c r="V9" s="67">
        <f t="shared" ref="V9" si="46">((ABS(J8-J10)+ABS(J8-J9))/2)*25.406</f>
        <v>21.849160000000008</v>
      </c>
      <c r="W9" s="67">
        <f t="shared" ref="W9" si="47">((ABS(K8-K10)+ABS(K8-K9))/2)*25.406</f>
        <v>26.422239999999999</v>
      </c>
      <c r="X9" s="67">
        <f t="shared" ref="X9" si="48">((ABS(L8-L10)+ABS(L8-L9))/2)*25.406</f>
        <v>32.646709999999977</v>
      </c>
      <c r="Y9" s="67">
        <f t="shared" ref="Y9" si="49">((ABS(M8-M10)+ABS(M8-M9))/2)*25.406</f>
        <v>38.108999999999995</v>
      </c>
      <c r="Z9" s="42"/>
      <c r="AB9" s="27" t="s">
        <v>3794</v>
      </c>
      <c r="AC9" s="28">
        <v>38.883299999999998</v>
      </c>
      <c r="AD9" s="29">
        <v>-75.8</v>
      </c>
      <c r="AE9" s="30">
        <v>14.9</v>
      </c>
    </row>
    <row r="10" spans="1:31" x14ac:dyDescent="0.25">
      <c r="A10" s="40"/>
      <c r="B10" s="48" t="s">
        <v>4525</v>
      </c>
      <c r="C10" s="40" t="s">
        <v>213</v>
      </c>
      <c r="D10" s="58">
        <v>2.4700000000000002</v>
      </c>
      <c r="E10" s="59">
        <v>3</v>
      </c>
      <c r="F10" s="59">
        <v>3.82</v>
      </c>
      <c r="G10" s="59">
        <v>4.5</v>
      </c>
      <c r="H10" s="59">
        <v>5.5</v>
      </c>
      <c r="I10" s="59">
        <v>6.34</v>
      </c>
      <c r="J10" s="59">
        <v>7.25</v>
      </c>
      <c r="K10" s="58">
        <v>8.2200000000000006</v>
      </c>
      <c r="L10" s="58">
        <v>9.6300000000000008</v>
      </c>
      <c r="M10" s="58">
        <v>10.8</v>
      </c>
      <c r="N10" s="40"/>
      <c r="O10" s="69" t="s">
        <v>7298</v>
      </c>
      <c r="P10" s="71">
        <f>P9/2</f>
        <v>3.3662949999999987</v>
      </c>
      <c r="Q10" s="71">
        <f t="shared" ref="Q10" si="50">Q9/2</f>
        <v>4.064960000000001</v>
      </c>
      <c r="R10" s="71">
        <f t="shared" ref="R10" si="51">R9/2</f>
        <v>5.2717450000000028</v>
      </c>
      <c r="S10" s="71">
        <f t="shared" ref="S10" si="52">S9/2</f>
        <v>6.2879850000000008</v>
      </c>
      <c r="T10" s="71">
        <f>T9/2</f>
        <v>7.8758600000000012</v>
      </c>
      <c r="U10" s="71">
        <f t="shared" ref="U10" si="53">U9/2</f>
        <v>9.3367049999999985</v>
      </c>
      <c r="V10" s="71">
        <f t="shared" ref="V10" si="54">V9/2</f>
        <v>10.924580000000004</v>
      </c>
      <c r="W10" s="71">
        <f t="shared" ref="W10" si="55">W9/2</f>
        <v>13.211119999999999</v>
      </c>
      <c r="X10" s="71">
        <f t="shared" ref="X10" si="56">X9/2</f>
        <v>16.323354999999989</v>
      </c>
      <c r="Y10" s="71">
        <f t="shared" ref="Y10" si="57">Y9/2</f>
        <v>19.054499999999997</v>
      </c>
      <c r="Z10" s="35"/>
      <c r="AB10" s="27" t="s">
        <v>4513</v>
      </c>
      <c r="AC10" s="28">
        <v>37.508299999999998</v>
      </c>
      <c r="AD10" s="29">
        <v>-78.533299999999997</v>
      </c>
      <c r="AE10" s="30">
        <v>176.8</v>
      </c>
    </row>
    <row r="11" spans="1:31" x14ac:dyDescent="0.25">
      <c r="B11" s="27" t="s">
        <v>3800</v>
      </c>
      <c r="C11" s="37" t="s">
        <v>102</v>
      </c>
      <c r="D11" s="21">
        <v>2.74</v>
      </c>
      <c r="E11" s="50">
        <v>3.32</v>
      </c>
      <c r="F11" s="50">
        <v>4.24</v>
      </c>
      <c r="G11" s="50">
        <v>5.0199999999999996</v>
      </c>
      <c r="H11" s="50">
        <v>6.18</v>
      </c>
      <c r="I11" s="50">
        <v>7.16</v>
      </c>
      <c r="J11" s="50">
        <v>8.25</v>
      </c>
      <c r="K11" s="21">
        <v>9.4499999999999993</v>
      </c>
      <c r="L11" s="21">
        <v>11.2</v>
      </c>
      <c r="M11" s="21">
        <v>12.7</v>
      </c>
      <c r="N11" s="37"/>
      <c r="O11" s="56" t="s">
        <v>7296</v>
      </c>
      <c r="P11" s="68">
        <f t="shared" ref="P11" si="58">D11*25.406</f>
        <v>69.612440000000007</v>
      </c>
      <c r="Q11" s="68">
        <f t="shared" ref="Q11" si="59">E11*25.406</f>
        <v>84.347919999999988</v>
      </c>
      <c r="R11" s="68">
        <f t="shared" ref="R11" si="60">F11*25.406</f>
        <v>107.72144</v>
      </c>
      <c r="S11" s="68">
        <f t="shared" ref="S11" si="61">G11*25.406</f>
        <v>127.53811999999998</v>
      </c>
      <c r="T11" s="68">
        <f t="shared" ref="T11" si="62">H11*25.406</f>
        <v>157.00907999999998</v>
      </c>
      <c r="U11" s="68">
        <f t="shared" ref="U11" si="63">I11*25.406</f>
        <v>181.90696</v>
      </c>
      <c r="V11" s="68">
        <f t="shared" ref="V11" si="64">J11*25.406</f>
        <v>209.59949999999998</v>
      </c>
      <c r="W11" s="68">
        <f t="shared" ref="W11" si="65">K11*25.406</f>
        <v>240.08669999999998</v>
      </c>
      <c r="X11" s="68">
        <f t="shared" ref="X11" si="66">L11*25.406</f>
        <v>284.54719999999998</v>
      </c>
      <c r="Y11" s="68">
        <f t="shared" ref="Y11" si="67">M11*25.406</f>
        <v>322.65619999999996</v>
      </c>
      <c r="Z11" s="35"/>
      <c r="AB11" s="39" t="s">
        <v>4516</v>
      </c>
      <c r="AC11" s="28">
        <v>36.771099999999997</v>
      </c>
      <c r="AD11" s="29">
        <v>-77.7928</v>
      </c>
      <c r="AE11" s="30">
        <v>99.1</v>
      </c>
    </row>
    <row r="12" spans="1:31" x14ac:dyDescent="0.25">
      <c r="B12" s="27" t="s">
        <v>3800</v>
      </c>
      <c r="C12" s="37" t="s">
        <v>1148</v>
      </c>
      <c r="D12" s="21">
        <v>2.5299999999999998</v>
      </c>
      <c r="E12" s="50">
        <v>3.07</v>
      </c>
      <c r="F12" s="50">
        <v>3.91</v>
      </c>
      <c r="G12" s="50">
        <v>4.6100000000000003</v>
      </c>
      <c r="H12" s="50">
        <v>5.63</v>
      </c>
      <c r="I12" s="50">
        <v>6.48</v>
      </c>
      <c r="J12" s="50">
        <v>7.4</v>
      </c>
      <c r="K12" s="21">
        <v>8.39</v>
      </c>
      <c r="L12" s="21">
        <v>9.81</v>
      </c>
      <c r="M12" s="21">
        <v>11</v>
      </c>
      <c r="N12" s="37"/>
      <c r="O12" s="56" t="s">
        <v>7297</v>
      </c>
      <c r="P12" s="67">
        <f>((ABS(D11-D13)+ABS(D11-D12))/2)*25.406</f>
        <v>6.0974399999999997</v>
      </c>
      <c r="Q12" s="67">
        <f t="shared" ref="Q12" si="68">((ABS(E11-E13)+ABS(E11-E12))/2)*25.406</f>
        <v>7.2407100000000035</v>
      </c>
      <c r="R12" s="67">
        <f t="shared" ref="R12" si="69">((ABS(F11-F13)+ABS(F11-F12))/2)*25.406</f>
        <v>9.4002200000000027</v>
      </c>
      <c r="S12" s="67">
        <f t="shared" ref="S12" si="70">((ABS(G11-G13)+ABS(G11-G12))/2)*25.406</f>
        <v>11.178639999999998</v>
      </c>
      <c r="T12" s="67">
        <f t="shared" ref="T12" si="71">((ABS(H11-H13)+ABS(H11-H12))/2)*25.406</f>
        <v>13.973300000000005</v>
      </c>
      <c r="U12" s="67">
        <f t="shared" ref="U12" si="72">((ABS(I11-I13)+ABS(I11-I12))/2)*25.406</f>
        <v>16.767959999999992</v>
      </c>
      <c r="V12" s="67">
        <f t="shared" ref="V12" si="73">((ABS(J11-J13)+ABS(J11-J12))/2)*25.406</f>
        <v>19.816680000000005</v>
      </c>
      <c r="W12" s="67">
        <f t="shared" ref="W12" si="74">((ABS(K11-K13)+ABS(K11-K12))/2)*25.406</f>
        <v>24.262730000000001</v>
      </c>
      <c r="X12" s="67">
        <f t="shared" ref="X12" si="75">((ABS(L11-L13)+ABS(L11-L12))/2)*25.406</f>
        <v>30.360169999999982</v>
      </c>
      <c r="Y12" s="67">
        <f t="shared" ref="Y12" si="76">((ABS(M11-M13)+ABS(M11-M12))/2)*25.406</f>
        <v>35.568400000000004</v>
      </c>
      <c r="Z12" s="42"/>
      <c r="AB12" s="27" t="s">
        <v>4520</v>
      </c>
      <c r="AC12" s="28">
        <v>38.365000000000002</v>
      </c>
      <c r="AD12" s="29">
        <v>-75.589200000000005</v>
      </c>
      <c r="AE12" s="30">
        <v>3</v>
      </c>
    </row>
    <row r="13" spans="1:31" x14ac:dyDescent="0.25">
      <c r="A13" s="40"/>
      <c r="B13" s="27" t="s">
        <v>3800</v>
      </c>
      <c r="C13" s="40" t="s">
        <v>213</v>
      </c>
      <c r="D13" s="41">
        <v>3.01</v>
      </c>
      <c r="E13" s="51">
        <v>3.64</v>
      </c>
      <c r="F13" s="51">
        <v>4.6500000000000004</v>
      </c>
      <c r="G13" s="51">
        <v>5.49</v>
      </c>
      <c r="H13" s="51">
        <v>6.73</v>
      </c>
      <c r="I13" s="51">
        <v>7.8</v>
      </c>
      <c r="J13" s="51">
        <v>8.9600000000000009</v>
      </c>
      <c r="K13" s="41">
        <v>10.3</v>
      </c>
      <c r="L13" s="41">
        <v>12.2</v>
      </c>
      <c r="M13" s="41">
        <v>13.8</v>
      </c>
      <c r="N13" s="40"/>
      <c r="O13" s="69" t="s">
        <v>7298</v>
      </c>
      <c r="P13" s="71">
        <f>P12/2</f>
        <v>3.0487199999999999</v>
      </c>
      <c r="Q13" s="71">
        <f t="shared" ref="Q13" si="77">Q12/2</f>
        <v>3.6203550000000018</v>
      </c>
      <c r="R13" s="71">
        <f t="shared" ref="R13" si="78">R12/2</f>
        <v>4.7001100000000013</v>
      </c>
      <c r="S13" s="71">
        <f t="shared" ref="S13" si="79">S12/2</f>
        <v>5.589319999999999</v>
      </c>
      <c r="T13" s="71">
        <f>T12/2</f>
        <v>6.9866500000000027</v>
      </c>
      <c r="U13" s="71">
        <f t="shared" ref="U13" si="80">U12/2</f>
        <v>8.3839799999999958</v>
      </c>
      <c r="V13" s="71">
        <f t="shared" ref="V13" si="81">V12/2</f>
        <v>9.9083400000000026</v>
      </c>
      <c r="W13" s="71">
        <f t="shared" ref="W13" si="82">W12/2</f>
        <v>12.131365000000001</v>
      </c>
      <c r="X13" s="71">
        <f t="shared" ref="X13" si="83">X12/2</f>
        <v>15.180084999999991</v>
      </c>
      <c r="Y13" s="71">
        <f t="shared" ref="Y13" si="84">Y12/2</f>
        <v>17.784200000000002</v>
      </c>
      <c r="Z13" s="35"/>
    </row>
    <row r="14" spans="1:31" x14ac:dyDescent="0.25">
      <c r="B14" s="27" t="s">
        <v>4529</v>
      </c>
      <c r="C14" s="37" t="s">
        <v>102</v>
      </c>
      <c r="D14" s="36">
        <v>2.5499999999999998</v>
      </c>
      <c r="E14" s="52">
        <v>3.07</v>
      </c>
      <c r="F14" s="52">
        <v>3.91</v>
      </c>
      <c r="G14" s="52">
        <v>4.63</v>
      </c>
      <c r="H14" s="52">
        <v>5.75</v>
      </c>
      <c r="I14" s="52">
        <v>6.74</v>
      </c>
      <c r="J14" s="52">
        <v>7.85</v>
      </c>
      <c r="K14" s="36">
        <v>9.1300000000000008</v>
      </c>
      <c r="L14" s="36">
        <v>11.1</v>
      </c>
      <c r="M14" s="36">
        <v>12.8</v>
      </c>
      <c r="N14" s="37"/>
      <c r="O14" s="56" t="s">
        <v>7296</v>
      </c>
      <c r="P14" s="68">
        <f t="shared" ref="P14" si="85">D14*25.406</f>
        <v>64.785299999999992</v>
      </c>
      <c r="Q14" s="68">
        <f t="shared" ref="Q14" si="86">E14*25.406</f>
        <v>77.996419999999986</v>
      </c>
      <c r="R14" s="68">
        <f t="shared" ref="R14" si="87">F14*25.406</f>
        <v>99.337459999999993</v>
      </c>
      <c r="S14" s="68">
        <f t="shared" ref="S14" si="88">G14*25.406</f>
        <v>117.62978</v>
      </c>
      <c r="T14" s="68">
        <f t="shared" ref="T14" si="89">H14*25.406</f>
        <v>146.08449999999999</v>
      </c>
      <c r="U14" s="68">
        <f t="shared" ref="U14" si="90">I14*25.406</f>
        <v>171.23643999999999</v>
      </c>
      <c r="V14" s="68">
        <f t="shared" ref="V14" si="91">J14*25.406</f>
        <v>199.43709999999999</v>
      </c>
      <c r="W14" s="68">
        <f t="shared" ref="W14" si="92">K14*25.406</f>
        <v>231.95678000000001</v>
      </c>
      <c r="X14" s="68">
        <f t="shared" ref="X14" si="93">L14*25.406</f>
        <v>282.00659999999999</v>
      </c>
      <c r="Y14" s="68">
        <f t="shared" ref="Y14" si="94">M14*25.406</f>
        <v>325.1968</v>
      </c>
      <c r="Z14" s="35"/>
      <c r="AB14" s="39" t="s">
        <v>4507</v>
      </c>
      <c r="AC14" s="28">
        <v>38.231729999999999</v>
      </c>
      <c r="AD14" s="29">
        <v>-75.376059999999995</v>
      </c>
      <c r="AE14" s="30">
        <v>9.1</v>
      </c>
    </row>
    <row r="15" spans="1:31" x14ac:dyDescent="0.25">
      <c r="B15" s="27" t="s">
        <v>4529</v>
      </c>
      <c r="C15" s="37" t="s">
        <v>1148</v>
      </c>
      <c r="D15" s="36">
        <v>2.81</v>
      </c>
      <c r="E15" s="52">
        <v>3.39</v>
      </c>
      <c r="F15" s="52">
        <v>4.3</v>
      </c>
      <c r="G15" s="52">
        <v>5.09</v>
      </c>
      <c r="H15" s="52">
        <v>6.29</v>
      </c>
      <c r="I15" s="52">
        <v>7.34</v>
      </c>
      <c r="J15" s="52">
        <v>8.5399999999999991</v>
      </c>
      <c r="K15" s="36">
        <v>9.9</v>
      </c>
      <c r="L15" s="36">
        <v>12</v>
      </c>
      <c r="M15" s="36">
        <v>13.9</v>
      </c>
      <c r="N15" s="37"/>
      <c r="O15" s="56" t="s">
        <v>7297</v>
      </c>
      <c r="P15" s="67">
        <f>((ABS(D14-D16)+ABS(D14-D15))/2)*25.406</f>
        <v>5.970410000000002</v>
      </c>
      <c r="Q15" s="67">
        <f t="shared" ref="Q15" si="95">((ABS(E14-E16)+ABS(E14-E15))/2)*25.406</f>
        <v>7.2407100000000035</v>
      </c>
      <c r="R15" s="67">
        <f t="shared" ref="R15" si="96">((ABS(F14-F16)+ABS(F14-F15))/2)*25.406</f>
        <v>9.1461599999999965</v>
      </c>
      <c r="S15" s="67">
        <f t="shared" ref="S15" si="97">((ABS(G14-G16)+ABS(G14-G15))/2)*25.406</f>
        <v>11.05161</v>
      </c>
      <c r="T15" s="67">
        <f t="shared" ref="T15" si="98">((ABS(H14-H16)+ABS(H14-H15))/2)*25.406</f>
        <v>13.846269999999997</v>
      </c>
      <c r="U15" s="67">
        <f t="shared" ref="U15" si="99">((ABS(I14-I16)+ABS(I14-I15))/2)*25.406</f>
        <v>16.386869999999998</v>
      </c>
      <c r="V15" s="67">
        <f t="shared" ref="V15" si="100">((ABS(J14-J16)+ABS(J14-J15))/2)*25.406</f>
        <v>19.816679999999984</v>
      </c>
      <c r="W15" s="67">
        <f t="shared" ref="W15" si="101">((ABS(K14-K16)+ABS(K14-K15))/2)*25.406</f>
        <v>23.881640000000008</v>
      </c>
      <c r="X15" s="67">
        <f t="shared" ref="X15" si="102">((ABS(L14-L16)+ABS(L14-L15))/2)*25.406</f>
        <v>30.614229999999999</v>
      </c>
      <c r="Y15" s="67">
        <f t="shared" ref="Y15" si="103">((ABS(M14-M16)+ABS(M14-M15))/2)*25.406</f>
        <v>38.108999999999995</v>
      </c>
      <c r="Z15" s="42"/>
    </row>
    <row r="16" spans="1:31" x14ac:dyDescent="0.25">
      <c r="A16" s="40"/>
      <c r="B16" s="27" t="s">
        <v>4529</v>
      </c>
      <c r="C16" s="40" t="s">
        <v>213</v>
      </c>
      <c r="D16" s="58">
        <v>2.34</v>
      </c>
      <c r="E16" s="59">
        <v>2.82</v>
      </c>
      <c r="F16" s="59">
        <v>3.58</v>
      </c>
      <c r="G16" s="59">
        <v>4.22</v>
      </c>
      <c r="H16" s="59">
        <v>5.2</v>
      </c>
      <c r="I16" s="59">
        <v>6.05</v>
      </c>
      <c r="J16" s="59">
        <v>6.98</v>
      </c>
      <c r="K16" s="58">
        <v>8.02</v>
      </c>
      <c r="L16" s="58">
        <v>9.59</v>
      </c>
      <c r="M16" s="58">
        <v>10.9</v>
      </c>
      <c r="N16" s="40"/>
      <c r="O16" s="69" t="s">
        <v>7298</v>
      </c>
      <c r="P16" s="71">
        <f>P15/2</f>
        <v>2.985205000000001</v>
      </c>
      <c r="Q16" s="71">
        <f t="shared" ref="Q16" si="104">Q15/2</f>
        <v>3.6203550000000018</v>
      </c>
      <c r="R16" s="71">
        <f t="shared" ref="R16" si="105">R15/2</f>
        <v>4.5730799999999983</v>
      </c>
      <c r="S16" s="71">
        <f t="shared" ref="S16" si="106">S15/2</f>
        <v>5.5258050000000001</v>
      </c>
      <c r="T16" s="71">
        <f>T15/2</f>
        <v>6.9231349999999985</v>
      </c>
      <c r="U16" s="71">
        <f t="shared" ref="U16" si="107">U15/2</f>
        <v>8.1934349999999991</v>
      </c>
      <c r="V16" s="71">
        <f t="shared" ref="V16" si="108">V15/2</f>
        <v>9.9083399999999919</v>
      </c>
      <c r="W16" s="71">
        <f t="shared" ref="W16" si="109">W15/2</f>
        <v>11.940820000000004</v>
      </c>
      <c r="X16" s="71">
        <f t="shared" ref="X16" si="110">X15/2</f>
        <v>15.307115</v>
      </c>
      <c r="Y16" s="71">
        <f t="shared" ref="Y16" si="111">Y15/2</f>
        <v>19.054499999999997</v>
      </c>
      <c r="Z16" s="35"/>
    </row>
    <row r="17" spans="1:37" x14ac:dyDescent="0.25">
      <c r="B17" s="37" t="s">
        <v>3798</v>
      </c>
      <c r="C17" s="37" t="s">
        <v>102</v>
      </c>
      <c r="D17" s="21">
        <v>2.67</v>
      </c>
      <c r="E17" s="50">
        <v>3.24</v>
      </c>
      <c r="F17" s="50">
        <v>4.18</v>
      </c>
      <c r="G17" s="50">
        <v>4.97</v>
      </c>
      <c r="H17" s="50">
        <v>6.11</v>
      </c>
      <c r="I17" s="50">
        <v>7.09</v>
      </c>
      <c r="J17" s="50">
        <v>8.1199999999999992</v>
      </c>
      <c r="K17" s="21">
        <v>9.26</v>
      </c>
      <c r="L17" s="21">
        <v>10.9</v>
      </c>
      <c r="M17" s="21">
        <v>12.3</v>
      </c>
      <c r="N17" s="37"/>
      <c r="O17" s="56" t="s">
        <v>7296</v>
      </c>
      <c r="P17" s="68">
        <f t="shared" ref="P17" si="112">D17*25.406</f>
        <v>67.834019999999995</v>
      </c>
      <c r="Q17" s="68">
        <f t="shared" ref="Q17" si="113">E17*25.406</f>
        <v>82.315439999999995</v>
      </c>
      <c r="R17" s="68">
        <f t="shared" ref="R17" si="114">F17*25.406</f>
        <v>106.19707999999999</v>
      </c>
      <c r="S17" s="68">
        <f t="shared" ref="S17" si="115">G17*25.406</f>
        <v>126.26781999999999</v>
      </c>
      <c r="T17" s="68">
        <f t="shared" ref="T17" si="116">H17*25.406</f>
        <v>155.23066</v>
      </c>
      <c r="U17" s="68">
        <f t="shared" ref="U17" si="117">I17*25.406</f>
        <v>180.12853999999999</v>
      </c>
      <c r="V17" s="68">
        <f t="shared" ref="V17" si="118">J17*25.406</f>
        <v>206.29671999999997</v>
      </c>
      <c r="W17" s="68">
        <f t="shared" ref="W17" si="119">K17*25.406</f>
        <v>235.25955999999999</v>
      </c>
      <c r="X17" s="68">
        <f t="shared" ref="X17" si="120">L17*25.406</f>
        <v>276.92539999999997</v>
      </c>
      <c r="Y17" s="68">
        <f t="shared" ref="Y17" si="121">M17*25.406</f>
        <v>312.49380000000002</v>
      </c>
      <c r="Z17" s="35"/>
      <c r="AB17" s="38">
        <v>2.74</v>
      </c>
      <c r="AC17" s="38">
        <v>3.32</v>
      </c>
      <c r="AD17" s="38">
        <v>4.24</v>
      </c>
      <c r="AE17" s="38">
        <v>5.0199999999999996</v>
      </c>
      <c r="AF17" s="38">
        <v>6.18</v>
      </c>
      <c r="AG17" s="38">
        <v>7.16</v>
      </c>
      <c r="AH17" s="38">
        <v>8.25</v>
      </c>
      <c r="AI17" s="38">
        <v>9.4499999999999993</v>
      </c>
      <c r="AJ17" s="38">
        <v>11.2</v>
      </c>
      <c r="AK17" s="38">
        <v>12.7</v>
      </c>
    </row>
    <row r="18" spans="1:37" x14ac:dyDescent="0.25">
      <c r="B18" s="48" t="s">
        <v>3798</v>
      </c>
      <c r="C18" s="37" t="s">
        <v>1148</v>
      </c>
      <c r="D18" s="21">
        <v>2.94</v>
      </c>
      <c r="E18" s="50">
        <v>3.57</v>
      </c>
      <c r="F18" s="50">
        <v>4.62</v>
      </c>
      <c r="G18" s="50">
        <v>5.51</v>
      </c>
      <c r="H18" s="50">
        <v>6.83</v>
      </c>
      <c r="I18" s="50">
        <v>7.97</v>
      </c>
      <c r="J18" s="50">
        <v>9.24</v>
      </c>
      <c r="K18" s="21">
        <v>10.6</v>
      </c>
      <c r="L18" s="21">
        <v>12.8</v>
      </c>
      <c r="M18" s="21">
        <v>14.6</v>
      </c>
      <c r="N18" s="37"/>
      <c r="O18" s="56" t="s">
        <v>7297</v>
      </c>
      <c r="P18" s="67">
        <f>((ABS(D17-D19)+ABS(D17-D18))/2)*25.406</f>
        <v>11.305670000000001</v>
      </c>
      <c r="Q18" s="67">
        <f t="shared" ref="Q18" si="122">((ABS(E17-E19)+ABS(E17-E18))/2)*25.406</f>
        <v>13.846269999999992</v>
      </c>
      <c r="R18" s="67">
        <f t="shared" ref="R18" si="123">((ABS(F17-F19)+ABS(F17-F18))/2)*25.406</f>
        <v>18.292320000000004</v>
      </c>
      <c r="S18" s="67">
        <f t="shared" ref="S18" si="124">((ABS(G17-G19)+ABS(G17-G18))/2)*25.406</f>
        <v>22.230249999999998</v>
      </c>
      <c r="T18" s="67">
        <f t="shared" ref="T18" si="125">((ABS(H17-H19)+ABS(H17-H18))/2)*25.406</f>
        <v>28.962839999999989</v>
      </c>
      <c r="U18" s="67">
        <f t="shared" ref="U18" si="126">((ABS(I17-I19)+ABS(I17-I18))/2)*25.406</f>
        <v>34.806219999999989</v>
      </c>
      <c r="V18" s="67">
        <f t="shared" ref="V18" si="127">((ABS(J17-J19)+ABS(J17-J18))/2)*25.406</f>
        <v>43.190200000000026</v>
      </c>
      <c r="W18" s="67">
        <f t="shared" ref="W18" si="128">((ABS(K17-K19)+ABS(K17-K18))/2)*25.406</f>
        <v>50.557940000000002</v>
      </c>
      <c r="X18" s="67">
        <f t="shared" ref="X18" si="129">((ABS(L17-L19)+ABS(L17-L18))/2)*25.406</f>
        <v>67.325900000000004</v>
      </c>
      <c r="Y18" s="67">
        <f t="shared" ref="Y18" si="130">((ABS(M17-M19)+ABS(M17-M18))/2)*25.406</f>
        <v>81.299199999999956</v>
      </c>
      <c r="Z18" s="42"/>
      <c r="AB18" s="38">
        <v>2.5299999999999998</v>
      </c>
      <c r="AC18" s="38">
        <v>3.07</v>
      </c>
      <c r="AD18" s="38">
        <v>3.91</v>
      </c>
      <c r="AE18" s="38">
        <v>4.6100000000000003</v>
      </c>
      <c r="AF18" s="38">
        <v>5.63</v>
      </c>
      <c r="AG18" s="38">
        <v>6.48</v>
      </c>
      <c r="AH18" s="38">
        <v>7.4</v>
      </c>
      <c r="AI18" s="38">
        <v>8.39</v>
      </c>
      <c r="AJ18" s="38">
        <v>9.81</v>
      </c>
      <c r="AK18" s="38">
        <v>11</v>
      </c>
    </row>
    <row r="19" spans="1:37" x14ac:dyDescent="0.25">
      <c r="A19" s="40"/>
      <c r="B19" s="48" t="s">
        <v>3798</v>
      </c>
      <c r="C19" s="40" t="s">
        <v>213</v>
      </c>
      <c r="D19" s="41">
        <v>3.29</v>
      </c>
      <c r="E19" s="51">
        <v>4</v>
      </c>
      <c r="F19" s="51">
        <v>5.18</v>
      </c>
      <c r="G19" s="51">
        <v>6.18</v>
      </c>
      <c r="H19" s="51">
        <v>7.67</v>
      </c>
      <c r="I19" s="51">
        <v>8.9499999999999993</v>
      </c>
      <c r="J19" s="51">
        <v>10.4</v>
      </c>
      <c r="K19" s="41">
        <v>11.9</v>
      </c>
      <c r="L19" s="41">
        <v>14.3</v>
      </c>
      <c r="M19" s="41">
        <v>16.399999999999999</v>
      </c>
      <c r="N19" s="40"/>
      <c r="O19" s="69" t="s">
        <v>7298</v>
      </c>
      <c r="P19" s="71">
        <f>P18/2</f>
        <v>5.6528350000000005</v>
      </c>
      <c r="Q19" s="71">
        <f t="shared" ref="Q19" si="131">Q18/2</f>
        <v>6.9231349999999958</v>
      </c>
      <c r="R19" s="71">
        <f t="shared" ref="R19" si="132">R18/2</f>
        <v>9.1461600000000018</v>
      </c>
      <c r="S19" s="71">
        <f t="shared" ref="S19" si="133">S18/2</f>
        <v>11.115124999999999</v>
      </c>
      <c r="T19" s="71">
        <f>T18/2</f>
        <v>14.481419999999995</v>
      </c>
      <c r="U19" s="71">
        <f t="shared" ref="U19" si="134">U18/2</f>
        <v>17.403109999999995</v>
      </c>
      <c r="V19" s="71">
        <f t="shared" ref="V19" si="135">V18/2</f>
        <v>21.595100000000013</v>
      </c>
      <c r="W19" s="71">
        <f t="shared" ref="W19" si="136">W18/2</f>
        <v>25.278970000000001</v>
      </c>
      <c r="X19" s="71">
        <f t="shared" ref="X19" si="137">X18/2</f>
        <v>33.662950000000002</v>
      </c>
      <c r="Y19" s="71">
        <f t="shared" ref="Y19" si="138">Y18/2</f>
        <v>40.649599999999978</v>
      </c>
      <c r="Z19" s="35"/>
      <c r="AB19" s="38">
        <v>3.01</v>
      </c>
      <c r="AC19" s="38">
        <v>3.64</v>
      </c>
      <c r="AD19" s="38">
        <v>4.6500000000000004</v>
      </c>
      <c r="AE19" s="38">
        <v>5.49</v>
      </c>
      <c r="AF19" s="38">
        <v>6.73</v>
      </c>
      <c r="AG19" s="38">
        <v>7.8</v>
      </c>
      <c r="AH19" s="38">
        <v>8.9600000000000009</v>
      </c>
      <c r="AI19" s="38">
        <v>10.3</v>
      </c>
      <c r="AJ19" s="38">
        <v>12.2</v>
      </c>
      <c r="AK19" s="38">
        <v>13.8</v>
      </c>
    </row>
    <row r="20" spans="1:37" x14ac:dyDescent="0.25">
      <c r="B20" s="27" t="s">
        <v>4528</v>
      </c>
      <c r="C20" s="37" t="s">
        <v>102</v>
      </c>
      <c r="D20" s="36">
        <v>2.66</v>
      </c>
      <c r="E20" s="52">
        <v>3.22</v>
      </c>
      <c r="F20" s="52">
        <v>4.1399999999999997</v>
      </c>
      <c r="G20" s="52">
        <v>4.9400000000000004</v>
      </c>
      <c r="H20" s="52">
        <v>6.19</v>
      </c>
      <c r="I20" s="52">
        <v>7.29</v>
      </c>
      <c r="J20" s="52">
        <v>8.5399999999999991</v>
      </c>
      <c r="K20" s="36">
        <v>9.9600000000000009</v>
      </c>
      <c r="L20" s="36">
        <v>12.2</v>
      </c>
      <c r="M20" s="36">
        <v>14.1</v>
      </c>
      <c r="N20" s="37"/>
      <c r="O20" s="56" t="s">
        <v>7296</v>
      </c>
      <c r="P20" s="68">
        <f t="shared" ref="P20" si="139">D20*25.406</f>
        <v>67.57996</v>
      </c>
      <c r="Q20" s="68">
        <f t="shared" ref="Q20" si="140">E20*25.406</f>
        <v>81.807320000000004</v>
      </c>
      <c r="R20" s="68">
        <f t="shared" ref="R20" si="141">F20*25.406</f>
        <v>105.18083999999999</v>
      </c>
      <c r="S20" s="68">
        <f t="shared" ref="S20" si="142">G20*25.406</f>
        <v>125.50564</v>
      </c>
      <c r="T20" s="68">
        <f t="shared" ref="T20" si="143">H20*25.406</f>
        <v>157.26313999999999</v>
      </c>
      <c r="U20" s="68">
        <f t="shared" ref="U20" si="144">I20*25.406</f>
        <v>185.20973999999998</v>
      </c>
      <c r="V20" s="68">
        <f t="shared" ref="V20" si="145">J20*25.406</f>
        <v>216.96723999999998</v>
      </c>
      <c r="W20" s="68">
        <f t="shared" ref="W20" si="146">K20*25.406</f>
        <v>253.04376000000002</v>
      </c>
      <c r="X20" s="68">
        <f t="shared" ref="X20" si="147">L20*25.406</f>
        <v>309.95319999999998</v>
      </c>
      <c r="Y20" s="68">
        <f t="shared" ref="Y20" si="148">M20*25.406</f>
        <v>358.22459999999995</v>
      </c>
      <c r="Z20" s="35"/>
    </row>
    <row r="21" spans="1:37" x14ac:dyDescent="0.25">
      <c r="B21" s="27" t="s">
        <v>4528</v>
      </c>
      <c r="C21" s="37" t="s">
        <v>1148</v>
      </c>
      <c r="D21" s="36">
        <v>2.94</v>
      </c>
      <c r="E21" s="52">
        <v>3.55</v>
      </c>
      <c r="F21" s="52">
        <v>4.5599999999999996</v>
      </c>
      <c r="G21" s="52">
        <v>5.43</v>
      </c>
      <c r="H21" s="52">
        <v>6.76</v>
      </c>
      <c r="I21" s="52">
        <v>7.93</v>
      </c>
      <c r="J21" s="52">
        <v>9.27</v>
      </c>
      <c r="K21" s="36">
        <v>10.8</v>
      </c>
      <c r="L21" s="36">
        <v>13.1</v>
      </c>
      <c r="M21" s="36">
        <v>15.2</v>
      </c>
      <c r="N21" s="37"/>
      <c r="O21" s="56" t="s">
        <v>7297</v>
      </c>
      <c r="P21" s="67">
        <f>((ABS(D20-D22)+ABS(D20-D21))/2)*25.406</f>
        <v>6.3514999999999997</v>
      </c>
      <c r="Q21" s="67">
        <f t="shared" ref="Q21" si="149">((ABS(E20-E22)+ABS(E20-E21))/2)*25.406</f>
        <v>7.621799999999995</v>
      </c>
      <c r="R21" s="67">
        <f t="shared" ref="R21" si="150">((ABS(F20-F22)+ABS(F20-F21))/2)*25.406</f>
        <v>9.9083399999999973</v>
      </c>
      <c r="S21" s="67">
        <f t="shared" ref="S21" si="151">((ABS(G20-G22)+ABS(G20-G21))/2)*25.406</f>
        <v>11.813789999999996</v>
      </c>
      <c r="T21" s="67">
        <f t="shared" ref="T21" si="152">((ABS(H20-H22)+ABS(H20-H21))/2)*25.406</f>
        <v>14.989539999999996</v>
      </c>
      <c r="U21" s="67">
        <f t="shared" ref="U21" si="153">((ABS(I20-I22)+ABS(I20-I21))/2)*25.406</f>
        <v>17.91123</v>
      </c>
      <c r="V21" s="67">
        <f t="shared" ref="V21" si="154">((ABS(J20-J22)+ABS(J20-J21))/2)*25.406</f>
        <v>22.865399999999998</v>
      </c>
      <c r="W21" s="67">
        <f t="shared" ref="W21" si="155">((ABS(K20-K22)+ABS(K20-K21))/2)*25.406</f>
        <v>26.422239999999999</v>
      </c>
      <c r="X21" s="67">
        <f t="shared" ref="X21" si="156">((ABS(L20-L22)+ABS(L20-L21))/2)*25.406</f>
        <v>33.027799999999992</v>
      </c>
      <c r="Y21" s="67">
        <f t="shared" ref="Y21" si="157">((ABS(M20-M22)+ABS(M20-M21))/2)*25.406</f>
        <v>40.649599999999992</v>
      </c>
      <c r="Z21" s="35"/>
    </row>
    <row r="22" spans="1:37" x14ac:dyDescent="0.25">
      <c r="A22" s="40"/>
      <c r="B22" s="63" t="s">
        <v>4528</v>
      </c>
      <c r="C22" s="40" t="s">
        <v>213</v>
      </c>
      <c r="D22" s="58">
        <v>2.44</v>
      </c>
      <c r="E22" s="59">
        <v>2.95</v>
      </c>
      <c r="F22" s="59">
        <v>3.78</v>
      </c>
      <c r="G22" s="59">
        <v>4.5</v>
      </c>
      <c r="H22" s="59">
        <v>5.58</v>
      </c>
      <c r="I22" s="59">
        <v>6.52</v>
      </c>
      <c r="J22" s="59">
        <v>7.47</v>
      </c>
      <c r="K22" s="58">
        <v>8.7200000000000006</v>
      </c>
      <c r="L22" s="58">
        <v>10.5</v>
      </c>
      <c r="M22" s="58">
        <v>12</v>
      </c>
      <c r="N22" s="40"/>
      <c r="O22" s="69" t="s">
        <v>7298</v>
      </c>
      <c r="P22" s="71">
        <f>P21/2</f>
        <v>3.1757499999999999</v>
      </c>
      <c r="Q22" s="71">
        <f t="shared" ref="Q22" si="158">Q21/2</f>
        <v>3.8108999999999975</v>
      </c>
      <c r="R22" s="71">
        <f t="shared" ref="R22" si="159">R21/2</f>
        <v>4.9541699999999986</v>
      </c>
      <c r="S22" s="71">
        <f t="shared" ref="S22" si="160">S21/2</f>
        <v>5.9068949999999978</v>
      </c>
      <c r="T22" s="71">
        <f>T21/2</f>
        <v>7.4947699999999982</v>
      </c>
      <c r="U22" s="71">
        <f t="shared" ref="U22" si="161">U21/2</f>
        <v>8.9556149999999999</v>
      </c>
      <c r="V22" s="71">
        <f t="shared" ref="V22" si="162">V21/2</f>
        <v>11.432699999999999</v>
      </c>
      <c r="W22" s="71">
        <f t="shared" ref="W22" si="163">W21/2</f>
        <v>13.211119999999999</v>
      </c>
      <c r="X22" s="71">
        <f t="shared" ref="X22" si="164">X21/2</f>
        <v>16.513899999999996</v>
      </c>
      <c r="Y22" s="71">
        <f t="shared" ref="Y22" si="165">Y21/2</f>
        <v>20.324799999999996</v>
      </c>
      <c r="Z22" s="35"/>
    </row>
    <row r="23" spans="1:37" x14ac:dyDescent="0.25">
      <c r="B23" s="57" t="s">
        <v>3797</v>
      </c>
      <c r="C23" s="38" t="s">
        <v>102</v>
      </c>
      <c r="D23" s="21">
        <v>2.93</v>
      </c>
      <c r="E23" s="50">
        <v>3.57</v>
      </c>
      <c r="F23" s="50">
        <v>4.62</v>
      </c>
      <c r="G23" s="50">
        <v>5.5</v>
      </c>
      <c r="H23" s="50">
        <v>6.82</v>
      </c>
      <c r="I23" s="50">
        <v>7.95</v>
      </c>
      <c r="J23" s="50">
        <v>9.1999999999999993</v>
      </c>
      <c r="K23" s="21">
        <v>10.6</v>
      </c>
      <c r="L23" s="21">
        <v>12.6</v>
      </c>
      <c r="M23" s="21">
        <v>14.4</v>
      </c>
      <c r="O23" s="56" t="s">
        <v>7296</v>
      </c>
      <c r="P23" s="68">
        <f t="shared" ref="P23" si="166">D23*25.406</f>
        <v>74.439580000000007</v>
      </c>
      <c r="Q23" s="68">
        <f t="shared" ref="Q23" si="167">E23*25.406</f>
        <v>90.699419999999989</v>
      </c>
      <c r="R23" s="68">
        <f t="shared" ref="R23" si="168">F23*25.406</f>
        <v>117.37572</v>
      </c>
      <c r="S23" s="68">
        <f t="shared" ref="S23" si="169">G23*25.406</f>
        <v>139.733</v>
      </c>
      <c r="T23" s="68">
        <f t="shared" ref="T23" si="170">H23*25.406</f>
        <v>173.26892000000001</v>
      </c>
      <c r="U23" s="68">
        <f t="shared" ref="U23" si="171">I23*25.406</f>
        <v>201.9777</v>
      </c>
      <c r="V23" s="68">
        <f t="shared" ref="V23" si="172">J23*25.406</f>
        <v>233.73519999999996</v>
      </c>
      <c r="W23" s="68">
        <f t="shared" ref="W23" si="173">K23*25.406</f>
        <v>269.30359999999996</v>
      </c>
      <c r="X23" s="68">
        <f t="shared" ref="X23" si="174">L23*25.406</f>
        <v>320.11559999999997</v>
      </c>
      <c r="Y23" s="68">
        <f t="shared" ref="Y23" si="175">M23*25.406</f>
        <v>365.84640000000002</v>
      </c>
      <c r="Z23" s="35"/>
    </row>
    <row r="24" spans="1:37" x14ac:dyDescent="0.25">
      <c r="B24" s="27" t="s">
        <v>3797</v>
      </c>
      <c r="C24" s="38" t="s">
        <v>1148</v>
      </c>
      <c r="D24" s="21">
        <v>3.19</v>
      </c>
      <c r="E24" s="50">
        <v>3.88</v>
      </c>
      <c r="F24" s="50">
        <v>5.0199999999999996</v>
      </c>
      <c r="G24" s="50">
        <v>5.97</v>
      </c>
      <c r="H24" s="50">
        <v>7.39</v>
      </c>
      <c r="I24" s="50">
        <v>8.61</v>
      </c>
      <c r="J24" s="50">
        <v>9.9499999999999993</v>
      </c>
      <c r="K24" s="21">
        <v>11.4</v>
      </c>
      <c r="L24" s="21">
        <v>13.7</v>
      </c>
      <c r="M24" s="21">
        <v>15.7</v>
      </c>
      <c r="O24" s="56" t="s">
        <v>7297</v>
      </c>
      <c r="P24" s="67">
        <f>((ABS(D23-D25)+ABS(D23-D24))/2)*25.406</f>
        <v>5.8433799999999989</v>
      </c>
      <c r="Q24" s="67">
        <f t="shared" ref="Q24" si="176">((ABS(E23-E25)+ABS(E23-E24))/2)*25.406</f>
        <v>7.1136800000000004</v>
      </c>
      <c r="R24" s="67">
        <f t="shared" ref="R24" si="177">((ABS(F23-F25)+ABS(F23-F24))/2)*25.406</f>
        <v>9.4002199999999903</v>
      </c>
      <c r="S24" s="67">
        <f t="shared" ref="S24" si="178">((ABS(G23-G25)+ABS(G23-G24))/2)*25.406</f>
        <v>11.305669999999996</v>
      </c>
      <c r="T24" s="67">
        <f t="shared" ref="T24" si="179">((ABS(H23-H25)+ABS(H23-H24))/2)*25.406</f>
        <v>14.481419999999995</v>
      </c>
      <c r="U24" s="67">
        <f t="shared" ref="U24" si="180">((ABS(I23-I25)+ABS(I23-I24))/2)*25.406</f>
        <v>17.657169999999994</v>
      </c>
      <c r="V24" s="67">
        <f t="shared" ref="V24" si="181">((ABS(J23-J25)+ABS(J23-J24))/2)*25.406</f>
        <v>21.341039999999996</v>
      </c>
      <c r="W24" s="67">
        <f t="shared" ref="W24" si="182">((ABS(K23-K25)+ABS(K23-K24))/2)*25.406</f>
        <v>25.151940000000003</v>
      </c>
      <c r="X24" s="67">
        <f t="shared" ref="X24" si="183">((ABS(L23-L25)+ABS(L23-L24))/2)*25.406</f>
        <v>33.027799999999992</v>
      </c>
      <c r="Y24" s="67">
        <f t="shared" ref="Y24" si="184">((ABS(M23-M25)+ABS(M23-M24))/2)*25.406</f>
        <v>41.919899999999984</v>
      </c>
      <c r="Z24" s="42"/>
    </row>
    <row r="25" spans="1:37" x14ac:dyDescent="0.25">
      <c r="B25" s="27" t="s">
        <v>3797</v>
      </c>
      <c r="C25" s="40" t="s">
        <v>213</v>
      </c>
      <c r="D25" s="41">
        <v>2.73</v>
      </c>
      <c r="E25" s="51">
        <v>3.32</v>
      </c>
      <c r="F25" s="51">
        <v>4.28</v>
      </c>
      <c r="G25" s="51">
        <v>5.08</v>
      </c>
      <c r="H25" s="51">
        <v>6.25</v>
      </c>
      <c r="I25" s="51">
        <v>7.22</v>
      </c>
      <c r="J25" s="51">
        <v>8.27</v>
      </c>
      <c r="K25" s="41">
        <v>9.42</v>
      </c>
      <c r="L25" s="41">
        <v>11.1</v>
      </c>
      <c r="M25" s="41">
        <v>12.4</v>
      </c>
      <c r="N25" s="40"/>
      <c r="O25" s="69" t="s">
        <v>7298</v>
      </c>
      <c r="P25" s="71">
        <f>P24/2</f>
        <v>2.9216899999999995</v>
      </c>
      <c r="Q25" s="71">
        <f t="shared" ref="Q25" si="185">Q24/2</f>
        <v>3.5568400000000002</v>
      </c>
      <c r="R25" s="71">
        <f t="shared" ref="R25" si="186">R24/2</f>
        <v>4.7001099999999951</v>
      </c>
      <c r="S25" s="71">
        <f t="shared" ref="S25" si="187">S24/2</f>
        <v>5.6528349999999978</v>
      </c>
      <c r="T25" s="71">
        <f>T24/2</f>
        <v>7.2407099999999973</v>
      </c>
      <c r="U25" s="71">
        <f t="shared" ref="U25" si="188">U24/2</f>
        <v>8.8285849999999968</v>
      </c>
      <c r="V25" s="71">
        <f t="shared" ref="V25" si="189">V24/2</f>
        <v>10.670519999999998</v>
      </c>
      <c r="W25" s="71">
        <f t="shared" ref="W25" si="190">W24/2</f>
        <v>12.575970000000002</v>
      </c>
      <c r="X25" s="71">
        <f t="shared" ref="X25" si="191">X24/2</f>
        <v>16.513899999999996</v>
      </c>
      <c r="Y25" s="71">
        <f t="shared" ref="Y25" si="192">Y24/2</f>
        <v>20.959949999999992</v>
      </c>
      <c r="Z25" s="35"/>
    </row>
    <row r="26" spans="1:37" x14ac:dyDescent="0.25">
      <c r="B26" s="48" t="s">
        <v>4518</v>
      </c>
      <c r="C26" s="38" t="s">
        <v>4502</v>
      </c>
      <c r="D26" s="21">
        <v>3</v>
      </c>
      <c r="E26" s="50">
        <v>3.65</v>
      </c>
      <c r="F26" s="50">
        <v>4.72</v>
      </c>
      <c r="G26" s="50">
        <v>5.64</v>
      </c>
      <c r="H26" s="50">
        <v>6.98</v>
      </c>
      <c r="I26" s="50">
        <v>8.15</v>
      </c>
      <c r="J26" s="50">
        <v>9.44</v>
      </c>
      <c r="K26" s="21">
        <v>10.9</v>
      </c>
      <c r="L26" s="21">
        <v>13</v>
      </c>
      <c r="M26" s="21">
        <v>14.8</v>
      </c>
      <c r="O26" s="56" t="s">
        <v>7296</v>
      </c>
      <c r="P26" s="68">
        <f t="shared" ref="P26" si="193">D26*25.406</f>
        <v>76.217999999999989</v>
      </c>
      <c r="Q26" s="68">
        <f t="shared" ref="Q26" si="194">E26*25.406</f>
        <v>92.731899999999996</v>
      </c>
      <c r="R26" s="68">
        <f t="shared" ref="R26" si="195">F26*25.406</f>
        <v>119.91631999999998</v>
      </c>
      <c r="S26" s="68">
        <f t="shared" ref="S26" si="196">G26*25.406</f>
        <v>143.28984</v>
      </c>
      <c r="T26" s="68">
        <f t="shared" ref="T26" si="197">H26*25.406</f>
        <v>177.33387999999999</v>
      </c>
      <c r="U26" s="68">
        <f t="shared" ref="U26" si="198">I26*25.406</f>
        <v>207.05889999999999</v>
      </c>
      <c r="V26" s="68">
        <f t="shared" ref="V26" si="199">J26*25.406</f>
        <v>239.83263999999997</v>
      </c>
      <c r="W26" s="68">
        <f t="shared" ref="W26" si="200">K26*25.406</f>
        <v>276.92539999999997</v>
      </c>
      <c r="X26" s="68">
        <f t="shared" ref="X26" si="201">L26*25.406</f>
        <v>330.27799999999996</v>
      </c>
      <c r="Y26" s="68">
        <f t="shared" ref="Y26" si="202">M26*25.406</f>
        <v>376.00880000000001</v>
      </c>
      <c r="Z26" s="35"/>
    </row>
    <row r="27" spans="1:37" x14ac:dyDescent="0.25">
      <c r="B27" s="48" t="s">
        <v>4518</v>
      </c>
      <c r="C27" s="37" t="s">
        <v>1148</v>
      </c>
      <c r="D27" s="21">
        <v>3.29</v>
      </c>
      <c r="E27" s="50">
        <v>4.01</v>
      </c>
      <c r="F27" s="50">
        <v>5.19</v>
      </c>
      <c r="G27" s="50">
        <v>6.17</v>
      </c>
      <c r="H27" s="50">
        <v>7.63</v>
      </c>
      <c r="I27" s="50">
        <v>8.9</v>
      </c>
      <c r="J27" s="50">
        <v>10.3</v>
      </c>
      <c r="K27" s="21">
        <v>11.9</v>
      </c>
      <c r="L27" s="21">
        <v>14.2</v>
      </c>
      <c r="M27" s="21">
        <v>16.3</v>
      </c>
      <c r="N27" s="37"/>
      <c r="O27" s="56" t="s">
        <v>7297</v>
      </c>
      <c r="P27" s="67">
        <f>((ABS(D26-D28)+ABS(D26-D27))/2)*25.406</f>
        <v>6.8596200000000005</v>
      </c>
      <c r="Q27" s="67">
        <f t="shared" ref="Q27" si="203">((ABS(E26-E28)+ABS(E26-E27))/2)*25.406</f>
        <v>8.3839799999999958</v>
      </c>
      <c r="R27" s="67">
        <f t="shared" ref="R27" si="204">((ABS(F26-F28)+ABS(F26-F27))/2)*25.406</f>
        <v>10.924580000000004</v>
      </c>
      <c r="S27" s="67">
        <f t="shared" ref="S27" si="205">((ABS(G26-G28)+ABS(G26-G27))/2)*25.406</f>
        <v>12.957059999999993</v>
      </c>
      <c r="T27" s="67">
        <f t="shared" ref="T27" si="206">((ABS(H26-H28)+ABS(H26-H27))/2)*25.406</f>
        <v>16.386869999999998</v>
      </c>
      <c r="U27" s="67">
        <f t="shared" ref="U27" si="207">((ABS(I26-I28)+ABS(I26-I27))/2)*25.406</f>
        <v>19.943710000000003</v>
      </c>
      <c r="V27" s="67">
        <f t="shared" ref="V27" si="208">((ABS(J26-J28)+ABS(J26-J27))/2)*25.406</f>
        <v>24.008670000000006</v>
      </c>
      <c r="W27" s="67">
        <f t="shared" ref="W27" si="209">((ABS(K26-K28)+ABS(K26-K27))/2)*25.406</f>
        <v>29.343930000000004</v>
      </c>
      <c r="X27" s="67">
        <f t="shared" ref="X27" si="210">((ABS(L26-L28)+ABS(L26-L27))/2)*25.406</f>
        <v>36.838699999999982</v>
      </c>
      <c r="Y27" s="67">
        <f t="shared" ref="Y27" si="211">((ABS(M26-M28)+ABS(M26-M27))/2)*25.406</f>
        <v>45.730800000000016</v>
      </c>
      <c r="Z27" s="42"/>
    </row>
    <row r="28" spans="1:37" x14ac:dyDescent="0.25">
      <c r="B28" s="48" t="s">
        <v>4518</v>
      </c>
      <c r="C28" s="40" t="s">
        <v>213</v>
      </c>
      <c r="D28" s="41">
        <v>2.75</v>
      </c>
      <c r="E28" s="51">
        <v>3.35</v>
      </c>
      <c r="F28" s="51">
        <v>4.33</v>
      </c>
      <c r="G28" s="51">
        <v>5.15</v>
      </c>
      <c r="H28" s="51">
        <v>6.34</v>
      </c>
      <c r="I28" s="51">
        <v>7.33</v>
      </c>
      <c r="J28" s="51">
        <v>8.41</v>
      </c>
      <c r="K28" s="41">
        <v>9.59</v>
      </c>
      <c r="L28" s="41">
        <v>11.3</v>
      </c>
      <c r="M28" s="41">
        <v>12.7</v>
      </c>
      <c r="N28" s="40"/>
      <c r="O28" s="69" t="s">
        <v>7298</v>
      </c>
      <c r="P28" s="71">
        <f>P27/2</f>
        <v>3.4298100000000002</v>
      </c>
      <c r="Q28" s="71">
        <f t="shared" ref="Q28" si="212">Q27/2</f>
        <v>4.1919899999999979</v>
      </c>
      <c r="R28" s="71">
        <f t="shared" ref="R28" si="213">R27/2</f>
        <v>5.4622900000000021</v>
      </c>
      <c r="S28" s="71">
        <f t="shared" ref="S28" si="214">S27/2</f>
        <v>6.4785299999999966</v>
      </c>
      <c r="T28" s="71">
        <f>T27/2</f>
        <v>8.1934349999999991</v>
      </c>
      <c r="U28" s="71">
        <f t="shared" ref="U28" si="215">U27/2</f>
        <v>9.9718550000000015</v>
      </c>
      <c r="V28" s="71">
        <f t="shared" ref="V28" si="216">V27/2</f>
        <v>12.004335000000003</v>
      </c>
      <c r="W28" s="71">
        <f t="shared" ref="W28" si="217">W27/2</f>
        <v>14.671965000000002</v>
      </c>
      <c r="X28" s="71">
        <f t="shared" ref="X28" si="218">X27/2</f>
        <v>18.419349999999991</v>
      </c>
      <c r="Y28" s="71">
        <f t="shared" ref="Y28" si="219">Y27/2</f>
        <v>22.865400000000008</v>
      </c>
      <c r="Z28" s="35"/>
    </row>
    <row r="29" spans="1:37" x14ac:dyDescent="0.25">
      <c r="B29" s="53" t="s">
        <v>3792</v>
      </c>
      <c r="C29" s="37" t="s">
        <v>102</v>
      </c>
      <c r="D29" s="21">
        <v>2.73</v>
      </c>
      <c r="E29" s="50">
        <v>3.32</v>
      </c>
      <c r="F29" s="50">
        <v>4.32</v>
      </c>
      <c r="G29" s="50">
        <v>5.18</v>
      </c>
      <c r="H29" s="50">
        <v>6.49</v>
      </c>
      <c r="I29" s="50">
        <v>7.64</v>
      </c>
      <c r="J29" s="50">
        <v>8.94</v>
      </c>
      <c r="K29" s="21">
        <v>10.4</v>
      </c>
      <c r="L29" s="21">
        <v>12.6</v>
      </c>
      <c r="M29" s="21">
        <v>14.6</v>
      </c>
      <c r="N29" s="37"/>
      <c r="O29" s="56" t="s">
        <v>7296</v>
      </c>
      <c r="P29" s="68">
        <f t="shared" ref="P29" si="220">D29*25.406</f>
        <v>69.358379999999997</v>
      </c>
      <c r="Q29" s="68">
        <f t="shared" ref="Q29" si="221">E29*25.406</f>
        <v>84.347919999999988</v>
      </c>
      <c r="R29" s="68">
        <f t="shared" ref="R29" si="222">F29*25.406</f>
        <v>109.75392000000001</v>
      </c>
      <c r="S29" s="68">
        <f t="shared" ref="S29" si="223">G29*25.406</f>
        <v>131.60307999999998</v>
      </c>
      <c r="T29" s="68">
        <f t="shared" ref="T29" si="224">H29*25.406</f>
        <v>164.88494</v>
      </c>
      <c r="U29" s="68">
        <f t="shared" ref="U29" si="225">I29*25.406</f>
        <v>194.10183999999998</v>
      </c>
      <c r="V29" s="68">
        <f t="shared" ref="V29" si="226">J29*25.406</f>
        <v>227.12963999999997</v>
      </c>
      <c r="W29" s="68">
        <f t="shared" ref="W29" si="227">K29*25.406</f>
        <v>264.22239999999999</v>
      </c>
      <c r="X29" s="68">
        <f t="shared" ref="X29" si="228">L29*25.406</f>
        <v>320.11559999999997</v>
      </c>
      <c r="Y29" s="68">
        <f t="shared" ref="Y29" si="229">M29*25.406</f>
        <v>370.92759999999998</v>
      </c>
      <c r="Z29" s="35"/>
    </row>
    <row r="30" spans="1:37" x14ac:dyDescent="0.25">
      <c r="B30" s="53" t="s">
        <v>3792</v>
      </c>
      <c r="C30" s="38" t="s">
        <v>1148</v>
      </c>
      <c r="D30" s="21">
        <v>3</v>
      </c>
      <c r="E30" s="50">
        <v>3.65</v>
      </c>
      <c r="F30" s="50">
        <v>4.74</v>
      </c>
      <c r="G30" s="50">
        <v>5.68</v>
      </c>
      <c r="H30" s="50">
        <v>7.09</v>
      </c>
      <c r="I30" s="50">
        <v>8.33</v>
      </c>
      <c r="J30" s="50">
        <v>9.7200000000000006</v>
      </c>
      <c r="K30" s="21">
        <v>11.3</v>
      </c>
      <c r="L30" s="21">
        <v>13.7</v>
      </c>
      <c r="M30" s="21">
        <v>15.7</v>
      </c>
      <c r="O30" s="56" t="s">
        <v>7297</v>
      </c>
      <c r="P30" s="67">
        <f>((ABS(D29-D31)+ABS(D29-D30))/2)*25.406</f>
        <v>6.2244700000000028</v>
      </c>
      <c r="Q30" s="67">
        <f t="shared" ref="Q30" si="230">((ABS(E29-E31)+ABS(E29-E30))/2)*25.406</f>
        <v>7.6218000000000004</v>
      </c>
      <c r="R30" s="67">
        <f t="shared" ref="R30" si="231">((ABS(F29-F31)+ABS(F29-F30))/2)*25.406</f>
        <v>9.9083400000000026</v>
      </c>
      <c r="S30" s="67">
        <f t="shared" ref="S30" si="232">((ABS(G29-G31)+ABS(G29-G30))/2)*25.406</f>
        <v>12.067849999999991</v>
      </c>
      <c r="T30" s="67">
        <f t="shared" ref="T30" si="233">((ABS(H29-H31)+ABS(H29-H30))/2)*25.406</f>
        <v>15.243600000000001</v>
      </c>
      <c r="U30" s="67">
        <f t="shared" ref="U30" si="234">((ABS(I29-I31)+ABS(I29-I30))/2)*25.406</f>
        <v>18.292320000000004</v>
      </c>
      <c r="V30" s="67">
        <f t="shared" ref="V30" si="235">((ABS(J29-J31)+ABS(J29-J30))/2)*25.406</f>
        <v>21.976190000000006</v>
      </c>
      <c r="W30" s="67">
        <f t="shared" ref="W30" si="236">((ABS(K29-K31)+ABS(K29-K30))/2)*25.406</f>
        <v>26.549269999999996</v>
      </c>
      <c r="X30" s="67">
        <f t="shared" ref="X30" si="237">((ABS(L29-L31)+ABS(L29-L30))/2)*25.406</f>
        <v>34.298099999999991</v>
      </c>
      <c r="Y30" s="67">
        <f t="shared" ref="Y30" si="238">((ABS(M29-M31)+ABS(M29-M30))/2)*25.406</f>
        <v>39.379299999999994</v>
      </c>
      <c r="Z30" s="42"/>
    </row>
    <row r="31" spans="1:37" x14ac:dyDescent="0.25">
      <c r="B31" s="48" t="s">
        <v>3792</v>
      </c>
      <c r="C31" s="40" t="s">
        <v>213</v>
      </c>
      <c r="D31" s="41">
        <v>2.5099999999999998</v>
      </c>
      <c r="E31" s="51">
        <v>3.05</v>
      </c>
      <c r="F31" s="51">
        <v>3.96</v>
      </c>
      <c r="G31" s="51">
        <v>4.7300000000000004</v>
      </c>
      <c r="H31" s="51">
        <v>5.89</v>
      </c>
      <c r="I31" s="51">
        <v>6.89</v>
      </c>
      <c r="J31" s="51">
        <v>7.99</v>
      </c>
      <c r="K31" s="41">
        <v>9.2100000000000009</v>
      </c>
      <c r="L31" s="41">
        <v>11</v>
      </c>
      <c r="M31" s="41">
        <v>12.6</v>
      </c>
      <c r="N31" s="40"/>
      <c r="O31" s="69" t="s">
        <v>7298</v>
      </c>
      <c r="P31" s="71">
        <f>P30/2</f>
        <v>3.1122350000000014</v>
      </c>
      <c r="Q31" s="71">
        <f t="shared" ref="Q31" si="239">Q30/2</f>
        <v>3.8109000000000002</v>
      </c>
      <c r="R31" s="71">
        <f t="shared" ref="R31" si="240">R30/2</f>
        <v>4.9541700000000013</v>
      </c>
      <c r="S31" s="71">
        <f t="shared" ref="S31" si="241">S30/2</f>
        <v>6.0339249999999955</v>
      </c>
      <c r="T31" s="71">
        <f>T30/2</f>
        <v>7.6218000000000004</v>
      </c>
      <c r="U31" s="71">
        <f t="shared" ref="U31" si="242">U30/2</f>
        <v>9.1461600000000018</v>
      </c>
      <c r="V31" s="71">
        <f t="shared" ref="V31" si="243">V30/2</f>
        <v>10.988095000000003</v>
      </c>
      <c r="W31" s="71">
        <f t="shared" ref="W31" si="244">W30/2</f>
        <v>13.274634999999998</v>
      </c>
      <c r="X31" s="71">
        <f t="shared" ref="X31" si="245">X30/2</f>
        <v>17.149049999999995</v>
      </c>
      <c r="Y31" s="71">
        <f t="shared" ref="Y31" si="246">Y30/2</f>
        <v>19.689649999999997</v>
      </c>
      <c r="Z31" s="35"/>
    </row>
    <row r="32" spans="1:37" x14ac:dyDescent="0.25">
      <c r="B32" s="37" t="s">
        <v>4503</v>
      </c>
      <c r="C32" s="37" t="s">
        <v>4502</v>
      </c>
      <c r="D32" s="21">
        <v>2.75</v>
      </c>
      <c r="E32" s="50">
        <v>3.35</v>
      </c>
      <c r="F32" s="50">
        <v>4.3499999999999996</v>
      </c>
      <c r="G32" s="50">
        <v>5.22</v>
      </c>
      <c r="H32" s="50">
        <v>6.54</v>
      </c>
      <c r="I32" s="50">
        <v>7.7</v>
      </c>
      <c r="J32" s="50">
        <v>9</v>
      </c>
      <c r="K32" s="21">
        <v>10.5</v>
      </c>
      <c r="L32" s="21">
        <v>12.7</v>
      </c>
      <c r="M32" s="21">
        <v>14.7</v>
      </c>
      <c r="N32" s="37"/>
      <c r="O32" s="56" t="s">
        <v>7296</v>
      </c>
      <c r="P32" s="68">
        <f t="shared" ref="P32" si="247">D32*25.406</f>
        <v>69.866500000000002</v>
      </c>
      <c r="Q32" s="68">
        <f t="shared" ref="Q32" si="248">E32*25.406</f>
        <v>85.110100000000003</v>
      </c>
      <c r="R32" s="68">
        <f t="shared" ref="R32" si="249">F32*25.406</f>
        <v>110.51609999999998</v>
      </c>
      <c r="S32" s="68">
        <f t="shared" ref="S32" si="250">G32*25.406</f>
        <v>132.61931999999999</v>
      </c>
      <c r="T32" s="68">
        <f t="shared" ref="T32" si="251">H32*25.406</f>
        <v>166.15523999999999</v>
      </c>
      <c r="U32" s="68">
        <f t="shared" ref="U32" si="252">I32*25.406</f>
        <v>195.62619999999998</v>
      </c>
      <c r="V32" s="68">
        <f t="shared" ref="V32" si="253">J32*25.406</f>
        <v>228.654</v>
      </c>
      <c r="W32" s="68">
        <f t="shared" ref="W32" si="254">K32*25.406</f>
        <v>266.76299999999998</v>
      </c>
      <c r="X32" s="68">
        <f t="shared" ref="X32" si="255">L32*25.406</f>
        <v>322.65619999999996</v>
      </c>
      <c r="Y32" s="68">
        <f t="shared" ref="Y32" si="256">M32*25.406</f>
        <v>373.46819999999997</v>
      </c>
      <c r="Z32" s="35"/>
    </row>
    <row r="33" spans="2:26" x14ac:dyDescent="0.25">
      <c r="B33" s="53" t="s">
        <v>4503</v>
      </c>
      <c r="C33" s="37" t="s">
        <v>1148</v>
      </c>
      <c r="D33" s="21">
        <v>3.09</v>
      </c>
      <c r="E33" s="50">
        <v>3.75</v>
      </c>
      <c r="F33" s="50">
        <v>4.88</v>
      </c>
      <c r="G33" s="50">
        <v>5.83</v>
      </c>
      <c r="H33" s="50">
        <v>7.28</v>
      </c>
      <c r="I33" s="50">
        <v>8.5500000000000007</v>
      </c>
      <c r="J33" s="50">
        <v>9.98</v>
      </c>
      <c r="K33" s="21">
        <v>11.6</v>
      </c>
      <c r="L33" s="21">
        <v>14</v>
      </c>
      <c r="M33" s="21">
        <v>16.2</v>
      </c>
      <c r="N33" s="37"/>
      <c r="O33" s="56" t="s">
        <v>7297</v>
      </c>
      <c r="P33" s="67">
        <f>((ABS(D32-D34)+ABS(D32-D33))/2)*25.406</f>
        <v>7.621799999999995</v>
      </c>
      <c r="Q33" s="67">
        <f t="shared" ref="Q33" si="257">((ABS(E32-E34)+ABS(E32-E33))/2)*25.406</f>
        <v>9.1461600000000018</v>
      </c>
      <c r="R33" s="67">
        <f t="shared" ref="R33" si="258">((ABS(F32-F34)+ABS(F32-F33))/2)*25.406</f>
        <v>12.067849999999996</v>
      </c>
      <c r="S33" s="67">
        <f t="shared" ref="S33" si="259">((ABS(G32-G34)+ABS(G32-G33))/2)*25.406</f>
        <v>14.481419999999995</v>
      </c>
      <c r="T33" s="67">
        <f t="shared" ref="T33" si="260">((ABS(H32-H34)+ABS(H32-H33))/2)*25.406</f>
        <v>18.419350000000001</v>
      </c>
      <c r="U33" s="67">
        <f t="shared" ref="U33" si="261">((ABS(I32-I34)+ABS(I32-I33))/2)*25.406</f>
        <v>21.976190000000006</v>
      </c>
      <c r="V33" s="67">
        <f t="shared" ref="V33" si="262">((ABS(J32-J34)+ABS(J32-J33))/2)*25.406</f>
        <v>26.422239999999999</v>
      </c>
      <c r="W33" s="67">
        <f t="shared" ref="W33" si="263">((ABS(K32-K34)+ABS(K32-K33))/2)*25.406</f>
        <v>31.884529999999994</v>
      </c>
      <c r="X33" s="67">
        <f t="shared" ref="X33" si="264">((ABS(L32-L34)+ABS(L32-L33))/2)*25.406</f>
        <v>39.379299999999994</v>
      </c>
      <c r="Y33" s="67">
        <f t="shared" ref="Y33" si="265">((ABS(M32-M34)+ABS(M32-M33))/2)*25.406</f>
        <v>48.271399999999986</v>
      </c>
      <c r="Z33" s="42"/>
    </row>
    <row r="34" spans="2:26" x14ac:dyDescent="0.25">
      <c r="B34" s="37" t="s">
        <v>4503</v>
      </c>
      <c r="C34" s="40" t="s">
        <v>213</v>
      </c>
      <c r="D34" s="41">
        <v>2.4900000000000002</v>
      </c>
      <c r="E34" s="51">
        <v>3.03</v>
      </c>
      <c r="F34" s="51">
        <v>3.93</v>
      </c>
      <c r="G34" s="51">
        <v>4.6900000000000004</v>
      </c>
      <c r="H34" s="51">
        <v>5.83</v>
      </c>
      <c r="I34" s="51">
        <v>6.82</v>
      </c>
      <c r="J34" s="51">
        <v>7.9</v>
      </c>
      <c r="K34" s="41">
        <v>9.09</v>
      </c>
      <c r="L34" s="41">
        <v>10.9</v>
      </c>
      <c r="M34" s="41">
        <v>12.4</v>
      </c>
      <c r="N34" s="40"/>
      <c r="O34" s="69" t="s">
        <v>7298</v>
      </c>
      <c r="P34" s="71">
        <f>P33/2</f>
        <v>3.8108999999999975</v>
      </c>
      <c r="Q34" s="71">
        <f t="shared" ref="Q34" si="266">Q33/2</f>
        <v>4.5730800000000009</v>
      </c>
      <c r="R34" s="71">
        <f t="shared" ref="R34" si="267">R33/2</f>
        <v>6.0339249999999982</v>
      </c>
      <c r="S34" s="71">
        <f t="shared" ref="S34" si="268">S33/2</f>
        <v>7.2407099999999973</v>
      </c>
      <c r="T34" s="71">
        <f>T33/2</f>
        <v>9.2096750000000007</v>
      </c>
      <c r="U34" s="71">
        <f t="shared" ref="U34" si="269">U33/2</f>
        <v>10.988095000000003</v>
      </c>
      <c r="V34" s="71">
        <f t="shared" ref="V34" si="270">V33/2</f>
        <v>13.211119999999999</v>
      </c>
      <c r="W34" s="71">
        <f t="shared" ref="W34" si="271">W33/2</f>
        <v>15.942264999999997</v>
      </c>
      <c r="X34" s="71">
        <f t="shared" ref="X34" si="272">X33/2</f>
        <v>19.689649999999997</v>
      </c>
      <c r="Y34" s="71">
        <f t="shared" ref="Y34" si="273">Y33/2</f>
        <v>24.135699999999993</v>
      </c>
      <c r="Z34" s="35"/>
    </row>
    <row r="35" spans="2:26" x14ac:dyDescent="0.25">
      <c r="B35" s="27" t="s">
        <v>3789</v>
      </c>
      <c r="C35" s="37" t="s">
        <v>102</v>
      </c>
      <c r="D35" s="21">
        <v>2.83</v>
      </c>
      <c r="E35" s="50">
        <v>3.44</v>
      </c>
      <c r="F35" s="50">
        <v>4.4800000000000004</v>
      </c>
      <c r="G35" s="50">
        <v>5.37</v>
      </c>
      <c r="H35" s="50">
        <v>6.73</v>
      </c>
      <c r="I35" s="50">
        <v>7.93</v>
      </c>
      <c r="J35" s="50">
        <v>9.2799999999999994</v>
      </c>
      <c r="K35" s="21">
        <v>10.8</v>
      </c>
      <c r="L35" s="21">
        <v>13.1</v>
      </c>
      <c r="M35" s="21">
        <v>15.1</v>
      </c>
      <c r="N35" s="37"/>
      <c r="O35" s="56" t="s">
        <v>7296</v>
      </c>
      <c r="P35" s="68">
        <f t="shared" ref="P35" si="274">D35*25.406</f>
        <v>71.898979999999995</v>
      </c>
      <c r="Q35" s="68">
        <f t="shared" ref="Q35" si="275">E35*25.406</f>
        <v>87.396639999999991</v>
      </c>
      <c r="R35" s="68">
        <f t="shared" ref="R35" si="276">F35*25.406</f>
        <v>113.81888000000001</v>
      </c>
      <c r="S35" s="68">
        <f t="shared" ref="S35" si="277">G35*25.406</f>
        <v>136.43021999999999</v>
      </c>
      <c r="T35" s="68">
        <f t="shared" ref="T35" si="278">H35*25.406</f>
        <v>170.98238000000001</v>
      </c>
      <c r="U35" s="68">
        <f t="shared" ref="U35" si="279">I35*25.406</f>
        <v>201.46957999999998</v>
      </c>
      <c r="V35" s="68">
        <f t="shared" ref="V35" si="280">J35*25.406</f>
        <v>235.76767999999998</v>
      </c>
      <c r="W35" s="68">
        <f t="shared" ref="W35" si="281">K35*25.406</f>
        <v>274.38479999999998</v>
      </c>
      <c r="X35" s="68">
        <f t="shared" ref="X35" si="282">L35*25.406</f>
        <v>332.8186</v>
      </c>
      <c r="Y35" s="68">
        <f t="shared" ref="Y35" si="283">M35*25.406</f>
        <v>383.63059999999996</v>
      </c>
      <c r="Z35" s="35"/>
    </row>
    <row r="36" spans="2:26" x14ac:dyDescent="0.25">
      <c r="B36" s="27" t="s">
        <v>3789</v>
      </c>
      <c r="C36" s="38" t="s">
        <v>1148</v>
      </c>
      <c r="D36" s="21">
        <v>3.09</v>
      </c>
      <c r="E36" s="50">
        <v>3.76</v>
      </c>
      <c r="F36" s="50">
        <v>4.88</v>
      </c>
      <c r="G36" s="50">
        <v>5.85</v>
      </c>
      <c r="H36" s="50">
        <v>7.31</v>
      </c>
      <c r="I36" s="50">
        <v>8.58</v>
      </c>
      <c r="J36" s="50">
        <v>10</v>
      </c>
      <c r="K36" s="21">
        <v>11.6</v>
      </c>
      <c r="L36" s="21">
        <v>14.1</v>
      </c>
      <c r="M36" s="21">
        <v>16.3</v>
      </c>
      <c r="O36" s="56" t="s">
        <v>7297</v>
      </c>
      <c r="P36" s="67">
        <f>((ABS(D35-D37)+ABS(D35-D36))/2)*25.406</f>
        <v>6.0974399999999997</v>
      </c>
      <c r="Q36" s="67">
        <f t="shared" ref="Q36" si="284">((ABS(E35-E37)+ABS(E35-E36))/2)*25.406</f>
        <v>7.3677399999999951</v>
      </c>
      <c r="R36" s="67">
        <f t="shared" ref="R36" si="285">((ABS(F35-F37)+ABS(F35-F36))/2)*25.406</f>
        <v>9.6542799999999964</v>
      </c>
      <c r="S36" s="67">
        <f t="shared" ref="S36" si="286">((ABS(G35-G37)+ABS(G35-G36))/2)*25.406</f>
        <v>11.686759999999998</v>
      </c>
      <c r="T36" s="67">
        <f t="shared" ref="T36" si="287">((ABS(H35-H37)+ABS(H35-H36))/2)*25.406</f>
        <v>14.862509999999999</v>
      </c>
      <c r="U36" s="67">
        <f t="shared" ref="U36" si="288">((ABS(I35-I37)+ABS(I35-I36))/2)*25.406</f>
        <v>17.91123</v>
      </c>
      <c r="V36" s="67">
        <f t="shared" ref="V36" si="289">((ABS(J35-J37)+ABS(J35-J36))/2)*25.406</f>
        <v>21.341039999999996</v>
      </c>
      <c r="W36" s="67">
        <f t="shared" ref="W36" si="290">((ABS(K35-K37)+ABS(K35-K36))/2)*25.406</f>
        <v>25.660059999999994</v>
      </c>
      <c r="X36" s="67">
        <f t="shared" ref="X36" si="291">((ABS(L35-L37)+ABS(L35-L36))/2)*25.406</f>
        <v>33.027799999999992</v>
      </c>
      <c r="Y36" s="67">
        <f t="shared" ref="Y36" si="292">((ABS(M35-M37)+ABS(M35-M36))/2)*25.406</f>
        <v>40.649600000000014</v>
      </c>
      <c r="Z36" s="42"/>
    </row>
    <row r="37" spans="2:26" x14ac:dyDescent="0.25">
      <c r="B37" s="57" t="s">
        <v>3789</v>
      </c>
      <c r="C37" s="40" t="s">
        <v>213</v>
      </c>
      <c r="D37" s="41">
        <v>2.61</v>
      </c>
      <c r="E37" s="51">
        <v>3.18</v>
      </c>
      <c r="F37" s="51">
        <v>4.12</v>
      </c>
      <c r="G37" s="51">
        <v>4.93</v>
      </c>
      <c r="H37" s="51">
        <v>6.14</v>
      </c>
      <c r="I37" s="51">
        <v>7.17</v>
      </c>
      <c r="J37" s="51">
        <v>8.32</v>
      </c>
      <c r="K37" s="41">
        <v>9.58</v>
      </c>
      <c r="L37" s="41">
        <v>11.5</v>
      </c>
      <c r="M37" s="41">
        <v>13.1</v>
      </c>
      <c r="N37" s="40"/>
      <c r="O37" s="69" t="s">
        <v>7298</v>
      </c>
      <c r="P37" s="71">
        <f>P36/2</f>
        <v>3.0487199999999999</v>
      </c>
      <c r="Q37" s="71">
        <f t="shared" ref="Q37" si="293">Q36/2</f>
        <v>3.6838699999999975</v>
      </c>
      <c r="R37" s="71">
        <f t="shared" ref="R37" si="294">R36/2</f>
        <v>4.8271399999999982</v>
      </c>
      <c r="S37" s="71">
        <f t="shared" ref="S37" si="295">S36/2</f>
        <v>5.8433799999999989</v>
      </c>
      <c r="T37" s="71">
        <f>T36/2</f>
        <v>7.4312549999999993</v>
      </c>
      <c r="U37" s="71">
        <f t="shared" ref="U37" si="296">U36/2</f>
        <v>8.9556149999999999</v>
      </c>
      <c r="V37" s="71">
        <f t="shared" ref="V37" si="297">V36/2</f>
        <v>10.670519999999998</v>
      </c>
      <c r="W37" s="71">
        <f t="shared" ref="W37" si="298">W36/2</f>
        <v>12.830029999999997</v>
      </c>
      <c r="X37" s="71">
        <f t="shared" ref="X37" si="299">X36/2</f>
        <v>16.513899999999996</v>
      </c>
      <c r="Y37" s="71">
        <f t="shared" ref="Y37" si="300">Y36/2</f>
        <v>20.324800000000007</v>
      </c>
      <c r="Z37" s="35"/>
    </row>
    <row r="38" spans="2:26" x14ac:dyDescent="0.25">
      <c r="B38" s="27" t="s">
        <v>4507</v>
      </c>
      <c r="C38" s="37" t="s">
        <v>102</v>
      </c>
      <c r="D38" s="21">
        <v>2.87</v>
      </c>
      <c r="E38" s="50">
        <v>3.49</v>
      </c>
      <c r="F38" s="50">
        <v>4.54</v>
      </c>
      <c r="G38" s="50">
        <v>5.45</v>
      </c>
      <c r="H38" s="50">
        <v>6.83</v>
      </c>
      <c r="I38" s="50">
        <v>8.0500000000000007</v>
      </c>
      <c r="J38" s="50">
        <v>9.41</v>
      </c>
      <c r="K38" s="21">
        <v>11</v>
      </c>
      <c r="L38" s="21">
        <v>13.3</v>
      </c>
      <c r="M38" s="21">
        <v>15.4</v>
      </c>
      <c r="O38" s="56" t="s">
        <v>7296</v>
      </c>
      <c r="P38" s="68">
        <f t="shared" ref="P38" si="301">D38*25.406</f>
        <v>72.915220000000005</v>
      </c>
      <c r="Q38" s="68">
        <f t="shared" ref="Q38" si="302">E38*25.406</f>
        <v>88.666939999999997</v>
      </c>
      <c r="R38" s="68">
        <f t="shared" ref="R38" si="303">F38*25.406</f>
        <v>115.34323999999999</v>
      </c>
      <c r="S38" s="68">
        <f t="shared" ref="S38" si="304">G38*25.406</f>
        <v>138.46269999999998</v>
      </c>
      <c r="T38" s="68">
        <f t="shared" ref="T38" si="305">H38*25.406</f>
        <v>173.52297999999999</v>
      </c>
      <c r="U38" s="68">
        <f t="shared" ref="U38" si="306">I38*25.406</f>
        <v>204.51830000000001</v>
      </c>
      <c r="V38" s="68">
        <f t="shared" ref="V38" si="307">J38*25.406</f>
        <v>239.07046</v>
      </c>
      <c r="W38" s="68">
        <f t="shared" ref="W38" si="308">K38*25.406</f>
        <v>279.46600000000001</v>
      </c>
      <c r="X38" s="68">
        <f t="shared" ref="X38" si="309">L38*25.406</f>
        <v>337.89980000000003</v>
      </c>
      <c r="Y38" s="68">
        <f t="shared" ref="Y38" si="310">M38*25.406</f>
        <v>391.25239999999997</v>
      </c>
      <c r="Z38" s="35"/>
    </row>
    <row r="39" spans="2:26" x14ac:dyDescent="0.25">
      <c r="B39" s="27" t="s">
        <v>4507</v>
      </c>
      <c r="C39" s="37" t="s">
        <v>1148</v>
      </c>
      <c r="D39" s="21">
        <v>3.14</v>
      </c>
      <c r="E39" s="50">
        <v>3.82</v>
      </c>
      <c r="F39" s="50">
        <v>4.97</v>
      </c>
      <c r="G39" s="50">
        <v>5.96</v>
      </c>
      <c r="H39" s="50">
        <v>7.44</v>
      </c>
      <c r="I39" s="50">
        <v>9.73</v>
      </c>
      <c r="J39" s="50">
        <v>10.199999999999999</v>
      </c>
      <c r="K39" s="21">
        <v>11.8</v>
      </c>
      <c r="L39" s="21">
        <v>14.4</v>
      </c>
      <c r="M39" s="21">
        <v>16.600000000000001</v>
      </c>
      <c r="N39" s="37"/>
      <c r="O39" s="56" t="s">
        <v>7297</v>
      </c>
      <c r="P39" s="67">
        <f>((ABS(D38-D40)+ABS(D38-D39))/2)*25.406</f>
        <v>6.3514999999999997</v>
      </c>
      <c r="Q39" s="67">
        <f t="shared" ref="Q39" si="311">((ABS(E38-E40)+ABS(E38-E39))/2)*25.406</f>
        <v>7.7488299999999981</v>
      </c>
      <c r="R39" s="67">
        <f t="shared" ref="R39" si="312">((ABS(F38-F40)+ABS(F38-F39))/2)*25.406</f>
        <v>10.162399999999998</v>
      </c>
      <c r="S39" s="67">
        <f t="shared" ref="S39" si="313">((ABS(G38-G40)+ABS(G38-G39))/2)*25.406</f>
        <v>12.321909999999995</v>
      </c>
      <c r="T39" s="67">
        <f t="shared" ref="T39" si="314">((ABS(H38-H40)+ABS(H38-H39))/2)*25.406</f>
        <v>15.751720000000002</v>
      </c>
      <c r="U39" s="67">
        <f t="shared" ref="U39" si="315">((ABS(I38-I40)+ABS(I38-I39))/2)*25.406</f>
        <v>31.376410000000007</v>
      </c>
      <c r="V39" s="67">
        <f t="shared" ref="V39" si="316">((ABS(J38-J40)+ABS(J38-J39))/2)*25.406</f>
        <v>22.738369999999989</v>
      </c>
      <c r="W39" s="67">
        <f t="shared" ref="W39" si="317">((ABS(K38-K40)+ABS(K38-K39))/2)*25.406</f>
        <v>26.676300000000015</v>
      </c>
      <c r="X39" s="67">
        <f t="shared" ref="X39" si="318">((ABS(L38-L40)+ABS(L38-L39))/2)*25.406</f>
        <v>35.568400000000004</v>
      </c>
      <c r="Y39" s="67">
        <f t="shared" ref="Y39" si="319">((ABS(M38-M40)+ABS(M38-M39))/2)*25.406</f>
        <v>41.919900000000005</v>
      </c>
      <c r="Z39" s="42"/>
    </row>
    <row r="40" spans="2:26" x14ac:dyDescent="0.25">
      <c r="B40" s="27" t="s">
        <v>4507</v>
      </c>
      <c r="C40" s="40" t="s">
        <v>213</v>
      </c>
      <c r="D40" s="41">
        <v>2.64</v>
      </c>
      <c r="E40" s="51">
        <v>3.21</v>
      </c>
      <c r="F40" s="51">
        <v>4.17</v>
      </c>
      <c r="G40" s="51">
        <v>4.99</v>
      </c>
      <c r="H40" s="51">
        <v>6.2</v>
      </c>
      <c r="I40" s="51">
        <v>7.26</v>
      </c>
      <c r="J40" s="51">
        <v>8.41</v>
      </c>
      <c r="K40" s="41">
        <v>9.6999999999999993</v>
      </c>
      <c r="L40" s="41">
        <v>11.6</v>
      </c>
      <c r="M40" s="41">
        <v>13.3</v>
      </c>
      <c r="N40" s="40"/>
      <c r="O40" s="69" t="s">
        <v>7298</v>
      </c>
      <c r="P40" s="71">
        <f>P39/2</f>
        <v>3.1757499999999999</v>
      </c>
      <c r="Q40" s="71">
        <f t="shared" ref="Q40" si="320">Q39/2</f>
        <v>3.8744149999999991</v>
      </c>
      <c r="R40" s="71">
        <f t="shared" ref="R40" si="321">R39/2</f>
        <v>5.0811999999999991</v>
      </c>
      <c r="S40" s="71">
        <f t="shared" ref="S40" si="322">S39/2</f>
        <v>6.1609549999999977</v>
      </c>
      <c r="T40" s="71">
        <f>T39/2</f>
        <v>7.8758600000000012</v>
      </c>
      <c r="U40" s="71">
        <f t="shared" ref="U40" si="323">U39/2</f>
        <v>15.688205000000004</v>
      </c>
      <c r="V40" s="71">
        <f t="shared" ref="V40" si="324">V39/2</f>
        <v>11.369184999999995</v>
      </c>
      <c r="W40" s="71">
        <f t="shared" ref="W40" si="325">W39/2</f>
        <v>13.338150000000008</v>
      </c>
      <c r="X40" s="71">
        <f t="shared" ref="X40" si="326">X39/2</f>
        <v>17.784200000000002</v>
      </c>
      <c r="Y40" s="71">
        <f t="shared" ref="Y40" si="327">Y39/2</f>
        <v>20.959950000000003</v>
      </c>
      <c r="Z40" s="35"/>
    </row>
    <row r="41" spans="2:26" x14ac:dyDescent="0.25">
      <c r="B41" s="37"/>
      <c r="C41" s="37"/>
      <c r="D41" s="21"/>
      <c r="E41" s="50"/>
      <c r="F41" s="50"/>
      <c r="G41" s="50"/>
      <c r="H41" s="50"/>
      <c r="I41" s="50"/>
      <c r="J41" s="50"/>
      <c r="K41" s="21"/>
      <c r="L41" s="21"/>
      <c r="M41" s="21"/>
      <c r="N41" s="37"/>
      <c r="O41" s="37"/>
      <c r="P41" s="60"/>
      <c r="Q41" s="61"/>
      <c r="R41" s="61"/>
      <c r="S41" s="61"/>
      <c r="T41" s="61"/>
      <c r="U41" s="61"/>
      <c r="V41" s="61"/>
      <c r="W41" s="60"/>
      <c r="X41" s="60"/>
      <c r="Y41" s="60"/>
      <c r="Z41" s="60"/>
    </row>
    <row r="42" spans="2:26" x14ac:dyDescent="0.25">
      <c r="B42" s="37"/>
      <c r="C42" s="37"/>
      <c r="D42" s="21"/>
      <c r="E42" s="50"/>
      <c r="F42" s="50"/>
      <c r="G42" s="50"/>
      <c r="H42" s="50"/>
      <c r="I42" s="50"/>
      <c r="J42" s="50"/>
      <c r="K42" s="21"/>
      <c r="L42" s="21"/>
      <c r="M42" s="21"/>
      <c r="N42" s="37"/>
      <c r="O42" s="37"/>
      <c r="P42" s="60"/>
      <c r="Q42" s="61"/>
      <c r="R42" s="61"/>
      <c r="S42" s="61"/>
      <c r="T42" s="61"/>
      <c r="U42" s="61"/>
      <c r="V42" s="61"/>
      <c r="W42" s="60"/>
      <c r="X42" s="60"/>
      <c r="Y42" s="60"/>
      <c r="Z42" s="60"/>
    </row>
    <row r="43" spans="2:26" x14ac:dyDescent="0.25">
      <c r="B43" s="37"/>
      <c r="C43" s="37"/>
      <c r="D43" s="21"/>
      <c r="E43" s="50"/>
      <c r="F43" s="50"/>
      <c r="G43" s="50"/>
      <c r="H43" s="50"/>
      <c r="I43" s="50"/>
      <c r="J43" s="50"/>
      <c r="K43" s="21"/>
      <c r="L43" s="21"/>
      <c r="M43" s="21"/>
      <c r="N43" s="37"/>
      <c r="O43" s="37"/>
      <c r="P43" s="60"/>
      <c r="Q43" s="61"/>
      <c r="R43" s="61"/>
      <c r="S43" s="61"/>
      <c r="T43" s="61"/>
      <c r="U43" s="61"/>
      <c r="V43" s="61"/>
      <c r="W43" s="60"/>
      <c r="X43" s="60"/>
      <c r="Y43" s="60"/>
      <c r="Z43" s="60"/>
    </row>
    <row r="44" spans="2:26" x14ac:dyDescent="0.25">
      <c r="B44" s="37"/>
      <c r="C44" s="37"/>
      <c r="D44" s="21"/>
      <c r="E44" s="50"/>
      <c r="F44" s="50"/>
      <c r="G44" s="50"/>
      <c r="H44" s="50"/>
      <c r="I44" s="50"/>
      <c r="J44" s="50"/>
      <c r="K44" s="21"/>
      <c r="L44" s="21"/>
      <c r="M44" s="21"/>
      <c r="N44" s="37"/>
      <c r="O44" s="37"/>
      <c r="P44" s="60"/>
      <c r="Q44" s="61"/>
      <c r="R44" s="61"/>
      <c r="S44" s="61"/>
      <c r="T44" s="61"/>
      <c r="U44" s="61"/>
      <c r="V44" s="61"/>
      <c r="W44" s="60"/>
      <c r="X44" s="60"/>
      <c r="Y44" s="60"/>
      <c r="Z44" s="60"/>
    </row>
    <row r="45" spans="2:26" x14ac:dyDescent="0.25">
      <c r="B45" s="37"/>
      <c r="C45" s="37"/>
      <c r="D45" s="21"/>
      <c r="E45" s="50"/>
      <c r="F45" s="50"/>
      <c r="G45" s="50"/>
      <c r="H45" s="50"/>
      <c r="I45" s="50"/>
      <c r="J45" s="50"/>
      <c r="K45" s="21"/>
      <c r="L45" s="21"/>
      <c r="M45" s="21"/>
      <c r="N45" s="37"/>
      <c r="O45" s="37"/>
      <c r="P45" s="60"/>
      <c r="Q45" s="61"/>
      <c r="R45" s="61"/>
      <c r="S45" s="61"/>
      <c r="T45" s="61"/>
      <c r="U45" s="61"/>
      <c r="V45" s="61"/>
      <c r="W45" s="60"/>
      <c r="X45" s="60"/>
      <c r="Y45" s="60"/>
      <c r="Z45" s="60"/>
    </row>
    <row r="46" spans="2:26" x14ac:dyDescent="0.25">
      <c r="B46" s="37"/>
      <c r="C46" s="37"/>
      <c r="D46" s="21"/>
      <c r="E46" s="50"/>
      <c r="F46" s="50"/>
      <c r="G46" s="50"/>
      <c r="H46" s="50"/>
      <c r="I46" s="50"/>
      <c r="J46" s="50"/>
      <c r="K46" s="21"/>
      <c r="L46" s="21"/>
      <c r="M46" s="21"/>
      <c r="N46" s="37"/>
      <c r="O46" s="37"/>
      <c r="P46" s="60"/>
      <c r="Q46" s="61"/>
      <c r="R46" s="61"/>
      <c r="S46" s="61"/>
      <c r="T46" s="61"/>
      <c r="U46" s="61"/>
      <c r="V46" s="61"/>
      <c r="W46" s="60"/>
      <c r="X46" s="60"/>
      <c r="Y46" s="60"/>
      <c r="Z46" s="60"/>
    </row>
    <row r="47" spans="2:26" ht="15.75" thickBot="1" x14ac:dyDescent="0.3">
      <c r="P47" s="35"/>
      <c r="Q47" s="54"/>
      <c r="R47" s="54"/>
      <c r="S47" s="54"/>
      <c r="T47" s="54"/>
      <c r="U47" s="54"/>
      <c r="V47" s="54"/>
      <c r="W47" s="35"/>
      <c r="X47" s="35"/>
      <c r="Y47" s="35"/>
      <c r="Z47" s="35"/>
    </row>
    <row r="48" spans="2:26" ht="16.5" thickTop="1" thickBot="1" x14ac:dyDescent="0.3">
      <c r="B48" s="33" t="s">
        <v>7295</v>
      </c>
      <c r="C48" s="62" t="s">
        <v>102</v>
      </c>
      <c r="D48" s="34">
        <f>AVERAGE(D38,D35,D32,D29,D26,D23,D20,D17,D14,D11,D8,D5,D2)</f>
        <v>2.7584615384615385</v>
      </c>
      <c r="E48" s="34">
        <f t="shared" ref="E48:M48" si="328">AVERAGE(E38,E35,E32,E29,E26,E23,E20,E17,E14,E11,E8,E5,E2)</f>
        <v>3.347692307692308</v>
      </c>
      <c r="F48" s="34">
        <f t="shared" si="328"/>
        <v>4.3215384615384611</v>
      </c>
      <c r="G48" s="34">
        <f t="shared" si="328"/>
        <v>5.1538461538461542</v>
      </c>
      <c r="H48" s="34">
        <f t="shared" si="328"/>
        <v>6.4061538461538463</v>
      </c>
      <c r="I48" s="34">
        <f t="shared" si="328"/>
        <v>7.4969230769230766</v>
      </c>
      <c r="J48" s="34">
        <f t="shared" si="328"/>
        <v>8.7092307692307678</v>
      </c>
      <c r="K48" s="34">
        <f t="shared" si="328"/>
        <v>10.076153846153847</v>
      </c>
      <c r="L48" s="34">
        <f t="shared" si="328"/>
        <v>12.107692307692306</v>
      </c>
      <c r="M48" s="34">
        <f t="shared" si="328"/>
        <v>13.884615384615385</v>
      </c>
      <c r="P48" s="60">
        <f t="shared" ref="P48:Y51" si="329">D48*25.406</f>
        <v>70.081473846153841</v>
      </c>
      <c r="Q48" s="60">
        <f t="shared" si="329"/>
        <v>85.051470769230775</v>
      </c>
      <c r="R48" s="60">
        <f t="shared" si="329"/>
        <v>109.79300615384614</v>
      </c>
      <c r="S48" s="60">
        <f t="shared" si="329"/>
        <v>130.93861538461539</v>
      </c>
      <c r="T48" s="60">
        <f t="shared" si="329"/>
        <v>162.75474461538462</v>
      </c>
      <c r="U48" s="60">
        <f t="shared" si="329"/>
        <v>190.46682769230767</v>
      </c>
      <c r="V48" s="60">
        <f t="shared" si="329"/>
        <v>221.26671692307687</v>
      </c>
      <c r="W48" s="60">
        <f t="shared" si="329"/>
        <v>255.99476461538464</v>
      </c>
      <c r="X48" s="60">
        <f t="shared" si="329"/>
        <v>307.60803076923071</v>
      </c>
      <c r="Y48" s="60">
        <f t="shared" si="329"/>
        <v>352.75253846153845</v>
      </c>
      <c r="Z48" s="35"/>
    </row>
    <row r="49" spans="3:26" ht="15.75" thickTop="1" x14ac:dyDescent="0.25">
      <c r="C49" s="32" t="s">
        <v>7294</v>
      </c>
      <c r="D49" s="34">
        <f>STDEV(D38,D35,D32,D29,D26,D23,D20,D17,D14,D11,D8,D5,D2)</f>
        <v>0.12395201718448383</v>
      </c>
      <c r="E49" s="34">
        <f t="shared" ref="E49:M49" si="330">STDEV(E38,E35,E32,E29,E26,E23,E20,E17,E14,E11,E8,E5,E2)</f>
        <v>0.15985169408725108</v>
      </c>
      <c r="F49" s="34">
        <f t="shared" si="330"/>
        <v>0.22908681592524971</v>
      </c>
      <c r="G49" s="34">
        <f t="shared" si="330"/>
        <v>0.29184866116814895</v>
      </c>
      <c r="H49" s="34">
        <f t="shared" si="330"/>
        <v>0.38582246481895588</v>
      </c>
      <c r="I49" s="34">
        <f t="shared" si="330"/>
        <v>0.47716846458011414</v>
      </c>
      <c r="J49" s="34">
        <f t="shared" si="330"/>
        <v>0.58904529450150001</v>
      </c>
      <c r="K49" s="34">
        <f t="shared" si="330"/>
        <v>0.73321823106014916</v>
      </c>
      <c r="L49" s="34">
        <f t="shared" si="330"/>
        <v>0.95608711114760059</v>
      </c>
      <c r="M49" s="34">
        <f t="shared" si="330"/>
        <v>1.1922291123816162</v>
      </c>
      <c r="O49" s="40"/>
      <c r="P49" s="60">
        <f t="shared" si="329"/>
        <v>3.1491249485889958</v>
      </c>
      <c r="Q49" s="60">
        <f t="shared" si="329"/>
        <v>4.0611921399807009</v>
      </c>
      <c r="R49" s="60">
        <f t="shared" si="329"/>
        <v>5.8201796453968937</v>
      </c>
      <c r="S49" s="60">
        <f t="shared" si="329"/>
        <v>7.4147070856379917</v>
      </c>
      <c r="T49" s="60">
        <f t="shared" si="329"/>
        <v>9.8022055411903928</v>
      </c>
      <c r="U49" s="60">
        <f t="shared" si="329"/>
        <v>12.12294201112238</v>
      </c>
      <c r="V49" s="60">
        <f t="shared" si="329"/>
        <v>14.965284752105108</v>
      </c>
      <c r="W49" s="60">
        <f t="shared" si="329"/>
        <v>18.628142378314148</v>
      </c>
      <c r="X49" s="60">
        <f t="shared" si="329"/>
        <v>24.290349145815938</v>
      </c>
      <c r="Y49" s="60">
        <f t="shared" si="329"/>
        <v>30.28977282916734</v>
      </c>
      <c r="Z49" s="42"/>
    </row>
    <row r="50" spans="3:26" x14ac:dyDescent="0.25">
      <c r="C50" s="38" t="s">
        <v>213</v>
      </c>
      <c r="D50" s="34">
        <f>AVERAGE(D39,D36,D33,D30,D27,D24,D21,D18,D15,D12,D9,D6,D3)</f>
        <v>3.0015384615384617</v>
      </c>
      <c r="E50" s="34">
        <f t="shared" ref="E50:M50" si="331">AVERAGE(E39,E36,E33,E30,E27,E24,E21,E18,E15,E12,E9,E6,E3)</f>
        <v>3.6438461538461544</v>
      </c>
      <c r="F50" s="34">
        <f t="shared" si="331"/>
        <v>4.6999999999999993</v>
      </c>
      <c r="G50" s="34">
        <f t="shared" si="331"/>
        <v>5.5953846153846154</v>
      </c>
      <c r="H50" s="34">
        <f t="shared" si="331"/>
        <v>6.9384615384615378</v>
      </c>
      <c r="I50" s="34">
        <f t="shared" si="331"/>
        <v>8.1792307692307702</v>
      </c>
      <c r="J50" s="34">
        <f t="shared" si="331"/>
        <v>9.4007692307692299</v>
      </c>
      <c r="K50" s="34">
        <f t="shared" si="331"/>
        <v>10.853846153846153</v>
      </c>
      <c r="L50" s="34">
        <f t="shared" si="331"/>
        <v>13.054615384615383</v>
      </c>
      <c r="M50" s="34">
        <f t="shared" si="331"/>
        <v>14.976923076923079</v>
      </c>
      <c r="P50" s="60">
        <f t="shared" si="329"/>
        <v>76.25708615384616</v>
      </c>
      <c r="Q50" s="60">
        <f t="shared" si="329"/>
        <v>92.575555384615399</v>
      </c>
      <c r="R50" s="60">
        <f t="shared" si="329"/>
        <v>119.40819999999998</v>
      </c>
      <c r="S50" s="60">
        <f t="shared" si="329"/>
        <v>142.15634153846153</v>
      </c>
      <c r="T50" s="60">
        <f t="shared" si="329"/>
        <v>176.27855384615381</v>
      </c>
      <c r="U50" s="60">
        <f t="shared" si="329"/>
        <v>207.80153692307692</v>
      </c>
      <c r="V50" s="60">
        <f t="shared" si="329"/>
        <v>238.83594307692303</v>
      </c>
      <c r="W50" s="60">
        <f t="shared" si="329"/>
        <v>275.75281538461536</v>
      </c>
      <c r="X50" s="60">
        <f t="shared" si="329"/>
        <v>331.66555846153841</v>
      </c>
      <c r="Y50" s="60">
        <f t="shared" si="329"/>
        <v>380.50370769230773</v>
      </c>
      <c r="Z50" s="35"/>
    </row>
    <row r="51" spans="3:26" x14ac:dyDescent="0.25">
      <c r="C51" s="38" t="s">
        <v>1148</v>
      </c>
      <c r="D51" s="34">
        <f>AVERAGE(D40,D37,D34,D31,D28,D25,D22,D19,D16,D13,D10,D7,D4)</f>
        <v>2.6338461538461542</v>
      </c>
      <c r="E51" s="34">
        <f t="shared" ref="E51:M51" si="332">AVERAGE(E40,E37,E34,E31,E28,E25,E22,E19,E16,E13,E10,E7,E4)</f>
        <v>3.1976923076923076</v>
      </c>
      <c r="F51" s="34">
        <f t="shared" si="332"/>
        <v>4.1184615384615375</v>
      </c>
      <c r="G51" s="34">
        <f t="shared" si="332"/>
        <v>4.8953846153846152</v>
      </c>
      <c r="H51" s="34">
        <f t="shared" si="332"/>
        <v>6.050769230769232</v>
      </c>
      <c r="I51" s="34">
        <f t="shared" si="332"/>
        <v>7.037692307692307</v>
      </c>
      <c r="J51" s="34">
        <f t="shared" si="332"/>
        <v>8.1146153846153855</v>
      </c>
      <c r="K51" s="34">
        <f t="shared" si="332"/>
        <v>9.3115384615384613</v>
      </c>
      <c r="L51" s="34">
        <f t="shared" si="332"/>
        <v>11.086923076923076</v>
      </c>
      <c r="M51" s="34">
        <f t="shared" si="332"/>
        <v>12.576923076923078</v>
      </c>
      <c r="P51" s="60">
        <f t="shared" si="329"/>
        <v>66.915495384615383</v>
      </c>
      <c r="Q51" s="60">
        <f t="shared" si="329"/>
        <v>81.240570769230757</v>
      </c>
      <c r="R51" s="60">
        <f t="shared" si="329"/>
        <v>104.63363384615381</v>
      </c>
      <c r="S51" s="60">
        <f t="shared" si="329"/>
        <v>124.37214153846153</v>
      </c>
      <c r="T51" s="60">
        <f t="shared" si="329"/>
        <v>153.7258430769231</v>
      </c>
      <c r="U51" s="60">
        <f t="shared" si="329"/>
        <v>178.79961076923075</v>
      </c>
      <c r="V51" s="60">
        <f t="shared" si="329"/>
        <v>206.15991846153847</v>
      </c>
      <c r="W51" s="60">
        <f t="shared" si="329"/>
        <v>236.56894615384613</v>
      </c>
      <c r="X51" s="60">
        <f t="shared" si="329"/>
        <v>281.67436769230767</v>
      </c>
      <c r="Y51" s="60">
        <f t="shared" si="329"/>
        <v>319.52930769230773</v>
      </c>
      <c r="Z51" s="35"/>
    </row>
    <row r="52" spans="3:26" x14ac:dyDescent="0.25">
      <c r="O52" s="40"/>
      <c r="P52" s="42"/>
      <c r="Q52" s="55"/>
      <c r="R52" s="55"/>
      <c r="S52" s="55"/>
      <c r="T52" s="55"/>
      <c r="U52" s="55"/>
      <c r="V52" s="55"/>
      <c r="W52" s="42"/>
      <c r="X52" s="42"/>
      <c r="Y52" s="42"/>
      <c r="Z52" s="42"/>
    </row>
    <row r="53" spans="3:26" x14ac:dyDescent="0.25">
      <c r="P53" s="35"/>
      <c r="Q53" s="54"/>
      <c r="R53" s="54"/>
      <c r="S53" s="54"/>
      <c r="T53" s="54"/>
      <c r="U53" s="54"/>
      <c r="V53" s="54"/>
      <c r="W53" s="35"/>
      <c r="X53" s="35"/>
      <c r="Y53" s="35"/>
      <c r="Z53" s="35"/>
    </row>
    <row r="54" spans="3:26" x14ac:dyDescent="0.25">
      <c r="P54" s="35"/>
      <c r="Q54" s="54"/>
      <c r="R54" s="54"/>
      <c r="S54" s="54"/>
      <c r="T54" s="54"/>
      <c r="U54" s="54"/>
      <c r="V54" s="54"/>
      <c r="W54" s="35"/>
      <c r="X54" s="35"/>
      <c r="Y54" s="35"/>
      <c r="Z54" s="35"/>
    </row>
    <row r="55" spans="3:26" x14ac:dyDescent="0.25">
      <c r="O55" s="40"/>
      <c r="P55" s="42"/>
      <c r="Q55" s="55"/>
      <c r="R55" s="55"/>
      <c r="S55" s="55"/>
      <c r="T55" s="55"/>
      <c r="U55" s="55"/>
      <c r="V55" s="55"/>
      <c r="W55" s="42"/>
      <c r="X55" s="42"/>
      <c r="Y55" s="42"/>
      <c r="Z55" s="42"/>
    </row>
    <row r="56" spans="3:26" x14ac:dyDescent="0.25">
      <c r="P56" s="35"/>
      <c r="Q56" s="54"/>
      <c r="R56" s="54"/>
      <c r="S56" s="54"/>
      <c r="T56" s="54"/>
      <c r="U56" s="54"/>
      <c r="V56" s="54"/>
      <c r="W56" s="35"/>
      <c r="X56" s="35"/>
      <c r="Y56" s="35"/>
      <c r="Z56" s="35"/>
    </row>
    <row r="57" spans="3:26" x14ac:dyDescent="0.25">
      <c r="P57" s="35"/>
      <c r="Q57" s="54"/>
      <c r="R57" s="54"/>
      <c r="S57" s="54"/>
      <c r="T57" s="54"/>
      <c r="U57" s="54"/>
      <c r="V57" s="54"/>
      <c r="W57" s="35"/>
      <c r="X57" s="35"/>
      <c r="Y57" s="35"/>
      <c r="Z57" s="35"/>
    </row>
    <row r="58" spans="3:26" x14ac:dyDescent="0.25">
      <c r="O58" s="40"/>
      <c r="P58" s="42"/>
      <c r="Q58" s="55"/>
      <c r="R58" s="55"/>
      <c r="S58" s="55"/>
      <c r="T58" s="55"/>
      <c r="U58" s="55"/>
      <c r="V58" s="55"/>
      <c r="W58" s="42"/>
      <c r="X58" s="42"/>
      <c r="Y58" s="42"/>
      <c r="Z58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46"/>
  <sheetViews>
    <sheetView tabSelected="1" topLeftCell="U263" zoomScale="90" zoomScaleNormal="90" workbookViewId="0">
      <selection activeCell="AD280" sqref="AD280:AF280"/>
    </sheetView>
  </sheetViews>
  <sheetFormatPr defaultRowHeight="15" x14ac:dyDescent="0.25"/>
  <cols>
    <col min="1" max="1" width="21.140625" customWidth="1"/>
  </cols>
  <sheetData>
    <row r="1" spans="1:29" x14ac:dyDescent="0.25">
      <c r="A1" s="23" t="s">
        <v>4527</v>
      </c>
      <c r="B1" s="24">
        <v>37.709099999999999</v>
      </c>
      <c r="C1" s="25">
        <v>-78.288499999999999</v>
      </c>
      <c r="D1" s="26">
        <v>68.599999999999994</v>
      </c>
    </row>
    <row r="2" spans="1:29" ht="30.75" thickBot="1" x14ac:dyDescent="0.3">
      <c r="A2" s="5" t="s">
        <v>1320</v>
      </c>
    </row>
    <row r="3" spans="1:29" ht="18.75" customHeight="1" thickTop="1" thickBot="1" x14ac:dyDescent="0.3">
      <c r="A3" s="6" t="s">
        <v>4876</v>
      </c>
      <c r="B3" s="84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29" ht="16.5" thickTop="1" thickBot="1" x14ac:dyDescent="0.3">
      <c r="A4" s="6" t="s">
        <v>4877</v>
      </c>
      <c r="B4" s="86" t="s">
        <v>1</v>
      </c>
      <c r="C4" s="88" t="s">
        <v>2</v>
      </c>
      <c r="D4" s="89"/>
      <c r="E4" s="89"/>
      <c r="F4" s="89"/>
      <c r="G4" s="89"/>
      <c r="H4" s="89"/>
      <c r="I4" s="89"/>
      <c r="J4" s="89"/>
      <c r="K4" s="89"/>
      <c r="L4" s="90"/>
    </row>
    <row r="5" spans="1:29" ht="16.5" thickTop="1" thickBot="1" x14ac:dyDescent="0.3">
      <c r="A5" s="6" t="s">
        <v>4878</v>
      </c>
      <c r="B5" s="87"/>
      <c r="C5" s="1">
        <v>1</v>
      </c>
      <c r="D5" s="1">
        <v>2</v>
      </c>
      <c r="E5" s="1">
        <v>5</v>
      </c>
      <c r="F5" s="1">
        <v>10</v>
      </c>
      <c r="G5" s="1">
        <v>25</v>
      </c>
      <c r="H5" s="1">
        <v>50</v>
      </c>
      <c r="I5" s="1">
        <v>100</v>
      </c>
      <c r="J5" s="1">
        <v>200</v>
      </c>
      <c r="K5" s="1">
        <v>500</v>
      </c>
      <c r="L5" s="1">
        <v>1000</v>
      </c>
      <c r="Q5" s="2"/>
      <c r="R5" s="2"/>
      <c r="Z5" s="110">
        <v>1</v>
      </c>
      <c r="AA5" s="109">
        <v>67.071839999999995</v>
      </c>
      <c r="AB5" s="109">
        <v>61.228459999999998</v>
      </c>
      <c r="AC5" s="109">
        <v>74.439580000000007</v>
      </c>
    </row>
    <row r="6" spans="1:29" ht="24.75" thickTop="1" thickBot="1" x14ac:dyDescent="0.3">
      <c r="A6" s="6" t="s">
        <v>4879</v>
      </c>
      <c r="B6" s="1" t="s">
        <v>3</v>
      </c>
      <c r="C6" s="2" t="s">
        <v>4530</v>
      </c>
      <c r="D6" s="2" t="s">
        <v>4531</v>
      </c>
      <c r="E6" s="2" t="s">
        <v>4532</v>
      </c>
      <c r="F6" s="2" t="s">
        <v>4533</v>
      </c>
      <c r="G6" s="2" t="s">
        <v>4534</v>
      </c>
      <c r="H6" s="2" t="s">
        <v>4535</v>
      </c>
      <c r="I6" s="2" t="s">
        <v>4536</v>
      </c>
      <c r="J6" s="2" t="s">
        <v>4537</v>
      </c>
      <c r="K6" s="2" t="s">
        <v>4538</v>
      </c>
      <c r="L6" s="2" t="s">
        <v>4539</v>
      </c>
      <c r="O6" s="1">
        <v>1</v>
      </c>
      <c r="P6" s="1">
        <v>2</v>
      </c>
      <c r="Q6" s="1">
        <v>5</v>
      </c>
      <c r="R6" s="1">
        <v>10</v>
      </c>
      <c r="S6" s="1">
        <v>25</v>
      </c>
      <c r="T6" s="1">
        <v>50</v>
      </c>
      <c r="U6" s="1">
        <v>100</v>
      </c>
      <c r="V6" s="1">
        <v>200</v>
      </c>
      <c r="W6" s="1">
        <v>500</v>
      </c>
      <c r="X6" s="1">
        <v>1000</v>
      </c>
      <c r="Z6" s="38">
        <v>2</v>
      </c>
      <c r="AA6" s="35">
        <v>81.045139999999989</v>
      </c>
      <c r="AB6" s="35">
        <v>74.185519999999997</v>
      </c>
      <c r="AC6" s="35">
        <v>89.937240000000003</v>
      </c>
    </row>
    <row r="7" spans="1:29" ht="24.75" thickTop="1" thickBot="1" x14ac:dyDescent="0.3">
      <c r="B7" s="1" t="s">
        <v>14</v>
      </c>
      <c r="C7" s="2" t="s">
        <v>4540</v>
      </c>
      <c r="D7" s="2" t="s">
        <v>4541</v>
      </c>
      <c r="E7" s="2" t="s">
        <v>4542</v>
      </c>
      <c r="F7" s="2" t="s">
        <v>4543</v>
      </c>
      <c r="G7" s="2" t="s">
        <v>4544</v>
      </c>
      <c r="H7" s="2" t="s">
        <v>4545</v>
      </c>
      <c r="I7" s="2" t="s">
        <v>4546</v>
      </c>
      <c r="J7" s="2" t="s">
        <v>2859</v>
      </c>
      <c r="K7" s="2" t="s">
        <v>4547</v>
      </c>
      <c r="L7" s="2" t="s">
        <v>4548</v>
      </c>
      <c r="N7" s="1" t="s">
        <v>102</v>
      </c>
      <c r="O7" s="2">
        <v>2.64</v>
      </c>
      <c r="P7" s="2">
        <v>3.19</v>
      </c>
      <c r="Q7" s="2">
        <v>4.08</v>
      </c>
      <c r="R7" s="2">
        <v>4.83</v>
      </c>
      <c r="S7" s="2">
        <v>5.93</v>
      </c>
      <c r="T7" s="2">
        <v>6.87</v>
      </c>
      <c r="U7" s="2">
        <v>7.91</v>
      </c>
      <c r="V7" s="2">
        <v>9.0500000000000007</v>
      </c>
      <c r="W7" s="2">
        <v>10.7</v>
      </c>
      <c r="X7" s="2">
        <v>12.1</v>
      </c>
      <c r="Z7" s="38">
        <v>5</v>
      </c>
      <c r="AA7" s="35">
        <v>103.65648</v>
      </c>
      <c r="AB7" s="35">
        <v>94.510320000000007</v>
      </c>
      <c r="AC7" s="35">
        <v>114.83511999999999</v>
      </c>
    </row>
    <row r="8" spans="1:29" ht="24.75" thickTop="1" thickBot="1" x14ac:dyDescent="0.3">
      <c r="B8" s="1" t="s">
        <v>25</v>
      </c>
      <c r="C8" s="2" t="s">
        <v>4549</v>
      </c>
      <c r="D8" s="2" t="s">
        <v>4550</v>
      </c>
      <c r="E8" s="2" t="s">
        <v>4551</v>
      </c>
      <c r="F8" s="2" t="s">
        <v>4552</v>
      </c>
      <c r="G8" s="2" t="s">
        <v>3421</v>
      </c>
      <c r="H8" s="2" t="s">
        <v>3414</v>
      </c>
      <c r="I8" s="2" t="s">
        <v>4553</v>
      </c>
      <c r="J8" s="2" t="s">
        <v>4554</v>
      </c>
      <c r="K8" s="2" t="s">
        <v>4555</v>
      </c>
      <c r="L8" s="2" t="s">
        <v>4556</v>
      </c>
      <c r="O8" s="2">
        <v>2.41</v>
      </c>
      <c r="P8" s="2">
        <v>2.92</v>
      </c>
      <c r="Q8" s="2">
        <v>3.72</v>
      </c>
      <c r="R8" s="2">
        <v>4.38</v>
      </c>
      <c r="S8" s="2">
        <v>5.35</v>
      </c>
      <c r="T8" s="2">
        <v>6.16</v>
      </c>
      <c r="U8" s="2">
        <v>7.03</v>
      </c>
      <c r="V8" s="2">
        <v>7.97</v>
      </c>
      <c r="W8" s="2">
        <v>9.31</v>
      </c>
      <c r="X8">
        <v>10.4</v>
      </c>
      <c r="Z8" s="38">
        <v>10</v>
      </c>
      <c r="AA8" s="35">
        <v>122.71097999999999</v>
      </c>
      <c r="AB8" s="35">
        <v>111.27828</v>
      </c>
      <c r="AC8" s="35">
        <v>135.66803999999999</v>
      </c>
    </row>
    <row r="9" spans="1:29" ht="24.75" thickTop="1" thickBot="1" x14ac:dyDescent="0.3">
      <c r="B9" s="1" t="s">
        <v>36</v>
      </c>
      <c r="C9" s="2" t="s">
        <v>4557</v>
      </c>
      <c r="D9" s="2" t="s">
        <v>4558</v>
      </c>
      <c r="E9" s="2" t="s">
        <v>1588</v>
      </c>
      <c r="F9" s="2" t="s">
        <v>4559</v>
      </c>
      <c r="G9" s="2" t="s">
        <v>4560</v>
      </c>
      <c r="H9" s="2" t="s">
        <v>4561</v>
      </c>
      <c r="I9" s="2" t="s">
        <v>4562</v>
      </c>
      <c r="J9" s="2" t="s">
        <v>4563</v>
      </c>
      <c r="K9" s="2" t="s">
        <v>4564</v>
      </c>
      <c r="L9" s="2" t="s">
        <v>4565</v>
      </c>
      <c r="O9" s="2">
        <v>2.93</v>
      </c>
      <c r="P9" s="2">
        <v>3.54</v>
      </c>
      <c r="Q9" s="2">
        <v>4.5199999999999996</v>
      </c>
      <c r="R9" s="2">
        <v>5.34</v>
      </c>
      <c r="S9" s="2">
        <v>6.54</v>
      </c>
      <c r="T9" s="2">
        <v>7.57</v>
      </c>
      <c r="U9" s="2">
        <v>8.69</v>
      </c>
      <c r="V9" s="2">
        <v>9.91</v>
      </c>
      <c r="W9" s="2">
        <v>11.7</v>
      </c>
      <c r="X9">
        <v>13.3</v>
      </c>
      <c r="Z9" s="38">
        <v>25</v>
      </c>
      <c r="AA9" s="35">
        <v>150.65758</v>
      </c>
      <c r="AB9" s="35">
        <v>135.92209999999997</v>
      </c>
      <c r="AC9" s="35">
        <v>166.15523999999999</v>
      </c>
    </row>
    <row r="10" spans="1:29" ht="24.75" thickTop="1" thickBot="1" x14ac:dyDescent="0.3">
      <c r="B10" s="1" t="s">
        <v>47</v>
      </c>
      <c r="C10" s="2" t="s">
        <v>4566</v>
      </c>
      <c r="D10" s="2" t="s">
        <v>2890</v>
      </c>
      <c r="E10" s="2" t="s">
        <v>4567</v>
      </c>
      <c r="F10" s="2" t="s">
        <v>4568</v>
      </c>
      <c r="G10" s="2" t="s">
        <v>4569</v>
      </c>
      <c r="H10" s="2" t="s">
        <v>4570</v>
      </c>
      <c r="I10" s="2" t="s">
        <v>4571</v>
      </c>
      <c r="J10" s="2" t="s">
        <v>3436</v>
      </c>
      <c r="K10" s="2" t="s">
        <v>4572</v>
      </c>
      <c r="L10" s="2" t="s">
        <v>4573</v>
      </c>
      <c r="Z10" s="38">
        <v>50</v>
      </c>
      <c r="AA10" s="35">
        <v>174.53922</v>
      </c>
      <c r="AB10" s="35">
        <v>156.50095999999999</v>
      </c>
      <c r="AC10" s="35">
        <v>192.32342</v>
      </c>
    </row>
    <row r="11" spans="1:29" ht="24.75" thickTop="1" thickBot="1" x14ac:dyDescent="0.3">
      <c r="B11" s="1" t="s">
        <v>58</v>
      </c>
      <c r="C11" s="2" t="s">
        <v>4574</v>
      </c>
      <c r="D11" s="2" t="s">
        <v>4575</v>
      </c>
      <c r="E11" s="2" t="s">
        <v>4576</v>
      </c>
      <c r="F11" s="2" t="s">
        <v>4577</v>
      </c>
      <c r="G11" s="2" t="s">
        <v>4578</v>
      </c>
      <c r="H11" s="2" t="s">
        <v>4579</v>
      </c>
      <c r="I11" s="2" t="s">
        <v>4580</v>
      </c>
      <c r="J11" s="2" t="s">
        <v>4581</v>
      </c>
      <c r="K11" s="2" t="s">
        <v>4582</v>
      </c>
      <c r="L11" s="2" t="s">
        <v>4583</v>
      </c>
      <c r="N11" s="1" t="s">
        <v>102</v>
      </c>
      <c r="O11" s="47">
        <f>O7*25.406</f>
        <v>67.071839999999995</v>
      </c>
      <c r="P11" s="47">
        <f t="shared" ref="P11:X11" si="0">P7*25.406</f>
        <v>81.045139999999989</v>
      </c>
      <c r="Q11" s="47">
        <f t="shared" si="0"/>
        <v>103.65648</v>
      </c>
      <c r="R11" s="47">
        <f t="shared" si="0"/>
        <v>122.71097999999999</v>
      </c>
      <c r="S11" s="47">
        <f t="shared" si="0"/>
        <v>150.65758</v>
      </c>
      <c r="T11" s="47">
        <f t="shared" si="0"/>
        <v>174.53922</v>
      </c>
      <c r="U11" s="47">
        <f t="shared" si="0"/>
        <v>200.96145999999999</v>
      </c>
      <c r="V11" s="47">
        <f t="shared" si="0"/>
        <v>229.92430000000002</v>
      </c>
      <c r="W11" s="47">
        <f t="shared" si="0"/>
        <v>271.84419999999994</v>
      </c>
      <c r="X11" s="47">
        <f t="shared" si="0"/>
        <v>307.4126</v>
      </c>
      <c r="Z11" s="38">
        <v>100</v>
      </c>
      <c r="AA11" s="35">
        <v>200.96145999999999</v>
      </c>
      <c r="AB11" s="35">
        <v>178.60417999999999</v>
      </c>
      <c r="AC11" s="35">
        <v>220.77813999999998</v>
      </c>
    </row>
    <row r="12" spans="1:29" ht="24.75" thickTop="1" thickBot="1" x14ac:dyDescent="0.3">
      <c r="B12" s="1" t="s">
        <v>69</v>
      </c>
      <c r="C12" s="2" t="s">
        <v>4584</v>
      </c>
      <c r="D12" s="2" t="s">
        <v>4585</v>
      </c>
      <c r="E12" s="2" t="s">
        <v>4586</v>
      </c>
      <c r="F12" s="2" t="s">
        <v>4587</v>
      </c>
      <c r="G12" s="2" t="s">
        <v>4588</v>
      </c>
      <c r="H12" s="2" t="s">
        <v>4589</v>
      </c>
      <c r="I12" s="2" t="s">
        <v>4590</v>
      </c>
      <c r="J12" s="2" t="s">
        <v>2551</v>
      </c>
      <c r="K12" s="2" t="s">
        <v>4591</v>
      </c>
      <c r="L12" s="2" t="s">
        <v>4592</v>
      </c>
      <c r="N12" s="1" t="s">
        <v>102</v>
      </c>
      <c r="O12" s="47">
        <f t="shared" ref="O12:X12" si="1">O8*25.406</f>
        <v>61.228459999999998</v>
      </c>
      <c r="P12" s="47">
        <f t="shared" si="1"/>
        <v>74.185519999999997</v>
      </c>
      <c r="Q12" s="47">
        <f t="shared" si="1"/>
        <v>94.510320000000007</v>
      </c>
      <c r="R12" s="47">
        <f t="shared" si="1"/>
        <v>111.27828</v>
      </c>
      <c r="S12" s="47">
        <f t="shared" si="1"/>
        <v>135.92209999999997</v>
      </c>
      <c r="T12" s="47">
        <f t="shared" si="1"/>
        <v>156.50095999999999</v>
      </c>
      <c r="U12" s="47">
        <f t="shared" si="1"/>
        <v>178.60417999999999</v>
      </c>
      <c r="V12" s="47">
        <f t="shared" si="1"/>
        <v>202.48581999999999</v>
      </c>
      <c r="W12" s="47">
        <f t="shared" si="1"/>
        <v>236.52986000000001</v>
      </c>
      <c r="X12" s="47">
        <f t="shared" si="1"/>
        <v>264.22239999999999</v>
      </c>
      <c r="Z12" s="80">
        <v>15</v>
      </c>
      <c r="AA12" s="35">
        <f>69.024*Z12^0.2381</f>
        <v>131.53079715425096</v>
      </c>
      <c r="AB12" s="81">
        <f>63.342*Z12^0.2321</f>
        <v>118.75791198192132</v>
      </c>
      <c r="AC12" s="81">
        <f>76.686*Z12^0.2358</f>
        <v>145.22400316724884</v>
      </c>
    </row>
    <row r="13" spans="1:29" ht="24.75" thickTop="1" thickBot="1" x14ac:dyDescent="0.3">
      <c r="B13" s="1" t="s">
        <v>80</v>
      </c>
      <c r="C13" s="2" t="s">
        <v>4593</v>
      </c>
      <c r="D13" s="2" t="s">
        <v>4594</v>
      </c>
      <c r="E13" s="2" t="s">
        <v>4595</v>
      </c>
      <c r="F13" s="2" t="s">
        <v>4596</v>
      </c>
      <c r="G13" s="2" t="s">
        <v>4597</v>
      </c>
      <c r="H13" s="2" t="s">
        <v>4598</v>
      </c>
      <c r="I13" s="2" t="s">
        <v>4599</v>
      </c>
      <c r="J13" s="2" t="s">
        <v>4600</v>
      </c>
      <c r="K13" s="2" t="s">
        <v>4601</v>
      </c>
      <c r="L13" s="2" t="s">
        <v>4602</v>
      </c>
      <c r="N13" s="1" t="s">
        <v>102</v>
      </c>
      <c r="O13" s="47">
        <f t="shared" ref="O13:X13" si="2">O9*25.406</f>
        <v>74.439580000000007</v>
      </c>
      <c r="P13" s="47">
        <f t="shared" si="2"/>
        <v>89.937240000000003</v>
      </c>
      <c r="Q13" s="47">
        <f t="shared" si="2"/>
        <v>114.83511999999999</v>
      </c>
      <c r="R13" s="47">
        <f t="shared" si="2"/>
        <v>135.66803999999999</v>
      </c>
      <c r="S13" s="47">
        <f t="shared" si="2"/>
        <v>166.15523999999999</v>
      </c>
      <c r="T13" s="47">
        <f t="shared" si="2"/>
        <v>192.32342</v>
      </c>
      <c r="U13" s="47">
        <f t="shared" si="2"/>
        <v>220.77813999999998</v>
      </c>
      <c r="V13" s="47">
        <f t="shared" si="2"/>
        <v>251.77346</v>
      </c>
      <c r="W13" s="47">
        <f t="shared" si="2"/>
        <v>297.25019999999995</v>
      </c>
      <c r="X13" s="47">
        <f t="shared" si="2"/>
        <v>337.89980000000003</v>
      </c>
      <c r="Z13" s="80">
        <v>30</v>
      </c>
      <c r="AA13" s="35">
        <f>69.024*Z13^0.2381</f>
        <v>155.13246529967154</v>
      </c>
      <c r="AB13" s="81">
        <f>63.342*Z13^0.2321</f>
        <v>139.48631952333992</v>
      </c>
      <c r="AC13" s="81">
        <f>76.686*Z13^0.2358</f>
        <v>171.00990947564213</v>
      </c>
    </row>
    <row r="14" spans="1:29" ht="24.75" thickTop="1" thickBot="1" x14ac:dyDescent="0.3">
      <c r="B14" s="1" t="s">
        <v>91</v>
      </c>
      <c r="C14" s="2" t="s">
        <v>4603</v>
      </c>
      <c r="D14" s="2" t="s">
        <v>4604</v>
      </c>
      <c r="E14" s="2" t="s">
        <v>4605</v>
      </c>
      <c r="F14" s="2" t="s">
        <v>4606</v>
      </c>
      <c r="G14" s="2" t="s">
        <v>4607</v>
      </c>
      <c r="H14" s="2" t="s">
        <v>4608</v>
      </c>
      <c r="I14" s="2" t="s">
        <v>4609</v>
      </c>
      <c r="J14" s="2" t="s">
        <v>4610</v>
      </c>
      <c r="K14" s="2" t="s">
        <v>4611</v>
      </c>
      <c r="L14" s="2" t="s">
        <v>4612</v>
      </c>
    </row>
    <row r="15" spans="1:29" ht="24.75" thickTop="1" thickBot="1" x14ac:dyDescent="0.3">
      <c r="B15" s="1" t="s">
        <v>102</v>
      </c>
      <c r="C15" s="2" t="s">
        <v>4613</v>
      </c>
      <c r="D15" s="2" t="s">
        <v>4614</v>
      </c>
      <c r="E15" s="2" t="s">
        <v>4615</v>
      </c>
      <c r="F15" s="2" t="s">
        <v>4616</v>
      </c>
      <c r="G15" s="2" t="s">
        <v>4617</v>
      </c>
      <c r="H15" s="2" t="s">
        <v>4618</v>
      </c>
      <c r="I15" s="2" t="s">
        <v>4619</v>
      </c>
      <c r="J15" s="2" t="s">
        <v>4620</v>
      </c>
      <c r="K15" s="2" t="s">
        <v>3497</v>
      </c>
      <c r="L15" s="2" t="s">
        <v>4621</v>
      </c>
    </row>
    <row r="16" spans="1:29" ht="24.75" thickTop="1" thickBot="1" x14ac:dyDescent="0.3">
      <c r="B16" s="1" t="s">
        <v>113</v>
      </c>
      <c r="C16" s="2" t="s">
        <v>4622</v>
      </c>
      <c r="D16" s="2" t="s">
        <v>4623</v>
      </c>
      <c r="E16" s="2" t="s">
        <v>4624</v>
      </c>
      <c r="F16" s="2" t="s">
        <v>4625</v>
      </c>
      <c r="G16" s="2" t="s">
        <v>4626</v>
      </c>
      <c r="H16" s="2" t="s">
        <v>4627</v>
      </c>
      <c r="I16" s="2" t="s">
        <v>4628</v>
      </c>
      <c r="J16" s="2" t="s">
        <v>4629</v>
      </c>
      <c r="K16" s="2" t="s">
        <v>1080</v>
      </c>
      <c r="L16" s="2" t="s">
        <v>4630</v>
      </c>
    </row>
    <row r="17" spans="1:12" ht="24.75" thickTop="1" thickBot="1" x14ac:dyDescent="0.3">
      <c r="B17" s="1" t="s">
        <v>124</v>
      </c>
      <c r="C17" s="2" t="s">
        <v>4631</v>
      </c>
      <c r="D17" s="2" t="s">
        <v>4632</v>
      </c>
      <c r="E17" s="2" t="s">
        <v>4633</v>
      </c>
      <c r="F17" s="2" t="s">
        <v>4634</v>
      </c>
      <c r="G17" s="2" t="s">
        <v>4635</v>
      </c>
      <c r="H17" s="2" t="s">
        <v>4636</v>
      </c>
      <c r="I17" s="2" t="s">
        <v>4637</v>
      </c>
      <c r="J17" s="2" t="s">
        <v>4638</v>
      </c>
      <c r="K17" s="2" t="s">
        <v>4639</v>
      </c>
      <c r="L17" s="2" t="s">
        <v>4640</v>
      </c>
    </row>
    <row r="18" spans="1:12" ht="24.75" thickTop="1" thickBot="1" x14ac:dyDescent="0.3">
      <c r="B18" s="1" t="s">
        <v>135</v>
      </c>
      <c r="C18" s="2" t="s">
        <v>4641</v>
      </c>
      <c r="D18" s="2" t="s">
        <v>4642</v>
      </c>
      <c r="E18" s="2" t="s">
        <v>4643</v>
      </c>
      <c r="F18" s="2" t="s">
        <v>4644</v>
      </c>
      <c r="G18" s="2" t="s">
        <v>4645</v>
      </c>
      <c r="H18" s="2" t="s">
        <v>4646</v>
      </c>
      <c r="I18" s="2" t="s">
        <v>4647</v>
      </c>
      <c r="J18" s="2" t="s">
        <v>4648</v>
      </c>
      <c r="K18" s="2" t="s">
        <v>4649</v>
      </c>
      <c r="L18" s="2" t="s">
        <v>1091</v>
      </c>
    </row>
    <row r="19" spans="1:12" ht="24.75" thickTop="1" thickBot="1" x14ac:dyDescent="0.3">
      <c r="B19" s="1" t="s">
        <v>146</v>
      </c>
      <c r="C19" s="2" t="s">
        <v>4650</v>
      </c>
      <c r="D19" s="2" t="s">
        <v>4651</v>
      </c>
      <c r="E19" s="2" t="s">
        <v>4652</v>
      </c>
      <c r="F19" s="2" t="s">
        <v>4653</v>
      </c>
      <c r="G19" s="2" t="s">
        <v>4654</v>
      </c>
      <c r="H19" s="2" t="s">
        <v>4655</v>
      </c>
      <c r="I19" s="2" t="s">
        <v>4656</v>
      </c>
      <c r="J19" s="2" t="s">
        <v>4657</v>
      </c>
      <c r="K19" s="2" t="s">
        <v>4658</v>
      </c>
      <c r="L19" s="2" t="s">
        <v>4659</v>
      </c>
    </row>
    <row r="20" spans="1:12" ht="24.75" thickTop="1" thickBot="1" x14ac:dyDescent="0.3">
      <c r="B20" s="1" t="s">
        <v>157</v>
      </c>
      <c r="C20" s="2" t="s">
        <v>4660</v>
      </c>
      <c r="D20" s="2" t="s">
        <v>4661</v>
      </c>
      <c r="E20" s="2" t="s">
        <v>4662</v>
      </c>
      <c r="F20" s="2" t="s">
        <v>4663</v>
      </c>
      <c r="G20" s="2" t="s">
        <v>4664</v>
      </c>
      <c r="H20" s="2" t="s">
        <v>4665</v>
      </c>
      <c r="I20" s="2" t="s">
        <v>142</v>
      </c>
      <c r="J20" s="2" t="s">
        <v>357</v>
      </c>
      <c r="K20" s="2" t="s">
        <v>4666</v>
      </c>
      <c r="L20" s="2" t="s">
        <v>3707</v>
      </c>
    </row>
    <row r="21" spans="1:12" ht="24.75" thickTop="1" thickBot="1" x14ac:dyDescent="0.3">
      <c r="B21" s="1" t="s">
        <v>168</v>
      </c>
      <c r="C21" s="2" t="s">
        <v>4667</v>
      </c>
      <c r="D21" s="2" t="s">
        <v>4668</v>
      </c>
      <c r="E21" s="2" t="s">
        <v>4669</v>
      </c>
      <c r="F21" s="2" t="s">
        <v>4670</v>
      </c>
      <c r="G21" s="2" t="s">
        <v>4671</v>
      </c>
      <c r="H21" s="2" t="s">
        <v>4672</v>
      </c>
      <c r="I21" s="2" t="s">
        <v>4673</v>
      </c>
      <c r="J21" s="2" t="s">
        <v>3178</v>
      </c>
      <c r="K21" s="2" t="s">
        <v>4674</v>
      </c>
      <c r="L21" s="2" t="s">
        <v>4675</v>
      </c>
    </row>
    <row r="22" spans="1:12" ht="24.75" thickTop="1" thickBot="1" x14ac:dyDescent="0.3">
      <c r="B22" s="1" t="s">
        <v>179</v>
      </c>
      <c r="C22" s="2" t="s">
        <v>4676</v>
      </c>
      <c r="D22" s="2" t="s">
        <v>4677</v>
      </c>
      <c r="E22" s="2" t="s">
        <v>4678</v>
      </c>
      <c r="F22" s="2" t="s">
        <v>4679</v>
      </c>
      <c r="G22" s="2" t="s">
        <v>761</v>
      </c>
      <c r="H22" s="2" t="s">
        <v>3186</v>
      </c>
      <c r="I22" s="2" t="s">
        <v>4680</v>
      </c>
      <c r="J22" s="2" t="s">
        <v>755</v>
      </c>
      <c r="K22" s="2" t="s">
        <v>2645</v>
      </c>
      <c r="L22" s="2" t="s">
        <v>4681</v>
      </c>
    </row>
    <row r="23" spans="1:12" ht="24.75" thickTop="1" thickBot="1" x14ac:dyDescent="0.3">
      <c r="B23" s="1" t="s">
        <v>190</v>
      </c>
      <c r="C23" s="2" t="s">
        <v>4682</v>
      </c>
      <c r="D23" s="2" t="s">
        <v>1518</v>
      </c>
      <c r="E23" s="2" t="s">
        <v>4683</v>
      </c>
      <c r="F23" s="2" t="s">
        <v>4684</v>
      </c>
      <c r="G23" s="2" t="s">
        <v>4685</v>
      </c>
      <c r="H23" s="2" t="s">
        <v>4495</v>
      </c>
      <c r="I23" s="2" t="s">
        <v>4686</v>
      </c>
      <c r="J23" s="2" t="s">
        <v>4687</v>
      </c>
      <c r="K23" s="2" t="s">
        <v>578</v>
      </c>
      <c r="L23" s="2" t="s">
        <v>4688</v>
      </c>
    </row>
    <row r="24" spans="1:12" ht="24.75" thickTop="1" thickBot="1" x14ac:dyDescent="0.3">
      <c r="B24" s="1" t="s">
        <v>201</v>
      </c>
      <c r="C24" s="2" t="s">
        <v>4689</v>
      </c>
      <c r="D24" s="2" t="s">
        <v>4690</v>
      </c>
      <c r="E24" s="2" t="s">
        <v>384</v>
      </c>
      <c r="F24" s="2" t="s">
        <v>4691</v>
      </c>
      <c r="G24" s="2" t="s">
        <v>4692</v>
      </c>
      <c r="H24" s="2" t="s">
        <v>4693</v>
      </c>
      <c r="I24" s="2" t="s">
        <v>4694</v>
      </c>
      <c r="J24" s="2" t="s">
        <v>4695</v>
      </c>
      <c r="K24" s="2" t="s">
        <v>4696</v>
      </c>
      <c r="L24" s="2" t="s">
        <v>4697</v>
      </c>
    </row>
    <row r="25" spans="1:12" ht="15.75" thickTop="1" x14ac:dyDescent="0.25">
      <c r="B25" s="91" t="s">
        <v>4361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22.5" customHeight="1" x14ac:dyDescent="0.25">
      <c r="B26" s="93" t="s">
        <v>4362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5.75" thickBot="1" x14ac:dyDescent="0.3">
      <c r="B27" s="82" t="s">
        <v>3995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.75" thickTop="1" x14ac:dyDescent="0.25"/>
    <row r="29" spans="1:12" ht="15.75" thickBot="1" x14ac:dyDescent="0.3"/>
    <row r="30" spans="1:12" ht="31.5" thickTop="1" thickBot="1" x14ac:dyDescent="0.3">
      <c r="A30" s="5" t="s">
        <v>1320</v>
      </c>
      <c r="B30" s="84" t="s">
        <v>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25.5" thickTop="1" thickBot="1" x14ac:dyDescent="0.3">
      <c r="A31" s="6" t="s">
        <v>4698</v>
      </c>
      <c r="B31" s="86" t="s">
        <v>1</v>
      </c>
      <c r="C31" s="88" t="s">
        <v>2</v>
      </c>
      <c r="D31" s="89"/>
      <c r="E31" s="89"/>
      <c r="F31" s="89"/>
      <c r="G31" s="89"/>
      <c r="H31" s="89"/>
      <c r="I31" s="89"/>
      <c r="J31" s="89"/>
      <c r="K31" s="89"/>
      <c r="L31" s="90"/>
    </row>
    <row r="32" spans="1:12" ht="16.5" thickTop="1" thickBot="1" x14ac:dyDescent="0.3">
      <c r="A32" s="6" t="s">
        <v>4699</v>
      </c>
      <c r="B32" s="87"/>
      <c r="C32" s="1">
        <v>1</v>
      </c>
      <c r="D32" s="1">
        <v>2</v>
      </c>
      <c r="E32" s="1">
        <v>5</v>
      </c>
      <c r="F32" s="1">
        <v>10</v>
      </c>
      <c r="G32" s="1">
        <v>25</v>
      </c>
      <c r="H32" s="1">
        <v>50</v>
      </c>
      <c r="I32" s="1">
        <v>100</v>
      </c>
      <c r="J32" s="1">
        <v>200</v>
      </c>
      <c r="K32" s="1">
        <v>500</v>
      </c>
      <c r="L32" s="1">
        <v>1000</v>
      </c>
    </row>
    <row r="33" spans="1:29" ht="24.75" thickTop="1" thickBot="1" x14ac:dyDescent="0.3">
      <c r="A33" s="6" t="s">
        <v>4700</v>
      </c>
      <c r="B33" s="1" t="s">
        <v>3</v>
      </c>
      <c r="C33" s="2" t="s">
        <v>4702</v>
      </c>
      <c r="D33" s="2" t="s">
        <v>4703</v>
      </c>
      <c r="E33" s="2" t="s">
        <v>4704</v>
      </c>
      <c r="F33" s="2" t="s">
        <v>4705</v>
      </c>
      <c r="G33" s="2" t="s">
        <v>4706</v>
      </c>
      <c r="H33" s="2" t="s">
        <v>4707</v>
      </c>
      <c r="I33" s="2" t="s">
        <v>4708</v>
      </c>
      <c r="J33" s="2" t="s">
        <v>4709</v>
      </c>
      <c r="K33" s="2" t="s">
        <v>4710</v>
      </c>
      <c r="L33" s="2" t="s">
        <v>4711</v>
      </c>
    </row>
    <row r="34" spans="1:29" ht="24.75" thickTop="1" thickBot="1" x14ac:dyDescent="0.3">
      <c r="A34" s="6" t="s">
        <v>4701</v>
      </c>
      <c r="B34" s="1" t="s">
        <v>14</v>
      </c>
      <c r="C34" s="2" t="s">
        <v>4712</v>
      </c>
      <c r="D34" s="2" t="s">
        <v>4713</v>
      </c>
      <c r="E34" s="2" t="s">
        <v>4714</v>
      </c>
      <c r="F34" s="2" t="s">
        <v>4715</v>
      </c>
      <c r="G34" s="2" t="s">
        <v>4716</v>
      </c>
      <c r="H34" s="2" t="s">
        <v>4717</v>
      </c>
      <c r="I34" s="2" t="s">
        <v>4718</v>
      </c>
      <c r="J34" s="2" t="s">
        <v>982</v>
      </c>
      <c r="K34" s="2" t="s">
        <v>4719</v>
      </c>
      <c r="L34" s="2" t="s">
        <v>4720</v>
      </c>
      <c r="Z34" s="110">
        <v>1</v>
      </c>
      <c r="AA34" s="109">
        <v>70.374619999999993</v>
      </c>
      <c r="AB34" s="109">
        <v>65.039360000000002</v>
      </c>
      <c r="AC34" s="109">
        <v>76.217999999999989</v>
      </c>
    </row>
    <row r="35" spans="1:29" ht="24.75" thickTop="1" thickBot="1" x14ac:dyDescent="0.3">
      <c r="B35" s="1" t="s">
        <v>25</v>
      </c>
      <c r="C35" s="2" t="s">
        <v>4721</v>
      </c>
      <c r="D35" s="2" t="s">
        <v>4722</v>
      </c>
      <c r="E35" s="2" t="s">
        <v>4723</v>
      </c>
      <c r="F35" s="2" t="s">
        <v>1936</v>
      </c>
      <c r="G35" s="2" t="s">
        <v>4724</v>
      </c>
      <c r="H35" s="2" t="s">
        <v>990</v>
      </c>
      <c r="I35" s="2" t="s">
        <v>4725</v>
      </c>
      <c r="J35" s="2" t="s">
        <v>4726</v>
      </c>
      <c r="K35" s="2" t="s">
        <v>4727</v>
      </c>
      <c r="L35" s="2" t="s">
        <v>4728</v>
      </c>
      <c r="O35" s="1">
        <v>1</v>
      </c>
      <c r="P35" s="1">
        <v>2</v>
      </c>
      <c r="Q35" s="1">
        <v>5</v>
      </c>
      <c r="R35" s="1">
        <v>10</v>
      </c>
      <c r="S35" s="1">
        <v>25</v>
      </c>
      <c r="T35" s="1">
        <v>50</v>
      </c>
      <c r="U35" s="1">
        <v>100</v>
      </c>
      <c r="V35" s="1">
        <v>200</v>
      </c>
      <c r="W35" s="1">
        <v>500</v>
      </c>
      <c r="X35" s="1">
        <v>1000</v>
      </c>
      <c r="Z35" s="38">
        <v>2</v>
      </c>
      <c r="AA35" s="35">
        <v>85.364159999999998</v>
      </c>
      <c r="AB35" s="35">
        <v>79.012659999999997</v>
      </c>
      <c r="AC35" s="35">
        <v>92.985960000000006</v>
      </c>
    </row>
    <row r="36" spans="1:29" ht="24.75" thickTop="1" thickBot="1" x14ac:dyDescent="0.3">
      <c r="B36" s="1" t="s">
        <v>36</v>
      </c>
      <c r="C36" s="2" t="s">
        <v>4729</v>
      </c>
      <c r="D36" s="2" t="s">
        <v>4566</v>
      </c>
      <c r="E36" s="2" t="s">
        <v>811</v>
      </c>
      <c r="F36" s="2" t="s">
        <v>4730</v>
      </c>
      <c r="G36" s="2" t="s">
        <v>4731</v>
      </c>
      <c r="H36" s="2" t="s">
        <v>4732</v>
      </c>
      <c r="I36" s="2" t="s">
        <v>4733</v>
      </c>
      <c r="J36" s="2" t="s">
        <v>4734</v>
      </c>
      <c r="K36" s="2" t="s">
        <v>4735</v>
      </c>
      <c r="L36" s="2" t="s">
        <v>4736</v>
      </c>
      <c r="N36" s="1" t="s">
        <v>102</v>
      </c>
      <c r="O36" s="2">
        <v>2.77</v>
      </c>
      <c r="P36" s="2">
        <v>3.36</v>
      </c>
      <c r="Q36" s="2">
        <v>4.37</v>
      </c>
      <c r="R36" s="2">
        <v>5.25</v>
      </c>
      <c r="S36" s="2">
        <v>6.58</v>
      </c>
      <c r="T36" s="2">
        <v>7.74</v>
      </c>
      <c r="U36" s="2">
        <v>9.06</v>
      </c>
      <c r="V36" s="2">
        <v>10.5</v>
      </c>
      <c r="W36" s="2">
        <v>12.8</v>
      </c>
      <c r="X36" s="2">
        <v>14.8</v>
      </c>
      <c r="Z36" s="38">
        <v>5</v>
      </c>
      <c r="AA36" s="35">
        <v>111.02422</v>
      </c>
      <c r="AB36" s="35">
        <v>102.64023999999999</v>
      </c>
      <c r="AC36" s="35">
        <v>120.6785</v>
      </c>
    </row>
    <row r="37" spans="1:29" ht="24.75" thickTop="1" thickBot="1" x14ac:dyDescent="0.3">
      <c r="B37" s="1" t="s">
        <v>47</v>
      </c>
      <c r="C37" s="2" t="s">
        <v>1579</v>
      </c>
      <c r="D37" s="2" t="s">
        <v>4737</v>
      </c>
      <c r="E37" s="2" t="s">
        <v>4738</v>
      </c>
      <c r="F37" s="2" t="s">
        <v>4739</v>
      </c>
      <c r="G37" s="2" t="s">
        <v>4740</v>
      </c>
      <c r="H37" s="2" t="s">
        <v>4741</v>
      </c>
      <c r="I37" s="2" t="s">
        <v>4742</v>
      </c>
      <c r="J37" s="2" t="s">
        <v>4743</v>
      </c>
      <c r="K37" s="2" t="s">
        <v>4744</v>
      </c>
      <c r="L37" s="2" t="s">
        <v>4745</v>
      </c>
      <c r="N37" s="1" t="s">
        <v>102</v>
      </c>
      <c r="O37" s="2">
        <v>2.56</v>
      </c>
      <c r="P37" s="2">
        <v>3.11</v>
      </c>
      <c r="Q37" s="2">
        <v>4.04</v>
      </c>
      <c r="R37" s="2">
        <v>4.83</v>
      </c>
      <c r="S37" s="2">
        <v>6.01</v>
      </c>
      <c r="T37" s="2">
        <v>7.02</v>
      </c>
      <c r="U37" s="2">
        <v>8.14</v>
      </c>
      <c r="V37" s="2">
        <v>9.3699999999999992</v>
      </c>
      <c r="W37" s="2">
        <v>11.2</v>
      </c>
      <c r="X37" s="2">
        <v>12.8</v>
      </c>
      <c r="Z37" s="38">
        <v>10</v>
      </c>
      <c r="AA37" s="35">
        <v>133.38149999999999</v>
      </c>
      <c r="AB37" s="35">
        <v>122.71097999999999</v>
      </c>
      <c r="AC37" s="35">
        <v>144.30607999999998</v>
      </c>
    </row>
    <row r="38" spans="1:29" ht="24.75" thickTop="1" thickBot="1" x14ac:dyDescent="0.3">
      <c r="B38" s="1" t="s">
        <v>58</v>
      </c>
      <c r="C38" s="2" t="s">
        <v>4746</v>
      </c>
      <c r="D38" s="2" t="s">
        <v>4747</v>
      </c>
      <c r="E38" s="2" t="s">
        <v>4748</v>
      </c>
      <c r="F38" s="2" t="s">
        <v>4749</v>
      </c>
      <c r="G38" s="2" t="s">
        <v>4750</v>
      </c>
      <c r="H38" s="2" t="s">
        <v>4751</v>
      </c>
      <c r="I38" s="2" t="s">
        <v>4752</v>
      </c>
      <c r="J38" s="2" t="s">
        <v>4753</v>
      </c>
      <c r="K38" s="2" t="s">
        <v>4754</v>
      </c>
      <c r="L38" s="2" t="s">
        <v>4755</v>
      </c>
      <c r="N38" s="1" t="s">
        <v>102</v>
      </c>
      <c r="O38" s="2">
        <v>3</v>
      </c>
      <c r="P38" s="2">
        <v>3.66</v>
      </c>
      <c r="Q38" s="2">
        <v>4.75</v>
      </c>
      <c r="R38" s="2">
        <v>5.68</v>
      </c>
      <c r="S38" s="2">
        <v>7.09</v>
      </c>
      <c r="T38" s="2">
        <v>8.32</v>
      </c>
      <c r="U38" s="2">
        <v>9.7100000000000009</v>
      </c>
      <c r="V38" s="2">
        <v>11.3</v>
      </c>
      <c r="W38" s="2">
        <v>13.7</v>
      </c>
      <c r="X38" s="2">
        <v>15.8</v>
      </c>
      <c r="Z38" s="38">
        <v>25</v>
      </c>
      <c r="AA38" s="35">
        <v>167.17148</v>
      </c>
      <c r="AB38" s="35">
        <v>152.69005999999999</v>
      </c>
      <c r="AC38" s="35">
        <v>180.12853999999999</v>
      </c>
    </row>
    <row r="39" spans="1:29" ht="24.75" thickTop="1" thickBot="1" x14ac:dyDescent="0.3">
      <c r="B39" s="1" t="s">
        <v>69</v>
      </c>
      <c r="C39" s="2" t="s">
        <v>4567</v>
      </c>
      <c r="D39" s="2" t="s">
        <v>4756</v>
      </c>
      <c r="E39" s="2" t="s">
        <v>1981</v>
      </c>
      <c r="F39" s="2" t="s">
        <v>256</v>
      </c>
      <c r="G39" s="2" t="s">
        <v>4757</v>
      </c>
      <c r="H39" s="2" t="s">
        <v>4758</v>
      </c>
      <c r="I39" s="2" t="s">
        <v>4759</v>
      </c>
      <c r="J39" s="2" t="s">
        <v>4760</v>
      </c>
      <c r="K39" s="2" t="s">
        <v>4761</v>
      </c>
      <c r="L39" s="2" t="s">
        <v>4762</v>
      </c>
      <c r="Z39" s="38">
        <v>50</v>
      </c>
      <c r="AA39" s="35">
        <v>196.64243999999999</v>
      </c>
      <c r="AB39" s="35">
        <v>178.35011999999998</v>
      </c>
      <c r="AC39" s="35">
        <v>211.37791999999999</v>
      </c>
    </row>
    <row r="40" spans="1:29" ht="24.75" thickTop="1" thickBot="1" x14ac:dyDescent="0.3">
      <c r="B40" s="1" t="s">
        <v>80</v>
      </c>
      <c r="C40" s="2" t="s">
        <v>4763</v>
      </c>
      <c r="D40" s="2" t="s">
        <v>4764</v>
      </c>
      <c r="E40" s="2" t="s">
        <v>4765</v>
      </c>
      <c r="F40" s="2" t="s">
        <v>4766</v>
      </c>
      <c r="G40" s="2" t="s">
        <v>4767</v>
      </c>
      <c r="H40" s="2" t="s">
        <v>4768</v>
      </c>
      <c r="I40" s="2" t="s">
        <v>4769</v>
      </c>
      <c r="J40" s="2" t="s">
        <v>4770</v>
      </c>
      <c r="K40" s="2" t="s">
        <v>4771</v>
      </c>
      <c r="L40" s="2" t="s">
        <v>4772</v>
      </c>
      <c r="N40" s="1" t="s">
        <v>102</v>
      </c>
      <c r="O40" s="47">
        <f>O36*25.406</f>
        <v>70.374619999999993</v>
      </c>
      <c r="P40" s="47">
        <f t="shared" ref="P40:X40" si="3">P36*25.406</f>
        <v>85.364159999999998</v>
      </c>
      <c r="Q40" s="47">
        <f t="shared" si="3"/>
        <v>111.02422</v>
      </c>
      <c r="R40" s="47">
        <f t="shared" si="3"/>
        <v>133.38149999999999</v>
      </c>
      <c r="S40" s="47">
        <f t="shared" si="3"/>
        <v>167.17148</v>
      </c>
      <c r="T40" s="47">
        <f t="shared" si="3"/>
        <v>196.64243999999999</v>
      </c>
      <c r="U40" s="47">
        <f t="shared" si="3"/>
        <v>230.17836</v>
      </c>
      <c r="V40" s="47">
        <f t="shared" si="3"/>
        <v>266.76299999999998</v>
      </c>
      <c r="W40" s="47">
        <f t="shared" si="3"/>
        <v>325.1968</v>
      </c>
      <c r="X40" s="47">
        <f t="shared" si="3"/>
        <v>376.00880000000001</v>
      </c>
      <c r="Z40" s="38">
        <v>100</v>
      </c>
      <c r="AA40" s="35">
        <v>230.17836</v>
      </c>
      <c r="AB40" s="35">
        <v>206.80484000000001</v>
      </c>
      <c r="AC40" s="35">
        <v>246.69226</v>
      </c>
    </row>
    <row r="41" spans="1:29" ht="24.75" thickTop="1" thickBot="1" x14ac:dyDescent="0.3">
      <c r="B41" s="1" t="s">
        <v>91</v>
      </c>
      <c r="C41" s="2" t="s">
        <v>4773</v>
      </c>
      <c r="D41" s="2" t="s">
        <v>4774</v>
      </c>
      <c r="E41" s="2" t="s">
        <v>4775</v>
      </c>
      <c r="F41" s="2" t="s">
        <v>4776</v>
      </c>
      <c r="G41" s="2" t="s">
        <v>4777</v>
      </c>
      <c r="H41" s="2" t="s">
        <v>4778</v>
      </c>
      <c r="I41" s="2" t="s">
        <v>4779</v>
      </c>
      <c r="J41" s="2" t="s">
        <v>4780</v>
      </c>
      <c r="K41" s="2" t="s">
        <v>4781</v>
      </c>
      <c r="L41" s="2" t="s">
        <v>4782</v>
      </c>
      <c r="N41" s="1" t="s">
        <v>102</v>
      </c>
      <c r="O41" s="47">
        <f t="shared" ref="O41:X41" si="4">O37*25.406</f>
        <v>65.039360000000002</v>
      </c>
      <c r="P41" s="47">
        <f t="shared" si="4"/>
        <v>79.012659999999997</v>
      </c>
      <c r="Q41" s="47">
        <f t="shared" si="4"/>
        <v>102.64023999999999</v>
      </c>
      <c r="R41" s="47">
        <f t="shared" si="4"/>
        <v>122.71097999999999</v>
      </c>
      <c r="S41" s="47">
        <f t="shared" si="4"/>
        <v>152.69005999999999</v>
      </c>
      <c r="T41" s="47">
        <f t="shared" si="4"/>
        <v>178.35011999999998</v>
      </c>
      <c r="U41" s="47">
        <f t="shared" si="4"/>
        <v>206.80484000000001</v>
      </c>
      <c r="V41" s="47">
        <f t="shared" si="4"/>
        <v>238.05421999999996</v>
      </c>
      <c r="W41" s="47">
        <f t="shared" si="4"/>
        <v>284.54719999999998</v>
      </c>
      <c r="X41" s="47">
        <f t="shared" si="4"/>
        <v>325.1968</v>
      </c>
      <c r="Z41" s="80">
        <v>15</v>
      </c>
      <c r="AA41" s="35">
        <f>71.919*Z41^0.2579</f>
        <v>144.59643173076066</v>
      </c>
      <c r="AB41" s="81">
        <f>66.853*Z41^0.2516</f>
        <v>132.13731007004685</v>
      </c>
      <c r="AC41" s="81">
        <f>78.282*Z41^0.2548</f>
        <v>156.07378602289006</v>
      </c>
    </row>
    <row r="42" spans="1:29" ht="24.75" thickTop="1" thickBot="1" x14ac:dyDescent="0.3">
      <c r="B42" s="1" t="s">
        <v>102</v>
      </c>
      <c r="C42" s="2" t="s">
        <v>4783</v>
      </c>
      <c r="D42" s="2" t="s">
        <v>4784</v>
      </c>
      <c r="E42" s="2" t="s">
        <v>4785</v>
      </c>
      <c r="F42" s="2" t="s">
        <v>4786</v>
      </c>
      <c r="G42" s="2" t="s">
        <v>4787</v>
      </c>
      <c r="H42" s="2" t="s">
        <v>4788</v>
      </c>
      <c r="I42" s="2" t="s">
        <v>4789</v>
      </c>
      <c r="J42" s="2" t="s">
        <v>4790</v>
      </c>
      <c r="K42" s="2" t="s">
        <v>4791</v>
      </c>
      <c r="L42" s="2" t="s">
        <v>4792</v>
      </c>
      <c r="N42" s="1" t="s">
        <v>102</v>
      </c>
      <c r="O42" s="47">
        <f t="shared" ref="O42:X42" si="5">O38*25.406</f>
        <v>76.217999999999989</v>
      </c>
      <c r="P42" s="47">
        <f t="shared" si="5"/>
        <v>92.985960000000006</v>
      </c>
      <c r="Q42" s="47">
        <f t="shared" si="5"/>
        <v>120.6785</v>
      </c>
      <c r="R42" s="47">
        <f t="shared" si="5"/>
        <v>144.30607999999998</v>
      </c>
      <c r="S42" s="47">
        <f t="shared" si="5"/>
        <v>180.12853999999999</v>
      </c>
      <c r="T42" s="47">
        <f t="shared" si="5"/>
        <v>211.37791999999999</v>
      </c>
      <c r="U42" s="47">
        <f t="shared" si="5"/>
        <v>246.69226</v>
      </c>
      <c r="V42" s="47">
        <f t="shared" si="5"/>
        <v>287.08780000000002</v>
      </c>
      <c r="W42" s="47">
        <f t="shared" si="5"/>
        <v>348.06219999999996</v>
      </c>
      <c r="X42" s="47">
        <f t="shared" si="5"/>
        <v>401.41480000000001</v>
      </c>
      <c r="Z42" s="80">
        <v>30</v>
      </c>
      <c r="AA42" s="35">
        <f>71.919*Z42^0.2579</f>
        <v>172.89929072588265</v>
      </c>
      <c r="AB42" s="81">
        <f>66.853*Z42^0.2516</f>
        <v>157.31299828200889</v>
      </c>
      <c r="AC42" s="81">
        <f>78.282*Z42^0.2548</f>
        <v>186.22260968652037</v>
      </c>
    </row>
    <row r="43" spans="1:29" ht="24.75" thickTop="1" thickBot="1" x14ac:dyDescent="0.3">
      <c r="B43" s="1" t="s">
        <v>113</v>
      </c>
      <c r="C43" s="2" t="s">
        <v>4793</v>
      </c>
      <c r="D43" s="2" t="s">
        <v>4794</v>
      </c>
      <c r="E43" s="2" t="s">
        <v>4795</v>
      </c>
      <c r="F43" s="2" t="s">
        <v>4796</v>
      </c>
      <c r="G43" s="2" t="s">
        <v>4797</v>
      </c>
      <c r="H43" s="2" t="s">
        <v>4798</v>
      </c>
      <c r="I43" s="2" t="s">
        <v>4799</v>
      </c>
      <c r="J43" s="2" t="s">
        <v>4800</v>
      </c>
      <c r="K43" s="2" t="s">
        <v>1837</v>
      </c>
      <c r="L43" s="2" t="s">
        <v>4801</v>
      </c>
    </row>
    <row r="44" spans="1:29" ht="24.75" thickTop="1" thickBot="1" x14ac:dyDescent="0.3">
      <c r="B44" s="1" t="s">
        <v>124</v>
      </c>
      <c r="C44" s="2" t="s">
        <v>4802</v>
      </c>
      <c r="D44" s="2" t="s">
        <v>4803</v>
      </c>
      <c r="E44" s="2" t="s">
        <v>4804</v>
      </c>
      <c r="F44" s="2" t="s">
        <v>4805</v>
      </c>
      <c r="G44" s="2" t="s">
        <v>4806</v>
      </c>
      <c r="H44" s="2" t="s">
        <v>4807</v>
      </c>
      <c r="I44" s="2" t="s">
        <v>4808</v>
      </c>
      <c r="J44" s="2" t="s">
        <v>4809</v>
      </c>
      <c r="K44" s="2" t="s">
        <v>122</v>
      </c>
      <c r="L44" s="2" t="s">
        <v>4810</v>
      </c>
    </row>
    <row r="45" spans="1:29" ht="24.75" thickTop="1" thickBot="1" x14ac:dyDescent="0.3">
      <c r="B45" s="1" t="s">
        <v>135</v>
      </c>
      <c r="C45" s="2" t="s">
        <v>4811</v>
      </c>
      <c r="D45" s="2" t="s">
        <v>4812</v>
      </c>
      <c r="E45" s="2" t="s">
        <v>4813</v>
      </c>
      <c r="F45" s="2" t="s">
        <v>4814</v>
      </c>
      <c r="G45" s="2" t="s">
        <v>4815</v>
      </c>
      <c r="H45" s="2" t="s">
        <v>4816</v>
      </c>
      <c r="I45" s="2" t="s">
        <v>4817</v>
      </c>
      <c r="J45" s="2" t="s">
        <v>4818</v>
      </c>
      <c r="K45" s="2" t="s">
        <v>4819</v>
      </c>
      <c r="L45" s="2" t="s">
        <v>4820</v>
      </c>
    </row>
    <row r="46" spans="1:29" ht="24.75" thickTop="1" thickBot="1" x14ac:dyDescent="0.3">
      <c r="B46" s="1" t="s">
        <v>146</v>
      </c>
      <c r="C46" s="2" t="s">
        <v>4821</v>
      </c>
      <c r="D46" s="2" t="s">
        <v>4822</v>
      </c>
      <c r="E46" s="2" t="s">
        <v>4823</v>
      </c>
      <c r="F46" s="2" t="s">
        <v>4824</v>
      </c>
      <c r="G46" s="2" t="s">
        <v>4825</v>
      </c>
      <c r="H46" s="2" t="s">
        <v>4826</v>
      </c>
      <c r="I46" s="2" t="s">
        <v>4827</v>
      </c>
      <c r="J46" s="2" t="s">
        <v>1110</v>
      </c>
      <c r="K46" s="2" t="s">
        <v>4828</v>
      </c>
      <c r="L46" s="2" t="s">
        <v>4829</v>
      </c>
    </row>
    <row r="47" spans="1:29" ht="24.75" thickTop="1" thickBot="1" x14ac:dyDescent="0.3">
      <c r="B47" s="1" t="s">
        <v>157</v>
      </c>
      <c r="C47" s="2" t="s">
        <v>4830</v>
      </c>
      <c r="D47" s="2" t="s">
        <v>4831</v>
      </c>
      <c r="E47" s="2" t="s">
        <v>4832</v>
      </c>
      <c r="F47" s="2" t="s">
        <v>4833</v>
      </c>
      <c r="G47" s="2" t="s">
        <v>4834</v>
      </c>
      <c r="H47" s="2" t="s">
        <v>4835</v>
      </c>
      <c r="I47" s="2" t="s">
        <v>4836</v>
      </c>
      <c r="J47" s="2" t="s">
        <v>4837</v>
      </c>
      <c r="K47" s="2" t="s">
        <v>4838</v>
      </c>
      <c r="L47" s="2" t="s">
        <v>4839</v>
      </c>
    </row>
    <row r="48" spans="1:29" ht="24.75" thickTop="1" thickBot="1" x14ac:dyDescent="0.3">
      <c r="B48" s="1" t="s">
        <v>168</v>
      </c>
      <c r="C48" s="2" t="s">
        <v>4840</v>
      </c>
      <c r="D48" s="2" t="s">
        <v>4841</v>
      </c>
      <c r="E48" s="2" t="s">
        <v>4842</v>
      </c>
      <c r="F48" s="2" t="s">
        <v>4843</v>
      </c>
      <c r="G48" s="2" t="s">
        <v>1125</v>
      </c>
      <c r="H48" s="2" t="s">
        <v>4844</v>
      </c>
      <c r="I48" s="2" t="s">
        <v>4845</v>
      </c>
      <c r="J48" s="2" t="s">
        <v>4846</v>
      </c>
      <c r="K48" s="2" t="s">
        <v>4847</v>
      </c>
      <c r="L48" s="2" t="s">
        <v>4848</v>
      </c>
    </row>
    <row r="49" spans="1:29" ht="24.75" thickTop="1" thickBot="1" x14ac:dyDescent="0.3">
      <c r="B49" s="1" t="s">
        <v>179</v>
      </c>
      <c r="C49" s="2" t="s">
        <v>4849</v>
      </c>
      <c r="D49" s="2" t="s">
        <v>4850</v>
      </c>
      <c r="E49" s="2" t="s">
        <v>4851</v>
      </c>
      <c r="F49" s="2" t="s">
        <v>2280</v>
      </c>
      <c r="G49" s="2" t="s">
        <v>4852</v>
      </c>
      <c r="H49" s="2" t="s">
        <v>4853</v>
      </c>
      <c r="I49" s="2" t="s">
        <v>4854</v>
      </c>
      <c r="J49" s="2" t="s">
        <v>4855</v>
      </c>
      <c r="K49" s="2" t="s">
        <v>4856</v>
      </c>
      <c r="L49" s="2" t="s">
        <v>4857</v>
      </c>
    </row>
    <row r="50" spans="1:29" ht="24.75" thickTop="1" thickBot="1" x14ac:dyDescent="0.3">
      <c r="B50" s="1" t="s">
        <v>190</v>
      </c>
      <c r="C50" s="2" t="s">
        <v>4858</v>
      </c>
      <c r="D50" s="2" t="s">
        <v>3747</v>
      </c>
      <c r="E50" s="2" t="s">
        <v>4859</v>
      </c>
      <c r="F50" s="2" t="s">
        <v>4860</v>
      </c>
      <c r="G50" s="2" t="s">
        <v>4861</v>
      </c>
      <c r="H50" s="2" t="s">
        <v>4862</v>
      </c>
      <c r="I50" s="2" t="s">
        <v>4863</v>
      </c>
      <c r="J50" s="2" t="s">
        <v>4864</v>
      </c>
      <c r="K50" s="2" t="s">
        <v>4865</v>
      </c>
      <c r="L50" s="2" t="s">
        <v>4866</v>
      </c>
    </row>
    <row r="51" spans="1:29" ht="24.75" thickTop="1" thickBot="1" x14ac:dyDescent="0.3">
      <c r="B51" s="1" t="s">
        <v>201</v>
      </c>
      <c r="C51" s="2" t="s">
        <v>4867</v>
      </c>
      <c r="D51" s="2" t="s">
        <v>193</v>
      </c>
      <c r="E51" s="2" t="s">
        <v>4868</v>
      </c>
      <c r="F51" s="2" t="s">
        <v>4869</v>
      </c>
      <c r="G51" s="2" t="s">
        <v>4870</v>
      </c>
      <c r="H51" s="2" t="s">
        <v>4871</v>
      </c>
      <c r="I51" s="2" t="s">
        <v>4872</v>
      </c>
      <c r="J51" s="2" t="s">
        <v>4873</v>
      </c>
      <c r="K51" s="2" t="s">
        <v>4874</v>
      </c>
      <c r="L51" s="2" t="s">
        <v>4875</v>
      </c>
    </row>
    <row r="52" spans="1:29" ht="15.75" thickTop="1" x14ac:dyDescent="0.25">
      <c r="B52" s="91" t="s">
        <v>4361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29" ht="22.5" customHeight="1" x14ac:dyDescent="0.25">
      <c r="B53" s="93" t="s">
        <v>4362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29" ht="15.75" thickBot="1" x14ac:dyDescent="0.3">
      <c r="B54" s="82" t="s">
        <v>3995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29" ht="16.5" thickTop="1" thickBot="1" x14ac:dyDescent="0.3"/>
    <row r="56" spans="1:29" ht="31.5" thickTop="1" thickBot="1" x14ac:dyDescent="0.3">
      <c r="A56" s="5" t="s">
        <v>1320</v>
      </c>
      <c r="B56" s="84" t="s">
        <v>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29" ht="25.5" thickTop="1" thickBot="1" x14ac:dyDescent="0.3">
      <c r="A57" s="6" t="s">
        <v>4880</v>
      </c>
      <c r="B57" s="86" t="s">
        <v>1</v>
      </c>
      <c r="C57" s="88" t="s">
        <v>2</v>
      </c>
      <c r="D57" s="89"/>
      <c r="E57" s="89"/>
      <c r="F57" s="89"/>
      <c r="G57" s="89"/>
      <c r="H57" s="89"/>
      <c r="I57" s="89"/>
      <c r="J57" s="89"/>
      <c r="K57" s="89"/>
      <c r="L57" s="90"/>
    </row>
    <row r="58" spans="1:29" ht="16.5" thickTop="1" thickBot="1" x14ac:dyDescent="0.3">
      <c r="A58" s="6" t="s">
        <v>4881</v>
      </c>
      <c r="B58" s="87"/>
      <c r="C58" s="1">
        <v>1</v>
      </c>
      <c r="D58" s="1">
        <v>2</v>
      </c>
      <c r="E58" s="1">
        <v>5</v>
      </c>
      <c r="F58" s="1">
        <v>10</v>
      </c>
      <c r="G58" s="1">
        <v>25</v>
      </c>
      <c r="H58" s="1">
        <v>50</v>
      </c>
      <c r="I58" s="1">
        <v>100</v>
      </c>
      <c r="J58" s="1">
        <v>200</v>
      </c>
      <c r="K58" s="1">
        <v>500</v>
      </c>
      <c r="L58" s="1">
        <v>1000</v>
      </c>
    </row>
    <row r="59" spans="1:29" ht="24.75" thickTop="1" thickBot="1" x14ac:dyDescent="0.3">
      <c r="A59" s="6" t="s">
        <v>4882</v>
      </c>
      <c r="B59" s="1" t="s">
        <v>3</v>
      </c>
      <c r="C59" s="2" t="s">
        <v>3392</v>
      </c>
      <c r="D59" s="2" t="s">
        <v>4884</v>
      </c>
      <c r="E59" s="2" t="s">
        <v>4885</v>
      </c>
      <c r="F59" s="2" t="s">
        <v>4886</v>
      </c>
      <c r="G59" s="2" t="s">
        <v>4887</v>
      </c>
      <c r="H59" s="2" t="s">
        <v>4888</v>
      </c>
      <c r="I59" s="2" t="s">
        <v>4889</v>
      </c>
      <c r="J59" s="2" t="s">
        <v>4890</v>
      </c>
      <c r="K59" s="2" t="s">
        <v>4891</v>
      </c>
      <c r="L59" s="2" t="s">
        <v>4892</v>
      </c>
      <c r="Z59" s="38">
        <v>1</v>
      </c>
      <c r="AA59" s="38">
        <v>70.882739999999998</v>
      </c>
      <c r="AB59" s="38">
        <v>65.039360000000002</v>
      </c>
      <c r="AC59" s="38">
        <v>78.758600000000001</v>
      </c>
    </row>
    <row r="60" spans="1:29" ht="24.75" thickTop="1" thickBot="1" x14ac:dyDescent="0.3">
      <c r="A60" s="6" t="s">
        <v>4883</v>
      </c>
      <c r="B60" s="1" t="s">
        <v>14</v>
      </c>
      <c r="C60" s="2" t="s">
        <v>4893</v>
      </c>
      <c r="D60" s="2" t="s">
        <v>4894</v>
      </c>
      <c r="E60" s="2" t="s">
        <v>4895</v>
      </c>
      <c r="F60" s="2" t="s">
        <v>4896</v>
      </c>
      <c r="G60" s="2" t="s">
        <v>4897</v>
      </c>
      <c r="H60" s="2" t="s">
        <v>4898</v>
      </c>
      <c r="I60" s="2" t="s">
        <v>4899</v>
      </c>
      <c r="J60" s="2" t="s">
        <v>3407</v>
      </c>
      <c r="K60" s="2" t="s">
        <v>4900</v>
      </c>
      <c r="L60" s="2" t="s">
        <v>4901</v>
      </c>
      <c r="Z60" s="1">
        <v>2</v>
      </c>
      <c r="AA60" s="35">
        <v>85.872279999999989</v>
      </c>
      <c r="AB60" s="35">
        <v>78.758600000000001</v>
      </c>
      <c r="AC60" s="35">
        <v>95.272499999999994</v>
      </c>
    </row>
    <row r="61" spans="1:29" ht="24.75" thickTop="1" thickBot="1" x14ac:dyDescent="0.3">
      <c r="B61" s="1" t="s">
        <v>25</v>
      </c>
      <c r="C61" s="2" t="s">
        <v>4902</v>
      </c>
      <c r="D61" s="2" t="s">
        <v>4903</v>
      </c>
      <c r="E61" s="2" t="s">
        <v>4904</v>
      </c>
      <c r="F61" s="2" t="s">
        <v>2866</v>
      </c>
      <c r="G61" s="2" t="s">
        <v>1937</v>
      </c>
      <c r="H61" s="2" t="s">
        <v>4905</v>
      </c>
      <c r="I61" s="2" t="s">
        <v>1761</v>
      </c>
      <c r="J61" s="2" t="s">
        <v>3416</v>
      </c>
      <c r="K61" s="2" t="s">
        <v>4906</v>
      </c>
      <c r="L61" s="2" t="s">
        <v>4907</v>
      </c>
      <c r="O61" s="1">
        <v>1</v>
      </c>
      <c r="P61" s="1">
        <v>2</v>
      </c>
      <c r="Q61" s="1">
        <v>5</v>
      </c>
      <c r="R61" s="1">
        <v>10</v>
      </c>
      <c r="S61" s="1">
        <v>25</v>
      </c>
      <c r="T61" s="1">
        <v>50</v>
      </c>
      <c r="U61" s="1">
        <v>100</v>
      </c>
      <c r="V61" s="1">
        <v>200</v>
      </c>
      <c r="W61" s="1">
        <v>500</v>
      </c>
      <c r="X61" s="1">
        <v>1000</v>
      </c>
      <c r="Z61" s="1">
        <v>5</v>
      </c>
      <c r="AA61" s="35">
        <v>110.00798</v>
      </c>
      <c r="AB61" s="35">
        <v>100.3537</v>
      </c>
      <c r="AC61" s="35">
        <v>121.69474</v>
      </c>
    </row>
    <row r="62" spans="1:29" ht="24.75" thickTop="1" thickBot="1" x14ac:dyDescent="0.3">
      <c r="B62" s="1" t="s">
        <v>36</v>
      </c>
      <c r="C62" s="2" t="s">
        <v>4908</v>
      </c>
      <c r="D62" s="2" t="s">
        <v>4909</v>
      </c>
      <c r="E62" s="2" t="s">
        <v>4910</v>
      </c>
      <c r="F62" s="2" t="s">
        <v>2683</v>
      </c>
      <c r="G62" s="2" t="s">
        <v>4911</v>
      </c>
      <c r="H62" s="2" t="s">
        <v>4912</v>
      </c>
      <c r="I62" s="2" t="s">
        <v>4913</v>
      </c>
      <c r="J62" s="2" t="s">
        <v>4914</v>
      </c>
      <c r="K62" s="2" t="s">
        <v>4915</v>
      </c>
      <c r="L62" s="2" t="s">
        <v>4916</v>
      </c>
      <c r="N62" s="1" t="s">
        <v>102</v>
      </c>
      <c r="O62" s="2">
        <v>2.79</v>
      </c>
      <c r="P62" s="2">
        <v>3.38</v>
      </c>
      <c r="Q62" s="2">
        <v>4.33</v>
      </c>
      <c r="R62" s="2">
        <v>5.12</v>
      </c>
      <c r="S62" s="2">
        <v>6.3</v>
      </c>
      <c r="T62" s="2">
        <v>7.31</v>
      </c>
      <c r="U62" s="2">
        <v>8.41</v>
      </c>
      <c r="V62" s="2">
        <v>9.64</v>
      </c>
      <c r="W62" s="2">
        <v>11.5</v>
      </c>
      <c r="X62" s="2">
        <v>13</v>
      </c>
      <c r="Z62" s="1">
        <v>10</v>
      </c>
      <c r="AA62" s="35">
        <v>130.07872</v>
      </c>
      <c r="AB62" s="35">
        <v>118.39196</v>
      </c>
      <c r="AC62" s="35">
        <v>143.79795999999999</v>
      </c>
    </row>
    <row r="63" spans="1:29" ht="24.75" thickTop="1" thickBot="1" x14ac:dyDescent="0.3">
      <c r="B63" s="1" t="s">
        <v>47</v>
      </c>
      <c r="C63" s="2" t="s">
        <v>38</v>
      </c>
      <c r="D63" s="2" t="s">
        <v>4917</v>
      </c>
      <c r="E63" s="2" t="s">
        <v>4918</v>
      </c>
      <c r="F63" s="2" t="s">
        <v>4919</v>
      </c>
      <c r="G63" s="2" t="s">
        <v>4920</v>
      </c>
      <c r="H63" s="2" t="s">
        <v>4921</v>
      </c>
      <c r="I63" s="2" t="s">
        <v>4922</v>
      </c>
      <c r="J63" s="2" t="s">
        <v>4923</v>
      </c>
      <c r="K63" s="2" t="s">
        <v>4924</v>
      </c>
      <c r="L63" s="2" t="s">
        <v>4925</v>
      </c>
      <c r="N63" s="1" t="s">
        <v>102</v>
      </c>
      <c r="O63" s="2">
        <v>2.56</v>
      </c>
      <c r="P63" s="2">
        <v>3.1</v>
      </c>
      <c r="Q63" s="2">
        <v>3.95</v>
      </c>
      <c r="R63" s="2">
        <v>4.66</v>
      </c>
      <c r="S63" s="2">
        <v>5.68</v>
      </c>
      <c r="T63" s="2">
        <v>6.55</v>
      </c>
      <c r="U63" s="2">
        <v>7.49</v>
      </c>
      <c r="V63" s="2">
        <v>8.49</v>
      </c>
      <c r="W63" s="2">
        <v>9.93</v>
      </c>
      <c r="X63" s="2">
        <v>11.1</v>
      </c>
      <c r="Z63" s="1">
        <v>25</v>
      </c>
      <c r="AA63" s="35">
        <v>160.05779999999999</v>
      </c>
      <c r="AB63" s="35">
        <v>144.30607999999998</v>
      </c>
      <c r="AC63" s="35">
        <v>176.31764000000001</v>
      </c>
    </row>
    <row r="64" spans="1:29" ht="24.75" thickTop="1" thickBot="1" x14ac:dyDescent="0.3">
      <c r="B64" s="1" t="s">
        <v>58</v>
      </c>
      <c r="C64" s="2" t="s">
        <v>4926</v>
      </c>
      <c r="D64" s="2" t="s">
        <v>4927</v>
      </c>
      <c r="E64" s="2" t="s">
        <v>4928</v>
      </c>
      <c r="F64" s="2" t="s">
        <v>4929</v>
      </c>
      <c r="G64" s="2" t="s">
        <v>4930</v>
      </c>
      <c r="H64" s="2" t="s">
        <v>4931</v>
      </c>
      <c r="I64" s="2" t="s">
        <v>4932</v>
      </c>
      <c r="J64" s="2" t="s">
        <v>4933</v>
      </c>
      <c r="K64" s="2" t="s">
        <v>4934</v>
      </c>
      <c r="L64" s="2" t="s">
        <v>4935</v>
      </c>
      <c r="N64" s="1" t="s">
        <v>102</v>
      </c>
      <c r="O64" s="2">
        <v>3.1</v>
      </c>
      <c r="P64" s="2">
        <v>3.75</v>
      </c>
      <c r="Q64" s="2">
        <v>4.79</v>
      </c>
      <c r="R64" s="2">
        <v>5.66</v>
      </c>
      <c r="S64" s="2">
        <v>6.94</v>
      </c>
      <c r="T64" s="2">
        <v>8.0399999999999991</v>
      </c>
      <c r="U64" s="2">
        <v>9.24</v>
      </c>
      <c r="V64" s="2">
        <v>10.6</v>
      </c>
      <c r="W64" s="2">
        <v>12.5</v>
      </c>
      <c r="X64" s="2">
        <v>14.2</v>
      </c>
      <c r="Z64" s="1">
        <v>50</v>
      </c>
      <c r="AA64" s="35">
        <v>185.71785999999997</v>
      </c>
      <c r="AB64" s="35">
        <v>166.4093</v>
      </c>
      <c r="AC64" s="35">
        <v>204.26423999999997</v>
      </c>
    </row>
    <row r="65" spans="2:29" ht="24.75" thickTop="1" thickBot="1" x14ac:dyDescent="0.3">
      <c r="B65" s="1" t="s">
        <v>69</v>
      </c>
      <c r="C65" s="2" t="s">
        <v>4936</v>
      </c>
      <c r="D65" s="2" t="s">
        <v>4937</v>
      </c>
      <c r="E65" s="2" t="s">
        <v>4938</v>
      </c>
      <c r="F65" s="2" t="s">
        <v>4939</v>
      </c>
      <c r="G65" s="2" t="s">
        <v>4940</v>
      </c>
      <c r="H65" s="2" t="s">
        <v>1595</v>
      </c>
      <c r="I65" s="2" t="s">
        <v>4941</v>
      </c>
      <c r="J65" s="2" t="s">
        <v>4942</v>
      </c>
      <c r="K65" s="2" t="s">
        <v>4943</v>
      </c>
      <c r="L65" s="2" t="s">
        <v>4944</v>
      </c>
      <c r="Z65" s="1">
        <v>100</v>
      </c>
      <c r="AA65" s="35">
        <v>213.66445999999999</v>
      </c>
      <c r="AB65" s="35">
        <v>190.29094000000001</v>
      </c>
      <c r="AC65" s="35">
        <v>234.75144</v>
      </c>
    </row>
    <row r="66" spans="2:29" ht="24.75" thickTop="1" thickBot="1" x14ac:dyDescent="0.3">
      <c r="B66" s="1" t="s">
        <v>80</v>
      </c>
      <c r="C66" s="2" t="s">
        <v>4945</v>
      </c>
      <c r="D66" s="2" t="s">
        <v>4946</v>
      </c>
      <c r="E66" s="2" t="s">
        <v>4947</v>
      </c>
      <c r="F66" s="2" t="s">
        <v>4948</v>
      </c>
      <c r="G66" s="2" t="s">
        <v>4949</v>
      </c>
      <c r="H66" s="2" t="s">
        <v>4950</v>
      </c>
      <c r="I66" s="2" t="s">
        <v>4951</v>
      </c>
      <c r="J66" s="2" t="s">
        <v>4952</v>
      </c>
      <c r="K66" s="2" t="s">
        <v>4953</v>
      </c>
      <c r="L66" s="2" t="s">
        <v>4954</v>
      </c>
      <c r="N66" s="1" t="s">
        <v>102</v>
      </c>
      <c r="O66" s="47">
        <f>O62*25.406</f>
        <v>70.882739999999998</v>
      </c>
      <c r="P66" s="47">
        <f t="shared" ref="P66:X66" si="6">P62*25.406</f>
        <v>85.872279999999989</v>
      </c>
      <c r="Q66" s="47">
        <f t="shared" si="6"/>
        <v>110.00798</v>
      </c>
      <c r="R66" s="47">
        <f t="shared" si="6"/>
        <v>130.07872</v>
      </c>
      <c r="S66" s="47">
        <f t="shared" si="6"/>
        <v>160.05779999999999</v>
      </c>
      <c r="T66" s="47">
        <f t="shared" si="6"/>
        <v>185.71785999999997</v>
      </c>
      <c r="U66" s="47">
        <f t="shared" si="6"/>
        <v>213.66445999999999</v>
      </c>
      <c r="V66" s="47">
        <f t="shared" si="6"/>
        <v>244.91383999999999</v>
      </c>
      <c r="W66" s="47">
        <f t="shared" si="6"/>
        <v>292.16899999999998</v>
      </c>
      <c r="X66" s="47">
        <f t="shared" si="6"/>
        <v>330.27799999999996</v>
      </c>
      <c r="Z66" s="80">
        <v>15</v>
      </c>
      <c r="AA66" s="35">
        <f>73.022*Z66^0.2394</f>
        <v>139.64004210365357</v>
      </c>
      <c r="AB66" s="35">
        <f>67.241*Z66^0.2326</f>
        <v>126.23883862367293</v>
      </c>
      <c r="AC66" s="35">
        <f>81.141*Z66^0.2368</f>
        <v>154.07733777501076</v>
      </c>
    </row>
    <row r="67" spans="2:29" ht="24.75" thickTop="1" thickBot="1" x14ac:dyDescent="0.3">
      <c r="B67" s="1" t="s">
        <v>91</v>
      </c>
      <c r="C67" s="2" t="s">
        <v>4955</v>
      </c>
      <c r="D67" s="2" t="s">
        <v>4956</v>
      </c>
      <c r="E67" s="2" t="s">
        <v>4957</v>
      </c>
      <c r="F67" s="2" t="s">
        <v>4958</v>
      </c>
      <c r="G67" s="2" t="s">
        <v>4959</v>
      </c>
      <c r="H67" s="2" t="s">
        <v>4960</v>
      </c>
      <c r="I67" s="2" t="s">
        <v>4961</v>
      </c>
      <c r="J67" s="2" t="s">
        <v>4962</v>
      </c>
      <c r="K67" s="2" t="s">
        <v>4963</v>
      </c>
      <c r="L67" s="2" t="s">
        <v>4964</v>
      </c>
      <c r="N67" s="1" t="s">
        <v>102</v>
      </c>
      <c r="O67" s="47">
        <f t="shared" ref="O67:X67" si="7">O63*25.406</f>
        <v>65.039360000000002</v>
      </c>
      <c r="P67" s="47">
        <f t="shared" si="7"/>
        <v>78.758600000000001</v>
      </c>
      <c r="Q67" s="47">
        <f t="shared" si="7"/>
        <v>100.3537</v>
      </c>
      <c r="R67" s="47">
        <f t="shared" si="7"/>
        <v>118.39196</v>
      </c>
      <c r="S67" s="47">
        <f t="shared" si="7"/>
        <v>144.30607999999998</v>
      </c>
      <c r="T67" s="47">
        <f t="shared" si="7"/>
        <v>166.4093</v>
      </c>
      <c r="U67" s="47">
        <f t="shared" si="7"/>
        <v>190.29094000000001</v>
      </c>
      <c r="V67" s="47">
        <f t="shared" si="7"/>
        <v>215.69693999999998</v>
      </c>
      <c r="W67" s="47">
        <f t="shared" si="7"/>
        <v>252.28157999999999</v>
      </c>
      <c r="X67" s="47">
        <f t="shared" si="7"/>
        <v>282.00659999999999</v>
      </c>
      <c r="Z67" s="80">
        <v>30</v>
      </c>
      <c r="AA67" s="35">
        <f>73.022*Z67^0.2394</f>
        <v>164.84529347783212</v>
      </c>
      <c r="AB67" s="35">
        <f>67.241*Z67^0.2326</f>
        <v>148.32438880728338</v>
      </c>
      <c r="AC67" s="35">
        <f>81.141*Z67^0.2368</f>
        <v>181.56104296884342</v>
      </c>
    </row>
    <row r="68" spans="2:29" ht="24.75" thickTop="1" thickBot="1" x14ac:dyDescent="0.3">
      <c r="B68" s="1" t="s">
        <v>102</v>
      </c>
      <c r="C68" s="2" t="s">
        <v>4965</v>
      </c>
      <c r="D68" s="2" t="s">
        <v>4966</v>
      </c>
      <c r="E68" s="2" t="s">
        <v>4967</v>
      </c>
      <c r="F68" s="2" t="s">
        <v>4968</v>
      </c>
      <c r="G68" s="2" t="s">
        <v>4969</v>
      </c>
      <c r="H68" s="2" t="s">
        <v>4970</v>
      </c>
      <c r="I68" s="2" t="s">
        <v>4971</v>
      </c>
      <c r="J68" s="2" t="s">
        <v>4972</v>
      </c>
      <c r="K68" s="2" t="s">
        <v>4973</v>
      </c>
      <c r="L68" s="2" t="s">
        <v>4974</v>
      </c>
      <c r="N68" s="1" t="s">
        <v>102</v>
      </c>
      <c r="O68" s="47">
        <f t="shared" ref="O68:X68" si="8">O64*25.406</f>
        <v>78.758600000000001</v>
      </c>
      <c r="P68" s="47">
        <f t="shared" si="8"/>
        <v>95.272499999999994</v>
      </c>
      <c r="Q68" s="47">
        <f t="shared" si="8"/>
        <v>121.69474</v>
      </c>
      <c r="R68" s="47">
        <f t="shared" si="8"/>
        <v>143.79795999999999</v>
      </c>
      <c r="S68" s="47">
        <f t="shared" si="8"/>
        <v>176.31764000000001</v>
      </c>
      <c r="T68" s="47">
        <f t="shared" si="8"/>
        <v>204.26423999999997</v>
      </c>
      <c r="U68" s="47">
        <f t="shared" si="8"/>
        <v>234.75144</v>
      </c>
      <c r="V68" s="47">
        <f t="shared" si="8"/>
        <v>269.30359999999996</v>
      </c>
      <c r="W68" s="47">
        <f t="shared" si="8"/>
        <v>317.57499999999999</v>
      </c>
      <c r="X68" s="47">
        <f t="shared" si="8"/>
        <v>360.76519999999999</v>
      </c>
    </row>
    <row r="69" spans="2:29" ht="24.75" thickTop="1" thickBot="1" x14ac:dyDescent="0.3">
      <c r="B69" s="1" t="s">
        <v>113</v>
      </c>
      <c r="C69" s="2" t="s">
        <v>4975</v>
      </c>
      <c r="D69" s="2" t="s">
        <v>4976</v>
      </c>
      <c r="E69" s="2" t="s">
        <v>4977</v>
      </c>
      <c r="F69" s="2" t="s">
        <v>4978</v>
      </c>
      <c r="G69" s="2" t="s">
        <v>4979</v>
      </c>
      <c r="H69" s="2" t="s">
        <v>4980</v>
      </c>
      <c r="I69" s="2" t="s">
        <v>4981</v>
      </c>
      <c r="J69" s="2" t="s">
        <v>4982</v>
      </c>
      <c r="K69" s="2" t="s">
        <v>2759</v>
      </c>
      <c r="L69" s="2" t="s">
        <v>4983</v>
      </c>
    </row>
    <row r="70" spans="2:29" ht="24.75" thickTop="1" thickBot="1" x14ac:dyDescent="0.3">
      <c r="B70" s="1" t="s">
        <v>124</v>
      </c>
      <c r="C70" s="2" t="s">
        <v>4984</v>
      </c>
      <c r="D70" s="2" t="s">
        <v>4985</v>
      </c>
      <c r="E70" s="2" t="s">
        <v>4986</v>
      </c>
      <c r="F70" s="2" t="s">
        <v>4987</v>
      </c>
      <c r="G70" s="2" t="s">
        <v>4988</v>
      </c>
      <c r="H70" s="2" t="s">
        <v>4989</v>
      </c>
      <c r="I70" s="2" t="s">
        <v>4990</v>
      </c>
      <c r="J70" s="2" t="s">
        <v>4991</v>
      </c>
      <c r="K70" s="2" t="s">
        <v>4992</v>
      </c>
      <c r="L70" s="2" t="s">
        <v>4993</v>
      </c>
    </row>
    <row r="71" spans="2:29" ht="24.75" thickTop="1" thickBot="1" x14ac:dyDescent="0.3">
      <c r="B71" s="1" t="s">
        <v>135</v>
      </c>
      <c r="C71" s="2" t="s">
        <v>4994</v>
      </c>
      <c r="D71" s="2" t="s">
        <v>4995</v>
      </c>
      <c r="E71" s="2" t="s">
        <v>4996</v>
      </c>
      <c r="F71" s="2" t="s">
        <v>4997</v>
      </c>
      <c r="G71" s="2" t="s">
        <v>4998</v>
      </c>
      <c r="H71" s="2" t="s">
        <v>4999</v>
      </c>
      <c r="I71" s="2" t="s">
        <v>5000</v>
      </c>
      <c r="J71" s="2" t="s">
        <v>4800</v>
      </c>
      <c r="K71" s="2" t="s">
        <v>5001</v>
      </c>
      <c r="L71" s="2" t="s">
        <v>3319</v>
      </c>
    </row>
    <row r="72" spans="2:29" ht="24.75" thickTop="1" thickBot="1" x14ac:dyDescent="0.3">
      <c r="B72" s="1" t="s">
        <v>146</v>
      </c>
      <c r="C72" s="2" t="s">
        <v>5002</v>
      </c>
      <c r="D72" s="2" t="s">
        <v>5003</v>
      </c>
      <c r="E72" s="2" t="s">
        <v>5004</v>
      </c>
      <c r="F72" s="2" t="s">
        <v>5005</v>
      </c>
      <c r="G72" s="2" t="s">
        <v>5006</v>
      </c>
      <c r="H72" s="2" t="s">
        <v>5007</v>
      </c>
      <c r="I72" s="2" t="s">
        <v>1099</v>
      </c>
      <c r="J72" s="2" t="s">
        <v>5008</v>
      </c>
      <c r="K72" s="2" t="s">
        <v>5009</v>
      </c>
      <c r="L72" s="2" t="s">
        <v>5010</v>
      </c>
    </row>
    <row r="73" spans="2:29" ht="24.75" thickTop="1" thickBot="1" x14ac:dyDescent="0.3">
      <c r="B73" s="1" t="s">
        <v>157</v>
      </c>
      <c r="C73" s="2" t="s">
        <v>5011</v>
      </c>
      <c r="D73" s="2" t="s">
        <v>5012</v>
      </c>
      <c r="E73" s="2" t="s">
        <v>5013</v>
      </c>
      <c r="F73" s="2" t="s">
        <v>5014</v>
      </c>
      <c r="G73" s="2" t="s">
        <v>5015</v>
      </c>
      <c r="H73" s="2" t="s">
        <v>3714</v>
      </c>
      <c r="I73" s="2" t="s">
        <v>5016</v>
      </c>
      <c r="J73" s="2" t="s">
        <v>5017</v>
      </c>
      <c r="K73" s="2" t="s">
        <v>5018</v>
      </c>
      <c r="L73" s="2" t="s">
        <v>5019</v>
      </c>
    </row>
    <row r="74" spans="2:29" ht="24.75" thickTop="1" thickBot="1" x14ac:dyDescent="0.3">
      <c r="B74" s="1" t="s">
        <v>168</v>
      </c>
      <c r="C74" s="2" t="s">
        <v>5020</v>
      </c>
      <c r="D74" s="2" t="s">
        <v>5021</v>
      </c>
      <c r="E74" s="2" t="s">
        <v>5022</v>
      </c>
      <c r="F74" s="2" t="s">
        <v>5023</v>
      </c>
      <c r="G74" s="2" t="s">
        <v>3011</v>
      </c>
      <c r="H74" s="2" t="s">
        <v>5024</v>
      </c>
      <c r="I74" s="2" t="s">
        <v>367</v>
      </c>
      <c r="J74" s="2" t="s">
        <v>5025</v>
      </c>
      <c r="K74" s="2" t="s">
        <v>5026</v>
      </c>
      <c r="L74" s="2" t="s">
        <v>5027</v>
      </c>
    </row>
    <row r="75" spans="2:29" ht="24.75" thickTop="1" thickBot="1" x14ac:dyDescent="0.3">
      <c r="B75" s="1" t="s">
        <v>179</v>
      </c>
      <c r="C75" s="2" t="s">
        <v>5028</v>
      </c>
      <c r="D75" s="2" t="s">
        <v>5029</v>
      </c>
      <c r="E75" s="2" t="s">
        <v>5030</v>
      </c>
      <c r="F75" s="2" t="s">
        <v>3353</v>
      </c>
      <c r="G75" s="2" t="s">
        <v>4852</v>
      </c>
      <c r="H75" s="2" t="s">
        <v>5031</v>
      </c>
      <c r="I75" s="2" t="s">
        <v>5032</v>
      </c>
      <c r="J75" s="2" t="s">
        <v>5033</v>
      </c>
      <c r="K75" s="2" t="s">
        <v>5034</v>
      </c>
      <c r="L75" s="2" t="s">
        <v>3735</v>
      </c>
    </row>
    <row r="76" spans="2:29" ht="24.75" thickTop="1" thickBot="1" x14ac:dyDescent="0.3">
      <c r="B76" s="1" t="s">
        <v>190</v>
      </c>
      <c r="C76" s="2" t="s">
        <v>5035</v>
      </c>
      <c r="D76" s="2" t="s">
        <v>5036</v>
      </c>
      <c r="E76" s="2" t="s">
        <v>5037</v>
      </c>
      <c r="F76" s="2" t="s">
        <v>5038</v>
      </c>
      <c r="G76" s="2" t="s">
        <v>5039</v>
      </c>
      <c r="H76" s="2" t="s">
        <v>3369</v>
      </c>
      <c r="I76" s="2" t="s">
        <v>5040</v>
      </c>
      <c r="J76" s="2" t="s">
        <v>5041</v>
      </c>
      <c r="K76" s="2" t="s">
        <v>5042</v>
      </c>
      <c r="L76" s="2" t="s">
        <v>5043</v>
      </c>
    </row>
    <row r="77" spans="2:29" ht="24.75" thickTop="1" thickBot="1" x14ac:dyDescent="0.3">
      <c r="B77" s="1" t="s">
        <v>201</v>
      </c>
      <c r="C77" s="2" t="s">
        <v>5044</v>
      </c>
      <c r="D77" s="2" t="s">
        <v>3376</v>
      </c>
      <c r="E77" s="2" t="s">
        <v>4685</v>
      </c>
      <c r="F77" s="2" t="s">
        <v>5045</v>
      </c>
      <c r="G77" s="2" t="s">
        <v>5046</v>
      </c>
      <c r="H77" s="2" t="s">
        <v>4694</v>
      </c>
      <c r="I77" s="2" t="s">
        <v>5047</v>
      </c>
      <c r="J77" s="2" t="s">
        <v>5048</v>
      </c>
      <c r="K77" s="2" t="s">
        <v>1147</v>
      </c>
      <c r="L77" s="2" t="s">
        <v>5049</v>
      </c>
    </row>
    <row r="78" spans="2:29" ht="15.75" thickTop="1" x14ac:dyDescent="0.25">
      <c r="B78" s="91" t="s">
        <v>4361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29" ht="22.5" customHeight="1" x14ac:dyDescent="0.25">
      <c r="B79" s="93" t="s">
        <v>4362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29" ht="15.75" thickBot="1" x14ac:dyDescent="0.3">
      <c r="B80" s="82" t="s">
        <v>3995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29" ht="16.5" thickTop="1" thickBot="1" x14ac:dyDescent="0.3"/>
    <row r="82" spans="1:29" ht="31.5" thickTop="1" thickBot="1" x14ac:dyDescent="0.3">
      <c r="A82" s="5" t="s">
        <v>1320</v>
      </c>
      <c r="B82" s="84" t="s">
        <v>0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29" ht="25.5" thickTop="1" thickBot="1" x14ac:dyDescent="0.3">
      <c r="A83" s="6" t="s">
        <v>5050</v>
      </c>
      <c r="B83" s="86" t="s">
        <v>1</v>
      </c>
      <c r="C83" s="88" t="s">
        <v>2</v>
      </c>
      <c r="D83" s="89"/>
      <c r="E83" s="89"/>
      <c r="F83" s="89"/>
      <c r="G83" s="89"/>
      <c r="H83" s="89"/>
      <c r="I83" s="89"/>
      <c r="J83" s="89"/>
      <c r="K83" s="89"/>
      <c r="L83" s="90"/>
      <c r="Z83" s="110">
        <v>1</v>
      </c>
      <c r="AA83" s="109">
        <v>68.850259999999992</v>
      </c>
      <c r="AB83" s="109">
        <v>62.75282</v>
      </c>
      <c r="AC83" s="109">
        <v>76.217999999999989</v>
      </c>
    </row>
    <row r="84" spans="1:29" ht="16.5" thickTop="1" thickBot="1" x14ac:dyDescent="0.3">
      <c r="A84" s="6" t="s">
        <v>5051</v>
      </c>
      <c r="B84" s="87"/>
      <c r="C84" s="1">
        <v>1</v>
      </c>
      <c r="D84" s="1">
        <v>2</v>
      </c>
      <c r="E84" s="1">
        <v>5</v>
      </c>
      <c r="F84" s="1">
        <v>10</v>
      </c>
      <c r="G84" s="1">
        <v>25</v>
      </c>
      <c r="H84" s="1">
        <v>50</v>
      </c>
      <c r="I84" s="1">
        <v>100</v>
      </c>
      <c r="J84" s="1">
        <v>200</v>
      </c>
      <c r="K84" s="1">
        <v>500</v>
      </c>
      <c r="L84" s="1">
        <v>1000</v>
      </c>
      <c r="Z84" s="38">
        <v>2</v>
      </c>
      <c r="AA84" s="35">
        <v>83.331679999999992</v>
      </c>
      <c r="AB84" s="35">
        <v>76.217999999999989</v>
      </c>
      <c r="AC84" s="35">
        <v>92.47784</v>
      </c>
    </row>
    <row r="85" spans="1:29" ht="24.75" thickTop="1" thickBot="1" x14ac:dyDescent="0.3">
      <c r="A85" s="6" t="s">
        <v>5052</v>
      </c>
      <c r="B85" s="1" t="s">
        <v>3</v>
      </c>
      <c r="C85" s="2" t="s">
        <v>5054</v>
      </c>
      <c r="D85" s="2" t="s">
        <v>5055</v>
      </c>
      <c r="E85" s="2" t="s">
        <v>5056</v>
      </c>
      <c r="F85" s="2" t="s">
        <v>5057</v>
      </c>
      <c r="G85" s="2" t="s">
        <v>5058</v>
      </c>
      <c r="H85" s="2" t="s">
        <v>5059</v>
      </c>
      <c r="I85" s="2" t="s">
        <v>5060</v>
      </c>
      <c r="J85" s="2" t="s">
        <v>5061</v>
      </c>
      <c r="K85" s="2" t="s">
        <v>5062</v>
      </c>
      <c r="L85" s="2" t="s">
        <v>5063</v>
      </c>
      <c r="O85" s="1">
        <v>1</v>
      </c>
      <c r="P85" s="1">
        <v>2</v>
      </c>
      <c r="Q85" s="1">
        <v>5</v>
      </c>
      <c r="R85" s="1">
        <v>10</v>
      </c>
      <c r="S85" s="1">
        <v>25</v>
      </c>
      <c r="T85" s="1">
        <v>50</v>
      </c>
      <c r="U85" s="1">
        <v>100</v>
      </c>
      <c r="V85" s="1">
        <v>200</v>
      </c>
      <c r="W85" s="1">
        <v>500</v>
      </c>
      <c r="X85" s="1">
        <v>1000</v>
      </c>
      <c r="Z85" s="38">
        <v>5</v>
      </c>
      <c r="AA85" s="35">
        <v>106.7052</v>
      </c>
      <c r="AB85" s="35">
        <v>97.050919999999991</v>
      </c>
      <c r="AC85" s="35">
        <v>118.1379</v>
      </c>
    </row>
    <row r="86" spans="1:29" ht="24.75" thickTop="1" thickBot="1" x14ac:dyDescent="0.3">
      <c r="A86" s="6" t="s">
        <v>5053</v>
      </c>
      <c r="B86" s="1" t="s">
        <v>14</v>
      </c>
      <c r="C86" s="2" t="s">
        <v>5064</v>
      </c>
      <c r="D86" s="2" t="s">
        <v>5065</v>
      </c>
      <c r="E86" s="2" t="s">
        <v>5066</v>
      </c>
      <c r="F86" s="2" t="s">
        <v>5067</v>
      </c>
      <c r="G86" s="2" t="s">
        <v>5068</v>
      </c>
      <c r="H86" s="2" t="s">
        <v>5069</v>
      </c>
      <c r="I86" s="2" t="s">
        <v>5070</v>
      </c>
      <c r="J86" s="2" t="s">
        <v>5071</v>
      </c>
      <c r="K86" s="2" t="s">
        <v>5072</v>
      </c>
      <c r="L86" s="2" t="s">
        <v>5073</v>
      </c>
      <c r="N86" s="1" t="s">
        <v>102</v>
      </c>
      <c r="O86" s="2">
        <v>2.71</v>
      </c>
      <c r="P86" s="2">
        <v>3.28</v>
      </c>
      <c r="Q86" s="2">
        <v>4.2</v>
      </c>
      <c r="R86" s="2">
        <v>4.97</v>
      </c>
      <c r="S86" s="2">
        <v>6.11</v>
      </c>
      <c r="T86" s="2">
        <v>7.09</v>
      </c>
      <c r="U86" s="2">
        <v>8.16</v>
      </c>
      <c r="V86" s="2">
        <v>9.34</v>
      </c>
      <c r="W86" s="2">
        <v>11.1</v>
      </c>
      <c r="X86" s="2">
        <v>12.6</v>
      </c>
      <c r="Z86" s="38">
        <v>10</v>
      </c>
      <c r="AA86" s="35">
        <v>126.26781999999999</v>
      </c>
      <c r="AB86" s="35">
        <v>114.327</v>
      </c>
      <c r="AC86" s="35">
        <v>139.47893999999999</v>
      </c>
    </row>
    <row r="87" spans="1:29" ht="24.75" thickTop="1" thickBot="1" x14ac:dyDescent="0.3">
      <c r="B87" s="1" t="s">
        <v>25</v>
      </c>
      <c r="C87" s="2" t="s">
        <v>5074</v>
      </c>
      <c r="D87" s="2" t="s">
        <v>5075</v>
      </c>
      <c r="E87" s="2" t="s">
        <v>5076</v>
      </c>
      <c r="F87" s="2" t="s">
        <v>5077</v>
      </c>
      <c r="G87" s="2" t="s">
        <v>22</v>
      </c>
      <c r="H87" s="2" t="s">
        <v>5078</v>
      </c>
      <c r="I87" s="2" t="s">
        <v>4211</v>
      </c>
      <c r="J87" s="2" t="s">
        <v>5079</v>
      </c>
      <c r="K87" s="2" t="s">
        <v>5080</v>
      </c>
      <c r="L87" s="2" t="s">
        <v>5081</v>
      </c>
      <c r="N87" s="1" t="s">
        <v>102</v>
      </c>
      <c r="O87" s="2">
        <v>2.4700000000000002</v>
      </c>
      <c r="P87" s="2">
        <v>3</v>
      </c>
      <c r="Q87" s="2">
        <v>3.82</v>
      </c>
      <c r="R87" s="2">
        <v>4.5</v>
      </c>
      <c r="S87" s="2">
        <v>5.5</v>
      </c>
      <c r="T87" s="2">
        <v>6.34</v>
      </c>
      <c r="U87" s="2">
        <v>7.25</v>
      </c>
      <c r="V87" s="2">
        <v>8.2200000000000006</v>
      </c>
      <c r="W87" s="2">
        <v>9.6300000000000008</v>
      </c>
      <c r="X87" s="2">
        <v>10.8</v>
      </c>
      <c r="Z87" s="38">
        <v>25</v>
      </c>
      <c r="AA87" s="35">
        <v>155.23066</v>
      </c>
      <c r="AB87" s="35">
        <v>139.733</v>
      </c>
      <c r="AC87" s="35">
        <v>171.23643999999999</v>
      </c>
    </row>
    <row r="88" spans="1:29" ht="24.75" thickTop="1" thickBot="1" x14ac:dyDescent="0.3">
      <c r="B88" s="1" t="s">
        <v>36</v>
      </c>
      <c r="C88" s="2" t="s">
        <v>5082</v>
      </c>
      <c r="D88" s="2" t="s">
        <v>5083</v>
      </c>
      <c r="E88" s="2" t="s">
        <v>5084</v>
      </c>
      <c r="F88" s="2" t="s">
        <v>5085</v>
      </c>
      <c r="G88" s="2" t="s">
        <v>5086</v>
      </c>
      <c r="H88" s="2" t="s">
        <v>5087</v>
      </c>
      <c r="I88" s="2" t="s">
        <v>5088</v>
      </c>
      <c r="J88" s="2" t="s">
        <v>5089</v>
      </c>
      <c r="K88" s="2" t="s">
        <v>5090</v>
      </c>
      <c r="L88" s="2" t="s">
        <v>5091</v>
      </c>
      <c r="N88" s="1" t="s">
        <v>102</v>
      </c>
      <c r="O88" s="2">
        <v>3</v>
      </c>
      <c r="P88" s="2">
        <v>3.64</v>
      </c>
      <c r="Q88" s="2">
        <v>4.6500000000000004</v>
      </c>
      <c r="R88" s="2">
        <v>5.49</v>
      </c>
      <c r="S88" s="2">
        <v>6.74</v>
      </c>
      <c r="T88" s="2">
        <v>7.81</v>
      </c>
      <c r="U88" s="2">
        <v>8.9700000000000006</v>
      </c>
      <c r="V88" s="2">
        <v>10.3</v>
      </c>
      <c r="W88" s="2">
        <v>12.2</v>
      </c>
      <c r="X88" s="2">
        <v>13.8</v>
      </c>
      <c r="Z88" s="38">
        <v>50</v>
      </c>
      <c r="AA88" s="35">
        <v>180.12853999999999</v>
      </c>
      <c r="AB88" s="35">
        <v>161.07404</v>
      </c>
      <c r="AC88" s="35">
        <v>198.42085999999998</v>
      </c>
    </row>
    <row r="89" spans="1:29" ht="24.75" thickTop="1" thickBot="1" x14ac:dyDescent="0.3">
      <c r="B89" s="1" t="s">
        <v>47</v>
      </c>
      <c r="C89" s="2" t="s">
        <v>5092</v>
      </c>
      <c r="D89" s="2" t="s">
        <v>5093</v>
      </c>
      <c r="E89" s="2" t="s">
        <v>5094</v>
      </c>
      <c r="F89" s="2" t="s">
        <v>5095</v>
      </c>
      <c r="G89" s="2" t="s">
        <v>5096</v>
      </c>
      <c r="H89" s="2" t="s">
        <v>5097</v>
      </c>
      <c r="I89" s="2" t="s">
        <v>5098</v>
      </c>
      <c r="J89" s="2" t="s">
        <v>5099</v>
      </c>
      <c r="K89" s="2" t="s">
        <v>5100</v>
      </c>
      <c r="L89" s="2" t="s">
        <v>5101</v>
      </c>
      <c r="Z89" s="38">
        <v>100</v>
      </c>
      <c r="AA89" s="35">
        <v>207.31296</v>
      </c>
      <c r="AB89" s="35">
        <v>184.1935</v>
      </c>
      <c r="AC89" s="35">
        <v>227.89182</v>
      </c>
    </row>
    <row r="90" spans="1:29" ht="24.75" thickTop="1" thickBot="1" x14ac:dyDescent="0.3">
      <c r="B90" s="1" t="s">
        <v>58</v>
      </c>
      <c r="C90" s="2" t="s">
        <v>5102</v>
      </c>
      <c r="D90" s="2" t="s">
        <v>5103</v>
      </c>
      <c r="E90" s="2" t="s">
        <v>5104</v>
      </c>
      <c r="F90" s="2" t="s">
        <v>5105</v>
      </c>
      <c r="G90" s="2" t="s">
        <v>5106</v>
      </c>
      <c r="H90" s="2" t="s">
        <v>5107</v>
      </c>
      <c r="I90" s="2" t="s">
        <v>5108</v>
      </c>
      <c r="J90" s="2" t="s">
        <v>5109</v>
      </c>
      <c r="K90" s="2" t="s">
        <v>5110</v>
      </c>
      <c r="L90" s="2" t="s">
        <v>5111</v>
      </c>
      <c r="N90" s="1" t="s">
        <v>102</v>
      </c>
      <c r="O90" s="47">
        <f>O86*25.406</f>
        <v>68.850259999999992</v>
      </c>
      <c r="P90" s="47">
        <f t="shared" ref="P90:X90" si="9">P86*25.406</f>
        <v>83.331679999999992</v>
      </c>
      <c r="Q90" s="47">
        <f t="shared" si="9"/>
        <v>106.7052</v>
      </c>
      <c r="R90" s="47">
        <f t="shared" si="9"/>
        <v>126.26781999999999</v>
      </c>
      <c r="S90" s="47">
        <f t="shared" si="9"/>
        <v>155.23066</v>
      </c>
      <c r="T90" s="47">
        <f t="shared" si="9"/>
        <v>180.12853999999999</v>
      </c>
      <c r="U90" s="47">
        <f t="shared" si="9"/>
        <v>207.31296</v>
      </c>
      <c r="V90" s="47">
        <f t="shared" si="9"/>
        <v>237.29203999999999</v>
      </c>
      <c r="W90" s="47">
        <f t="shared" si="9"/>
        <v>282.00659999999999</v>
      </c>
      <c r="X90" s="47">
        <f t="shared" si="9"/>
        <v>320.11559999999997</v>
      </c>
      <c r="Z90" s="80">
        <v>15</v>
      </c>
      <c r="AA90" s="35">
        <f>70.891*Z90^0.2391</f>
        <v>135.45483845277059</v>
      </c>
      <c r="AB90" s="81">
        <f>64.948*Z90^0.2331</f>
        <v>122.09915390916638</v>
      </c>
      <c r="AC90" s="81">
        <f>78.64*Z90^0.2373</f>
        <v>149.53056028468328</v>
      </c>
    </row>
    <row r="91" spans="1:29" ht="24.75" thickTop="1" thickBot="1" x14ac:dyDescent="0.3">
      <c r="B91" s="1" t="s">
        <v>69</v>
      </c>
      <c r="C91" s="2" t="s">
        <v>5112</v>
      </c>
      <c r="D91" s="2" t="s">
        <v>5113</v>
      </c>
      <c r="E91" s="2" t="s">
        <v>5114</v>
      </c>
      <c r="F91" s="2" t="s">
        <v>5115</v>
      </c>
      <c r="G91" s="2" t="s">
        <v>5116</v>
      </c>
      <c r="H91" s="2" t="s">
        <v>5117</v>
      </c>
      <c r="I91" s="2" t="s">
        <v>5118</v>
      </c>
      <c r="J91" s="2" t="s">
        <v>5119</v>
      </c>
      <c r="K91" s="2" t="s">
        <v>5120</v>
      </c>
      <c r="L91" s="2" t="s">
        <v>5121</v>
      </c>
      <c r="N91" s="1" t="s">
        <v>102</v>
      </c>
      <c r="O91" s="47">
        <f t="shared" ref="O91:X91" si="10">O87*25.406</f>
        <v>62.75282</v>
      </c>
      <c r="P91" s="47">
        <f t="shared" si="10"/>
        <v>76.217999999999989</v>
      </c>
      <c r="Q91" s="47">
        <f t="shared" si="10"/>
        <v>97.050919999999991</v>
      </c>
      <c r="R91" s="47">
        <f t="shared" si="10"/>
        <v>114.327</v>
      </c>
      <c r="S91" s="47">
        <f t="shared" si="10"/>
        <v>139.733</v>
      </c>
      <c r="T91" s="47">
        <f t="shared" si="10"/>
        <v>161.07404</v>
      </c>
      <c r="U91" s="47">
        <f t="shared" si="10"/>
        <v>184.1935</v>
      </c>
      <c r="V91" s="47">
        <f t="shared" si="10"/>
        <v>208.83732000000001</v>
      </c>
      <c r="W91" s="47">
        <f t="shared" si="10"/>
        <v>244.65978000000001</v>
      </c>
      <c r="X91" s="47">
        <f t="shared" si="10"/>
        <v>274.38479999999998</v>
      </c>
      <c r="Z91" s="80">
        <v>30</v>
      </c>
      <c r="AA91" s="35">
        <f>70.891*Z91^0.2391</f>
        <v>159.87140608010284</v>
      </c>
      <c r="AB91" s="81">
        <f>64.948*Z91^0.2331</f>
        <v>143.51019233330373</v>
      </c>
      <c r="AC91" s="81">
        <f>78.64*Z91^0.2373</f>
        <v>176.26430728931078</v>
      </c>
    </row>
    <row r="92" spans="1:29" ht="24.75" thickTop="1" thickBot="1" x14ac:dyDescent="0.3">
      <c r="B92" s="1" t="s">
        <v>80</v>
      </c>
      <c r="C92" s="2" t="s">
        <v>5122</v>
      </c>
      <c r="D92" s="2" t="s">
        <v>5123</v>
      </c>
      <c r="E92" s="2" t="s">
        <v>5124</v>
      </c>
      <c r="F92" s="2" t="s">
        <v>5125</v>
      </c>
      <c r="G92" s="2" t="s">
        <v>5126</v>
      </c>
      <c r="H92" s="2" t="s">
        <v>5127</v>
      </c>
      <c r="I92" s="2" t="s">
        <v>5128</v>
      </c>
      <c r="J92" s="2" t="s">
        <v>5129</v>
      </c>
      <c r="K92" s="2" t="s">
        <v>5130</v>
      </c>
      <c r="L92" s="2" t="s">
        <v>5131</v>
      </c>
      <c r="N92" s="1" t="s">
        <v>102</v>
      </c>
      <c r="O92" s="47">
        <f t="shared" ref="O92:X92" si="11">O88*25.406</f>
        <v>76.217999999999989</v>
      </c>
      <c r="P92" s="47">
        <f t="shared" si="11"/>
        <v>92.47784</v>
      </c>
      <c r="Q92" s="47">
        <f t="shared" si="11"/>
        <v>118.1379</v>
      </c>
      <c r="R92" s="47">
        <f t="shared" si="11"/>
        <v>139.47893999999999</v>
      </c>
      <c r="S92" s="47">
        <f t="shared" si="11"/>
        <v>171.23643999999999</v>
      </c>
      <c r="T92" s="47">
        <f t="shared" si="11"/>
        <v>198.42085999999998</v>
      </c>
      <c r="U92" s="47">
        <f t="shared" si="11"/>
        <v>227.89182</v>
      </c>
      <c r="V92" s="47">
        <f t="shared" si="11"/>
        <v>261.68180000000001</v>
      </c>
      <c r="W92" s="47">
        <f t="shared" si="11"/>
        <v>309.95319999999998</v>
      </c>
      <c r="X92" s="47">
        <f t="shared" si="11"/>
        <v>350.6028</v>
      </c>
    </row>
    <row r="93" spans="1:29" ht="24.75" thickTop="1" thickBot="1" x14ac:dyDescent="0.3">
      <c r="B93" s="1" t="s">
        <v>91</v>
      </c>
      <c r="C93" s="2" t="s">
        <v>5132</v>
      </c>
      <c r="D93" s="2" t="s">
        <v>5133</v>
      </c>
      <c r="E93" s="2" t="s">
        <v>5134</v>
      </c>
      <c r="F93" s="2" t="s">
        <v>5135</v>
      </c>
      <c r="G93" s="2" t="s">
        <v>5136</v>
      </c>
      <c r="H93" s="2" t="s">
        <v>5137</v>
      </c>
      <c r="I93" s="2" t="s">
        <v>5138</v>
      </c>
      <c r="J93" s="2" t="s">
        <v>5139</v>
      </c>
      <c r="K93" s="2" t="s">
        <v>5140</v>
      </c>
      <c r="L93" s="2" t="s">
        <v>5141</v>
      </c>
    </row>
    <row r="94" spans="1:29" ht="24.75" thickTop="1" thickBot="1" x14ac:dyDescent="0.3">
      <c r="B94" s="1" t="s">
        <v>102</v>
      </c>
      <c r="C94" s="2" t="s">
        <v>5142</v>
      </c>
      <c r="D94" s="2" t="s">
        <v>5143</v>
      </c>
      <c r="E94" s="2" t="s">
        <v>5144</v>
      </c>
      <c r="F94" s="2" t="s">
        <v>5145</v>
      </c>
      <c r="G94" s="2" t="s">
        <v>5146</v>
      </c>
      <c r="H94" s="2" t="s">
        <v>5147</v>
      </c>
      <c r="I94" s="2" t="s">
        <v>5148</v>
      </c>
      <c r="J94" s="2" t="s">
        <v>5149</v>
      </c>
      <c r="K94" s="2" t="s">
        <v>5150</v>
      </c>
      <c r="L94" s="2" t="s">
        <v>5151</v>
      </c>
    </row>
    <row r="95" spans="1:29" ht="24.75" thickTop="1" thickBot="1" x14ac:dyDescent="0.3">
      <c r="B95" s="1" t="s">
        <v>113</v>
      </c>
      <c r="C95" s="2" t="s">
        <v>5152</v>
      </c>
      <c r="D95" s="2" t="s">
        <v>5153</v>
      </c>
      <c r="E95" s="2" t="s">
        <v>5154</v>
      </c>
      <c r="F95" s="2" t="s">
        <v>5155</v>
      </c>
      <c r="G95" s="2" t="s">
        <v>5156</v>
      </c>
      <c r="H95" s="2" t="s">
        <v>5157</v>
      </c>
      <c r="I95" s="2" t="s">
        <v>5158</v>
      </c>
      <c r="J95" s="2" t="s">
        <v>5159</v>
      </c>
      <c r="K95" s="2" t="s">
        <v>2214</v>
      </c>
      <c r="L95" s="2" t="s">
        <v>5160</v>
      </c>
    </row>
    <row r="96" spans="1:29" ht="24.75" thickTop="1" thickBot="1" x14ac:dyDescent="0.3">
      <c r="B96" s="1" t="s">
        <v>124</v>
      </c>
      <c r="C96" s="2" t="s">
        <v>5161</v>
      </c>
      <c r="D96" s="2" t="s">
        <v>5162</v>
      </c>
      <c r="E96" s="2" t="s">
        <v>5163</v>
      </c>
      <c r="F96" s="2" t="s">
        <v>5164</v>
      </c>
      <c r="G96" s="2" t="s">
        <v>5165</v>
      </c>
      <c r="H96" s="2" t="s">
        <v>5166</v>
      </c>
      <c r="I96" s="2" t="s">
        <v>5167</v>
      </c>
      <c r="J96" s="2" t="s">
        <v>5168</v>
      </c>
      <c r="K96" s="2" t="s">
        <v>5169</v>
      </c>
      <c r="L96" s="2" t="s">
        <v>5170</v>
      </c>
    </row>
    <row r="97" spans="1:29" ht="24.75" thickTop="1" thickBot="1" x14ac:dyDescent="0.3">
      <c r="B97" s="1" t="s">
        <v>135</v>
      </c>
      <c r="C97" s="2" t="s">
        <v>5171</v>
      </c>
      <c r="D97" s="2" t="s">
        <v>5172</v>
      </c>
      <c r="E97" s="2" t="s">
        <v>5173</v>
      </c>
      <c r="F97" s="2" t="s">
        <v>5174</v>
      </c>
      <c r="G97" s="2" t="s">
        <v>5175</v>
      </c>
      <c r="H97" s="2" t="s">
        <v>5176</v>
      </c>
      <c r="I97" s="2" t="s">
        <v>5177</v>
      </c>
      <c r="J97" s="2" t="s">
        <v>5178</v>
      </c>
      <c r="K97" s="2" t="s">
        <v>5179</v>
      </c>
      <c r="L97" s="2" t="s">
        <v>5180</v>
      </c>
    </row>
    <row r="98" spans="1:29" ht="24.75" thickTop="1" thickBot="1" x14ac:dyDescent="0.3">
      <c r="B98" s="1" t="s">
        <v>146</v>
      </c>
      <c r="C98" s="2" t="s">
        <v>5181</v>
      </c>
      <c r="D98" s="2" t="s">
        <v>5182</v>
      </c>
      <c r="E98" s="2" t="s">
        <v>5183</v>
      </c>
      <c r="F98" s="2" t="s">
        <v>5184</v>
      </c>
      <c r="G98" s="2" t="s">
        <v>5185</v>
      </c>
      <c r="H98" s="2" t="s">
        <v>5186</v>
      </c>
      <c r="I98" s="2" t="s">
        <v>2768</v>
      </c>
      <c r="J98" s="2" t="s">
        <v>3696</v>
      </c>
      <c r="K98" s="2" t="s">
        <v>5187</v>
      </c>
      <c r="L98" s="2" t="s">
        <v>5188</v>
      </c>
    </row>
    <row r="99" spans="1:29" ht="24.75" thickTop="1" thickBot="1" x14ac:dyDescent="0.3">
      <c r="B99" s="1" t="s">
        <v>157</v>
      </c>
      <c r="C99" s="2" t="s">
        <v>5189</v>
      </c>
      <c r="D99" s="2" t="s">
        <v>5190</v>
      </c>
      <c r="E99" s="2" t="s">
        <v>5191</v>
      </c>
      <c r="F99" s="2" t="s">
        <v>5192</v>
      </c>
      <c r="G99" s="2" t="s">
        <v>5193</v>
      </c>
      <c r="H99" s="2" t="s">
        <v>5194</v>
      </c>
      <c r="I99" s="2" t="s">
        <v>4827</v>
      </c>
      <c r="J99" s="2" t="s">
        <v>5195</v>
      </c>
      <c r="K99" s="2" t="s">
        <v>5196</v>
      </c>
      <c r="L99" s="2" t="s">
        <v>5197</v>
      </c>
    </row>
    <row r="100" spans="1:29" ht="24.75" thickTop="1" thickBot="1" x14ac:dyDescent="0.3">
      <c r="B100" s="1" t="s">
        <v>168</v>
      </c>
      <c r="C100" s="2" t="s">
        <v>5198</v>
      </c>
      <c r="D100" s="2" t="s">
        <v>5199</v>
      </c>
      <c r="E100" s="2" t="s">
        <v>5200</v>
      </c>
      <c r="F100" s="2" t="s">
        <v>5201</v>
      </c>
      <c r="G100" s="2" t="s">
        <v>555</v>
      </c>
      <c r="H100" s="2" t="s">
        <v>5202</v>
      </c>
      <c r="I100" s="2" t="s">
        <v>5203</v>
      </c>
      <c r="J100" s="2" t="s">
        <v>5204</v>
      </c>
      <c r="K100" s="2" t="s">
        <v>5205</v>
      </c>
      <c r="L100" s="2" t="s">
        <v>5206</v>
      </c>
    </row>
    <row r="101" spans="1:29" ht="24.75" thickTop="1" thickBot="1" x14ac:dyDescent="0.3">
      <c r="B101" s="1" t="s">
        <v>179</v>
      </c>
      <c r="C101" s="2" t="s">
        <v>5207</v>
      </c>
      <c r="D101" s="2" t="s">
        <v>5208</v>
      </c>
      <c r="E101" s="2" t="s">
        <v>373</v>
      </c>
      <c r="F101" s="2" t="s">
        <v>2280</v>
      </c>
      <c r="G101" s="2" t="s">
        <v>5209</v>
      </c>
      <c r="H101" s="2" t="s">
        <v>754</v>
      </c>
      <c r="I101" s="2" t="s">
        <v>5210</v>
      </c>
      <c r="J101" s="2" t="s">
        <v>5211</v>
      </c>
      <c r="K101" s="2" t="s">
        <v>5212</v>
      </c>
      <c r="L101" s="2" t="s">
        <v>945</v>
      </c>
    </row>
    <row r="102" spans="1:29" ht="24.75" thickTop="1" thickBot="1" x14ac:dyDescent="0.3">
      <c r="B102" s="1" t="s">
        <v>190</v>
      </c>
      <c r="C102" s="2" t="s">
        <v>5213</v>
      </c>
      <c r="D102" s="2" t="s">
        <v>4679</v>
      </c>
      <c r="E102" s="2" t="s">
        <v>4493</v>
      </c>
      <c r="F102" s="2" t="s">
        <v>5214</v>
      </c>
      <c r="G102" s="2" t="s">
        <v>575</v>
      </c>
      <c r="H102" s="2" t="s">
        <v>5215</v>
      </c>
      <c r="I102" s="2" t="s">
        <v>5216</v>
      </c>
      <c r="J102" s="2" t="s">
        <v>5217</v>
      </c>
      <c r="K102" s="2" t="s">
        <v>5218</v>
      </c>
      <c r="L102" s="2" t="s">
        <v>5219</v>
      </c>
    </row>
    <row r="103" spans="1:29" ht="24.75" thickTop="1" thickBot="1" x14ac:dyDescent="0.3">
      <c r="B103" s="1" t="s">
        <v>201</v>
      </c>
      <c r="C103" s="2" t="s">
        <v>5220</v>
      </c>
      <c r="D103" s="2" t="s">
        <v>5221</v>
      </c>
      <c r="E103" s="2" t="s">
        <v>5222</v>
      </c>
      <c r="F103" s="2" t="s">
        <v>5223</v>
      </c>
      <c r="G103" s="2" t="s">
        <v>5224</v>
      </c>
      <c r="H103" s="2" t="s">
        <v>5225</v>
      </c>
      <c r="I103" s="2" t="s">
        <v>4695</v>
      </c>
      <c r="J103" s="2" t="s">
        <v>5226</v>
      </c>
      <c r="K103" s="2" t="s">
        <v>5227</v>
      </c>
      <c r="L103" s="2" t="s">
        <v>5228</v>
      </c>
    </row>
    <row r="104" spans="1:29" ht="15.75" thickTop="1" x14ac:dyDescent="0.25">
      <c r="B104" s="91" t="s">
        <v>4361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29" ht="22.5" customHeight="1" x14ac:dyDescent="0.25">
      <c r="B105" s="93" t="s">
        <v>4362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1:29" ht="15.75" thickBot="1" x14ac:dyDescent="0.3">
      <c r="B106" s="82" t="s">
        <v>3995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29" ht="16.5" thickTop="1" thickBot="1" x14ac:dyDescent="0.3"/>
    <row r="108" spans="1:29" ht="31.5" thickTop="1" thickBot="1" x14ac:dyDescent="0.3">
      <c r="A108" s="5" t="s">
        <v>1320</v>
      </c>
      <c r="B108" s="84" t="s">
        <v>0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Z108" s="110">
        <v>1</v>
      </c>
      <c r="AA108" s="109">
        <v>67.57996</v>
      </c>
      <c r="AB108" s="109">
        <v>62.244700000000002</v>
      </c>
      <c r="AC108" s="109">
        <v>74.439580000000007</v>
      </c>
    </row>
    <row r="109" spans="1:29" ht="25.5" thickTop="1" thickBot="1" x14ac:dyDescent="0.3">
      <c r="A109" s="6" t="s">
        <v>5229</v>
      </c>
      <c r="B109" s="86" t="s">
        <v>1</v>
      </c>
      <c r="C109" s="88" t="s">
        <v>2</v>
      </c>
      <c r="D109" s="89"/>
      <c r="E109" s="89"/>
      <c r="F109" s="89"/>
      <c r="G109" s="89"/>
      <c r="H109" s="89"/>
      <c r="I109" s="89"/>
      <c r="J109" s="89"/>
      <c r="K109" s="89"/>
      <c r="L109" s="90"/>
      <c r="Z109" s="38">
        <v>2</v>
      </c>
      <c r="AA109" s="35">
        <v>82.315439999999995</v>
      </c>
      <c r="AB109" s="35">
        <v>75.709879999999998</v>
      </c>
      <c r="AC109" s="35">
        <v>90.445359999999994</v>
      </c>
    </row>
    <row r="110" spans="1:29" ht="16.5" thickTop="1" thickBot="1" x14ac:dyDescent="0.3">
      <c r="A110" s="6" t="s">
        <v>5230</v>
      </c>
      <c r="B110" s="87"/>
      <c r="C110" s="1">
        <v>1</v>
      </c>
      <c r="D110" s="1">
        <v>2</v>
      </c>
      <c r="E110" s="1">
        <v>5</v>
      </c>
      <c r="F110" s="1">
        <v>10</v>
      </c>
      <c r="G110" s="1">
        <v>25</v>
      </c>
      <c r="H110" s="1">
        <v>50</v>
      </c>
      <c r="I110" s="1">
        <v>100</v>
      </c>
      <c r="J110" s="1">
        <v>200</v>
      </c>
      <c r="K110" s="1">
        <v>500</v>
      </c>
      <c r="L110" s="1">
        <v>1000</v>
      </c>
      <c r="O110" s="1">
        <v>1</v>
      </c>
      <c r="P110" s="1">
        <v>2</v>
      </c>
      <c r="Q110" s="1">
        <v>5</v>
      </c>
      <c r="R110" s="1">
        <v>10</v>
      </c>
      <c r="S110" s="1">
        <v>25</v>
      </c>
      <c r="T110" s="1">
        <v>50</v>
      </c>
      <c r="U110" s="1">
        <v>100</v>
      </c>
      <c r="V110" s="1">
        <v>200</v>
      </c>
      <c r="W110" s="1">
        <v>500</v>
      </c>
      <c r="X110" s="1">
        <v>1000</v>
      </c>
      <c r="Z110" s="38">
        <v>5</v>
      </c>
      <c r="AA110" s="35">
        <v>106.95926</v>
      </c>
      <c r="AB110" s="35">
        <v>98.067159999999987</v>
      </c>
      <c r="AC110" s="35">
        <v>117.37572</v>
      </c>
    </row>
    <row r="111" spans="1:29" ht="24.75" thickTop="1" thickBot="1" x14ac:dyDescent="0.3">
      <c r="A111" s="6" t="s">
        <v>5231</v>
      </c>
      <c r="B111" s="1" t="s">
        <v>3</v>
      </c>
      <c r="C111" s="2" t="s">
        <v>5233</v>
      </c>
      <c r="D111" s="2" t="s">
        <v>5234</v>
      </c>
      <c r="E111" s="2" t="s">
        <v>5235</v>
      </c>
      <c r="F111" s="2" t="s">
        <v>5236</v>
      </c>
      <c r="G111" s="2" t="s">
        <v>5237</v>
      </c>
      <c r="H111" s="2" t="s">
        <v>5238</v>
      </c>
      <c r="I111" s="2" t="s">
        <v>5239</v>
      </c>
      <c r="J111" s="2" t="s">
        <v>5240</v>
      </c>
      <c r="K111" s="2" t="s">
        <v>5241</v>
      </c>
      <c r="L111" s="2" t="s">
        <v>5242</v>
      </c>
      <c r="N111" s="1" t="s">
        <v>102</v>
      </c>
      <c r="O111" s="2">
        <v>2.66</v>
      </c>
      <c r="P111" s="2">
        <v>3.24</v>
      </c>
      <c r="Q111" s="2">
        <v>4.21</v>
      </c>
      <c r="R111" s="2">
        <v>5.04</v>
      </c>
      <c r="S111" s="2">
        <v>6.31</v>
      </c>
      <c r="T111" s="2">
        <v>7.43</v>
      </c>
      <c r="U111" s="2">
        <v>8.69</v>
      </c>
      <c r="V111" s="2">
        <v>10.1</v>
      </c>
      <c r="W111" s="2">
        <v>12.3</v>
      </c>
      <c r="X111" s="2">
        <v>14.2</v>
      </c>
      <c r="Z111" s="38">
        <v>10</v>
      </c>
      <c r="AA111" s="35">
        <v>128.04623999999998</v>
      </c>
      <c r="AB111" s="35">
        <v>117.12166000000001</v>
      </c>
      <c r="AC111" s="35">
        <v>140.24112</v>
      </c>
    </row>
    <row r="112" spans="1:29" ht="24.75" thickTop="1" thickBot="1" x14ac:dyDescent="0.3">
      <c r="A112" s="6" t="s">
        <v>5232</v>
      </c>
      <c r="B112" s="1" t="s">
        <v>14</v>
      </c>
      <c r="C112" s="2" t="s">
        <v>5243</v>
      </c>
      <c r="D112" s="2" t="s">
        <v>5244</v>
      </c>
      <c r="E112" s="2" t="s">
        <v>5245</v>
      </c>
      <c r="F112" s="2" t="s">
        <v>5246</v>
      </c>
      <c r="G112" s="2" t="s">
        <v>5247</v>
      </c>
      <c r="H112" s="2" t="s">
        <v>5248</v>
      </c>
      <c r="I112" s="2" t="s">
        <v>5249</v>
      </c>
      <c r="J112" s="2" t="s">
        <v>5071</v>
      </c>
      <c r="K112" s="2" t="s">
        <v>5250</v>
      </c>
      <c r="L112" s="2" t="s">
        <v>5251</v>
      </c>
      <c r="N112" s="1" t="s">
        <v>102</v>
      </c>
      <c r="O112" s="2">
        <v>2.4500000000000002</v>
      </c>
      <c r="P112" s="2">
        <v>2.98</v>
      </c>
      <c r="Q112" s="2">
        <v>3.86</v>
      </c>
      <c r="R112" s="2">
        <v>4.6100000000000003</v>
      </c>
      <c r="S112" s="2">
        <v>5.72</v>
      </c>
      <c r="T112" s="2">
        <v>6.69</v>
      </c>
      <c r="U112" s="2">
        <v>7.76</v>
      </c>
      <c r="V112" s="2">
        <v>8.94</v>
      </c>
      <c r="W112" s="2">
        <v>10.7</v>
      </c>
      <c r="X112" s="2">
        <v>12.2</v>
      </c>
      <c r="Z112" s="38">
        <v>25</v>
      </c>
      <c r="AA112" s="35">
        <v>160.31186</v>
      </c>
      <c r="AB112" s="35">
        <v>145.32231999999999</v>
      </c>
      <c r="AC112" s="35">
        <v>174.79327999999998</v>
      </c>
    </row>
    <row r="113" spans="2:29" ht="24.75" thickTop="1" thickBot="1" x14ac:dyDescent="0.3">
      <c r="B113" s="1" t="s">
        <v>25</v>
      </c>
      <c r="C113" s="2" t="s">
        <v>5252</v>
      </c>
      <c r="D113" s="2" t="s">
        <v>5253</v>
      </c>
      <c r="E113" s="2" t="s">
        <v>5254</v>
      </c>
      <c r="F113" s="2" t="s">
        <v>5255</v>
      </c>
      <c r="G113" s="2" t="s">
        <v>5256</v>
      </c>
      <c r="H113" s="2" t="s">
        <v>5257</v>
      </c>
      <c r="I113" s="2" t="s">
        <v>5258</v>
      </c>
      <c r="J113" s="2" t="s">
        <v>5259</v>
      </c>
      <c r="K113" s="2" t="s">
        <v>5260</v>
      </c>
      <c r="L113" s="2" t="s">
        <v>5261</v>
      </c>
      <c r="N113" s="1" t="s">
        <v>102</v>
      </c>
      <c r="O113" s="2">
        <v>2.93</v>
      </c>
      <c r="P113" s="2">
        <v>3.56</v>
      </c>
      <c r="Q113" s="2">
        <v>4.62</v>
      </c>
      <c r="R113" s="2">
        <v>5.52</v>
      </c>
      <c r="S113" s="2">
        <v>6.88</v>
      </c>
      <c r="T113" s="2">
        <v>8.08</v>
      </c>
      <c r="U113" s="2">
        <v>9.43</v>
      </c>
      <c r="V113" s="2">
        <v>10.9</v>
      </c>
      <c r="W113" s="2">
        <v>13.3</v>
      </c>
      <c r="X113" s="2">
        <v>15.3</v>
      </c>
      <c r="Z113" s="38">
        <v>50</v>
      </c>
      <c r="AA113" s="35">
        <v>188.76657999999998</v>
      </c>
      <c r="AB113" s="35">
        <v>169.96614</v>
      </c>
      <c r="AC113" s="35">
        <v>205.28047999999998</v>
      </c>
    </row>
    <row r="114" spans="2:29" ht="24.75" thickTop="1" thickBot="1" x14ac:dyDescent="0.3">
      <c r="B114" s="1" t="s">
        <v>36</v>
      </c>
      <c r="C114" s="2" t="s">
        <v>5262</v>
      </c>
      <c r="D114" s="2" t="s">
        <v>1380</v>
      </c>
      <c r="E114" s="2" t="s">
        <v>5263</v>
      </c>
      <c r="F114" s="2" t="s">
        <v>5264</v>
      </c>
      <c r="G114" s="2" t="s">
        <v>5094</v>
      </c>
      <c r="H114" s="2" t="s">
        <v>5265</v>
      </c>
      <c r="I114" s="2" t="s">
        <v>5266</v>
      </c>
      <c r="J114" s="2" t="s">
        <v>5267</v>
      </c>
      <c r="K114" s="2" t="s">
        <v>5268</v>
      </c>
      <c r="L114" s="2" t="s">
        <v>5269</v>
      </c>
      <c r="Z114" s="38">
        <v>100</v>
      </c>
      <c r="AA114" s="35">
        <v>220.77813999999998</v>
      </c>
      <c r="AB114" s="35">
        <v>197.15055999999998</v>
      </c>
      <c r="AC114" s="35">
        <v>239.57857999999999</v>
      </c>
    </row>
    <row r="115" spans="2:29" ht="24.75" thickTop="1" thickBot="1" x14ac:dyDescent="0.3">
      <c r="B115" s="1" t="s">
        <v>47</v>
      </c>
      <c r="C115" s="2" t="s">
        <v>5270</v>
      </c>
      <c r="D115" s="2" t="s">
        <v>5271</v>
      </c>
      <c r="E115" s="2" t="s">
        <v>60</v>
      </c>
      <c r="F115" s="2" t="s">
        <v>5272</v>
      </c>
      <c r="G115" s="2" t="s">
        <v>5273</v>
      </c>
      <c r="H115" s="2" t="s">
        <v>5274</v>
      </c>
      <c r="I115" s="2" t="s">
        <v>5275</v>
      </c>
      <c r="J115" s="2" t="s">
        <v>5276</v>
      </c>
      <c r="K115" s="2" t="s">
        <v>5277</v>
      </c>
      <c r="L115" s="2" t="s">
        <v>5278</v>
      </c>
      <c r="N115" s="1" t="s">
        <v>102</v>
      </c>
      <c r="O115" s="47">
        <f>O111*25.406</f>
        <v>67.57996</v>
      </c>
      <c r="P115" s="47">
        <f t="shared" ref="P115:X115" si="12">P111*25.406</f>
        <v>82.315439999999995</v>
      </c>
      <c r="Q115" s="47">
        <f t="shared" si="12"/>
        <v>106.95926</v>
      </c>
      <c r="R115" s="47">
        <f t="shared" si="12"/>
        <v>128.04623999999998</v>
      </c>
      <c r="S115" s="47">
        <f t="shared" si="12"/>
        <v>160.31186</v>
      </c>
      <c r="T115" s="47">
        <f t="shared" si="12"/>
        <v>188.76657999999998</v>
      </c>
      <c r="U115" s="47">
        <f t="shared" si="12"/>
        <v>220.77813999999998</v>
      </c>
      <c r="V115" s="47">
        <f t="shared" si="12"/>
        <v>256.60059999999999</v>
      </c>
      <c r="W115" s="47">
        <f t="shared" si="12"/>
        <v>312.49380000000002</v>
      </c>
      <c r="X115" s="47">
        <f t="shared" si="12"/>
        <v>360.76519999999999</v>
      </c>
      <c r="Z115" s="80">
        <v>15</v>
      </c>
      <c r="AA115" s="35">
        <f>69.232*Z115^0.2571</f>
        <v>138.8928663383096</v>
      </c>
      <c r="AB115" s="81">
        <f>64.011*Z115^0.2504</f>
        <v>126.10951724920407</v>
      </c>
      <c r="AC115" s="81">
        <f>76.3*Z115^0.2538</f>
        <v>151.71080035885876</v>
      </c>
    </row>
    <row r="116" spans="2:29" ht="24.75" thickTop="1" thickBot="1" x14ac:dyDescent="0.3">
      <c r="B116" s="1" t="s">
        <v>58</v>
      </c>
      <c r="C116" s="2" t="s">
        <v>1573</v>
      </c>
      <c r="D116" s="2" t="s">
        <v>5279</v>
      </c>
      <c r="E116" s="2" t="s">
        <v>5280</v>
      </c>
      <c r="F116" s="2" t="s">
        <v>5281</v>
      </c>
      <c r="G116" s="2" t="s">
        <v>5282</v>
      </c>
      <c r="H116" s="2" t="s">
        <v>5283</v>
      </c>
      <c r="I116" s="2" t="s">
        <v>5284</v>
      </c>
      <c r="J116" s="2" t="s">
        <v>5285</v>
      </c>
      <c r="K116" s="2" t="s">
        <v>5286</v>
      </c>
      <c r="L116" s="2" t="s">
        <v>5287</v>
      </c>
      <c r="N116" s="1" t="s">
        <v>102</v>
      </c>
      <c r="O116" s="47">
        <f t="shared" ref="O116:X116" si="13">O112*25.406</f>
        <v>62.244700000000002</v>
      </c>
      <c r="P116" s="47">
        <f t="shared" si="13"/>
        <v>75.709879999999998</v>
      </c>
      <c r="Q116" s="47">
        <f t="shared" si="13"/>
        <v>98.067159999999987</v>
      </c>
      <c r="R116" s="47">
        <f t="shared" si="13"/>
        <v>117.12166000000001</v>
      </c>
      <c r="S116" s="47">
        <f t="shared" si="13"/>
        <v>145.32231999999999</v>
      </c>
      <c r="T116" s="47">
        <f t="shared" si="13"/>
        <v>169.96614</v>
      </c>
      <c r="U116" s="47">
        <f t="shared" si="13"/>
        <v>197.15055999999998</v>
      </c>
      <c r="V116" s="47">
        <f t="shared" si="13"/>
        <v>227.12963999999997</v>
      </c>
      <c r="W116" s="47">
        <f t="shared" si="13"/>
        <v>271.84419999999994</v>
      </c>
      <c r="X116" s="47">
        <f t="shared" si="13"/>
        <v>309.95319999999998</v>
      </c>
      <c r="Z116" s="80">
        <v>30</v>
      </c>
      <c r="AA116" s="35">
        <f>69.232*Z116^0.2571</f>
        <v>165.98725865292684</v>
      </c>
      <c r="AB116" s="81">
        <f>64.011*Z116^0.2504</f>
        <v>150.0119215531403</v>
      </c>
      <c r="AC116" s="81">
        <f>76.3*Z116^0.2538</f>
        <v>180.89139684570137</v>
      </c>
    </row>
    <row r="117" spans="2:29" ht="24.75" thickTop="1" thickBot="1" x14ac:dyDescent="0.3">
      <c r="B117" s="1" t="s">
        <v>69</v>
      </c>
      <c r="C117" s="2" t="s">
        <v>5288</v>
      </c>
      <c r="D117" s="2" t="s">
        <v>5289</v>
      </c>
      <c r="E117" s="2" t="s">
        <v>5290</v>
      </c>
      <c r="F117" s="2" t="s">
        <v>5291</v>
      </c>
      <c r="G117" s="2" t="s">
        <v>1027</v>
      </c>
      <c r="H117" s="2" t="s">
        <v>5292</v>
      </c>
      <c r="I117" s="2" t="s">
        <v>5293</v>
      </c>
      <c r="J117" s="2" t="s">
        <v>5294</v>
      </c>
      <c r="K117" s="2" t="s">
        <v>5295</v>
      </c>
      <c r="L117" s="2" t="s">
        <v>5296</v>
      </c>
      <c r="N117" s="1" t="s">
        <v>102</v>
      </c>
      <c r="O117" s="47">
        <f t="shared" ref="O117:X117" si="14">O113*25.406</f>
        <v>74.439580000000007</v>
      </c>
      <c r="P117" s="47">
        <f t="shared" si="14"/>
        <v>90.445359999999994</v>
      </c>
      <c r="Q117" s="47">
        <f t="shared" si="14"/>
        <v>117.37572</v>
      </c>
      <c r="R117" s="47">
        <f t="shared" si="14"/>
        <v>140.24112</v>
      </c>
      <c r="S117" s="47">
        <f t="shared" si="14"/>
        <v>174.79327999999998</v>
      </c>
      <c r="T117" s="47">
        <f t="shared" si="14"/>
        <v>205.28047999999998</v>
      </c>
      <c r="U117" s="47">
        <f t="shared" si="14"/>
        <v>239.57857999999999</v>
      </c>
      <c r="V117" s="47">
        <f t="shared" si="14"/>
        <v>276.92539999999997</v>
      </c>
      <c r="W117" s="47">
        <f t="shared" si="14"/>
        <v>337.89980000000003</v>
      </c>
      <c r="X117" s="47">
        <f t="shared" si="14"/>
        <v>388.71179999999998</v>
      </c>
    </row>
    <row r="118" spans="2:29" ht="24.75" thickTop="1" thickBot="1" x14ac:dyDescent="0.3">
      <c r="B118" s="1" t="s">
        <v>80</v>
      </c>
      <c r="C118" s="2" t="s">
        <v>5297</v>
      </c>
      <c r="D118" s="2" t="s">
        <v>5298</v>
      </c>
      <c r="E118" s="2" t="s">
        <v>5299</v>
      </c>
      <c r="F118" s="2" t="s">
        <v>5300</v>
      </c>
      <c r="G118" s="2" t="s">
        <v>5301</v>
      </c>
      <c r="H118" s="2" t="s">
        <v>5302</v>
      </c>
      <c r="I118" s="2" t="s">
        <v>5303</v>
      </c>
      <c r="J118" s="2" t="s">
        <v>5304</v>
      </c>
      <c r="K118" s="2" t="s">
        <v>5305</v>
      </c>
      <c r="L118" s="2" t="s">
        <v>5306</v>
      </c>
    </row>
    <row r="119" spans="2:29" ht="24.75" thickTop="1" thickBot="1" x14ac:dyDescent="0.3">
      <c r="B119" s="1" t="s">
        <v>91</v>
      </c>
      <c r="C119" s="2" t="s">
        <v>5307</v>
      </c>
      <c r="D119" s="2" t="s">
        <v>5308</v>
      </c>
      <c r="E119" s="2" t="s">
        <v>5309</v>
      </c>
      <c r="F119" s="2" t="s">
        <v>5310</v>
      </c>
      <c r="G119" s="2" t="s">
        <v>5311</v>
      </c>
      <c r="H119" s="2" t="s">
        <v>5312</v>
      </c>
      <c r="I119" s="2" t="s">
        <v>5313</v>
      </c>
      <c r="J119" s="2" t="s">
        <v>5314</v>
      </c>
      <c r="K119" s="2" t="s">
        <v>5315</v>
      </c>
      <c r="L119" s="2" t="s">
        <v>5316</v>
      </c>
    </row>
    <row r="120" spans="2:29" ht="24.75" thickTop="1" thickBot="1" x14ac:dyDescent="0.3">
      <c r="B120" s="1" t="s">
        <v>102</v>
      </c>
      <c r="C120" s="2" t="s">
        <v>5317</v>
      </c>
      <c r="D120" s="2" t="s">
        <v>681</v>
      </c>
      <c r="E120" s="2" t="s">
        <v>5318</v>
      </c>
      <c r="F120" s="2" t="s">
        <v>5319</v>
      </c>
      <c r="G120" s="2" t="s">
        <v>5320</v>
      </c>
      <c r="H120" s="2" t="s">
        <v>5321</v>
      </c>
      <c r="I120" s="2" t="s">
        <v>5322</v>
      </c>
      <c r="J120" s="2" t="s">
        <v>5323</v>
      </c>
      <c r="K120" s="2" t="s">
        <v>5324</v>
      </c>
      <c r="L120" s="2" t="s">
        <v>5325</v>
      </c>
    </row>
    <row r="121" spans="2:29" ht="24.75" thickTop="1" thickBot="1" x14ac:dyDescent="0.3">
      <c r="B121" s="1" t="s">
        <v>113</v>
      </c>
      <c r="C121" s="2" t="s">
        <v>5326</v>
      </c>
      <c r="D121" s="2" t="s">
        <v>5327</v>
      </c>
      <c r="E121" s="2" t="s">
        <v>5328</v>
      </c>
      <c r="F121" s="2" t="s">
        <v>5329</v>
      </c>
      <c r="G121" s="2" t="s">
        <v>5330</v>
      </c>
      <c r="H121" s="2" t="s">
        <v>5331</v>
      </c>
      <c r="I121" s="2" t="s">
        <v>706</v>
      </c>
      <c r="J121" s="2" t="s">
        <v>5332</v>
      </c>
      <c r="K121" s="2" t="s">
        <v>2602</v>
      </c>
      <c r="L121" s="2" t="s">
        <v>5333</v>
      </c>
    </row>
    <row r="122" spans="2:29" ht="24.75" thickTop="1" thickBot="1" x14ac:dyDescent="0.3">
      <c r="B122" s="1" t="s">
        <v>124</v>
      </c>
      <c r="C122" s="2" t="s">
        <v>5334</v>
      </c>
      <c r="D122" s="2" t="s">
        <v>5335</v>
      </c>
      <c r="E122" s="2" t="s">
        <v>5336</v>
      </c>
      <c r="F122" s="2" t="s">
        <v>5337</v>
      </c>
      <c r="G122" s="2" t="s">
        <v>5338</v>
      </c>
      <c r="H122" s="2" t="s">
        <v>5339</v>
      </c>
      <c r="I122" s="2" t="s">
        <v>5340</v>
      </c>
      <c r="J122" s="2" t="s">
        <v>717</v>
      </c>
      <c r="K122" s="2" t="s">
        <v>5341</v>
      </c>
      <c r="L122" s="2" t="s">
        <v>5342</v>
      </c>
    </row>
    <row r="123" spans="2:29" ht="24.75" thickTop="1" thickBot="1" x14ac:dyDescent="0.3">
      <c r="B123" s="1" t="s">
        <v>135</v>
      </c>
      <c r="C123" s="2" t="s">
        <v>5343</v>
      </c>
      <c r="D123" s="2" t="s">
        <v>341</v>
      </c>
      <c r="E123" s="2" t="s">
        <v>5344</v>
      </c>
      <c r="F123" s="2" t="s">
        <v>5345</v>
      </c>
      <c r="G123" s="2" t="s">
        <v>5346</v>
      </c>
      <c r="H123" s="2" t="s">
        <v>5347</v>
      </c>
      <c r="I123" s="2" t="s">
        <v>5348</v>
      </c>
      <c r="J123" s="2" t="s">
        <v>5349</v>
      </c>
      <c r="K123" s="2" t="s">
        <v>5350</v>
      </c>
      <c r="L123" s="2" t="s">
        <v>5351</v>
      </c>
    </row>
    <row r="124" spans="2:29" ht="24.75" thickTop="1" thickBot="1" x14ac:dyDescent="0.3">
      <c r="B124" s="1" t="s">
        <v>146</v>
      </c>
      <c r="C124" s="2" t="s">
        <v>5352</v>
      </c>
      <c r="D124" s="2" t="s">
        <v>5353</v>
      </c>
      <c r="E124" s="2" t="s">
        <v>5354</v>
      </c>
      <c r="F124" s="2" t="s">
        <v>5355</v>
      </c>
      <c r="G124" s="2" t="s">
        <v>5356</v>
      </c>
      <c r="H124" s="2" t="s">
        <v>5357</v>
      </c>
      <c r="I124" s="2" t="s">
        <v>5358</v>
      </c>
      <c r="J124" s="2" t="s">
        <v>5359</v>
      </c>
      <c r="K124" s="2" t="s">
        <v>5360</v>
      </c>
      <c r="L124" s="2" t="s">
        <v>5361</v>
      </c>
    </row>
    <row r="125" spans="2:29" ht="24.75" thickTop="1" thickBot="1" x14ac:dyDescent="0.3">
      <c r="B125" s="1" t="s">
        <v>157</v>
      </c>
      <c r="C125" s="2" t="s">
        <v>5362</v>
      </c>
      <c r="D125" s="2" t="s">
        <v>5363</v>
      </c>
      <c r="E125" s="2" t="s">
        <v>5364</v>
      </c>
      <c r="F125" s="2" t="s">
        <v>5365</v>
      </c>
      <c r="G125" s="2" t="s">
        <v>5366</v>
      </c>
      <c r="H125" s="2" t="s">
        <v>5367</v>
      </c>
      <c r="I125" s="2" t="s">
        <v>5368</v>
      </c>
      <c r="J125" s="2" t="s">
        <v>736</v>
      </c>
      <c r="K125" s="2" t="s">
        <v>5369</v>
      </c>
      <c r="L125" s="2" t="s">
        <v>5370</v>
      </c>
    </row>
    <row r="126" spans="2:29" ht="24.75" thickTop="1" thickBot="1" x14ac:dyDescent="0.3">
      <c r="B126" s="1" t="s">
        <v>168</v>
      </c>
      <c r="C126" s="2" t="s">
        <v>5371</v>
      </c>
      <c r="D126" s="2" t="s">
        <v>5372</v>
      </c>
      <c r="E126" s="2" t="s">
        <v>5373</v>
      </c>
      <c r="F126" s="2" t="s">
        <v>5374</v>
      </c>
      <c r="G126" s="2" t="s">
        <v>1117</v>
      </c>
      <c r="H126" s="2" t="s">
        <v>744</v>
      </c>
      <c r="I126" s="2" t="s">
        <v>745</v>
      </c>
      <c r="J126" s="2" t="s">
        <v>5375</v>
      </c>
      <c r="K126" s="2" t="s">
        <v>5376</v>
      </c>
      <c r="L126" s="2" t="s">
        <v>5377</v>
      </c>
    </row>
    <row r="127" spans="2:29" ht="24.75" thickTop="1" thickBot="1" x14ac:dyDescent="0.3">
      <c r="B127" s="1" t="s">
        <v>179</v>
      </c>
      <c r="C127" s="2" t="s">
        <v>5378</v>
      </c>
      <c r="D127" s="2" t="s">
        <v>5379</v>
      </c>
      <c r="E127" s="2" t="s">
        <v>5380</v>
      </c>
      <c r="F127" s="2" t="s">
        <v>5381</v>
      </c>
      <c r="G127" s="2" t="s">
        <v>2814</v>
      </c>
      <c r="H127" s="2" t="s">
        <v>5382</v>
      </c>
      <c r="I127" s="2" t="s">
        <v>5032</v>
      </c>
      <c r="J127" s="2" t="s">
        <v>5383</v>
      </c>
      <c r="K127" s="2" t="s">
        <v>3558</v>
      </c>
      <c r="L127" s="2" t="s">
        <v>5384</v>
      </c>
    </row>
    <row r="128" spans="2:29" ht="24.75" thickTop="1" thickBot="1" x14ac:dyDescent="0.3">
      <c r="B128" s="1" t="s">
        <v>190</v>
      </c>
      <c r="C128" s="2" t="s">
        <v>5385</v>
      </c>
      <c r="D128" s="2" t="s">
        <v>5386</v>
      </c>
      <c r="E128" s="2" t="s">
        <v>5387</v>
      </c>
      <c r="F128" s="2" t="s">
        <v>950</v>
      </c>
      <c r="G128" s="2" t="s">
        <v>5388</v>
      </c>
      <c r="H128" s="2" t="s">
        <v>5389</v>
      </c>
      <c r="I128" s="2" t="s">
        <v>5390</v>
      </c>
      <c r="J128" s="2" t="s">
        <v>953</v>
      </c>
      <c r="K128" s="2" t="s">
        <v>5391</v>
      </c>
      <c r="L128" s="2" t="s">
        <v>5392</v>
      </c>
    </row>
    <row r="129" spans="1:29" ht="24.75" thickTop="1" thickBot="1" x14ac:dyDescent="0.3">
      <c r="B129" s="1" t="s">
        <v>201</v>
      </c>
      <c r="C129" s="2" t="s">
        <v>5393</v>
      </c>
      <c r="D129" s="2" t="s">
        <v>5394</v>
      </c>
      <c r="E129" s="2" t="s">
        <v>5395</v>
      </c>
      <c r="F129" s="2" t="s">
        <v>5396</v>
      </c>
      <c r="G129" s="2" t="s">
        <v>5397</v>
      </c>
      <c r="H129" s="2" t="s">
        <v>5398</v>
      </c>
      <c r="I129" s="2" t="s">
        <v>5399</v>
      </c>
      <c r="J129" s="2" t="s">
        <v>5400</v>
      </c>
      <c r="K129" s="2" t="s">
        <v>5401</v>
      </c>
      <c r="L129" s="2" t="s">
        <v>5402</v>
      </c>
    </row>
    <row r="130" spans="1:29" ht="15.75" thickTop="1" x14ac:dyDescent="0.25">
      <c r="B130" s="91" t="s">
        <v>4361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1:29" ht="22.5" customHeight="1" x14ac:dyDescent="0.25">
      <c r="B131" s="93" t="s">
        <v>4362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29" ht="15.75" thickBot="1" x14ac:dyDescent="0.3">
      <c r="B132" s="82" t="s">
        <v>3995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29" ht="16.5" thickTop="1" thickBot="1" x14ac:dyDescent="0.3"/>
    <row r="134" spans="1:29" ht="31.5" thickTop="1" thickBot="1" x14ac:dyDescent="0.3">
      <c r="A134" s="5" t="s">
        <v>1320</v>
      </c>
      <c r="B134" s="84" t="s">
        <v>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</row>
    <row r="135" spans="1:29" ht="25.5" thickTop="1" thickBot="1" x14ac:dyDescent="0.3">
      <c r="A135" s="6" t="s">
        <v>5403</v>
      </c>
      <c r="B135" s="86" t="s">
        <v>1</v>
      </c>
      <c r="C135" s="88" t="s">
        <v>2</v>
      </c>
      <c r="D135" s="89"/>
      <c r="E135" s="89"/>
      <c r="F135" s="89"/>
      <c r="G135" s="89"/>
      <c r="H135" s="89"/>
      <c r="I135" s="89"/>
      <c r="J135" s="89"/>
      <c r="K135" s="89"/>
      <c r="L135" s="90"/>
    </row>
    <row r="136" spans="1:29" ht="16.5" thickTop="1" thickBot="1" x14ac:dyDescent="0.3">
      <c r="A136" s="6" t="s">
        <v>5404</v>
      </c>
      <c r="B136" s="87"/>
      <c r="C136" s="1">
        <v>1</v>
      </c>
      <c r="D136" s="1">
        <v>2</v>
      </c>
      <c r="E136" s="1">
        <v>5</v>
      </c>
      <c r="F136" s="1">
        <v>10</v>
      </c>
      <c r="G136" s="1">
        <v>25</v>
      </c>
      <c r="H136" s="1">
        <v>50</v>
      </c>
      <c r="I136" s="1">
        <v>100</v>
      </c>
      <c r="J136" s="1">
        <v>200</v>
      </c>
      <c r="K136" s="1">
        <v>500</v>
      </c>
      <c r="L136" s="1">
        <v>1000</v>
      </c>
    </row>
    <row r="137" spans="1:29" ht="24.75" thickTop="1" thickBot="1" x14ac:dyDescent="0.3">
      <c r="A137" s="6" t="s">
        <v>5405</v>
      </c>
      <c r="B137" s="1" t="s">
        <v>3</v>
      </c>
      <c r="C137" s="2" t="s">
        <v>5407</v>
      </c>
      <c r="D137" s="2" t="s">
        <v>5408</v>
      </c>
      <c r="E137" s="2" t="s">
        <v>5409</v>
      </c>
      <c r="F137" s="2" t="s">
        <v>5410</v>
      </c>
      <c r="G137" s="2" t="s">
        <v>5411</v>
      </c>
      <c r="H137" s="2" t="s">
        <v>5412</v>
      </c>
      <c r="I137" s="2" t="s">
        <v>5413</v>
      </c>
      <c r="J137" s="2" t="s">
        <v>5414</v>
      </c>
      <c r="K137" s="2" t="s">
        <v>5415</v>
      </c>
      <c r="L137" s="2" t="s">
        <v>5416</v>
      </c>
    </row>
    <row r="138" spans="1:29" ht="24.75" thickTop="1" thickBot="1" x14ac:dyDescent="0.3">
      <c r="A138" s="6" t="s">
        <v>5406</v>
      </c>
      <c r="B138" s="1" t="s">
        <v>14</v>
      </c>
      <c r="C138" s="2" t="s">
        <v>5417</v>
      </c>
      <c r="D138" s="2" t="s">
        <v>5418</v>
      </c>
      <c r="E138" s="2" t="s">
        <v>5419</v>
      </c>
      <c r="F138" s="2" t="s">
        <v>5420</v>
      </c>
      <c r="G138" s="2" t="s">
        <v>5421</v>
      </c>
      <c r="H138" s="2" t="s">
        <v>5422</v>
      </c>
      <c r="I138" s="2" t="s">
        <v>5423</v>
      </c>
      <c r="J138" s="2" t="s">
        <v>418</v>
      </c>
      <c r="K138" s="2" t="s">
        <v>5424</v>
      </c>
      <c r="L138" s="2" t="s">
        <v>5425</v>
      </c>
      <c r="Z138" s="110">
        <v>1</v>
      </c>
      <c r="AA138" s="109">
        <v>70.120559999999998</v>
      </c>
      <c r="AB138" s="109">
        <v>64.023119999999992</v>
      </c>
      <c r="AC138" s="109">
        <v>77.742359999999991</v>
      </c>
    </row>
    <row r="139" spans="1:29" ht="24.75" thickTop="1" thickBot="1" x14ac:dyDescent="0.3">
      <c r="B139" s="1" t="s">
        <v>25</v>
      </c>
      <c r="C139" s="2" t="s">
        <v>5426</v>
      </c>
      <c r="D139" s="2" t="s">
        <v>5427</v>
      </c>
      <c r="E139" s="2" t="s">
        <v>3603</v>
      </c>
      <c r="F139" s="2" t="s">
        <v>424</v>
      </c>
      <c r="G139" s="2" t="s">
        <v>425</v>
      </c>
      <c r="H139" s="2" t="s">
        <v>426</v>
      </c>
      <c r="I139" s="2" t="s">
        <v>5428</v>
      </c>
      <c r="J139" s="2" t="s">
        <v>5429</v>
      </c>
      <c r="K139" s="2" t="s">
        <v>5430</v>
      </c>
      <c r="L139" s="2" t="s">
        <v>5431</v>
      </c>
      <c r="Z139" s="38">
        <v>2</v>
      </c>
      <c r="AA139" s="35">
        <v>85.364159999999998</v>
      </c>
      <c r="AB139" s="35">
        <v>77.996419999999986</v>
      </c>
      <c r="AC139" s="35">
        <v>94.510320000000007</v>
      </c>
    </row>
    <row r="140" spans="1:29" ht="24.75" thickTop="1" thickBot="1" x14ac:dyDescent="0.3">
      <c r="B140" s="1" t="s">
        <v>36</v>
      </c>
      <c r="C140" s="2" t="s">
        <v>3055</v>
      </c>
      <c r="D140" s="2" t="s">
        <v>996</v>
      </c>
      <c r="E140" s="2" t="s">
        <v>451</v>
      </c>
      <c r="F140" s="2" t="s">
        <v>5432</v>
      </c>
      <c r="G140" s="2" t="s">
        <v>41</v>
      </c>
      <c r="H140" s="2" t="s">
        <v>5433</v>
      </c>
      <c r="I140" s="2" t="s">
        <v>5434</v>
      </c>
      <c r="J140" s="2" t="s">
        <v>5435</v>
      </c>
      <c r="K140" s="2" t="s">
        <v>5436</v>
      </c>
      <c r="L140" s="2" t="s">
        <v>5437</v>
      </c>
      <c r="O140" s="1">
        <v>1</v>
      </c>
      <c r="P140" s="1">
        <v>2</v>
      </c>
      <c r="Q140" s="1">
        <v>5</v>
      </c>
      <c r="R140" s="1">
        <v>10</v>
      </c>
      <c r="S140" s="1">
        <v>25</v>
      </c>
      <c r="T140" s="1">
        <v>50</v>
      </c>
      <c r="U140" s="1">
        <v>100</v>
      </c>
      <c r="V140" s="1">
        <v>200</v>
      </c>
      <c r="W140" s="1">
        <v>500</v>
      </c>
      <c r="X140" s="1">
        <v>1000</v>
      </c>
      <c r="Z140" s="38">
        <v>5</v>
      </c>
      <c r="AA140" s="35">
        <v>111.02422</v>
      </c>
      <c r="AB140" s="35">
        <v>101.11587999999999</v>
      </c>
      <c r="AC140" s="35">
        <v>122.71097999999999</v>
      </c>
    </row>
    <row r="141" spans="1:29" ht="24.75" thickTop="1" thickBot="1" x14ac:dyDescent="0.3">
      <c r="B141" s="1" t="s">
        <v>47</v>
      </c>
      <c r="C141" s="2" t="s">
        <v>441</v>
      </c>
      <c r="D141" s="2" t="s">
        <v>1005</v>
      </c>
      <c r="E141" s="2" t="s">
        <v>3061</v>
      </c>
      <c r="F141" s="2" t="s">
        <v>5438</v>
      </c>
      <c r="G141" s="2" t="s">
        <v>5439</v>
      </c>
      <c r="H141" s="2" t="s">
        <v>5440</v>
      </c>
      <c r="I141" s="2" t="s">
        <v>5441</v>
      </c>
      <c r="J141" s="2" t="s">
        <v>5442</v>
      </c>
      <c r="K141" s="2" t="s">
        <v>5443</v>
      </c>
      <c r="L141" s="2" t="s">
        <v>5444</v>
      </c>
      <c r="N141" s="1" t="s">
        <v>102</v>
      </c>
      <c r="O141" s="2">
        <v>2.76</v>
      </c>
      <c r="P141" s="2">
        <v>3.36</v>
      </c>
      <c r="Q141" s="2">
        <v>4.37</v>
      </c>
      <c r="R141" s="2">
        <v>5.24</v>
      </c>
      <c r="S141" s="2">
        <v>6.57</v>
      </c>
      <c r="T141" s="2">
        <v>7.74</v>
      </c>
      <c r="U141" s="2">
        <v>9.0500000000000007</v>
      </c>
      <c r="V141" s="2">
        <v>10.5</v>
      </c>
      <c r="W141" s="2">
        <v>12.8</v>
      </c>
      <c r="X141" s="2">
        <v>14.8</v>
      </c>
      <c r="Z141" s="38">
        <v>10</v>
      </c>
      <c r="AA141" s="35">
        <v>133.12744000000001</v>
      </c>
      <c r="AB141" s="35">
        <v>120.93256</v>
      </c>
      <c r="AC141" s="35">
        <v>147.10074</v>
      </c>
    </row>
    <row r="142" spans="1:29" ht="24.75" thickTop="1" thickBot="1" x14ac:dyDescent="0.3">
      <c r="B142" s="1" t="s">
        <v>58</v>
      </c>
      <c r="C142" s="2" t="s">
        <v>3431</v>
      </c>
      <c r="D142" s="2" t="s">
        <v>452</v>
      </c>
      <c r="E142" s="2" t="s">
        <v>453</v>
      </c>
      <c r="F142" s="2" t="s">
        <v>454</v>
      </c>
      <c r="G142" s="2" t="s">
        <v>455</v>
      </c>
      <c r="H142" s="2" t="s">
        <v>5445</v>
      </c>
      <c r="I142" s="2" t="s">
        <v>5446</v>
      </c>
      <c r="J142" s="2" t="s">
        <v>5447</v>
      </c>
      <c r="K142" s="2" t="s">
        <v>5448</v>
      </c>
      <c r="L142" s="2" t="s">
        <v>5449</v>
      </c>
      <c r="N142" s="1" t="s">
        <v>102</v>
      </c>
      <c r="O142" s="2">
        <v>2.52</v>
      </c>
      <c r="P142" s="2">
        <v>3.07</v>
      </c>
      <c r="Q142" s="2">
        <v>3.98</v>
      </c>
      <c r="R142" s="2">
        <v>4.76</v>
      </c>
      <c r="S142" s="2">
        <v>5.92</v>
      </c>
      <c r="T142" s="2">
        <v>6.91</v>
      </c>
      <c r="U142" s="1">
        <v>8.01</v>
      </c>
      <c r="V142" s="2">
        <v>9.23</v>
      </c>
      <c r="W142" s="2">
        <v>11.1</v>
      </c>
      <c r="X142" s="2">
        <v>12.6</v>
      </c>
      <c r="Z142" s="38">
        <v>25</v>
      </c>
      <c r="AA142" s="35">
        <v>166.91741999999999</v>
      </c>
      <c r="AB142" s="35">
        <v>150.40351999999999</v>
      </c>
      <c r="AC142" s="35">
        <v>183.68538000000001</v>
      </c>
    </row>
    <row r="143" spans="1:29" ht="24.75" thickTop="1" thickBot="1" x14ac:dyDescent="0.3">
      <c r="B143" s="1" t="s">
        <v>69</v>
      </c>
      <c r="C143" s="2" t="s">
        <v>5450</v>
      </c>
      <c r="D143" s="2" t="s">
        <v>3614</v>
      </c>
      <c r="E143" s="2" t="s">
        <v>5451</v>
      </c>
      <c r="F143" s="2" t="s">
        <v>5452</v>
      </c>
      <c r="G143" s="2" t="s">
        <v>5453</v>
      </c>
      <c r="H143" s="2" t="s">
        <v>5454</v>
      </c>
      <c r="I143" s="2" t="s">
        <v>5455</v>
      </c>
      <c r="J143" s="2" t="s">
        <v>5456</v>
      </c>
      <c r="K143" s="2" t="s">
        <v>5457</v>
      </c>
      <c r="L143" s="2" t="s">
        <v>5458</v>
      </c>
      <c r="N143" s="1" t="s">
        <v>102</v>
      </c>
      <c r="O143" s="2">
        <v>3.06</v>
      </c>
      <c r="P143" s="2">
        <v>3.72</v>
      </c>
      <c r="Q143" s="2">
        <v>4.83</v>
      </c>
      <c r="R143" s="2">
        <v>5.79</v>
      </c>
      <c r="S143" s="2">
        <v>7.23</v>
      </c>
      <c r="T143" s="2">
        <v>8.48</v>
      </c>
      <c r="U143" s="2">
        <v>9.9</v>
      </c>
      <c r="V143" s="2">
        <v>11.5</v>
      </c>
      <c r="W143" s="2">
        <v>13.9</v>
      </c>
      <c r="X143" s="2">
        <v>16.100000000000001</v>
      </c>
      <c r="Z143" s="38">
        <v>50</v>
      </c>
      <c r="AA143" s="35">
        <v>196.64243999999999</v>
      </c>
      <c r="AB143" s="35">
        <v>175.55545999999998</v>
      </c>
      <c r="AC143" s="35">
        <v>215.44288</v>
      </c>
    </row>
    <row r="144" spans="1:29" ht="24.75" thickTop="1" thickBot="1" x14ac:dyDescent="0.3">
      <c r="B144" s="1" t="s">
        <v>80</v>
      </c>
      <c r="C144" s="2" t="s">
        <v>5459</v>
      </c>
      <c r="D144" s="2" t="s">
        <v>5460</v>
      </c>
      <c r="E144" s="2" t="s">
        <v>5461</v>
      </c>
      <c r="F144" s="2" t="s">
        <v>5462</v>
      </c>
      <c r="G144" s="2" t="s">
        <v>5463</v>
      </c>
      <c r="H144" s="2" t="s">
        <v>5464</v>
      </c>
      <c r="I144" s="2" t="s">
        <v>5465</v>
      </c>
      <c r="J144" s="2" t="s">
        <v>5466</v>
      </c>
      <c r="K144" s="2" t="s">
        <v>5467</v>
      </c>
      <c r="L144" s="2" t="s">
        <v>5468</v>
      </c>
      <c r="Z144" s="38">
        <v>100</v>
      </c>
      <c r="AA144" s="35">
        <v>229.92430000000002</v>
      </c>
      <c r="AB144" s="35">
        <v>203.50205999999997</v>
      </c>
      <c r="AC144" s="35">
        <v>251.51939999999999</v>
      </c>
    </row>
    <row r="145" spans="1:29" ht="24.75" thickTop="1" thickBot="1" x14ac:dyDescent="0.3">
      <c r="B145" s="1" t="s">
        <v>91</v>
      </c>
      <c r="C145" s="2" t="s">
        <v>5469</v>
      </c>
      <c r="D145" s="2" t="s">
        <v>5470</v>
      </c>
      <c r="E145" s="2" t="s">
        <v>5471</v>
      </c>
      <c r="F145" s="2" t="s">
        <v>5472</v>
      </c>
      <c r="G145" s="2" t="s">
        <v>5473</v>
      </c>
      <c r="H145" s="2" t="s">
        <v>5474</v>
      </c>
      <c r="I145" s="2" t="s">
        <v>5475</v>
      </c>
      <c r="J145" s="2" t="s">
        <v>5476</v>
      </c>
      <c r="K145" s="2" t="s">
        <v>5477</v>
      </c>
      <c r="L145" s="2" t="s">
        <v>5478</v>
      </c>
      <c r="N145" s="1" t="s">
        <v>102</v>
      </c>
      <c r="O145" s="47">
        <f>O141*25.406</f>
        <v>70.120559999999998</v>
      </c>
      <c r="P145" s="47">
        <f t="shared" ref="P145:X145" si="15">P141*25.406</f>
        <v>85.364159999999998</v>
      </c>
      <c r="Q145" s="47">
        <f t="shared" si="15"/>
        <v>111.02422</v>
      </c>
      <c r="R145" s="47">
        <f t="shared" si="15"/>
        <v>133.12744000000001</v>
      </c>
      <c r="S145" s="47">
        <f t="shared" si="15"/>
        <v>166.91741999999999</v>
      </c>
      <c r="T145" s="47">
        <f t="shared" si="15"/>
        <v>196.64243999999999</v>
      </c>
      <c r="U145" s="47">
        <f t="shared" si="15"/>
        <v>229.92430000000002</v>
      </c>
      <c r="V145" s="47">
        <f t="shared" si="15"/>
        <v>266.76299999999998</v>
      </c>
      <c r="W145" s="47">
        <f t="shared" si="15"/>
        <v>325.1968</v>
      </c>
      <c r="X145" s="47">
        <f t="shared" si="15"/>
        <v>376.00880000000001</v>
      </c>
      <c r="Z145" s="80">
        <v>15</v>
      </c>
      <c r="AA145" s="35">
        <f>71.79*Z145^0.2582</f>
        <v>144.45438059944846</v>
      </c>
      <c r="AB145" s="81">
        <f>65.905*Z145^0.2513</f>
        <v>130.15776957009928</v>
      </c>
      <c r="AC145" s="81">
        <f>79.687*Z145^0.2552</f>
        <v>159.0471775156941</v>
      </c>
    </row>
    <row r="146" spans="1:29" ht="24.75" thickTop="1" thickBot="1" x14ac:dyDescent="0.3">
      <c r="B146" s="1" t="s">
        <v>102</v>
      </c>
      <c r="C146" s="2" t="s">
        <v>5479</v>
      </c>
      <c r="D146" s="2" t="s">
        <v>5480</v>
      </c>
      <c r="E146" s="2" t="s">
        <v>5481</v>
      </c>
      <c r="F146" s="2" t="s">
        <v>5482</v>
      </c>
      <c r="G146" s="2" t="s">
        <v>5483</v>
      </c>
      <c r="H146" s="2" t="s">
        <v>5484</v>
      </c>
      <c r="I146" s="2" t="s">
        <v>5485</v>
      </c>
      <c r="J146" s="2" t="s">
        <v>5486</v>
      </c>
      <c r="K146" s="2" t="s">
        <v>5487</v>
      </c>
      <c r="L146" s="2" t="s">
        <v>500</v>
      </c>
      <c r="N146" s="1" t="s">
        <v>102</v>
      </c>
      <c r="O146" s="47">
        <f t="shared" ref="O146:X146" si="16">O142*25.406</f>
        <v>64.023119999999992</v>
      </c>
      <c r="P146" s="47">
        <f t="shared" si="16"/>
        <v>77.996419999999986</v>
      </c>
      <c r="Q146" s="47">
        <f t="shared" si="16"/>
        <v>101.11587999999999</v>
      </c>
      <c r="R146" s="47">
        <f t="shared" si="16"/>
        <v>120.93256</v>
      </c>
      <c r="S146" s="47">
        <f t="shared" si="16"/>
        <v>150.40351999999999</v>
      </c>
      <c r="T146" s="47">
        <f t="shared" si="16"/>
        <v>175.55545999999998</v>
      </c>
      <c r="U146" s="47">
        <f t="shared" si="16"/>
        <v>203.50205999999997</v>
      </c>
      <c r="V146" s="47">
        <f t="shared" si="16"/>
        <v>234.49737999999999</v>
      </c>
      <c r="W146" s="47">
        <f t="shared" si="16"/>
        <v>282.00659999999999</v>
      </c>
      <c r="X146" s="47">
        <f t="shared" si="16"/>
        <v>320.11559999999997</v>
      </c>
      <c r="Z146" s="80">
        <v>30</v>
      </c>
      <c r="AA146" s="35">
        <f>70.771*Z146^0.239</f>
        <v>159.54651127987896</v>
      </c>
      <c r="AB146" s="81">
        <f>65.527*Z146^0.2337</f>
        <v>145.08533688404478</v>
      </c>
      <c r="AC146" s="81">
        <f>77.221*Z146^0.2374</f>
        <v>173.14262887109058</v>
      </c>
    </row>
    <row r="147" spans="1:29" ht="24.75" thickTop="1" thickBot="1" x14ac:dyDescent="0.3">
      <c r="B147" s="1" t="s">
        <v>113</v>
      </c>
      <c r="C147" s="2" t="s">
        <v>5488</v>
      </c>
      <c r="D147" s="2" t="s">
        <v>5489</v>
      </c>
      <c r="E147" s="2" t="s">
        <v>5490</v>
      </c>
      <c r="F147" s="2" t="s">
        <v>5491</v>
      </c>
      <c r="G147" s="2" t="s">
        <v>5492</v>
      </c>
      <c r="H147" s="2" t="s">
        <v>5493</v>
      </c>
      <c r="I147" s="2" t="s">
        <v>5494</v>
      </c>
      <c r="J147" s="2" t="s">
        <v>3142</v>
      </c>
      <c r="K147" s="2" t="s">
        <v>509</v>
      </c>
      <c r="L147" s="2" t="s">
        <v>510</v>
      </c>
      <c r="N147" s="1" t="s">
        <v>102</v>
      </c>
      <c r="O147" s="47">
        <f t="shared" ref="O147:X147" si="17">O143*25.406</f>
        <v>77.742359999999991</v>
      </c>
      <c r="P147" s="47">
        <f t="shared" si="17"/>
        <v>94.510320000000007</v>
      </c>
      <c r="Q147" s="47">
        <f t="shared" si="17"/>
        <v>122.71097999999999</v>
      </c>
      <c r="R147" s="47">
        <f t="shared" si="17"/>
        <v>147.10074</v>
      </c>
      <c r="S147" s="47">
        <f t="shared" si="17"/>
        <v>183.68538000000001</v>
      </c>
      <c r="T147" s="47">
        <f t="shared" si="17"/>
        <v>215.44288</v>
      </c>
      <c r="U147" s="47">
        <f t="shared" si="17"/>
        <v>251.51939999999999</v>
      </c>
      <c r="V147" s="47">
        <f t="shared" si="17"/>
        <v>292.16899999999998</v>
      </c>
      <c r="W147" s="47">
        <f t="shared" si="17"/>
        <v>353.14339999999999</v>
      </c>
      <c r="X147" s="47">
        <f t="shared" si="17"/>
        <v>409.03660000000002</v>
      </c>
    </row>
    <row r="148" spans="1:29" ht="24.75" thickTop="1" thickBot="1" x14ac:dyDescent="0.3">
      <c r="B148" s="1" t="s">
        <v>124</v>
      </c>
      <c r="C148" s="2" t="s">
        <v>5495</v>
      </c>
      <c r="D148" s="2" t="s">
        <v>5496</v>
      </c>
      <c r="E148" s="2" t="s">
        <v>5497</v>
      </c>
      <c r="F148" s="2" t="s">
        <v>5498</v>
      </c>
      <c r="G148" s="2" t="s">
        <v>5499</v>
      </c>
      <c r="H148" s="2" t="s">
        <v>5500</v>
      </c>
      <c r="I148" s="2" t="s">
        <v>5501</v>
      </c>
      <c r="J148" s="2" t="s">
        <v>518</v>
      </c>
      <c r="K148" s="2" t="s">
        <v>5502</v>
      </c>
      <c r="L148" s="2" t="s">
        <v>5503</v>
      </c>
    </row>
    <row r="149" spans="1:29" ht="24.75" thickTop="1" thickBot="1" x14ac:dyDescent="0.3">
      <c r="B149" s="1" t="s">
        <v>135</v>
      </c>
      <c r="C149" s="2" t="s">
        <v>5504</v>
      </c>
      <c r="D149" s="2" t="s">
        <v>5505</v>
      </c>
      <c r="E149" s="2" t="s">
        <v>5506</v>
      </c>
      <c r="F149" s="2" t="s">
        <v>5507</v>
      </c>
      <c r="G149" s="2" t="s">
        <v>5508</v>
      </c>
      <c r="H149" s="2" t="s">
        <v>5509</v>
      </c>
      <c r="I149" s="2" t="s">
        <v>5510</v>
      </c>
      <c r="J149" s="2" t="s">
        <v>5511</v>
      </c>
      <c r="K149" s="2" t="s">
        <v>5512</v>
      </c>
      <c r="L149" s="2" t="s">
        <v>5513</v>
      </c>
    </row>
    <row r="150" spans="1:29" ht="24.75" thickTop="1" thickBot="1" x14ac:dyDescent="0.3">
      <c r="B150" s="1" t="s">
        <v>146</v>
      </c>
      <c r="C150" s="2" t="s">
        <v>5514</v>
      </c>
      <c r="D150" s="2" t="s">
        <v>5515</v>
      </c>
      <c r="E150" s="2" t="s">
        <v>5516</v>
      </c>
      <c r="F150" s="2" t="s">
        <v>5517</v>
      </c>
      <c r="G150" s="2" t="s">
        <v>5518</v>
      </c>
      <c r="H150" s="2" t="s">
        <v>4460</v>
      </c>
      <c r="I150" s="2" t="s">
        <v>4461</v>
      </c>
      <c r="J150" s="2" t="s">
        <v>5519</v>
      </c>
      <c r="K150" s="2" t="s">
        <v>539</v>
      </c>
      <c r="L150" s="2" t="s">
        <v>5520</v>
      </c>
    </row>
    <row r="151" spans="1:29" ht="24.75" thickTop="1" thickBot="1" x14ac:dyDescent="0.3">
      <c r="B151" s="1" t="s">
        <v>157</v>
      </c>
      <c r="C151" s="2" t="s">
        <v>3315</v>
      </c>
      <c r="D151" s="2" t="s">
        <v>5521</v>
      </c>
      <c r="E151" s="2" t="s">
        <v>5522</v>
      </c>
      <c r="F151" s="2" t="s">
        <v>5523</v>
      </c>
      <c r="G151" s="2" t="s">
        <v>5524</v>
      </c>
      <c r="H151" s="2" t="s">
        <v>546</v>
      </c>
      <c r="I151" s="2" t="s">
        <v>547</v>
      </c>
      <c r="J151" s="2" t="s">
        <v>5525</v>
      </c>
      <c r="K151" s="2" t="s">
        <v>5526</v>
      </c>
      <c r="L151" s="2" t="s">
        <v>550</v>
      </c>
    </row>
    <row r="152" spans="1:29" ht="24.75" thickTop="1" thickBot="1" x14ac:dyDescent="0.3">
      <c r="B152" s="1" t="s">
        <v>168</v>
      </c>
      <c r="C152" s="2" t="s">
        <v>5527</v>
      </c>
      <c r="D152" s="2" t="s">
        <v>5528</v>
      </c>
      <c r="E152" s="2" t="s">
        <v>5529</v>
      </c>
      <c r="F152" s="2" t="s">
        <v>5530</v>
      </c>
      <c r="G152" s="2" t="s">
        <v>1294</v>
      </c>
      <c r="H152" s="2" t="s">
        <v>1295</v>
      </c>
      <c r="I152" s="2" t="s">
        <v>4477</v>
      </c>
      <c r="J152" s="2" t="s">
        <v>5531</v>
      </c>
      <c r="K152" s="2" t="s">
        <v>5532</v>
      </c>
      <c r="L152" s="2" t="s">
        <v>5533</v>
      </c>
    </row>
    <row r="153" spans="1:29" ht="24.75" thickTop="1" thickBot="1" x14ac:dyDescent="0.3">
      <c r="B153" s="1" t="s">
        <v>179</v>
      </c>
      <c r="C153" s="2" t="s">
        <v>5534</v>
      </c>
      <c r="D153" s="2" t="s">
        <v>5535</v>
      </c>
      <c r="E153" s="2" t="s">
        <v>4482</v>
      </c>
      <c r="F153" s="2" t="s">
        <v>564</v>
      </c>
      <c r="G153" s="2" t="s">
        <v>5536</v>
      </c>
      <c r="H153" s="2" t="s">
        <v>5537</v>
      </c>
      <c r="I153" s="2" t="s">
        <v>5538</v>
      </c>
      <c r="J153" s="2" t="s">
        <v>5539</v>
      </c>
      <c r="K153" s="2" t="s">
        <v>569</v>
      </c>
      <c r="L153" s="2" t="s">
        <v>5540</v>
      </c>
    </row>
    <row r="154" spans="1:29" ht="24.75" thickTop="1" thickBot="1" x14ac:dyDescent="0.3">
      <c r="B154" s="1" t="s">
        <v>190</v>
      </c>
      <c r="C154" s="2" t="s">
        <v>5541</v>
      </c>
      <c r="D154" s="2" t="s">
        <v>1304</v>
      </c>
      <c r="E154" s="2" t="s">
        <v>573</v>
      </c>
      <c r="F154" s="2" t="s">
        <v>574</v>
      </c>
      <c r="G154" s="2" t="s">
        <v>5542</v>
      </c>
      <c r="H154" s="2" t="s">
        <v>5543</v>
      </c>
      <c r="I154" s="2" t="s">
        <v>5544</v>
      </c>
      <c r="J154" s="2" t="s">
        <v>5545</v>
      </c>
      <c r="K154" s="2" t="s">
        <v>5546</v>
      </c>
      <c r="L154" s="2" t="s">
        <v>5547</v>
      </c>
    </row>
    <row r="155" spans="1:29" ht="24.75" thickTop="1" thickBot="1" x14ac:dyDescent="0.3">
      <c r="B155" s="1" t="s">
        <v>201</v>
      </c>
      <c r="C155" s="2" t="s">
        <v>5548</v>
      </c>
      <c r="D155" s="2" t="s">
        <v>1314</v>
      </c>
      <c r="E155" s="2" t="s">
        <v>5549</v>
      </c>
      <c r="F155" s="2" t="s">
        <v>5550</v>
      </c>
      <c r="G155" s="2" t="s">
        <v>5551</v>
      </c>
      <c r="H155" s="2" t="s">
        <v>5552</v>
      </c>
      <c r="I155" s="2" t="s">
        <v>5553</v>
      </c>
      <c r="J155" s="2" t="s">
        <v>5554</v>
      </c>
      <c r="K155" s="2" t="s">
        <v>5555</v>
      </c>
      <c r="L155" s="2" t="s">
        <v>5556</v>
      </c>
    </row>
    <row r="156" spans="1:29" ht="15.75" thickTop="1" x14ac:dyDescent="0.25">
      <c r="B156" s="91" t="s">
        <v>4361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1:29" ht="22.5" customHeight="1" x14ac:dyDescent="0.25">
      <c r="B157" s="93" t="s">
        <v>4362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29" ht="15.75" thickBot="1" x14ac:dyDescent="0.3">
      <c r="B158" s="82" t="s">
        <v>3995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29" ht="16.5" thickTop="1" thickBot="1" x14ac:dyDescent="0.3"/>
    <row r="160" spans="1:29" ht="31.5" thickTop="1" thickBot="1" x14ac:dyDescent="0.3">
      <c r="A160" s="5" t="s">
        <v>1320</v>
      </c>
      <c r="B160" s="84" t="s">
        <v>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</row>
    <row r="161" spans="1:29" ht="25.5" thickTop="1" thickBot="1" x14ac:dyDescent="0.3">
      <c r="A161" s="6" t="s">
        <v>5557</v>
      </c>
      <c r="B161" s="86" t="s">
        <v>1</v>
      </c>
      <c r="C161" s="88" t="s">
        <v>2</v>
      </c>
      <c r="D161" s="89"/>
      <c r="E161" s="89"/>
      <c r="F161" s="89"/>
      <c r="G161" s="89"/>
      <c r="H161" s="89"/>
      <c r="I161" s="89"/>
      <c r="J161" s="89"/>
      <c r="K161" s="89"/>
      <c r="L161" s="90"/>
    </row>
    <row r="162" spans="1:29" ht="16.5" thickTop="1" thickBot="1" x14ac:dyDescent="0.3">
      <c r="A162" s="6" t="s">
        <v>5558</v>
      </c>
      <c r="B162" s="87"/>
      <c r="C162" s="1">
        <v>1</v>
      </c>
      <c r="D162" s="1">
        <v>2</v>
      </c>
      <c r="E162" s="1">
        <v>5</v>
      </c>
      <c r="F162" s="1">
        <v>10</v>
      </c>
      <c r="G162" s="1">
        <v>25</v>
      </c>
      <c r="H162" s="1">
        <v>50</v>
      </c>
      <c r="I162" s="1">
        <v>100</v>
      </c>
      <c r="J162" s="1">
        <v>200</v>
      </c>
      <c r="K162" s="1">
        <v>500</v>
      </c>
      <c r="L162" s="1">
        <v>1000</v>
      </c>
    </row>
    <row r="163" spans="1:29" ht="24.75" thickTop="1" thickBot="1" x14ac:dyDescent="0.3">
      <c r="A163" s="6" t="s">
        <v>5559</v>
      </c>
      <c r="B163" s="1" t="s">
        <v>3</v>
      </c>
      <c r="C163" s="2" t="s">
        <v>5561</v>
      </c>
      <c r="D163" s="2" t="s">
        <v>5562</v>
      </c>
      <c r="E163" s="2" t="s">
        <v>5563</v>
      </c>
      <c r="F163" s="2" t="s">
        <v>5564</v>
      </c>
      <c r="G163" s="2" t="s">
        <v>5565</v>
      </c>
      <c r="H163" s="2" t="s">
        <v>5566</v>
      </c>
      <c r="I163" s="2" t="s">
        <v>5567</v>
      </c>
      <c r="J163" s="2" t="s">
        <v>5568</v>
      </c>
      <c r="K163" s="2" t="s">
        <v>5569</v>
      </c>
      <c r="L163" s="2" t="s">
        <v>5570</v>
      </c>
    </row>
    <row r="164" spans="1:29" ht="24.75" thickTop="1" thickBot="1" x14ac:dyDescent="0.3">
      <c r="A164" s="6" t="s">
        <v>5560</v>
      </c>
      <c r="B164" s="1" t="s">
        <v>14</v>
      </c>
      <c r="C164" s="2" t="s">
        <v>5571</v>
      </c>
      <c r="D164" s="2" t="s">
        <v>5572</v>
      </c>
      <c r="E164" s="2" t="s">
        <v>5573</v>
      </c>
      <c r="F164" s="2" t="s">
        <v>5574</v>
      </c>
      <c r="G164" s="2" t="s">
        <v>5575</v>
      </c>
      <c r="H164" s="2" t="s">
        <v>5249</v>
      </c>
      <c r="I164" s="2" t="s">
        <v>5576</v>
      </c>
      <c r="J164" s="2" t="s">
        <v>5577</v>
      </c>
      <c r="K164" s="2" t="s">
        <v>798</v>
      </c>
      <c r="L164" s="2" t="s">
        <v>5578</v>
      </c>
    </row>
    <row r="165" spans="1:29" ht="24.75" thickTop="1" thickBot="1" x14ac:dyDescent="0.3">
      <c r="B165" s="1" t="s">
        <v>25</v>
      </c>
      <c r="C165" s="2" t="s">
        <v>5579</v>
      </c>
      <c r="D165" s="2" t="s">
        <v>5580</v>
      </c>
      <c r="E165" s="2" t="s">
        <v>5581</v>
      </c>
      <c r="F165" s="2" t="s">
        <v>5083</v>
      </c>
      <c r="G165" s="2" t="s">
        <v>5582</v>
      </c>
      <c r="H165" s="2" t="s">
        <v>5583</v>
      </c>
      <c r="I165" s="2" t="s">
        <v>5584</v>
      </c>
      <c r="J165" s="2" t="s">
        <v>5585</v>
      </c>
      <c r="K165" s="2" t="s">
        <v>5586</v>
      </c>
      <c r="L165" s="2" t="s">
        <v>5587</v>
      </c>
      <c r="Z165" s="110">
        <v>1</v>
      </c>
      <c r="AA165" s="109">
        <v>68.342140000000001</v>
      </c>
      <c r="AB165" s="109">
        <v>63.006879999999995</v>
      </c>
      <c r="AC165" s="109">
        <v>74.439580000000007</v>
      </c>
    </row>
    <row r="166" spans="1:29" ht="24.75" thickTop="1" thickBot="1" x14ac:dyDescent="0.3">
      <c r="B166" s="1" t="s">
        <v>36</v>
      </c>
      <c r="C166" s="2" t="s">
        <v>5581</v>
      </c>
      <c r="D166" s="2" t="s">
        <v>5588</v>
      </c>
      <c r="E166" s="2" t="s">
        <v>3450</v>
      </c>
      <c r="F166" s="2" t="s">
        <v>5589</v>
      </c>
      <c r="G166" s="2" t="s">
        <v>5590</v>
      </c>
      <c r="H166" s="2" t="s">
        <v>5591</v>
      </c>
      <c r="I166" s="2" t="s">
        <v>5592</v>
      </c>
      <c r="J166" s="2" t="s">
        <v>5593</v>
      </c>
      <c r="K166" s="2" t="s">
        <v>5594</v>
      </c>
      <c r="L166" s="2" t="s">
        <v>5595</v>
      </c>
      <c r="Z166" s="38">
        <v>2</v>
      </c>
      <c r="AA166" s="35">
        <v>83.077619999999996</v>
      </c>
      <c r="AB166" s="35">
        <v>76.726119999999995</v>
      </c>
      <c r="AC166" s="35">
        <v>90.699419999999989</v>
      </c>
    </row>
    <row r="167" spans="1:29" ht="24.75" thickTop="1" thickBot="1" x14ac:dyDescent="0.3">
      <c r="B167" s="1" t="s">
        <v>47</v>
      </c>
      <c r="C167" s="2" t="s">
        <v>5596</v>
      </c>
      <c r="D167" s="2" t="s">
        <v>5597</v>
      </c>
      <c r="E167" s="2" t="s">
        <v>5598</v>
      </c>
      <c r="F167" s="2" t="s">
        <v>4938</v>
      </c>
      <c r="G167" s="2" t="s">
        <v>5599</v>
      </c>
      <c r="H167" s="2" t="s">
        <v>5600</v>
      </c>
      <c r="I167" s="2" t="s">
        <v>5601</v>
      </c>
      <c r="J167" s="2" t="s">
        <v>5602</v>
      </c>
      <c r="K167" s="2" t="s">
        <v>5603</v>
      </c>
      <c r="L167" s="2" t="s">
        <v>5604</v>
      </c>
      <c r="O167" s="1">
        <v>1</v>
      </c>
      <c r="P167" s="1">
        <v>2</v>
      </c>
      <c r="Q167" s="1">
        <v>5</v>
      </c>
      <c r="R167" s="1">
        <v>10</v>
      </c>
      <c r="S167" s="1">
        <v>25</v>
      </c>
      <c r="T167" s="1">
        <v>50</v>
      </c>
      <c r="U167" s="1">
        <v>100</v>
      </c>
      <c r="V167" s="1">
        <v>200</v>
      </c>
      <c r="W167" s="1">
        <v>500</v>
      </c>
      <c r="X167" s="1">
        <v>1000</v>
      </c>
      <c r="Z167" s="38">
        <v>5</v>
      </c>
      <c r="AA167" s="35">
        <v>106.95926</v>
      </c>
      <c r="AB167" s="35">
        <v>98.321219999999997</v>
      </c>
      <c r="AC167" s="35">
        <v>116.61353999999999</v>
      </c>
    </row>
    <row r="168" spans="1:29" ht="24.75" thickTop="1" thickBot="1" x14ac:dyDescent="0.3">
      <c r="B168" s="1" t="s">
        <v>58</v>
      </c>
      <c r="C168" s="2" t="s">
        <v>5605</v>
      </c>
      <c r="D168" s="2" t="s">
        <v>5606</v>
      </c>
      <c r="E168" s="2" t="s">
        <v>5607</v>
      </c>
      <c r="F168" s="2" t="s">
        <v>5608</v>
      </c>
      <c r="G168" s="2" t="s">
        <v>5609</v>
      </c>
      <c r="H168" s="2" t="s">
        <v>5610</v>
      </c>
      <c r="I168" s="2" t="s">
        <v>5611</v>
      </c>
      <c r="J168" s="2" t="s">
        <v>5612</v>
      </c>
      <c r="K168" s="2" t="s">
        <v>5613</v>
      </c>
      <c r="L168" s="2" t="s">
        <v>5614</v>
      </c>
      <c r="N168" s="1" t="s">
        <v>102</v>
      </c>
      <c r="O168" s="2">
        <v>2.69</v>
      </c>
      <c r="P168" s="2">
        <v>3.27</v>
      </c>
      <c r="Q168" s="2">
        <v>4.21</v>
      </c>
      <c r="R168" s="2">
        <v>4.99</v>
      </c>
      <c r="S168" s="2">
        <v>6.12</v>
      </c>
      <c r="T168" s="2">
        <v>7.07</v>
      </c>
      <c r="U168" s="2">
        <v>8.09</v>
      </c>
      <c r="V168" s="2">
        <v>9.18</v>
      </c>
      <c r="W168" s="2">
        <v>10.8</v>
      </c>
      <c r="X168" s="2">
        <v>12.1</v>
      </c>
      <c r="Z168" s="38">
        <v>10</v>
      </c>
      <c r="AA168" s="35">
        <v>126.77594000000001</v>
      </c>
      <c r="AB168" s="35">
        <v>116.35947999999999</v>
      </c>
      <c r="AC168" s="35">
        <v>137.70051999999998</v>
      </c>
    </row>
    <row r="169" spans="1:29" ht="24.75" thickTop="1" thickBot="1" x14ac:dyDescent="0.3">
      <c r="B169" s="1" t="s">
        <v>69</v>
      </c>
      <c r="C169" s="2" t="s">
        <v>5615</v>
      </c>
      <c r="D169" s="2" t="s">
        <v>5616</v>
      </c>
      <c r="E169" s="2" t="s">
        <v>5617</v>
      </c>
      <c r="F169" s="2" t="s">
        <v>5618</v>
      </c>
      <c r="G169" s="2" t="s">
        <v>5619</v>
      </c>
      <c r="H169" s="2" t="s">
        <v>5620</v>
      </c>
      <c r="I169" s="2" t="s">
        <v>5621</v>
      </c>
      <c r="J169" s="2" t="s">
        <v>5622</v>
      </c>
      <c r="K169" s="2" t="s">
        <v>5623</v>
      </c>
      <c r="L169" s="2" t="s">
        <v>5624</v>
      </c>
      <c r="N169" s="1" t="s">
        <v>102</v>
      </c>
      <c r="O169" s="2">
        <v>2.48</v>
      </c>
      <c r="P169" s="2">
        <v>3.02</v>
      </c>
      <c r="Q169" s="2">
        <v>3.87</v>
      </c>
      <c r="R169" s="2">
        <v>4.58</v>
      </c>
      <c r="S169" s="2">
        <v>5.58</v>
      </c>
      <c r="T169" s="2">
        <v>6.41</v>
      </c>
      <c r="U169" s="2">
        <v>7.28</v>
      </c>
      <c r="V169" s="2">
        <v>8.1999999999999993</v>
      </c>
      <c r="W169" s="2">
        <v>9.52</v>
      </c>
      <c r="X169" s="2">
        <v>10.6</v>
      </c>
      <c r="Z169" s="38">
        <v>25</v>
      </c>
      <c r="AA169" s="35">
        <v>155.48471999999998</v>
      </c>
      <c r="AB169" s="35">
        <v>141.76548</v>
      </c>
      <c r="AC169" s="35">
        <v>168.69583999999998</v>
      </c>
    </row>
    <row r="170" spans="1:29" ht="24.75" thickTop="1" thickBot="1" x14ac:dyDescent="0.3">
      <c r="B170" s="1" t="s">
        <v>80</v>
      </c>
      <c r="C170" s="2" t="s">
        <v>5625</v>
      </c>
      <c r="D170" s="2" t="s">
        <v>5626</v>
      </c>
      <c r="E170" s="2" t="s">
        <v>5627</v>
      </c>
      <c r="F170" s="2" t="s">
        <v>5628</v>
      </c>
      <c r="G170" s="2" t="s">
        <v>5629</v>
      </c>
      <c r="H170" s="2" t="s">
        <v>5630</v>
      </c>
      <c r="I170" s="2" t="s">
        <v>5631</v>
      </c>
      <c r="J170" s="2" t="s">
        <v>5632</v>
      </c>
      <c r="K170" s="2" t="s">
        <v>5633</v>
      </c>
      <c r="L170" s="2" t="s">
        <v>5634</v>
      </c>
      <c r="N170" s="1" t="s">
        <v>102</v>
      </c>
      <c r="O170" s="2">
        <v>2.93</v>
      </c>
      <c r="P170" s="2">
        <v>3.57</v>
      </c>
      <c r="Q170" s="2">
        <v>4.59</v>
      </c>
      <c r="R170" s="2">
        <v>5.42</v>
      </c>
      <c r="S170" s="2">
        <v>6.64</v>
      </c>
      <c r="T170" s="2">
        <v>7.66</v>
      </c>
      <c r="U170" s="2">
        <v>8.77</v>
      </c>
      <c r="V170" s="2">
        <v>9.9600000000000009</v>
      </c>
      <c r="W170" s="2">
        <v>11.7</v>
      </c>
      <c r="X170" s="2">
        <v>13.1</v>
      </c>
      <c r="Z170" s="38">
        <v>50</v>
      </c>
      <c r="AA170" s="35">
        <v>179.62042</v>
      </c>
      <c r="AB170" s="35">
        <v>162.85246000000001</v>
      </c>
      <c r="AC170" s="35">
        <v>194.60996</v>
      </c>
    </row>
    <row r="171" spans="1:29" ht="24.75" thickTop="1" thickBot="1" x14ac:dyDescent="0.3">
      <c r="B171" s="1" t="s">
        <v>91</v>
      </c>
      <c r="C171" s="2" t="s">
        <v>5635</v>
      </c>
      <c r="D171" s="2" t="s">
        <v>5636</v>
      </c>
      <c r="E171" s="2" t="s">
        <v>5637</v>
      </c>
      <c r="F171" s="2" t="s">
        <v>5638</v>
      </c>
      <c r="G171" s="2" t="s">
        <v>5639</v>
      </c>
      <c r="H171" s="2" t="s">
        <v>5640</v>
      </c>
      <c r="I171" s="2" t="s">
        <v>5641</v>
      </c>
      <c r="J171" s="2" t="s">
        <v>5642</v>
      </c>
      <c r="K171" s="2" t="s">
        <v>5643</v>
      </c>
      <c r="L171" s="2" t="s">
        <v>5644</v>
      </c>
      <c r="Z171" s="38">
        <v>100</v>
      </c>
      <c r="AA171" s="35">
        <v>205.53453999999999</v>
      </c>
      <c r="AB171" s="35">
        <v>184.95568</v>
      </c>
      <c r="AC171" s="35">
        <v>222.81061999999997</v>
      </c>
    </row>
    <row r="172" spans="1:29" ht="24.75" thickTop="1" thickBot="1" x14ac:dyDescent="0.3">
      <c r="B172" s="1" t="s">
        <v>102</v>
      </c>
      <c r="C172" s="2" t="s">
        <v>5645</v>
      </c>
      <c r="D172" s="2" t="s">
        <v>5646</v>
      </c>
      <c r="E172" s="2" t="s">
        <v>5647</v>
      </c>
      <c r="F172" s="2" t="s">
        <v>5648</v>
      </c>
      <c r="G172" s="2" t="s">
        <v>5649</v>
      </c>
      <c r="H172" s="2" t="s">
        <v>5650</v>
      </c>
      <c r="I172" s="2" t="s">
        <v>5651</v>
      </c>
      <c r="J172" s="2" t="s">
        <v>5652</v>
      </c>
      <c r="K172" s="2" t="s">
        <v>5653</v>
      </c>
      <c r="L172" s="2" t="s">
        <v>5654</v>
      </c>
      <c r="N172" s="1" t="s">
        <v>102</v>
      </c>
      <c r="O172" s="47">
        <f>O168*25.406</f>
        <v>68.342140000000001</v>
      </c>
      <c r="P172" s="47">
        <f t="shared" ref="P172:X172" si="18">P168*25.406</f>
        <v>83.077619999999996</v>
      </c>
      <c r="Q172" s="47">
        <f t="shared" si="18"/>
        <v>106.95926</v>
      </c>
      <c r="R172" s="47">
        <f t="shared" si="18"/>
        <v>126.77594000000001</v>
      </c>
      <c r="S172" s="47">
        <f t="shared" si="18"/>
        <v>155.48471999999998</v>
      </c>
      <c r="T172" s="47">
        <f t="shared" si="18"/>
        <v>179.62042</v>
      </c>
      <c r="U172" s="47">
        <f t="shared" si="18"/>
        <v>205.53453999999999</v>
      </c>
      <c r="V172" s="47">
        <f t="shared" si="18"/>
        <v>233.22707999999997</v>
      </c>
      <c r="W172" s="47">
        <f t="shared" si="18"/>
        <v>274.38479999999998</v>
      </c>
      <c r="X172" s="47">
        <f t="shared" si="18"/>
        <v>307.4126</v>
      </c>
      <c r="Z172" s="80">
        <v>15</v>
      </c>
      <c r="AA172" s="35">
        <f>70.771*Z172^0.239</f>
        <v>135.18893388993814</v>
      </c>
      <c r="AB172" s="81">
        <f>65.527*Z172^0.2337</f>
        <v>123.38796809586171</v>
      </c>
      <c r="AC172" s="81">
        <f>77.221*Z172^0.2374</f>
        <v>146.87216146366771</v>
      </c>
    </row>
    <row r="173" spans="1:29" ht="24.75" thickTop="1" thickBot="1" x14ac:dyDescent="0.3">
      <c r="B173" s="1" t="s">
        <v>113</v>
      </c>
      <c r="C173" s="2" t="s">
        <v>5655</v>
      </c>
      <c r="D173" s="2" t="s">
        <v>5656</v>
      </c>
      <c r="E173" s="2" t="s">
        <v>5657</v>
      </c>
      <c r="F173" s="2" t="s">
        <v>5658</v>
      </c>
      <c r="G173" s="2" t="s">
        <v>5659</v>
      </c>
      <c r="H173" s="2" t="s">
        <v>5660</v>
      </c>
      <c r="I173" s="2" t="s">
        <v>5661</v>
      </c>
      <c r="J173" s="2" t="s">
        <v>5662</v>
      </c>
      <c r="K173" s="2" t="s">
        <v>318</v>
      </c>
      <c r="L173" s="2" t="s">
        <v>5663</v>
      </c>
      <c r="N173" s="1" t="s">
        <v>102</v>
      </c>
      <c r="O173" s="47">
        <f t="shared" ref="O173:X173" si="19">O169*25.406</f>
        <v>63.006879999999995</v>
      </c>
      <c r="P173" s="47">
        <f t="shared" si="19"/>
        <v>76.726119999999995</v>
      </c>
      <c r="Q173" s="47">
        <f t="shared" si="19"/>
        <v>98.321219999999997</v>
      </c>
      <c r="R173" s="47">
        <f t="shared" si="19"/>
        <v>116.35947999999999</v>
      </c>
      <c r="S173" s="47">
        <f t="shared" si="19"/>
        <v>141.76548</v>
      </c>
      <c r="T173" s="47">
        <f t="shared" si="19"/>
        <v>162.85246000000001</v>
      </c>
      <c r="U173" s="47">
        <f t="shared" si="19"/>
        <v>184.95568</v>
      </c>
      <c r="V173" s="47">
        <f t="shared" si="19"/>
        <v>208.32919999999999</v>
      </c>
      <c r="W173" s="47">
        <f t="shared" si="19"/>
        <v>241.86511999999999</v>
      </c>
      <c r="X173" s="47">
        <f t="shared" si="19"/>
        <v>269.30359999999996</v>
      </c>
      <c r="Z173" s="80">
        <v>30</v>
      </c>
      <c r="AA173" s="35">
        <f>70.771*Z173^0.239</f>
        <v>159.54651127987896</v>
      </c>
      <c r="AB173" s="81">
        <f>65.527*Z173^0.2337</f>
        <v>145.08533688404478</v>
      </c>
      <c r="AC173" s="81">
        <f>77.221*Z173^0.2374</f>
        <v>173.14262887109058</v>
      </c>
    </row>
    <row r="174" spans="1:29" ht="24.75" thickTop="1" thickBot="1" x14ac:dyDescent="0.3">
      <c r="B174" s="1" t="s">
        <v>124</v>
      </c>
      <c r="C174" s="2" t="s">
        <v>5664</v>
      </c>
      <c r="D174" s="2" t="s">
        <v>5665</v>
      </c>
      <c r="E174" s="2" t="s">
        <v>5666</v>
      </c>
      <c r="F174" s="2" t="s">
        <v>5667</v>
      </c>
      <c r="G174" s="2" t="s">
        <v>5668</v>
      </c>
      <c r="H174" s="2" t="s">
        <v>5669</v>
      </c>
      <c r="I174" s="2" t="s">
        <v>5670</v>
      </c>
      <c r="J174" s="2" t="s">
        <v>5671</v>
      </c>
      <c r="K174" s="2" t="s">
        <v>5672</v>
      </c>
      <c r="L174" s="2" t="s">
        <v>5673</v>
      </c>
      <c r="N174" s="1" t="s">
        <v>102</v>
      </c>
      <c r="O174" s="47">
        <f t="shared" ref="O174:X174" si="20">O170*25.406</f>
        <v>74.439580000000007</v>
      </c>
      <c r="P174" s="47">
        <f t="shared" si="20"/>
        <v>90.699419999999989</v>
      </c>
      <c r="Q174" s="47">
        <f t="shared" si="20"/>
        <v>116.61353999999999</v>
      </c>
      <c r="R174" s="47">
        <f t="shared" si="20"/>
        <v>137.70051999999998</v>
      </c>
      <c r="S174" s="47">
        <f t="shared" si="20"/>
        <v>168.69583999999998</v>
      </c>
      <c r="T174" s="47">
        <f t="shared" si="20"/>
        <v>194.60996</v>
      </c>
      <c r="U174" s="47">
        <f t="shared" si="20"/>
        <v>222.81061999999997</v>
      </c>
      <c r="V174" s="47">
        <f t="shared" si="20"/>
        <v>253.04376000000002</v>
      </c>
      <c r="W174" s="47">
        <f t="shared" si="20"/>
        <v>297.25019999999995</v>
      </c>
      <c r="X174" s="47">
        <f t="shared" si="20"/>
        <v>332.8186</v>
      </c>
    </row>
    <row r="175" spans="1:29" ht="24.75" thickTop="1" thickBot="1" x14ac:dyDescent="0.3">
      <c r="B175" s="1" t="s">
        <v>135</v>
      </c>
      <c r="C175" s="2" t="s">
        <v>5674</v>
      </c>
      <c r="D175" s="2" t="s">
        <v>5675</v>
      </c>
      <c r="E175" s="2" t="s">
        <v>5676</v>
      </c>
      <c r="F175" s="2" t="s">
        <v>5677</v>
      </c>
      <c r="G175" s="2" t="s">
        <v>5678</v>
      </c>
      <c r="H175" s="2" t="s">
        <v>5679</v>
      </c>
      <c r="I175" s="2" t="s">
        <v>5680</v>
      </c>
      <c r="J175" s="2" t="s">
        <v>2768</v>
      </c>
      <c r="K175" s="2" t="s">
        <v>5681</v>
      </c>
      <c r="L175" s="2" t="s">
        <v>5682</v>
      </c>
    </row>
    <row r="176" spans="1:29" ht="24.75" thickTop="1" thickBot="1" x14ac:dyDescent="0.3">
      <c r="B176" s="1" t="s">
        <v>146</v>
      </c>
      <c r="C176" s="2" t="s">
        <v>5683</v>
      </c>
      <c r="D176" s="2" t="s">
        <v>5684</v>
      </c>
      <c r="E176" s="2" t="s">
        <v>5685</v>
      </c>
      <c r="F176" s="2" t="s">
        <v>5686</v>
      </c>
      <c r="G176" s="2" t="s">
        <v>5687</v>
      </c>
      <c r="H176" s="2" t="s">
        <v>5688</v>
      </c>
      <c r="I176" s="2" t="s">
        <v>5689</v>
      </c>
      <c r="J176" s="2" t="s">
        <v>5690</v>
      </c>
      <c r="K176" s="2" t="s">
        <v>4329</v>
      </c>
      <c r="L176" s="2" t="s">
        <v>5691</v>
      </c>
    </row>
    <row r="177" spans="1:12" ht="24.75" thickTop="1" thickBot="1" x14ac:dyDescent="0.3">
      <c r="B177" s="1" t="s">
        <v>157</v>
      </c>
      <c r="C177" s="2" t="s">
        <v>5692</v>
      </c>
      <c r="D177" s="2" t="s">
        <v>5693</v>
      </c>
      <c r="E177" s="2" t="s">
        <v>5694</v>
      </c>
      <c r="F177" s="2" t="s">
        <v>5695</v>
      </c>
      <c r="G177" s="2" t="s">
        <v>5696</v>
      </c>
      <c r="H177" s="2" t="s">
        <v>5697</v>
      </c>
      <c r="I177" s="2" t="s">
        <v>5698</v>
      </c>
      <c r="J177" s="2" t="s">
        <v>3003</v>
      </c>
      <c r="K177" s="2" t="s">
        <v>5699</v>
      </c>
      <c r="L177" s="2" t="s">
        <v>5700</v>
      </c>
    </row>
    <row r="178" spans="1:12" ht="24.75" thickTop="1" thickBot="1" x14ac:dyDescent="0.3">
      <c r="B178" s="1" t="s">
        <v>168</v>
      </c>
      <c r="C178" s="2" t="s">
        <v>5701</v>
      </c>
      <c r="D178" s="2" t="s">
        <v>5702</v>
      </c>
      <c r="E178" s="2" t="s">
        <v>5703</v>
      </c>
      <c r="F178" s="2" t="s">
        <v>5704</v>
      </c>
      <c r="G178" s="2" t="s">
        <v>5705</v>
      </c>
      <c r="H178" s="2" t="s">
        <v>3177</v>
      </c>
      <c r="I178" s="2" t="s">
        <v>5706</v>
      </c>
      <c r="J178" s="2" t="s">
        <v>5707</v>
      </c>
      <c r="K178" s="2" t="s">
        <v>5708</v>
      </c>
      <c r="L178" s="2" t="s">
        <v>5709</v>
      </c>
    </row>
    <row r="179" spans="1:12" ht="24.75" thickTop="1" thickBot="1" x14ac:dyDescent="0.3">
      <c r="B179" s="1" t="s">
        <v>179</v>
      </c>
      <c r="C179" s="2" t="s">
        <v>5710</v>
      </c>
      <c r="D179" s="2" t="s">
        <v>5711</v>
      </c>
      <c r="E179" s="2" t="s">
        <v>5712</v>
      </c>
      <c r="F179" s="2" t="s">
        <v>5713</v>
      </c>
      <c r="G179" s="2" t="s">
        <v>5714</v>
      </c>
      <c r="H179" s="2" t="s">
        <v>5715</v>
      </c>
      <c r="I179" s="2" t="s">
        <v>2267</v>
      </c>
      <c r="J179" s="2" t="s">
        <v>568</v>
      </c>
      <c r="K179" s="2" t="s">
        <v>5716</v>
      </c>
      <c r="L179" s="2" t="s">
        <v>5717</v>
      </c>
    </row>
    <row r="180" spans="1:12" ht="24.75" thickTop="1" thickBot="1" x14ac:dyDescent="0.3">
      <c r="B180" s="1" t="s">
        <v>190</v>
      </c>
      <c r="C180" s="2" t="s">
        <v>5718</v>
      </c>
      <c r="D180" s="2" t="s">
        <v>5719</v>
      </c>
      <c r="E180" s="2" t="s">
        <v>5720</v>
      </c>
      <c r="F180" s="2" t="s">
        <v>5721</v>
      </c>
      <c r="G180" s="2" t="s">
        <v>5722</v>
      </c>
      <c r="H180" s="2" t="s">
        <v>5723</v>
      </c>
      <c r="I180" s="2" t="s">
        <v>5724</v>
      </c>
      <c r="J180" s="2" t="s">
        <v>1525</v>
      </c>
      <c r="K180" s="2" t="s">
        <v>4354</v>
      </c>
      <c r="L180" s="2" t="s">
        <v>5725</v>
      </c>
    </row>
    <row r="181" spans="1:12" ht="24.75" thickTop="1" thickBot="1" x14ac:dyDescent="0.3">
      <c r="B181" s="1" t="s">
        <v>201</v>
      </c>
      <c r="C181" s="2" t="s">
        <v>5726</v>
      </c>
      <c r="D181" s="2" t="s">
        <v>5727</v>
      </c>
      <c r="E181" s="2" t="s">
        <v>5728</v>
      </c>
      <c r="F181" s="2" t="s">
        <v>5729</v>
      </c>
      <c r="G181" s="2" t="s">
        <v>5398</v>
      </c>
      <c r="H181" s="2" t="s">
        <v>4357</v>
      </c>
      <c r="I181" s="2" t="s">
        <v>5730</v>
      </c>
      <c r="J181" s="2" t="s">
        <v>588</v>
      </c>
      <c r="K181" s="2" t="s">
        <v>5731</v>
      </c>
      <c r="L181" s="2" t="s">
        <v>5732</v>
      </c>
    </row>
    <row r="182" spans="1:12" ht="15.75" thickTop="1" x14ac:dyDescent="0.25">
      <c r="B182" s="91" t="s">
        <v>4361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1:12" ht="22.5" customHeight="1" x14ac:dyDescent="0.25">
      <c r="B183" s="93" t="s">
        <v>4362</v>
      </c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1:12" ht="15.75" thickBot="1" x14ac:dyDescent="0.3">
      <c r="B184" s="82" t="s">
        <v>3995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</row>
    <row r="185" spans="1:12" ht="16.5" thickTop="1" thickBot="1" x14ac:dyDescent="0.3"/>
    <row r="186" spans="1:12" ht="18.75" customHeight="1" thickTop="1" thickBot="1" x14ac:dyDescent="0.3">
      <c r="A186" s="3" t="s">
        <v>1320</v>
      </c>
      <c r="B186" s="84" t="s">
        <v>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</row>
    <row r="187" spans="1:12" ht="25.5" thickTop="1" thickBot="1" x14ac:dyDescent="0.3">
      <c r="A187" s="4" t="s">
        <v>5733</v>
      </c>
      <c r="B187" s="86" t="s">
        <v>1</v>
      </c>
      <c r="C187" s="88" t="s">
        <v>2</v>
      </c>
      <c r="D187" s="89"/>
      <c r="E187" s="89"/>
      <c r="F187" s="89"/>
      <c r="G187" s="89"/>
      <c r="H187" s="89"/>
      <c r="I187" s="89"/>
      <c r="J187" s="89"/>
      <c r="K187" s="89"/>
      <c r="L187" s="90"/>
    </row>
    <row r="188" spans="1:12" ht="16.5" thickTop="1" thickBot="1" x14ac:dyDescent="0.3">
      <c r="A188" s="4" t="s">
        <v>5734</v>
      </c>
      <c r="B188" s="87"/>
      <c r="C188" s="1">
        <v>1</v>
      </c>
      <c r="D188" s="1">
        <v>2</v>
      </c>
      <c r="E188" s="1">
        <v>5</v>
      </c>
      <c r="F188" s="1">
        <v>10</v>
      </c>
      <c r="G188" s="1">
        <v>25</v>
      </c>
      <c r="H188" s="1">
        <v>50</v>
      </c>
      <c r="I188" s="1">
        <v>100</v>
      </c>
      <c r="J188" s="1">
        <v>200</v>
      </c>
      <c r="K188" s="1">
        <v>500</v>
      </c>
      <c r="L188" s="1">
        <v>1000</v>
      </c>
    </row>
    <row r="189" spans="1:12" ht="24.75" thickTop="1" thickBot="1" x14ac:dyDescent="0.3">
      <c r="A189" s="4" t="s">
        <v>5735</v>
      </c>
      <c r="B189" s="1" t="s">
        <v>3</v>
      </c>
      <c r="C189" s="2" t="s">
        <v>5737</v>
      </c>
      <c r="D189" s="2" t="s">
        <v>5738</v>
      </c>
      <c r="E189" s="2" t="s">
        <v>5739</v>
      </c>
      <c r="F189" s="2" t="s">
        <v>5740</v>
      </c>
      <c r="G189" s="2" t="s">
        <v>5741</v>
      </c>
      <c r="H189" s="2" t="s">
        <v>5742</v>
      </c>
      <c r="I189" s="2" t="s">
        <v>5743</v>
      </c>
      <c r="J189" s="2" t="s">
        <v>5744</v>
      </c>
      <c r="K189" s="2" t="s">
        <v>5745</v>
      </c>
      <c r="L189" s="2" t="s">
        <v>5746</v>
      </c>
    </row>
    <row r="190" spans="1:12" ht="24.75" thickTop="1" thickBot="1" x14ac:dyDescent="0.3">
      <c r="A190" s="4" t="s">
        <v>5736</v>
      </c>
      <c r="B190" s="1" t="s">
        <v>14</v>
      </c>
      <c r="C190" s="2" t="s">
        <v>5747</v>
      </c>
      <c r="D190" s="2" t="s">
        <v>5748</v>
      </c>
      <c r="E190" s="2" t="s">
        <v>5749</v>
      </c>
      <c r="F190" s="2" t="s">
        <v>5750</v>
      </c>
      <c r="G190" s="2" t="s">
        <v>5751</v>
      </c>
      <c r="H190" s="2" t="s">
        <v>5752</v>
      </c>
      <c r="I190" s="2" t="s">
        <v>5753</v>
      </c>
      <c r="J190" s="2" t="s">
        <v>5754</v>
      </c>
      <c r="K190" s="2" t="s">
        <v>2509</v>
      </c>
      <c r="L190" s="2" t="s">
        <v>5755</v>
      </c>
    </row>
    <row r="191" spans="1:12" ht="24.75" thickTop="1" thickBot="1" x14ac:dyDescent="0.3">
      <c r="A191" s="4" t="s">
        <v>4529</v>
      </c>
      <c r="B191" s="1" t="s">
        <v>25</v>
      </c>
      <c r="C191" s="2" t="s">
        <v>5756</v>
      </c>
      <c r="D191" s="2" t="s">
        <v>5757</v>
      </c>
      <c r="E191" s="2" t="s">
        <v>5758</v>
      </c>
      <c r="F191" s="2" t="s">
        <v>5759</v>
      </c>
      <c r="G191" s="2" t="s">
        <v>5760</v>
      </c>
      <c r="H191" s="2" t="s">
        <v>2868</v>
      </c>
      <c r="I191" s="2" t="s">
        <v>5761</v>
      </c>
      <c r="J191" s="2" t="s">
        <v>5762</v>
      </c>
      <c r="K191" s="2" t="s">
        <v>5763</v>
      </c>
      <c r="L191" s="2" t="s">
        <v>5764</v>
      </c>
    </row>
    <row r="192" spans="1:12" ht="24.75" thickTop="1" thickBot="1" x14ac:dyDescent="0.3">
      <c r="B192" s="1" t="s">
        <v>36</v>
      </c>
      <c r="C192" s="2" t="s">
        <v>5765</v>
      </c>
      <c r="D192" s="2" t="s">
        <v>5766</v>
      </c>
      <c r="E192" s="2" t="s">
        <v>2890</v>
      </c>
      <c r="F192" s="2" t="s">
        <v>4216</v>
      </c>
      <c r="G192" s="2" t="s">
        <v>5767</v>
      </c>
      <c r="H192" s="2" t="s">
        <v>5768</v>
      </c>
      <c r="I192" s="2" t="s">
        <v>5769</v>
      </c>
      <c r="J192" s="2" t="s">
        <v>5770</v>
      </c>
      <c r="K192" s="2" t="s">
        <v>5771</v>
      </c>
      <c r="L192" s="2" t="s">
        <v>5772</v>
      </c>
    </row>
    <row r="193" spans="2:29" ht="24.75" thickTop="1" thickBot="1" x14ac:dyDescent="0.3">
      <c r="B193" s="1" t="s">
        <v>47</v>
      </c>
      <c r="C193" s="2" t="s">
        <v>2310</v>
      </c>
      <c r="D193" s="2" t="s">
        <v>5773</v>
      </c>
      <c r="E193" s="2" t="s">
        <v>5774</v>
      </c>
      <c r="F193" s="2" t="s">
        <v>5775</v>
      </c>
      <c r="G193" s="2" t="s">
        <v>5776</v>
      </c>
      <c r="H193" s="2" t="s">
        <v>5777</v>
      </c>
      <c r="I193" s="2" t="s">
        <v>5778</v>
      </c>
      <c r="J193" s="2" t="s">
        <v>5779</v>
      </c>
      <c r="K193" s="2" t="s">
        <v>5780</v>
      </c>
      <c r="L193" s="2" t="s">
        <v>5781</v>
      </c>
    </row>
    <row r="194" spans="2:29" ht="24.75" thickTop="1" thickBot="1" x14ac:dyDescent="0.3">
      <c r="B194" s="1" t="s">
        <v>58</v>
      </c>
      <c r="C194" s="2" t="s">
        <v>5782</v>
      </c>
      <c r="D194" s="2" t="s">
        <v>5783</v>
      </c>
      <c r="E194" s="2" t="s">
        <v>5784</v>
      </c>
      <c r="F194" s="2" t="s">
        <v>5785</v>
      </c>
      <c r="G194" s="2" t="s">
        <v>5786</v>
      </c>
      <c r="H194" s="2" t="s">
        <v>5787</v>
      </c>
      <c r="I194" s="2" t="s">
        <v>5788</v>
      </c>
      <c r="J194" s="2" t="s">
        <v>5789</v>
      </c>
      <c r="K194" s="2" t="s">
        <v>5790</v>
      </c>
      <c r="L194" s="2" t="s">
        <v>5791</v>
      </c>
      <c r="O194" s="1">
        <v>1</v>
      </c>
      <c r="P194" s="1">
        <v>2</v>
      </c>
      <c r="Q194" s="1">
        <v>5</v>
      </c>
      <c r="R194" s="1">
        <v>10</v>
      </c>
      <c r="S194" s="1">
        <v>25</v>
      </c>
      <c r="T194" s="1">
        <v>50</v>
      </c>
      <c r="U194" s="1">
        <v>100</v>
      </c>
      <c r="V194" s="1">
        <v>200</v>
      </c>
      <c r="W194" s="1">
        <v>500</v>
      </c>
      <c r="X194" s="1">
        <v>1000</v>
      </c>
      <c r="Z194" s="110">
        <v>1</v>
      </c>
      <c r="AA194" s="109">
        <v>64.785299999999992</v>
      </c>
      <c r="AB194" s="109">
        <v>59.450039999999994</v>
      </c>
      <c r="AC194" s="109">
        <v>71.390860000000004</v>
      </c>
    </row>
    <row r="195" spans="2:29" ht="24.75" thickTop="1" thickBot="1" x14ac:dyDescent="0.3">
      <c r="B195" s="1" t="s">
        <v>69</v>
      </c>
      <c r="C195" s="2" t="s">
        <v>5792</v>
      </c>
      <c r="D195" s="2" t="s">
        <v>5793</v>
      </c>
      <c r="E195" s="2" t="s">
        <v>5794</v>
      </c>
      <c r="F195" s="2" t="s">
        <v>5795</v>
      </c>
      <c r="G195" s="2" t="s">
        <v>5796</v>
      </c>
      <c r="H195" s="2" t="s">
        <v>5797</v>
      </c>
      <c r="I195" s="2" t="s">
        <v>5798</v>
      </c>
      <c r="J195" s="2" t="s">
        <v>5799</v>
      </c>
      <c r="K195" s="2" t="s">
        <v>5800</v>
      </c>
      <c r="L195" s="2" t="s">
        <v>5801</v>
      </c>
      <c r="N195" s="1" t="s">
        <v>102</v>
      </c>
      <c r="O195" s="2">
        <v>2.5499999999999998</v>
      </c>
      <c r="P195" s="2">
        <v>3.07</v>
      </c>
      <c r="Q195" s="2">
        <v>3.91</v>
      </c>
      <c r="R195" s="2">
        <v>4.63</v>
      </c>
      <c r="S195" s="2">
        <v>5.75</v>
      </c>
      <c r="T195" s="2">
        <v>6.74</v>
      </c>
      <c r="U195" s="2">
        <v>7.85</v>
      </c>
      <c r="V195" s="2">
        <v>9.1300000000000008</v>
      </c>
      <c r="W195" s="2">
        <v>11.1</v>
      </c>
      <c r="X195" s="2">
        <v>12.8</v>
      </c>
      <c r="Z195">
        <v>2</v>
      </c>
      <c r="AA195" s="35">
        <v>77.996419999999986</v>
      </c>
      <c r="AB195" s="35">
        <v>71.644919999999999</v>
      </c>
      <c r="AC195" s="35">
        <v>86.126339999999999</v>
      </c>
    </row>
    <row r="196" spans="2:29" ht="24.75" thickTop="1" thickBot="1" x14ac:dyDescent="0.3">
      <c r="B196" s="1" t="s">
        <v>80</v>
      </c>
      <c r="C196" s="2" t="s">
        <v>5802</v>
      </c>
      <c r="D196" s="2" t="s">
        <v>5803</v>
      </c>
      <c r="E196" s="2" t="s">
        <v>5804</v>
      </c>
      <c r="F196" s="2" t="s">
        <v>5805</v>
      </c>
      <c r="G196" s="2" t="s">
        <v>5806</v>
      </c>
      <c r="H196" s="2" t="s">
        <v>5807</v>
      </c>
      <c r="I196" s="2" t="s">
        <v>5808</v>
      </c>
      <c r="J196" s="2" t="s">
        <v>5809</v>
      </c>
      <c r="K196" s="2" t="s">
        <v>5810</v>
      </c>
      <c r="L196" s="2" t="s">
        <v>5811</v>
      </c>
      <c r="N196" s="1" t="s">
        <v>102</v>
      </c>
      <c r="O196" s="2">
        <v>2.34</v>
      </c>
      <c r="P196" s="2">
        <v>2.82</v>
      </c>
      <c r="Q196" s="2">
        <v>3.58</v>
      </c>
      <c r="R196" s="2">
        <v>4.22</v>
      </c>
      <c r="S196" s="2">
        <v>5.2</v>
      </c>
      <c r="T196" s="2">
        <v>6.05</v>
      </c>
      <c r="U196" s="2">
        <v>6.98</v>
      </c>
      <c r="V196" s="2">
        <v>8.02</v>
      </c>
      <c r="W196" s="2">
        <v>9.59</v>
      </c>
      <c r="X196" s="2">
        <v>10.9</v>
      </c>
      <c r="Z196">
        <v>5</v>
      </c>
      <c r="AA196" s="35">
        <v>99.337459999999993</v>
      </c>
      <c r="AB196" s="35">
        <v>90.953479999999999</v>
      </c>
      <c r="AC196" s="35">
        <v>109.24579999999999</v>
      </c>
    </row>
    <row r="197" spans="2:29" ht="24.75" thickTop="1" thickBot="1" x14ac:dyDescent="0.3">
      <c r="B197" s="1" t="s">
        <v>91</v>
      </c>
      <c r="C197" s="2" t="s">
        <v>5812</v>
      </c>
      <c r="D197" s="2" t="s">
        <v>5813</v>
      </c>
      <c r="E197" s="2" t="s">
        <v>5814</v>
      </c>
      <c r="F197" s="2" t="s">
        <v>5815</v>
      </c>
      <c r="G197" s="2" t="s">
        <v>5816</v>
      </c>
      <c r="H197" s="2" t="s">
        <v>5817</v>
      </c>
      <c r="I197" s="2" t="s">
        <v>5818</v>
      </c>
      <c r="J197" s="2" t="s">
        <v>5819</v>
      </c>
      <c r="K197" s="2" t="s">
        <v>5820</v>
      </c>
      <c r="L197" s="2" t="s">
        <v>5821</v>
      </c>
      <c r="N197" s="1" t="s">
        <v>102</v>
      </c>
      <c r="O197" s="2">
        <v>2.81</v>
      </c>
      <c r="P197" s="2">
        <v>3.39</v>
      </c>
      <c r="Q197" s="2">
        <v>4.3</v>
      </c>
      <c r="R197" s="2">
        <v>5.09</v>
      </c>
      <c r="S197" s="2">
        <v>6.29</v>
      </c>
      <c r="T197" s="2">
        <v>7.34</v>
      </c>
      <c r="U197" s="2">
        <v>8.5399999999999991</v>
      </c>
      <c r="V197" s="2">
        <v>9.9</v>
      </c>
      <c r="W197" s="2">
        <v>12</v>
      </c>
      <c r="X197" s="2">
        <v>13.9</v>
      </c>
      <c r="Z197">
        <v>10</v>
      </c>
      <c r="AA197" s="35">
        <v>117.62978</v>
      </c>
      <c r="AB197" s="35">
        <v>107.21331999999998</v>
      </c>
      <c r="AC197" s="35">
        <v>129.31654</v>
      </c>
    </row>
    <row r="198" spans="2:29" ht="24.75" thickTop="1" thickBot="1" x14ac:dyDescent="0.3">
      <c r="B198" s="1" t="s">
        <v>102</v>
      </c>
      <c r="C198" s="2" t="s">
        <v>5822</v>
      </c>
      <c r="D198" s="2" t="s">
        <v>5823</v>
      </c>
      <c r="E198" s="2" t="s">
        <v>5824</v>
      </c>
      <c r="F198" s="2" t="s">
        <v>5825</v>
      </c>
      <c r="G198" s="2" t="s">
        <v>5826</v>
      </c>
      <c r="H198" s="2" t="s">
        <v>5827</v>
      </c>
      <c r="I198" s="2" t="s">
        <v>5828</v>
      </c>
      <c r="J198" s="2" t="s">
        <v>5829</v>
      </c>
      <c r="K198" s="2" t="s">
        <v>5830</v>
      </c>
      <c r="L198" s="2" t="s">
        <v>5831</v>
      </c>
      <c r="O198" s="1">
        <v>1</v>
      </c>
      <c r="P198" s="1">
        <v>2</v>
      </c>
      <c r="Q198" s="1">
        <v>5</v>
      </c>
      <c r="R198" s="1">
        <v>10</v>
      </c>
      <c r="S198" s="1">
        <v>25</v>
      </c>
      <c r="T198" s="1">
        <v>50</v>
      </c>
      <c r="U198" s="1">
        <v>100</v>
      </c>
      <c r="V198" s="1">
        <v>200</v>
      </c>
      <c r="W198" s="1">
        <v>500</v>
      </c>
      <c r="X198" s="1">
        <v>1000</v>
      </c>
      <c r="Z198">
        <v>25</v>
      </c>
      <c r="AA198" s="35">
        <v>146.08449999999999</v>
      </c>
      <c r="AB198" s="35">
        <v>132.1112</v>
      </c>
      <c r="AC198" s="35">
        <v>159.80374</v>
      </c>
    </row>
    <row r="199" spans="2:29" ht="24.75" thickTop="1" thickBot="1" x14ac:dyDescent="0.3">
      <c r="B199" s="1" t="s">
        <v>113</v>
      </c>
      <c r="C199" s="2" t="s">
        <v>5832</v>
      </c>
      <c r="D199" s="2" t="s">
        <v>5833</v>
      </c>
      <c r="E199" s="2" t="s">
        <v>5834</v>
      </c>
      <c r="F199" s="2" t="s">
        <v>5835</v>
      </c>
      <c r="G199" s="2" t="s">
        <v>5836</v>
      </c>
      <c r="H199" s="2" t="s">
        <v>5837</v>
      </c>
      <c r="I199" s="2" t="s">
        <v>5838</v>
      </c>
      <c r="J199" s="2" t="s">
        <v>5839</v>
      </c>
      <c r="K199" s="2" t="s">
        <v>3668</v>
      </c>
      <c r="L199" s="2" t="s">
        <v>5840</v>
      </c>
      <c r="N199" s="1" t="s">
        <v>102</v>
      </c>
      <c r="O199" s="47">
        <f>O195*25.406</f>
        <v>64.785299999999992</v>
      </c>
      <c r="P199" s="47">
        <f t="shared" ref="P199:X199" si="21">P195*25.406</f>
        <v>77.996419999999986</v>
      </c>
      <c r="Q199" s="47">
        <f t="shared" si="21"/>
        <v>99.337459999999993</v>
      </c>
      <c r="R199" s="47">
        <f t="shared" si="21"/>
        <v>117.62978</v>
      </c>
      <c r="S199" s="47">
        <f t="shared" si="21"/>
        <v>146.08449999999999</v>
      </c>
      <c r="T199" s="47">
        <f t="shared" si="21"/>
        <v>171.23643999999999</v>
      </c>
      <c r="U199" s="47">
        <f t="shared" si="21"/>
        <v>199.43709999999999</v>
      </c>
      <c r="V199" s="47">
        <f t="shared" si="21"/>
        <v>231.95678000000001</v>
      </c>
      <c r="W199" s="47">
        <f t="shared" si="21"/>
        <v>282.00659999999999</v>
      </c>
      <c r="X199" s="47">
        <f t="shared" si="21"/>
        <v>325.1968</v>
      </c>
      <c r="Z199">
        <v>50</v>
      </c>
      <c r="AA199" s="35">
        <v>171.23643999999999</v>
      </c>
      <c r="AB199" s="35">
        <v>153.7063</v>
      </c>
      <c r="AC199" s="35">
        <v>186.48003999999997</v>
      </c>
    </row>
    <row r="200" spans="2:29" ht="24.75" thickTop="1" thickBot="1" x14ac:dyDescent="0.3">
      <c r="B200" s="1" t="s">
        <v>124</v>
      </c>
      <c r="C200" s="2" t="s">
        <v>5841</v>
      </c>
      <c r="D200" s="2" t="s">
        <v>5842</v>
      </c>
      <c r="E200" s="2" t="s">
        <v>5843</v>
      </c>
      <c r="F200" s="2" t="s">
        <v>5844</v>
      </c>
      <c r="G200" s="2" t="s">
        <v>5845</v>
      </c>
      <c r="H200" s="2" t="s">
        <v>5846</v>
      </c>
      <c r="I200" s="2" t="s">
        <v>5847</v>
      </c>
      <c r="J200" s="2" t="s">
        <v>5848</v>
      </c>
      <c r="K200" s="2" t="s">
        <v>5849</v>
      </c>
      <c r="L200" s="2" t="s">
        <v>699</v>
      </c>
      <c r="N200" s="1" t="s">
        <v>102</v>
      </c>
      <c r="O200" s="47">
        <f t="shared" ref="O200:X201" si="22">O196*25.406</f>
        <v>59.450039999999994</v>
      </c>
      <c r="P200" s="47">
        <f t="shared" si="22"/>
        <v>71.644919999999999</v>
      </c>
      <c r="Q200" s="47">
        <f t="shared" si="22"/>
        <v>90.953479999999999</v>
      </c>
      <c r="R200" s="47">
        <f t="shared" si="22"/>
        <v>107.21331999999998</v>
      </c>
      <c r="S200" s="47">
        <f t="shared" si="22"/>
        <v>132.1112</v>
      </c>
      <c r="T200" s="47">
        <f t="shared" si="22"/>
        <v>153.7063</v>
      </c>
      <c r="U200" s="47">
        <f t="shared" si="22"/>
        <v>177.33387999999999</v>
      </c>
      <c r="V200" s="47">
        <f t="shared" si="22"/>
        <v>203.75611999999998</v>
      </c>
      <c r="W200" s="47">
        <f t="shared" si="22"/>
        <v>243.64353999999997</v>
      </c>
      <c r="X200" s="47">
        <f t="shared" si="22"/>
        <v>276.92539999999997</v>
      </c>
      <c r="Z200">
        <v>100</v>
      </c>
      <c r="AA200" s="35">
        <v>199.43709999999999</v>
      </c>
      <c r="AB200" s="35">
        <v>177.33387999999999</v>
      </c>
      <c r="AC200" s="35">
        <v>216.96723999999998</v>
      </c>
    </row>
    <row r="201" spans="2:29" ht="24.75" thickTop="1" thickBot="1" x14ac:dyDescent="0.3">
      <c r="B201" s="1" t="s">
        <v>135</v>
      </c>
      <c r="C201" s="2" t="s">
        <v>5850</v>
      </c>
      <c r="D201" s="2" t="s">
        <v>5851</v>
      </c>
      <c r="E201" s="2" t="s">
        <v>5852</v>
      </c>
      <c r="F201" s="2" t="s">
        <v>5853</v>
      </c>
      <c r="G201" s="2" t="s">
        <v>5854</v>
      </c>
      <c r="H201" s="2" t="s">
        <v>5855</v>
      </c>
      <c r="I201" s="2" t="s">
        <v>5856</v>
      </c>
      <c r="J201" s="2" t="s">
        <v>5857</v>
      </c>
      <c r="K201" s="2" t="s">
        <v>5858</v>
      </c>
      <c r="L201" s="2" t="s">
        <v>3312</v>
      </c>
      <c r="N201" s="1" t="s">
        <v>102</v>
      </c>
      <c r="O201" s="47">
        <f t="shared" si="22"/>
        <v>71.390860000000004</v>
      </c>
      <c r="P201" s="47">
        <f t="shared" si="22"/>
        <v>86.126339999999999</v>
      </c>
      <c r="Q201" s="47">
        <f t="shared" si="22"/>
        <v>109.24579999999999</v>
      </c>
      <c r="R201" s="47">
        <f t="shared" si="22"/>
        <v>129.31654</v>
      </c>
      <c r="S201" s="47">
        <f t="shared" si="22"/>
        <v>159.80374</v>
      </c>
      <c r="T201" s="47">
        <f t="shared" si="22"/>
        <v>186.48003999999997</v>
      </c>
      <c r="U201" s="47">
        <f t="shared" si="22"/>
        <v>216.96723999999998</v>
      </c>
      <c r="V201" s="47">
        <f t="shared" si="22"/>
        <v>251.51939999999999</v>
      </c>
      <c r="W201" s="47">
        <f t="shared" si="22"/>
        <v>304.87199999999996</v>
      </c>
      <c r="X201" s="47">
        <f t="shared" si="22"/>
        <v>353.14339999999999</v>
      </c>
      <c r="Z201" s="80">
        <v>15</v>
      </c>
      <c r="AA201" s="35">
        <f>66.012*Z201^0.244</f>
        <v>127.81715840485145</v>
      </c>
      <c r="AB201" s="81">
        <f>60.902*Z201^0.2371</f>
        <v>115.73981729700145</v>
      </c>
      <c r="AC201" s="81">
        <f>72.944*Z201^0.2407</f>
        <v>139.98282085148912</v>
      </c>
    </row>
    <row r="202" spans="2:29" ht="24.75" thickTop="1" thickBot="1" x14ac:dyDescent="0.3">
      <c r="B202" s="1" t="s">
        <v>146</v>
      </c>
      <c r="C202" s="2" t="s">
        <v>5859</v>
      </c>
      <c r="D202" s="2" t="s">
        <v>5860</v>
      </c>
      <c r="E202" s="2" t="s">
        <v>5861</v>
      </c>
      <c r="F202" s="2" t="s">
        <v>5862</v>
      </c>
      <c r="G202" s="2" t="s">
        <v>5863</v>
      </c>
      <c r="H202" s="2" t="s">
        <v>5864</v>
      </c>
      <c r="I202" s="2" t="s">
        <v>5865</v>
      </c>
      <c r="J202" s="2" t="s">
        <v>5866</v>
      </c>
      <c r="K202" s="2" t="s">
        <v>1846</v>
      </c>
      <c r="L202" s="2" t="s">
        <v>5867</v>
      </c>
      <c r="Z202" s="80">
        <v>30</v>
      </c>
      <c r="AA202" s="35">
        <f>66.012*Z202^0.244</f>
        <v>151.37023220666453</v>
      </c>
      <c r="AB202" s="81">
        <f>60.902*Z202^0.2371</f>
        <v>136.41339086547373</v>
      </c>
      <c r="AC202" s="81">
        <f>72.944*Z202^0.2407</f>
        <v>165.39891674065629</v>
      </c>
    </row>
    <row r="203" spans="2:29" ht="24.75" thickTop="1" thickBot="1" x14ac:dyDescent="0.3">
      <c r="B203" s="1" t="s">
        <v>157</v>
      </c>
      <c r="C203" s="2" t="s">
        <v>5868</v>
      </c>
      <c r="D203" s="2" t="s">
        <v>5869</v>
      </c>
      <c r="E203" s="2" t="s">
        <v>5870</v>
      </c>
      <c r="F203" s="2" t="s">
        <v>5871</v>
      </c>
      <c r="G203" s="2" t="s">
        <v>5872</v>
      </c>
      <c r="H203" s="2" t="s">
        <v>2247</v>
      </c>
      <c r="I203" s="2" t="s">
        <v>5873</v>
      </c>
      <c r="J203" s="2" t="s">
        <v>5874</v>
      </c>
      <c r="K203" s="2" t="s">
        <v>5875</v>
      </c>
      <c r="L203" s="2" t="s">
        <v>5876</v>
      </c>
    </row>
    <row r="204" spans="2:29" ht="24.75" thickTop="1" thickBot="1" x14ac:dyDescent="0.3">
      <c r="B204" s="1" t="s">
        <v>168</v>
      </c>
      <c r="C204" s="2" t="s">
        <v>5877</v>
      </c>
      <c r="D204" s="2" t="s">
        <v>5878</v>
      </c>
      <c r="E204" s="2" t="s">
        <v>5879</v>
      </c>
      <c r="F204" s="2" t="s">
        <v>5880</v>
      </c>
      <c r="G204" s="2" t="s">
        <v>5881</v>
      </c>
      <c r="H204" s="2" t="s">
        <v>5882</v>
      </c>
      <c r="I204" s="2" t="s">
        <v>5883</v>
      </c>
      <c r="J204" s="2" t="s">
        <v>5884</v>
      </c>
      <c r="K204" s="2" t="s">
        <v>5885</v>
      </c>
      <c r="L204" s="2" t="s">
        <v>5886</v>
      </c>
    </row>
    <row r="205" spans="2:29" ht="24.75" thickTop="1" thickBot="1" x14ac:dyDescent="0.3">
      <c r="B205" s="1" t="s">
        <v>179</v>
      </c>
      <c r="C205" s="2" t="s">
        <v>5887</v>
      </c>
      <c r="D205" s="2" t="s">
        <v>5888</v>
      </c>
      <c r="E205" s="2" t="s">
        <v>5889</v>
      </c>
      <c r="F205" s="2" t="s">
        <v>1304</v>
      </c>
      <c r="G205" s="2" t="s">
        <v>3194</v>
      </c>
      <c r="H205" s="2" t="s">
        <v>5890</v>
      </c>
      <c r="I205" s="2" t="s">
        <v>5891</v>
      </c>
      <c r="J205" s="2" t="s">
        <v>377</v>
      </c>
      <c r="K205" s="2" t="s">
        <v>5892</v>
      </c>
      <c r="L205" s="2" t="s">
        <v>5893</v>
      </c>
    </row>
    <row r="206" spans="2:29" ht="24.75" thickTop="1" thickBot="1" x14ac:dyDescent="0.3">
      <c r="B206" s="1" t="s">
        <v>190</v>
      </c>
      <c r="C206" s="2" t="s">
        <v>5894</v>
      </c>
      <c r="D206" s="2" t="s">
        <v>5895</v>
      </c>
      <c r="E206" s="2" t="s">
        <v>5896</v>
      </c>
      <c r="F206" s="2" t="s">
        <v>5897</v>
      </c>
      <c r="G206" s="2" t="s">
        <v>5898</v>
      </c>
      <c r="H206" s="2" t="s">
        <v>385</v>
      </c>
      <c r="I206" s="2" t="s">
        <v>5215</v>
      </c>
      <c r="J206" s="2" t="s">
        <v>5899</v>
      </c>
      <c r="K206" s="2" t="s">
        <v>5900</v>
      </c>
      <c r="L206" s="2" t="s">
        <v>5901</v>
      </c>
    </row>
    <row r="207" spans="2:29" ht="24.75" thickTop="1" thickBot="1" x14ac:dyDescent="0.3">
      <c r="B207" s="1" t="s">
        <v>201</v>
      </c>
      <c r="C207" s="2" t="s">
        <v>5902</v>
      </c>
      <c r="D207" s="2" t="s">
        <v>5903</v>
      </c>
      <c r="E207" s="2" t="s">
        <v>5904</v>
      </c>
      <c r="F207" s="2" t="s">
        <v>5905</v>
      </c>
      <c r="G207" s="2" t="s">
        <v>5906</v>
      </c>
      <c r="H207" s="2" t="s">
        <v>5907</v>
      </c>
      <c r="I207" s="2" t="s">
        <v>5908</v>
      </c>
      <c r="J207" s="2" t="s">
        <v>5909</v>
      </c>
      <c r="K207" s="2" t="s">
        <v>5910</v>
      </c>
      <c r="L207" s="2" t="s">
        <v>5911</v>
      </c>
    </row>
    <row r="208" spans="2:29" ht="15.75" thickTop="1" x14ac:dyDescent="0.25">
      <c r="B208" s="91" t="s">
        <v>4361</v>
      </c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1:29" ht="22.5" customHeight="1" x14ac:dyDescent="0.25">
      <c r="B209" s="93" t="s">
        <v>4362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1:29" ht="15.75" thickBot="1" x14ac:dyDescent="0.3">
      <c r="B210" s="82" t="s">
        <v>3995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</row>
    <row r="211" spans="1:29" ht="16.5" thickTop="1" thickBot="1" x14ac:dyDescent="0.3"/>
    <row r="212" spans="1:29" ht="18.75" customHeight="1" thickTop="1" thickBot="1" x14ac:dyDescent="0.3">
      <c r="A212" s="3" t="s">
        <v>1320</v>
      </c>
      <c r="B212" s="84" t="s">
        <v>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</row>
    <row r="213" spans="1:29" ht="25.5" thickTop="1" thickBot="1" x14ac:dyDescent="0.3">
      <c r="A213" s="4" t="s">
        <v>5912</v>
      </c>
      <c r="B213" s="86" t="s">
        <v>1</v>
      </c>
      <c r="C213" s="88" t="s">
        <v>2</v>
      </c>
      <c r="D213" s="89"/>
      <c r="E213" s="89"/>
      <c r="F213" s="89"/>
      <c r="G213" s="89"/>
      <c r="H213" s="89"/>
      <c r="I213" s="89"/>
      <c r="J213" s="89"/>
      <c r="K213" s="89"/>
      <c r="L213" s="90"/>
    </row>
    <row r="214" spans="1:29" ht="16.5" thickTop="1" thickBot="1" x14ac:dyDescent="0.3">
      <c r="A214" s="4" t="s">
        <v>5913</v>
      </c>
      <c r="B214" s="87"/>
      <c r="C214" s="1">
        <v>1</v>
      </c>
      <c r="D214" s="1">
        <v>2</v>
      </c>
      <c r="E214" s="1">
        <v>5</v>
      </c>
      <c r="F214" s="1">
        <v>10</v>
      </c>
      <c r="G214" s="1">
        <v>25</v>
      </c>
      <c r="H214" s="1">
        <v>50</v>
      </c>
      <c r="I214" s="1">
        <v>100</v>
      </c>
      <c r="J214" s="1">
        <v>200</v>
      </c>
      <c r="K214" s="1">
        <v>500</v>
      </c>
      <c r="L214" s="1">
        <v>1000</v>
      </c>
    </row>
    <row r="215" spans="1:29" ht="24.75" thickTop="1" thickBot="1" x14ac:dyDescent="0.3">
      <c r="A215" s="4" t="s">
        <v>5914</v>
      </c>
      <c r="B215" s="1" t="s">
        <v>3</v>
      </c>
      <c r="C215" s="2" t="s">
        <v>5916</v>
      </c>
      <c r="D215" s="2" t="s">
        <v>5917</v>
      </c>
      <c r="E215" s="2" t="s">
        <v>5918</v>
      </c>
      <c r="F215" s="2" t="s">
        <v>5919</v>
      </c>
      <c r="G215" s="2" t="s">
        <v>5920</v>
      </c>
      <c r="H215" s="2" t="s">
        <v>5921</v>
      </c>
      <c r="I215" s="2" t="s">
        <v>5922</v>
      </c>
      <c r="J215" s="2" t="s">
        <v>5923</v>
      </c>
      <c r="K215" s="2" t="s">
        <v>5924</v>
      </c>
      <c r="L215" s="2" t="s">
        <v>5925</v>
      </c>
    </row>
    <row r="216" spans="1:29" ht="24.75" thickTop="1" thickBot="1" x14ac:dyDescent="0.3">
      <c r="A216" s="4" t="s">
        <v>5915</v>
      </c>
      <c r="B216" s="1" t="s">
        <v>14</v>
      </c>
      <c r="C216" s="2" t="s">
        <v>5926</v>
      </c>
      <c r="D216" s="2" t="s">
        <v>5927</v>
      </c>
      <c r="E216" s="2" t="s">
        <v>5928</v>
      </c>
      <c r="F216" s="2" t="s">
        <v>5929</v>
      </c>
      <c r="G216" s="2" t="s">
        <v>5930</v>
      </c>
      <c r="H216" s="2" t="s">
        <v>5931</v>
      </c>
      <c r="I216" s="2" t="s">
        <v>3220</v>
      </c>
      <c r="J216" s="2" t="s">
        <v>5932</v>
      </c>
      <c r="K216" s="2" t="s">
        <v>5933</v>
      </c>
      <c r="L216" s="2" t="s">
        <v>5934</v>
      </c>
    </row>
    <row r="217" spans="1:29" ht="24.75" thickTop="1" thickBot="1" x14ac:dyDescent="0.3">
      <c r="B217" s="1" t="s">
        <v>25</v>
      </c>
      <c r="C217" s="2" t="s">
        <v>5935</v>
      </c>
      <c r="D217" s="2" t="s">
        <v>5936</v>
      </c>
      <c r="E217" s="2" t="s">
        <v>5937</v>
      </c>
      <c r="F217" s="2" t="s">
        <v>5938</v>
      </c>
      <c r="G217" s="2" t="s">
        <v>1753</v>
      </c>
      <c r="H217" s="2" t="s">
        <v>5939</v>
      </c>
      <c r="I217" s="2" t="s">
        <v>4211</v>
      </c>
      <c r="J217" s="2" t="s">
        <v>5940</v>
      </c>
      <c r="K217" s="2" t="s">
        <v>5941</v>
      </c>
      <c r="L217" s="2" t="s">
        <v>5942</v>
      </c>
    </row>
    <row r="218" spans="1:29" ht="24.75" thickTop="1" thickBot="1" x14ac:dyDescent="0.3">
      <c r="B218" s="1" t="s">
        <v>36</v>
      </c>
      <c r="C218" s="2" t="s">
        <v>5943</v>
      </c>
      <c r="D218" s="2" t="s">
        <v>5944</v>
      </c>
      <c r="E218" s="2" t="s">
        <v>5945</v>
      </c>
      <c r="F218" s="2" t="s">
        <v>5946</v>
      </c>
      <c r="G218" s="2" t="s">
        <v>5947</v>
      </c>
      <c r="H218" s="2" t="s">
        <v>5948</v>
      </c>
      <c r="I218" s="2" t="s">
        <v>5949</v>
      </c>
      <c r="J218" s="2" t="s">
        <v>5950</v>
      </c>
      <c r="K218" s="2" t="s">
        <v>5951</v>
      </c>
      <c r="L218" s="2" t="s">
        <v>5952</v>
      </c>
    </row>
    <row r="219" spans="1:29" ht="24.75" thickTop="1" thickBot="1" x14ac:dyDescent="0.3">
      <c r="B219" s="1" t="s">
        <v>47</v>
      </c>
      <c r="C219" s="2" t="s">
        <v>5953</v>
      </c>
      <c r="D219" s="2" t="s">
        <v>5954</v>
      </c>
      <c r="E219" s="2" t="s">
        <v>5955</v>
      </c>
      <c r="F219" s="2" t="s">
        <v>5956</v>
      </c>
      <c r="G219" s="2" t="s">
        <v>5957</v>
      </c>
      <c r="H219" s="2" t="s">
        <v>5958</v>
      </c>
      <c r="I219" s="2" t="s">
        <v>5959</v>
      </c>
      <c r="J219" s="2" t="s">
        <v>5960</v>
      </c>
      <c r="K219" s="2" t="s">
        <v>5961</v>
      </c>
      <c r="L219" s="2" t="s">
        <v>5962</v>
      </c>
    </row>
    <row r="220" spans="1:29" ht="24.75" thickTop="1" thickBot="1" x14ac:dyDescent="0.3">
      <c r="B220" s="1" t="s">
        <v>58</v>
      </c>
      <c r="C220" s="2" t="s">
        <v>5963</v>
      </c>
      <c r="D220" s="2" t="s">
        <v>5964</v>
      </c>
      <c r="E220" s="2" t="s">
        <v>5965</v>
      </c>
      <c r="F220" s="2" t="s">
        <v>5966</v>
      </c>
      <c r="G220" s="2" t="s">
        <v>5967</v>
      </c>
      <c r="H220" s="2" t="s">
        <v>5968</v>
      </c>
      <c r="I220" s="2" t="s">
        <v>5969</v>
      </c>
      <c r="J220" s="2" t="s">
        <v>5970</v>
      </c>
      <c r="K220" s="2" t="s">
        <v>5971</v>
      </c>
      <c r="L220" s="2" t="s">
        <v>5972</v>
      </c>
    </row>
    <row r="221" spans="1:29" ht="24.75" thickTop="1" thickBot="1" x14ac:dyDescent="0.3">
      <c r="B221" s="1" t="s">
        <v>69</v>
      </c>
      <c r="C221" s="2" t="s">
        <v>5973</v>
      </c>
      <c r="D221" s="2" t="s">
        <v>5974</v>
      </c>
      <c r="E221" s="2" t="s">
        <v>5975</v>
      </c>
      <c r="F221" s="2" t="s">
        <v>5976</v>
      </c>
      <c r="G221" s="2" t="s">
        <v>5977</v>
      </c>
      <c r="H221" s="2" t="s">
        <v>5978</v>
      </c>
      <c r="I221" s="2" t="s">
        <v>5979</v>
      </c>
      <c r="J221" s="2" t="s">
        <v>5980</v>
      </c>
      <c r="K221" s="2" t="s">
        <v>5981</v>
      </c>
      <c r="L221" s="2" t="s">
        <v>5982</v>
      </c>
      <c r="Z221" s="110">
        <v>1</v>
      </c>
      <c r="AA221" s="109">
        <v>59.450039999999994</v>
      </c>
      <c r="AB221" s="109">
        <v>54.368839999999999</v>
      </c>
      <c r="AC221" s="109">
        <v>65.547479999999993</v>
      </c>
    </row>
    <row r="222" spans="1:29" ht="24.75" thickTop="1" thickBot="1" x14ac:dyDescent="0.3">
      <c r="B222" s="1" t="s">
        <v>80</v>
      </c>
      <c r="C222" s="2" t="s">
        <v>5983</v>
      </c>
      <c r="D222" s="2" t="s">
        <v>5984</v>
      </c>
      <c r="E222" s="2" t="s">
        <v>5985</v>
      </c>
      <c r="F222" s="2" t="s">
        <v>5986</v>
      </c>
      <c r="G222" s="2" t="s">
        <v>5987</v>
      </c>
      <c r="H222" s="2" t="s">
        <v>5988</v>
      </c>
      <c r="I222" s="2" t="s">
        <v>5989</v>
      </c>
      <c r="J222" s="2" t="s">
        <v>5990</v>
      </c>
      <c r="K222" s="2" t="s">
        <v>5991</v>
      </c>
      <c r="L222" s="2" t="s">
        <v>5992</v>
      </c>
      <c r="Z222" s="38">
        <v>2</v>
      </c>
      <c r="AA222" s="35">
        <v>71.390860000000004</v>
      </c>
      <c r="AB222" s="35">
        <v>65.039360000000002</v>
      </c>
      <c r="AC222" s="35">
        <v>78.504539999999992</v>
      </c>
    </row>
    <row r="223" spans="1:29" ht="24.75" thickTop="1" thickBot="1" x14ac:dyDescent="0.3">
      <c r="B223" s="1" t="s">
        <v>91</v>
      </c>
      <c r="C223" s="2" t="s">
        <v>5993</v>
      </c>
      <c r="D223" s="2" t="s">
        <v>2547</v>
      </c>
      <c r="E223" s="2" t="s">
        <v>5994</v>
      </c>
      <c r="F223" s="2" t="s">
        <v>5995</v>
      </c>
      <c r="G223" s="2" t="s">
        <v>5996</v>
      </c>
      <c r="H223" s="2" t="s">
        <v>5997</v>
      </c>
      <c r="I223" s="2" t="s">
        <v>5998</v>
      </c>
      <c r="J223" s="2" t="s">
        <v>5999</v>
      </c>
      <c r="K223" s="2" t="s">
        <v>6000</v>
      </c>
      <c r="L223" s="2" t="s">
        <v>6001</v>
      </c>
      <c r="O223" s="1">
        <v>1</v>
      </c>
      <c r="P223" s="1">
        <v>2</v>
      </c>
      <c r="Q223" s="1">
        <v>5</v>
      </c>
      <c r="R223" s="1">
        <v>10</v>
      </c>
      <c r="S223" s="1">
        <v>25</v>
      </c>
      <c r="T223" s="1">
        <v>50</v>
      </c>
      <c r="U223" s="1">
        <v>100</v>
      </c>
      <c r="V223" s="1">
        <v>200</v>
      </c>
      <c r="W223" s="1">
        <v>500</v>
      </c>
      <c r="X223" s="1">
        <v>1000</v>
      </c>
      <c r="Z223" s="38">
        <v>5</v>
      </c>
      <c r="AA223" s="35">
        <v>88.666939999999997</v>
      </c>
      <c r="AB223" s="35">
        <v>80.791079999999994</v>
      </c>
      <c r="AC223" s="35">
        <v>97.559039999999996</v>
      </c>
    </row>
    <row r="224" spans="1:29" ht="24.75" thickTop="1" thickBot="1" x14ac:dyDescent="0.3">
      <c r="B224" s="1" t="s">
        <v>102</v>
      </c>
      <c r="C224" s="2" t="s">
        <v>6002</v>
      </c>
      <c r="D224" s="2" t="s">
        <v>6003</v>
      </c>
      <c r="E224" s="2" t="s">
        <v>6004</v>
      </c>
      <c r="F224" s="2" t="s">
        <v>6005</v>
      </c>
      <c r="G224" s="2" t="s">
        <v>6006</v>
      </c>
      <c r="H224" s="2" t="s">
        <v>6007</v>
      </c>
      <c r="I224" s="2" t="s">
        <v>6008</v>
      </c>
      <c r="J224" s="2" t="s">
        <v>6009</v>
      </c>
      <c r="K224" s="2" t="s">
        <v>6010</v>
      </c>
      <c r="L224" s="2" t="s">
        <v>6011</v>
      </c>
      <c r="N224" s="1" t="s">
        <v>102</v>
      </c>
      <c r="O224" s="2">
        <v>2.34</v>
      </c>
      <c r="P224" s="2">
        <v>2.81</v>
      </c>
      <c r="Q224" s="2">
        <v>3.49</v>
      </c>
      <c r="R224" s="2">
        <v>4.0599999999999996</v>
      </c>
      <c r="S224" s="2">
        <v>4.9000000000000004</v>
      </c>
      <c r="T224" s="2">
        <v>5.62</v>
      </c>
      <c r="U224" s="2">
        <v>6.4</v>
      </c>
      <c r="V224" s="2">
        <v>7.25</v>
      </c>
      <c r="W224" s="2">
        <v>8.51</v>
      </c>
      <c r="X224" s="2">
        <v>8.57</v>
      </c>
      <c r="Z224" s="38">
        <v>10</v>
      </c>
      <c r="AA224" s="35">
        <v>103.14835999999998</v>
      </c>
      <c r="AB224" s="35">
        <v>93.748139999999992</v>
      </c>
      <c r="AC224" s="35">
        <v>113.31075999999999</v>
      </c>
    </row>
    <row r="225" spans="1:29" ht="24.75" thickTop="1" thickBot="1" x14ac:dyDescent="0.3">
      <c r="B225" s="1" t="s">
        <v>113</v>
      </c>
      <c r="C225" s="2" t="s">
        <v>6012</v>
      </c>
      <c r="D225" s="2" t="s">
        <v>6013</v>
      </c>
      <c r="E225" s="2" t="s">
        <v>6014</v>
      </c>
      <c r="F225" s="2" t="s">
        <v>6015</v>
      </c>
      <c r="G225" s="2" t="s">
        <v>6016</v>
      </c>
      <c r="H225" s="2" t="s">
        <v>6017</v>
      </c>
      <c r="I225" s="2" t="s">
        <v>6018</v>
      </c>
      <c r="J225" s="2" t="s">
        <v>6019</v>
      </c>
      <c r="K225" s="2" t="s">
        <v>6020</v>
      </c>
      <c r="L225" s="2" t="s">
        <v>6021</v>
      </c>
      <c r="N225" s="1" t="s">
        <v>102</v>
      </c>
      <c r="O225" s="2">
        <v>2.14</v>
      </c>
      <c r="P225" s="2">
        <v>2.56</v>
      </c>
      <c r="Q225" s="2">
        <v>3.18</v>
      </c>
      <c r="R225" s="2">
        <v>3.69</v>
      </c>
      <c r="S225" s="2">
        <v>4.43</v>
      </c>
      <c r="T225" s="2">
        <v>5.05</v>
      </c>
      <c r="U225" s="2">
        <v>5.72</v>
      </c>
      <c r="V225" s="2">
        <v>6.43</v>
      </c>
      <c r="W225" s="2">
        <v>7.47</v>
      </c>
      <c r="X225" s="2">
        <v>8.32</v>
      </c>
      <c r="Z225" s="38">
        <v>25</v>
      </c>
      <c r="AA225" s="35">
        <v>124.4894</v>
      </c>
      <c r="AB225" s="35">
        <v>112.54857999999999</v>
      </c>
      <c r="AC225" s="35">
        <v>136.17616000000001</v>
      </c>
    </row>
    <row r="226" spans="1:29" ht="24.75" thickTop="1" thickBot="1" x14ac:dyDescent="0.3">
      <c r="B226" s="1" t="s">
        <v>124</v>
      </c>
      <c r="C226" s="2" t="s">
        <v>6022</v>
      </c>
      <c r="D226" s="2" t="s">
        <v>6023</v>
      </c>
      <c r="E226" s="2" t="s">
        <v>6024</v>
      </c>
      <c r="F226" s="2" t="s">
        <v>6025</v>
      </c>
      <c r="G226" s="2" t="s">
        <v>6026</v>
      </c>
      <c r="H226" s="2" t="s">
        <v>6027</v>
      </c>
      <c r="I226" s="2" t="s">
        <v>6028</v>
      </c>
      <c r="J226" s="2" t="s">
        <v>6029</v>
      </c>
      <c r="K226" s="2" t="s">
        <v>6030</v>
      </c>
      <c r="L226" s="2" t="s">
        <v>6031</v>
      </c>
      <c r="N226" s="1" t="s">
        <v>102</v>
      </c>
      <c r="O226" s="2">
        <v>2.58</v>
      </c>
      <c r="P226" s="2">
        <v>3.09</v>
      </c>
      <c r="Q226" s="2">
        <v>3.84</v>
      </c>
      <c r="R226" s="2">
        <v>4.46</v>
      </c>
      <c r="S226" s="2">
        <v>5.36</v>
      </c>
      <c r="T226" s="2">
        <v>6.13</v>
      </c>
      <c r="U226" s="2">
        <v>6.96</v>
      </c>
      <c r="V226" s="2">
        <v>7.88</v>
      </c>
      <c r="W226" s="2">
        <v>9.23</v>
      </c>
      <c r="X226" s="2">
        <v>10.4</v>
      </c>
      <c r="Z226" s="38">
        <v>50</v>
      </c>
      <c r="AA226" s="35">
        <v>142.78172000000001</v>
      </c>
      <c r="AB226" s="35">
        <v>128.30029999999999</v>
      </c>
      <c r="AC226" s="35">
        <v>155.73877999999999</v>
      </c>
    </row>
    <row r="227" spans="1:29" ht="24.75" thickTop="1" thickBot="1" x14ac:dyDescent="0.3">
      <c r="B227" s="1" t="s">
        <v>135</v>
      </c>
      <c r="C227" s="2" t="s">
        <v>6032</v>
      </c>
      <c r="D227" s="2" t="s">
        <v>6033</v>
      </c>
      <c r="E227" s="2" t="s">
        <v>6034</v>
      </c>
      <c r="F227" s="2" t="s">
        <v>6035</v>
      </c>
      <c r="G227" s="2" t="s">
        <v>6036</v>
      </c>
      <c r="H227" s="2" t="s">
        <v>6037</v>
      </c>
      <c r="I227" s="2" t="s">
        <v>6038</v>
      </c>
      <c r="J227" s="2" t="s">
        <v>6039</v>
      </c>
      <c r="K227" s="2" t="s">
        <v>6040</v>
      </c>
      <c r="L227" s="2" t="s">
        <v>6041</v>
      </c>
      <c r="Z227" s="38">
        <v>100</v>
      </c>
      <c r="AA227" s="35">
        <v>162.5984</v>
      </c>
      <c r="AB227" s="35">
        <v>145.32231999999999</v>
      </c>
      <c r="AC227" s="35">
        <v>176.82576</v>
      </c>
    </row>
    <row r="228" spans="1:29" ht="24.75" thickTop="1" thickBot="1" x14ac:dyDescent="0.3">
      <c r="B228" s="1" t="s">
        <v>146</v>
      </c>
      <c r="C228" s="2" t="s">
        <v>6042</v>
      </c>
      <c r="D228" s="2" t="s">
        <v>6043</v>
      </c>
      <c r="E228" s="2" t="s">
        <v>6044</v>
      </c>
      <c r="F228" s="2" t="s">
        <v>6045</v>
      </c>
      <c r="G228" s="2" t="s">
        <v>6046</v>
      </c>
      <c r="H228" s="2" t="s">
        <v>6047</v>
      </c>
      <c r="I228" s="2" t="s">
        <v>6048</v>
      </c>
      <c r="J228" s="2" t="s">
        <v>6049</v>
      </c>
      <c r="K228" s="2" t="s">
        <v>4991</v>
      </c>
      <c r="L228" s="2" t="s">
        <v>2759</v>
      </c>
      <c r="N228" s="1" t="s">
        <v>102</v>
      </c>
      <c r="O228" s="47">
        <f>O224*25.406</f>
        <v>59.450039999999994</v>
      </c>
      <c r="P228" s="47">
        <f t="shared" ref="P228:X228" si="23">P224*25.406</f>
        <v>71.390860000000004</v>
      </c>
      <c r="Q228" s="47">
        <f t="shared" si="23"/>
        <v>88.666939999999997</v>
      </c>
      <c r="R228" s="47">
        <f t="shared" si="23"/>
        <v>103.14835999999998</v>
      </c>
      <c r="S228" s="47">
        <f t="shared" si="23"/>
        <v>124.4894</v>
      </c>
      <c r="T228" s="47">
        <f t="shared" si="23"/>
        <v>142.78172000000001</v>
      </c>
      <c r="U228" s="47">
        <f t="shared" si="23"/>
        <v>162.5984</v>
      </c>
      <c r="V228" s="47">
        <f t="shared" si="23"/>
        <v>184.1935</v>
      </c>
      <c r="W228" s="47">
        <f t="shared" si="23"/>
        <v>216.20505999999997</v>
      </c>
      <c r="X228" s="47">
        <f t="shared" si="23"/>
        <v>217.72942</v>
      </c>
      <c r="Z228" s="80">
        <v>15</v>
      </c>
      <c r="AA228" s="35">
        <f>61.231*Z228^0.2172</f>
        <v>110.26009788201634</v>
      </c>
      <c r="AB228" s="81">
        <f>56.091*Z228^0.2124</f>
        <v>99.699955892486855</v>
      </c>
      <c r="AC228" s="81">
        <f>67.572*Z228^0.2143</f>
        <v>120.72664457508897</v>
      </c>
    </row>
    <row r="229" spans="1:29" ht="24.75" thickTop="1" thickBot="1" x14ac:dyDescent="0.3">
      <c r="B229" s="1" t="s">
        <v>157</v>
      </c>
      <c r="C229" s="2" t="s">
        <v>6050</v>
      </c>
      <c r="D229" s="2" t="s">
        <v>6051</v>
      </c>
      <c r="E229" s="2" t="s">
        <v>6052</v>
      </c>
      <c r="F229" s="2" t="s">
        <v>6053</v>
      </c>
      <c r="G229" s="2" t="s">
        <v>6054</v>
      </c>
      <c r="H229" s="2" t="s">
        <v>6055</v>
      </c>
      <c r="I229" s="2" t="s">
        <v>6056</v>
      </c>
      <c r="J229" s="2" t="s">
        <v>4656</v>
      </c>
      <c r="K229" s="2" t="s">
        <v>6057</v>
      </c>
      <c r="L229" s="2" t="s">
        <v>4319</v>
      </c>
      <c r="N229" s="1" t="s">
        <v>102</v>
      </c>
      <c r="O229" s="47">
        <f t="shared" ref="O229:X229" si="24">O225*25.406</f>
        <v>54.368839999999999</v>
      </c>
      <c r="P229" s="47">
        <f t="shared" si="24"/>
        <v>65.039360000000002</v>
      </c>
      <c r="Q229" s="47">
        <f t="shared" si="24"/>
        <v>80.791079999999994</v>
      </c>
      <c r="R229" s="47">
        <f t="shared" si="24"/>
        <v>93.748139999999992</v>
      </c>
      <c r="S229" s="47">
        <f t="shared" si="24"/>
        <v>112.54857999999999</v>
      </c>
      <c r="T229" s="47">
        <f t="shared" si="24"/>
        <v>128.30029999999999</v>
      </c>
      <c r="U229" s="47">
        <f t="shared" si="24"/>
        <v>145.32231999999999</v>
      </c>
      <c r="V229" s="47">
        <f t="shared" si="24"/>
        <v>163.36058</v>
      </c>
      <c r="W229" s="47">
        <f t="shared" si="24"/>
        <v>189.78281999999999</v>
      </c>
      <c r="X229" s="47">
        <f t="shared" si="24"/>
        <v>211.37791999999999</v>
      </c>
      <c r="Z229" s="80">
        <v>30</v>
      </c>
      <c r="AA229" s="35">
        <f>61.231*Z229^0.2172</f>
        <v>128.17463481036282</v>
      </c>
      <c r="AB229" s="81">
        <f>56.091*Z229^0.2124</f>
        <v>115.51376446474798</v>
      </c>
      <c r="AC229" s="81">
        <f>67.572*Z229^0.2143</f>
        <v>140.05991494485264</v>
      </c>
    </row>
    <row r="230" spans="1:29" ht="24.75" thickTop="1" thickBot="1" x14ac:dyDescent="0.3">
      <c r="B230" s="1" t="s">
        <v>168</v>
      </c>
      <c r="C230" s="2" t="s">
        <v>6058</v>
      </c>
      <c r="D230" s="2" t="s">
        <v>6059</v>
      </c>
      <c r="E230" s="2" t="s">
        <v>6060</v>
      </c>
      <c r="F230" s="2" t="s">
        <v>6061</v>
      </c>
      <c r="G230" s="2" t="s">
        <v>6062</v>
      </c>
      <c r="H230" s="2" t="s">
        <v>5704</v>
      </c>
      <c r="I230" s="2" t="s">
        <v>6063</v>
      </c>
      <c r="J230" s="2" t="s">
        <v>5882</v>
      </c>
      <c r="K230" s="2" t="s">
        <v>5024</v>
      </c>
      <c r="L230" s="2" t="s">
        <v>6064</v>
      </c>
      <c r="N230" s="1" t="s">
        <v>102</v>
      </c>
      <c r="O230" s="47">
        <f t="shared" ref="O230:X230" si="25">O226*25.406</f>
        <v>65.547479999999993</v>
      </c>
      <c r="P230" s="47">
        <f t="shared" si="25"/>
        <v>78.504539999999992</v>
      </c>
      <c r="Q230" s="47">
        <f t="shared" si="25"/>
        <v>97.559039999999996</v>
      </c>
      <c r="R230" s="47">
        <f t="shared" si="25"/>
        <v>113.31075999999999</v>
      </c>
      <c r="S230" s="47">
        <f t="shared" si="25"/>
        <v>136.17616000000001</v>
      </c>
      <c r="T230" s="47">
        <f t="shared" si="25"/>
        <v>155.73877999999999</v>
      </c>
      <c r="U230" s="47">
        <f t="shared" si="25"/>
        <v>176.82576</v>
      </c>
      <c r="V230" s="47">
        <f t="shared" si="25"/>
        <v>200.19927999999999</v>
      </c>
      <c r="W230" s="47">
        <f t="shared" si="25"/>
        <v>234.49737999999999</v>
      </c>
      <c r="X230" s="47">
        <f t="shared" si="25"/>
        <v>264.22239999999999</v>
      </c>
    </row>
    <row r="231" spans="1:29" ht="24.75" thickTop="1" thickBot="1" x14ac:dyDescent="0.3">
      <c r="B231" s="1" t="s">
        <v>179</v>
      </c>
      <c r="C231" s="2" t="s">
        <v>6065</v>
      </c>
      <c r="D231" s="2" t="s">
        <v>6066</v>
      </c>
      <c r="E231" s="2" t="s">
        <v>6067</v>
      </c>
      <c r="F231" s="2" t="s">
        <v>6068</v>
      </c>
      <c r="G231" s="2" t="s">
        <v>760</v>
      </c>
      <c r="H231" s="2" t="s">
        <v>6069</v>
      </c>
      <c r="I231" s="2" t="s">
        <v>761</v>
      </c>
      <c r="J231" s="2" t="s">
        <v>3731</v>
      </c>
      <c r="K231" s="2" t="s">
        <v>6070</v>
      </c>
      <c r="L231" s="2" t="s">
        <v>6071</v>
      </c>
    </row>
    <row r="232" spans="1:29" ht="24.75" thickTop="1" thickBot="1" x14ac:dyDescent="0.3">
      <c r="B232" s="1" t="s">
        <v>190</v>
      </c>
      <c r="C232" s="2" t="s">
        <v>6072</v>
      </c>
      <c r="D232" s="2" t="s">
        <v>6073</v>
      </c>
      <c r="E232" s="2" t="s">
        <v>3738</v>
      </c>
      <c r="F232" s="2" t="s">
        <v>6074</v>
      </c>
      <c r="G232" s="2" t="s">
        <v>581</v>
      </c>
      <c r="H232" s="2" t="s">
        <v>6075</v>
      </c>
      <c r="I232" s="2" t="s">
        <v>6076</v>
      </c>
      <c r="J232" s="2" t="s">
        <v>6077</v>
      </c>
      <c r="K232" s="2" t="s">
        <v>186</v>
      </c>
      <c r="L232" s="2" t="s">
        <v>6078</v>
      </c>
    </row>
    <row r="233" spans="1:29" ht="24.75" thickTop="1" thickBot="1" x14ac:dyDescent="0.3">
      <c r="B233" s="1" t="s">
        <v>201</v>
      </c>
      <c r="C233" s="2" t="s">
        <v>6079</v>
      </c>
      <c r="D233" s="2" t="s">
        <v>5726</v>
      </c>
      <c r="E233" s="2" t="s">
        <v>6080</v>
      </c>
      <c r="F233" s="2" t="s">
        <v>6081</v>
      </c>
      <c r="G233" s="2" t="s">
        <v>6082</v>
      </c>
      <c r="H233" s="2" t="s">
        <v>6083</v>
      </c>
      <c r="I233" s="2" t="s">
        <v>6084</v>
      </c>
      <c r="J233" s="2" t="s">
        <v>6085</v>
      </c>
      <c r="K233" s="2" t="s">
        <v>4863</v>
      </c>
      <c r="L233" s="2" t="s">
        <v>6086</v>
      </c>
    </row>
    <row r="234" spans="1:29" ht="15.75" thickTop="1" x14ac:dyDescent="0.25">
      <c r="B234" s="91" t="s">
        <v>4361</v>
      </c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1:29" ht="22.5" customHeight="1" x14ac:dyDescent="0.25">
      <c r="B235" s="93" t="s">
        <v>4362</v>
      </c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1:29" ht="15.75" thickBot="1" x14ac:dyDescent="0.3">
      <c r="B236" s="82" t="s">
        <v>3995</v>
      </c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1:29" ht="16.5" thickTop="1" thickBot="1" x14ac:dyDescent="0.3"/>
    <row r="238" spans="1:29" ht="31.5" customHeight="1" thickTop="1" thickBot="1" x14ac:dyDescent="0.3">
      <c r="A238" s="5" t="s">
        <v>1320</v>
      </c>
      <c r="B238" s="84" t="s">
        <v>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</row>
    <row r="239" spans="1:29" ht="25.5" customHeight="1" thickTop="1" thickBot="1" x14ac:dyDescent="0.3">
      <c r="A239" s="6" t="s">
        <v>6087</v>
      </c>
      <c r="B239" s="86" t="s">
        <v>1</v>
      </c>
      <c r="C239" s="88" t="s">
        <v>2</v>
      </c>
      <c r="D239" s="89"/>
      <c r="E239" s="89"/>
      <c r="F239" s="89"/>
      <c r="G239" s="89"/>
      <c r="H239" s="89"/>
      <c r="I239" s="89"/>
      <c r="J239" s="89"/>
      <c r="K239" s="89"/>
      <c r="L239" s="90"/>
    </row>
    <row r="240" spans="1:29" ht="16.5" thickTop="1" thickBot="1" x14ac:dyDescent="0.3">
      <c r="A240" s="6" t="s">
        <v>6088</v>
      </c>
      <c r="B240" s="87"/>
      <c r="C240" s="1">
        <v>1</v>
      </c>
      <c r="D240" s="1">
        <v>2</v>
      </c>
      <c r="E240" s="1">
        <v>5</v>
      </c>
      <c r="F240" s="1">
        <v>10</v>
      </c>
      <c r="G240" s="1">
        <v>25</v>
      </c>
      <c r="H240" s="1">
        <v>50</v>
      </c>
      <c r="I240" s="1">
        <v>100</v>
      </c>
      <c r="J240" s="1">
        <v>200</v>
      </c>
      <c r="K240" s="1">
        <v>500</v>
      </c>
      <c r="L240" s="1">
        <v>1000</v>
      </c>
    </row>
    <row r="241" spans="1:28" ht="24.75" thickTop="1" thickBot="1" x14ac:dyDescent="0.3">
      <c r="A241" s="6" t="s">
        <v>6089</v>
      </c>
      <c r="B241" s="1" t="s">
        <v>3</v>
      </c>
      <c r="C241" s="2" t="s">
        <v>6091</v>
      </c>
      <c r="D241" s="2" t="s">
        <v>6092</v>
      </c>
      <c r="E241" s="2" t="s">
        <v>6093</v>
      </c>
      <c r="F241" s="2" t="s">
        <v>6094</v>
      </c>
      <c r="G241" s="2" t="s">
        <v>6095</v>
      </c>
      <c r="H241" s="2" t="s">
        <v>6096</v>
      </c>
      <c r="I241" s="2" t="s">
        <v>6097</v>
      </c>
      <c r="J241" s="2" t="s">
        <v>6098</v>
      </c>
      <c r="K241" s="2" t="s">
        <v>6099</v>
      </c>
      <c r="L241" s="2" t="s">
        <v>6100</v>
      </c>
    </row>
    <row r="242" spans="1:28" ht="24.75" thickTop="1" thickBot="1" x14ac:dyDescent="0.3">
      <c r="A242" s="6" t="s">
        <v>6090</v>
      </c>
      <c r="B242" s="1" t="s">
        <v>14</v>
      </c>
      <c r="C242" s="2" t="s">
        <v>6101</v>
      </c>
      <c r="D242" s="2" t="s">
        <v>6102</v>
      </c>
      <c r="E242" s="2" t="s">
        <v>6103</v>
      </c>
      <c r="F242" s="2" t="s">
        <v>6104</v>
      </c>
      <c r="G242" s="2" t="s">
        <v>6105</v>
      </c>
      <c r="H242" s="2" t="s">
        <v>6106</v>
      </c>
      <c r="I242" s="2" t="s">
        <v>2867</v>
      </c>
      <c r="J242" s="2" t="s">
        <v>6107</v>
      </c>
      <c r="K242" s="2" t="s">
        <v>6108</v>
      </c>
      <c r="L242" s="2" t="s">
        <v>6109</v>
      </c>
    </row>
    <row r="243" spans="1:28" ht="24.75" thickTop="1" thickBot="1" x14ac:dyDescent="0.3">
      <c r="B243" s="1" t="s">
        <v>25</v>
      </c>
      <c r="C243" s="2" t="s">
        <v>6110</v>
      </c>
      <c r="D243" s="2" t="s">
        <v>6111</v>
      </c>
      <c r="E243" s="2" t="s">
        <v>6112</v>
      </c>
      <c r="F243" s="2" t="s">
        <v>1389</v>
      </c>
      <c r="G243" s="2" t="s">
        <v>2676</v>
      </c>
      <c r="H243" s="2" t="s">
        <v>6113</v>
      </c>
      <c r="I243" s="2" t="s">
        <v>3599</v>
      </c>
      <c r="J243" s="2" t="s">
        <v>6114</v>
      </c>
      <c r="K243" s="2" t="s">
        <v>6115</v>
      </c>
      <c r="L243" s="2" t="s">
        <v>3229</v>
      </c>
    </row>
    <row r="244" spans="1:28" ht="24.75" thickTop="1" thickBot="1" x14ac:dyDescent="0.3">
      <c r="B244" s="1" t="s">
        <v>36</v>
      </c>
      <c r="C244" s="2" t="s">
        <v>6116</v>
      </c>
      <c r="D244" s="2" t="s">
        <v>6117</v>
      </c>
      <c r="E244" s="2" t="s">
        <v>1197</v>
      </c>
      <c r="F244" s="2" t="s">
        <v>6118</v>
      </c>
      <c r="G244" s="2" t="s">
        <v>6119</v>
      </c>
      <c r="H244" s="2" t="s">
        <v>6120</v>
      </c>
      <c r="I244" s="2" t="s">
        <v>6121</v>
      </c>
      <c r="J244" s="2" t="s">
        <v>6122</v>
      </c>
      <c r="K244" s="2" t="s">
        <v>6123</v>
      </c>
      <c r="L244" s="2" t="s">
        <v>6124</v>
      </c>
      <c r="Y244" s="38">
        <v>1</v>
      </c>
      <c r="Z244" s="35">
        <v>75.455820000000003</v>
      </c>
      <c r="AA244" s="35">
        <v>65.293419999999998</v>
      </c>
      <c r="AB244" s="35">
        <v>77.742359999999991</v>
      </c>
    </row>
    <row r="245" spans="1:28" ht="24.75" thickTop="1" thickBot="1" x14ac:dyDescent="0.3">
      <c r="B245" s="1" t="s">
        <v>47</v>
      </c>
      <c r="C245" s="2" t="s">
        <v>6125</v>
      </c>
      <c r="D245" s="2" t="s">
        <v>6126</v>
      </c>
      <c r="E245" s="2" t="s">
        <v>6127</v>
      </c>
      <c r="F245" s="2" t="s">
        <v>6128</v>
      </c>
      <c r="G245" s="2" t="s">
        <v>6129</v>
      </c>
      <c r="H245" s="2" t="s">
        <v>6130</v>
      </c>
      <c r="I245" s="2" t="s">
        <v>6131</v>
      </c>
      <c r="J245" s="2" t="s">
        <v>6132</v>
      </c>
      <c r="K245" s="2" t="s">
        <v>6133</v>
      </c>
      <c r="L245" s="2" t="s">
        <v>6134</v>
      </c>
      <c r="Y245" s="38">
        <v>2</v>
      </c>
      <c r="Z245" s="35">
        <v>85.872279999999989</v>
      </c>
      <c r="AA245" s="35">
        <v>79.266719999999992</v>
      </c>
      <c r="AB245" s="35">
        <v>94.256259999999997</v>
      </c>
    </row>
    <row r="246" spans="1:28" ht="24.75" thickTop="1" thickBot="1" x14ac:dyDescent="0.3">
      <c r="B246" s="1" t="s">
        <v>58</v>
      </c>
      <c r="C246" s="2" t="s">
        <v>6135</v>
      </c>
      <c r="D246" s="2" t="s">
        <v>651</v>
      </c>
      <c r="E246" s="2" t="s">
        <v>6136</v>
      </c>
      <c r="F246" s="2" t="s">
        <v>6137</v>
      </c>
      <c r="G246" s="2" t="s">
        <v>6138</v>
      </c>
      <c r="H246" s="2" t="s">
        <v>6139</v>
      </c>
      <c r="I246" s="2" t="s">
        <v>6140</v>
      </c>
      <c r="J246" s="2" t="s">
        <v>6141</v>
      </c>
      <c r="K246" s="2" t="s">
        <v>6142</v>
      </c>
      <c r="L246" s="2" t="s">
        <v>6143</v>
      </c>
      <c r="N246" s="1">
        <v>1</v>
      </c>
      <c r="O246" s="1">
        <v>2</v>
      </c>
      <c r="P246" s="1">
        <v>5</v>
      </c>
      <c r="Q246" s="1">
        <v>10</v>
      </c>
      <c r="R246" s="1">
        <v>25</v>
      </c>
      <c r="S246" s="1">
        <v>50</v>
      </c>
      <c r="T246" s="1">
        <v>100</v>
      </c>
      <c r="U246" s="1">
        <v>200</v>
      </c>
      <c r="V246" s="1">
        <v>500</v>
      </c>
      <c r="W246" s="1">
        <v>1000</v>
      </c>
      <c r="Y246" s="38">
        <v>5</v>
      </c>
      <c r="Z246" s="35">
        <v>110.00798</v>
      </c>
      <c r="AA246" s="35">
        <v>101.11587999999999</v>
      </c>
      <c r="AB246" s="35">
        <v>120.6785</v>
      </c>
    </row>
    <row r="247" spans="1:28" ht="24.75" thickTop="1" thickBot="1" x14ac:dyDescent="0.3">
      <c r="B247" s="1" t="s">
        <v>69</v>
      </c>
      <c r="C247" s="2" t="s">
        <v>6144</v>
      </c>
      <c r="D247" s="2" t="s">
        <v>6145</v>
      </c>
      <c r="E247" s="2" t="s">
        <v>6146</v>
      </c>
      <c r="F247" s="2" t="s">
        <v>6147</v>
      </c>
      <c r="G247" s="2" t="s">
        <v>6148</v>
      </c>
      <c r="H247" s="2" t="s">
        <v>6149</v>
      </c>
      <c r="I247" s="2" t="s">
        <v>6150</v>
      </c>
      <c r="J247" s="2" t="s">
        <v>6151</v>
      </c>
      <c r="K247" s="2" t="s">
        <v>6152</v>
      </c>
      <c r="L247" s="2" t="s">
        <v>6153</v>
      </c>
      <c r="N247" s="2">
        <v>2.97</v>
      </c>
      <c r="O247" s="2">
        <v>3.38</v>
      </c>
      <c r="P247" s="2">
        <v>4.33</v>
      </c>
      <c r="Q247" s="2">
        <v>5.14</v>
      </c>
      <c r="R247" s="2">
        <v>6.33</v>
      </c>
      <c r="S247" s="2">
        <v>7.36</v>
      </c>
      <c r="T247" s="2">
        <v>8.48</v>
      </c>
      <c r="U247" s="2">
        <v>9.7200000000000006</v>
      </c>
      <c r="V247" s="2">
        <v>11.06</v>
      </c>
      <c r="W247" s="2">
        <v>13.1</v>
      </c>
      <c r="Y247" s="38">
        <v>10</v>
      </c>
      <c r="Z247" s="35">
        <v>130.58684</v>
      </c>
      <c r="AA247" s="35">
        <v>119.40819999999999</v>
      </c>
      <c r="AB247" s="35">
        <v>143.03577999999999</v>
      </c>
    </row>
    <row r="248" spans="1:28" ht="24.75" thickTop="1" thickBot="1" x14ac:dyDescent="0.3">
      <c r="B248" s="1" t="s">
        <v>80</v>
      </c>
      <c r="C248" s="2" t="s">
        <v>6154</v>
      </c>
      <c r="D248" s="2" t="s">
        <v>6155</v>
      </c>
      <c r="E248" s="2" t="s">
        <v>6156</v>
      </c>
      <c r="F248" s="2" t="s">
        <v>6157</v>
      </c>
      <c r="G248" s="2" t="s">
        <v>6158</v>
      </c>
      <c r="H248" s="2" t="s">
        <v>6159</v>
      </c>
      <c r="I248" s="2" t="s">
        <v>6160</v>
      </c>
      <c r="J248" s="2" t="s">
        <v>6161</v>
      </c>
      <c r="K248" s="2" t="s">
        <v>6162</v>
      </c>
      <c r="L248" s="2" t="s">
        <v>6163</v>
      </c>
      <c r="N248" s="2">
        <v>2.57</v>
      </c>
      <c r="O248" s="2">
        <v>3.12</v>
      </c>
      <c r="P248" s="2">
        <v>3.98</v>
      </c>
      <c r="Q248" s="2">
        <v>4.7</v>
      </c>
      <c r="R248" s="2">
        <v>5.75</v>
      </c>
      <c r="S248" s="2">
        <v>6.64</v>
      </c>
      <c r="T248" s="2">
        <v>7.59</v>
      </c>
      <c r="U248" s="2">
        <v>8.6199999999999992</v>
      </c>
      <c r="V248" s="2">
        <v>10.1</v>
      </c>
      <c r="W248" s="2">
        <v>11.3</v>
      </c>
      <c r="Y248" s="38">
        <v>25</v>
      </c>
      <c r="Z248" s="35">
        <v>160.81997999999999</v>
      </c>
      <c r="AA248" s="35">
        <v>146.08449999999999</v>
      </c>
      <c r="AB248" s="35">
        <v>175.80951999999999</v>
      </c>
    </row>
    <row r="249" spans="1:28" ht="24.75" thickTop="1" thickBot="1" x14ac:dyDescent="0.3">
      <c r="B249" s="1" t="s">
        <v>91</v>
      </c>
      <c r="C249" s="2" t="s">
        <v>6164</v>
      </c>
      <c r="D249" s="2" t="s">
        <v>6165</v>
      </c>
      <c r="E249" s="2" t="s">
        <v>6166</v>
      </c>
      <c r="F249" s="2" t="s">
        <v>6167</v>
      </c>
      <c r="G249" s="2" t="s">
        <v>6168</v>
      </c>
      <c r="H249" s="2" t="s">
        <v>6169</v>
      </c>
      <c r="I249" s="2" t="s">
        <v>6170</v>
      </c>
      <c r="J249" s="2" t="s">
        <v>6171</v>
      </c>
      <c r="K249" s="2" t="s">
        <v>6172</v>
      </c>
      <c r="L249" s="2" t="s">
        <v>6173</v>
      </c>
      <c r="N249" s="2">
        <v>3.06</v>
      </c>
      <c r="O249" s="2">
        <v>3.71</v>
      </c>
      <c r="P249" s="2">
        <v>4.75</v>
      </c>
      <c r="Q249" s="2">
        <v>5.63</v>
      </c>
      <c r="R249" s="2">
        <v>6.92</v>
      </c>
      <c r="S249" s="2">
        <v>8.0299999999999994</v>
      </c>
      <c r="T249" s="2">
        <v>9.25</v>
      </c>
      <c r="U249" s="2">
        <v>10.6</v>
      </c>
      <c r="V249" s="2">
        <v>12.6</v>
      </c>
      <c r="W249" s="2">
        <v>14.3</v>
      </c>
      <c r="Y249" s="38">
        <v>50</v>
      </c>
      <c r="Z249" s="35">
        <v>186.98815999999999</v>
      </c>
      <c r="AA249" s="35">
        <v>168.69583999999998</v>
      </c>
      <c r="AB249" s="35">
        <v>204.01017999999996</v>
      </c>
    </row>
    <row r="250" spans="1:28" ht="24.75" thickTop="1" thickBot="1" x14ac:dyDescent="0.3">
      <c r="B250" s="1" t="s">
        <v>102</v>
      </c>
      <c r="C250" s="2" t="s">
        <v>6174</v>
      </c>
      <c r="D250" s="2" t="s">
        <v>6175</v>
      </c>
      <c r="E250" s="2" t="s">
        <v>6176</v>
      </c>
      <c r="F250" s="2" t="s">
        <v>6177</v>
      </c>
      <c r="G250" s="2" t="s">
        <v>6178</v>
      </c>
      <c r="H250" s="2" t="s">
        <v>6179</v>
      </c>
      <c r="I250" s="2" t="s">
        <v>6180</v>
      </c>
      <c r="J250" s="2" t="s">
        <v>6181</v>
      </c>
      <c r="K250" s="2" t="s">
        <v>6182</v>
      </c>
      <c r="L250" s="2" t="s">
        <v>6183</v>
      </c>
      <c r="Y250" s="38">
        <v>100</v>
      </c>
      <c r="Z250" s="35">
        <v>215.44288</v>
      </c>
      <c r="AA250" s="35">
        <v>192.83153999999999</v>
      </c>
      <c r="AB250" s="35">
        <v>235.00549999999998</v>
      </c>
    </row>
    <row r="251" spans="1:28" ht="24.75" thickTop="1" thickBot="1" x14ac:dyDescent="0.3">
      <c r="B251" s="1" t="s">
        <v>113</v>
      </c>
      <c r="C251" s="2" t="s">
        <v>6184</v>
      </c>
      <c r="D251" s="2" t="s">
        <v>6185</v>
      </c>
      <c r="E251" s="2" t="s">
        <v>6186</v>
      </c>
      <c r="F251" s="2" t="s">
        <v>6187</v>
      </c>
      <c r="G251" s="2" t="s">
        <v>6188</v>
      </c>
      <c r="H251" s="2" t="s">
        <v>6189</v>
      </c>
      <c r="I251" s="2" t="s">
        <v>6190</v>
      </c>
      <c r="J251" s="2" t="s">
        <v>6191</v>
      </c>
      <c r="K251" s="2" t="s">
        <v>6192</v>
      </c>
      <c r="L251" s="2" t="s">
        <v>6193</v>
      </c>
      <c r="M251" s="1" t="s">
        <v>102</v>
      </c>
      <c r="N251" s="47">
        <f>N247*25.406</f>
        <v>75.455820000000003</v>
      </c>
      <c r="O251" s="47">
        <f t="shared" ref="O251:W251" si="26">O247*25.406</f>
        <v>85.872279999999989</v>
      </c>
      <c r="P251" s="47">
        <f t="shared" si="26"/>
        <v>110.00798</v>
      </c>
      <c r="Q251" s="47">
        <f t="shared" si="26"/>
        <v>130.58684</v>
      </c>
      <c r="R251" s="47">
        <f t="shared" si="26"/>
        <v>160.81997999999999</v>
      </c>
      <c r="S251" s="47">
        <f t="shared" si="26"/>
        <v>186.98815999999999</v>
      </c>
      <c r="T251" s="47">
        <f t="shared" si="26"/>
        <v>215.44288</v>
      </c>
      <c r="U251" s="47">
        <f t="shared" si="26"/>
        <v>246.94632000000001</v>
      </c>
      <c r="V251" s="47">
        <f t="shared" si="26"/>
        <v>280.99036000000001</v>
      </c>
      <c r="W251" s="47">
        <f t="shared" si="26"/>
        <v>332.8186</v>
      </c>
      <c r="Y251">
        <v>15</v>
      </c>
      <c r="Z251" s="35">
        <f>75.069*Y251^0.2328</f>
        <v>141.01154654456067</v>
      </c>
      <c r="AA251" s="81">
        <f>67.531*Y251^0.2348</f>
        <v>127.54087977933159</v>
      </c>
      <c r="AB251" s="81">
        <f>80.101*Y251^0.2399</f>
        <v>153.38476701689635</v>
      </c>
    </row>
    <row r="252" spans="1:28" ht="24.75" thickTop="1" thickBot="1" x14ac:dyDescent="0.3">
      <c r="B252" s="1" t="s">
        <v>124</v>
      </c>
      <c r="C252" s="2" t="s">
        <v>6194</v>
      </c>
      <c r="D252" s="2" t="s">
        <v>6195</v>
      </c>
      <c r="E252" s="2" t="s">
        <v>6196</v>
      </c>
      <c r="F252" s="2" t="s">
        <v>6197</v>
      </c>
      <c r="G252" s="2" t="s">
        <v>6198</v>
      </c>
      <c r="H252" s="2" t="s">
        <v>6199</v>
      </c>
      <c r="I252" s="2" t="s">
        <v>6200</v>
      </c>
      <c r="J252" s="2" t="s">
        <v>5332</v>
      </c>
      <c r="K252" s="2" t="s">
        <v>915</v>
      </c>
      <c r="L252" s="2" t="s">
        <v>6201</v>
      </c>
      <c r="M252" s="1" t="s">
        <v>102</v>
      </c>
      <c r="N252" s="47">
        <f t="shared" ref="N252:W252" si="27">N248*25.406</f>
        <v>65.293419999999998</v>
      </c>
      <c r="O252" s="47">
        <f t="shared" si="27"/>
        <v>79.266719999999992</v>
      </c>
      <c r="P252" s="47">
        <f t="shared" si="27"/>
        <v>101.11587999999999</v>
      </c>
      <c r="Q252" s="47">
        <f t="shared" si="27"/>
        <v>119.40819999999999</v>
      </c>
      <c r="R252" s="47">
        <f t="shared" si="27"/>
        <v>146.08449999999999</v>
      </c>
      <c r="S252" s="47">
        <f t="shared" si="27"/>
        <v>168.69583999999998</v>
      </c>
      <c r="T252" s="47">
        <f t="shared" si="27"/>
        <v>192.83153999999999</v>
      </c>
      <c r="U252" s="47">
        <f t="shared" si="27"/>
        <v>218.99971999999997</v>
      </c>
      <c r="V252" s="47">
        <f t="shared" si="27"/>
        <v>256.60059999999999</v>
      </c>
      <c r="W252" s="47">
        <f t="shared" si="27"/>
        <v>287.08780000000002</v>
      </c>
      <c r="Y252">
        <v>30</v>
      </c>
      <c r="Z252" s="35">
        <f>75.069*Y252^0.2328</f>
        <v>165.70455956569242</v>
      </c>
      <c r="AA252" s="81">
        <f>67.531*Y252^0.2348</f>
        <v>150.08291333123665</v>
      </c>
      <c r="AB252" s="81">
        <f>80.101*Y252^0.2399</f>
        <v>181.1337285535665</v>
      </c>
    </row>
    <row r="253" spans="1:28" ht="24.75" thickTop="1" thickBot="1" x14ac:dyDescent="0.3">
      <c r="B253" s="1" t="s">
        <v>135</v>
      </c>
      <c r="C253" s="2" t="s">
        <v>6202</v>
      </c>
      <c r="D253" s="2" t="s">
        <v>6203</v>
      </c>
      <c r="E253" s="2" t="s">
        <v>6204</v>
      </c>
      <c r="F253" s="2" t="s">
        <v>6205</v>
      </c>
      <c r="G253" s="2" t="s">
        <v>6206</v>
      </c>
      <c r="H253" s="2" t="s">
        <v>6207</v>
      </c>
      <c r="I253" s="2" t="s">
        <v>6208</v>
      </c>
      <c r="J253" s="2" t="s">
        <v>6209</v>
      </c>
      <c r="K253" s="2" t="s">
        <v>6210</v>
      </c>
      <c r="L253" s="2" t="s">
        <v>3319</v>
      </c>
      <c r="M253" s="1" t="s">
        <v>102</v>
      </c>
      <c r="N253" s="47">
        <f t="shared" ref="N253:W253" si="28">N249*25.406</f>
        <v>77.742359999999991</v>
      </c>
      <c r="O253" s="47">
        <f t="shared" si="28"/>
        <v>94.256259999999997</v>
      </c>
      <c r="P253" s="47">
        <f t="shared" si="28"/>
        <v>120.6785</v>
      </c>
      <c r="Q253" s="47">
        <f t="shared" si="28"/>
        <v>143.03577999999999</v>
      </c>
      <c r="R253" s="47">
        <f t="shared" si="28"/>
        <v>175.80951999999999</v>
      </c>
      <c r="S253" s="47">
        <f t="shared" si="28"/>
        <v>204.01017999999996</v>
      </c>
      <c r="T253" s="47">
        <f t="shared" si="28"/>
        <v>235.00549999999998</v>
      </c>
      <c r="U253" s="47">
        <f t="shared" si="28"/>
        <v>269.30359999999996</v>
      </c>
      <c r="V253" s="47">
        <f t="shared" si="28"/>
        <v>320.11559999999997</v>
      </c>
      <c r="W253" s="47">
        <f t="shared" si="28"/>
        <v>363.30579999999998</v>
      </c>
    </row>
    <row r="254" spans="1:28" ht="24.75" thickTop="1" thickBot="1" x14ac:dyDescent="0.3">
      <c r="B254" s="1" t="s">
        <v>146</v>
      </c>
      <c r="C254" s="2" t="s">
        <v>6211</v>
      </c>
      <c r="D254" s="2" t="s">
        <v>6212</v>
      </c>
      <c r="E254" s="2" t="s">
        <v>6213</v>
      </c>
      <c r="F254" s="2" t="s">
        <v>6214</v>
      </c>
      <c r="G254" s="2" t="s">
        <v>6215</v>
      </c>
      <c r="H254" s="2" t="s">
        <v>6216</v>
      </c>
      <c r="I254" s="2" t="s">
        <v>1099</v>
      </c>
      <c r="J254" s="2" t="s">
        <v>6217</v>
      </c>
      <c r="K254" s="2" t="s">
        <v>6218</v>
      </c>
      <c r="L254" s="2" t="s">
        <v>6219</v>
      </c>
    </row>
    <row r="255" spans="1:28" ht="24.75" thickTop="1" thickBot="1" x14ac:dyDescent="0.3">
      <c r="B255" s="1" t="s">
        <v>157</v>
      </c>
      <c r="C255" s="2" t="s">
        <v>6220</v>
      </c>
      <c r="D255" s="2" t="s">
        <v>6221</v>
      </c>
      <c r="E255" s="2" t="s">
        <v>6222</v>
      </c>
      <c r="F255" s="2" t="s">
        <v>6223</v>
      </c>
      <c r="G255" s="2" t="s">
        <v>6224</v>
      </c>
      <c r="H255" s="2" t="s">
        <v>6225</v>
      </c>
      <c r="I255" s="2" t="s">
        <v>5016</v>
      </c>
      <c r="J255" s="2" t="s">
        <v>6226</v>
      </c>
      <c r="K255" s="2" t="s">
        <v>6227</v>
      </c>
      <c r="L255" s="2" t="s">
        <v>6228</v>
      </c>
    </row>
    <row r="256" spans="1:28" ht="24.75" thickTop="1" thickBot="1" x14ac:dyDescent="0.3">
      <c r="B256" s="1" t="s">
        <v>168</v>
      </c>
      <c r="C256" s="2" t="s">
        <v>6229</v>
      </c>
      <c r="D256" s="2" t="s">
        <v>5534</v>
      </c>
      <c r="E256" s="2" t="s">
        <v>6230</v>
      </c>
      <c r="F256" s="2" t="s">
        <v>6231</v>
      </c>
      <c r="G256" s="2" t="s">
        <v>564</v>
      </c>
      <c r="H256" s="2" t="s">
        <v>6232</v>
      </c>
      <c r="I256" s="2" t="s">
        <v>6233</v>
      </c>
      <c r="J256" s="2" t="s">
        <v>6234</v>
      </c>
      <c r="K256" s="2" t="s">
        <v>559</v>
      </c>
      <c r="L256" s="2" t="s">
        <v>6235</v>
      </c>
    </row>
    <row r="257" spans="1:32" ht="24.75" thickTop="1" thickBot="1" x14ac:dyDescent="0.3">
      <c r="B257" s="1" t="s">
        <v>179</v>
      </c>
      <c r="C257" s="2" t="s">
        <v>6236</v>
      </c>
      <c r="D257" s="2" t="s">
        <v>6237</v>
      </c>
      <c r="E257" s="2" t="s">
        <v>760</v>
      </c>
      <c r="F257" s="2" t="s">
        <v>6238</v>
      </c>
      <c r="G257" s="2" t="s">
        <v>2649</v>
      </c>
      <c r="H257" s="2" t="s">
        <v>6239</v>
      </c>
      <c r="I257" s="2" t="s">
        <v>4854</v>
      </c>
      <c r="J257" s="2" t="s">
        <v>6240</v>
      </c>
      <c r="K257" s="2" t="s">
        <v>3558</v>
      </c>
      <c r="L257" s="2" t="s">
        <v>6241</v>
      </c>
    </row>
    <row r="258" spans="1:32" ht="24.75" thickTop="1" thickBot="1" x14ac:dyDescent="0.3">
      <c r="B258" s="1" t="s">
        <v>190</v>
      </c>
      <c r="C258" s="2" t="s">
        <v>6242</v>
      </c>
      <c r="D258" s="2" t="s">
        <v>6243</v>
      </c>
      <c r="E258" s="2" t="s">
        <v>5897</v>
      </c>
      <c r="F258" s="2" t="s">
        <v>6244</v>
      </c>
      <c r="G258" s="2" t="s">
        <v>583</v>
      </c>
      <c r="H258" s="2" t="s">
        <v>6245</v>
      </c>
      <c r="I258" s="2" t="s">
        <v>6246</v>
      </c>
      <c r="J258" s="2" t="s">
        <v>6247</v>
      </c>
      <c r="K258" s="2" t="s">
        <v>6248</v>
      </c>
      <c r="L258" s="2" t="s">
        <v>6249</v>
      </c>
    </row>
    <row r="259" spans="1:32" ht="24.75" thickTop="1" thickBot="1" x14ac:dyDescent="0.3">
      <c r="B259" s="1" t="s">
        <v>201</v>
      </c>
      <c r="C259" s="2" t="s">
        <v>6250</v>
      </c>
      <c r="D259" s="2" t="s">
        <v>5727</v>
      </c>
      <c r="E259" s="2" t="s">
        <v>6251</v>
      </c>
      <c r="F259" s="2" t="s">
        <v>6252</v>
      </c>
      <c r="G259" s="2" t="s">
        <v>197</v>
      </c>
      <c r="H259" s="2" t="s">
        <v>6253</v>
      </c>
      <c r="I259" s="2" t="s">
        <v>1912</v>
      </c>
      <c r="J259" s="2" t="s">
        <v>6254</v>
      </c>
      <c r="K259" s="2" t="s">
        <v>6255</v>
      </c>
      <c r="L259" s="2" t="s">
        <v>6256</v>
      </c>
    </row>
    <row r="260" spans="1:32" ht="15.75" thickTop="1" x14ac:dyDescent="0.25">
      <c r="B260" s="91" t="s">
        <v>4361</v>
      </c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1:32" ht="22.5" customHeight="1" x14ac:dyDescent="0.25">
      <c r="B261" s="93" t="s">
        <v>4362</v>
      </c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1:32" ht="15.75" thickBot="1" x14ac:dyDescent="0.3">
      <c r="B262" s="82" t="s">
        <v>3995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</row>
    <row r="263" spans="1:32" s="38" customFormat="1" ht="16.5" thickTop="1" thickBot="1" x14ac:dyDescent="0.3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32" s="38" customFormat="1" ht="18.75" customHeight="1" thickTop="1" thickBot="1" x14ac:dyDescent="0.3">
      <c r="B264" s="84" t="s">
        <v>0</v>
      </c>
      <c r="C264" s="85"/>
      <c r="D264" s="85"/>
      <c r="E264" s="85"/>
      <c r="F264" s="85"/>
      <c r="G264" s="85"/>
      <c r="H264" s="85"/>
      <c r="I264" s="85"/>
      <c r="J264" s="85"/>
      <c r="K264" s="85"/>
      <c r="L264" s="85"/>
    </row>
    <row r="265" spans="1:32" s="38" customFormat="1" ht="16.5" customHeight="1" thickTop="1" thickBot="1" x14ac:dyDescent="0.3">
      <c r="A265" s="3" t="s">
        <v>1320</v>
      </c>
      <c r="B265" s="86" t="s">
        <v>1</v>
      </c>
      <c r="C265" s="43" t="s">
        <v>2</v>
      </c>
      <c r="D265" s="44"/>
      <c r="E265" s="44"/>
      <c r="F265" s="44"/>
      <c r="G265" s="44"/>
      <c r="H265" s="44"/>
      <c r="I265" s="44"/>
      <c r="J265" s="44"/>
      <c r="K265" s="44"/>
      <c r="L265" s="45"/>
    </row>
    <row r="266" spans="1:32" s="38" customFormat="1" ht="25.5" thickTop="1" thickBot="1" x14ac:dyDescent="0.3">
      <c r="A266" s="4" t="s">
        <v>7620</v>
      </c>
      <c r="B266" s="87"/>
      <c r="C266" s="1">
        <v>1</v>
      </c>
      <c r="D266" s="1">
        <v>2</v>
      </c>
      <c r="E266" s="1">
        <v>5</v>
      </c>
      <c r="F266" s="1">
        <v>10</v>
      </c>
      <c r="G266" s="1">
        <v>25</v>
      </c>
      <c r="H266" s="1">
        <v>50</v>
      </c>
      <c r="I266" s="1">
        <v>100</v>
      </c>
      <c r="J266" s="1">
        <v>200</v>
      </c>
      <c r="K266" s="1">
        <v>500</v>
      </c>
      <c r="L266" s="1">
        <v>1000</v>
      </c>
    </row>
    <row r="267" spans="1:32" s="38" customFormat="1" ht="24.75" thickTop="1" thickBot="1" x14ac:dyDescent="0.3">
      <c r="A267" s="4" t="s">
        <v>7621</v>
      </c>
      <c r="B267" s="1" t="s">
        <v>3</v>
      </c>
      <c r="C267" s="2" t="s">
        <v>7465</v>
      </c>
      <c r="D267" s="2" t="s">
        <v>7466</v>
      </c>
      <c r="E267" s="2" t="s">
        <v>7467</v>
      </c>
      <c r="F267" s="2" t="s">
        <v>7468</v>
      </c>
      <c r="G267" s="2" t="s">
        <v>7469</v>
      </c>
      <c r="H267" s="2" t="s">
        <v>7470</v>
      </c>
      <c r="I267" s="2" t="s">
        <v>7471</v>
      </c>
      <c r="J267" s="2" t="s">
        <v>7472</v>
      </c>
      <c r="K267" s="2" t="s">
        <v>7473</v>
      </c>
      <c r="L267" s="2" t="s">
        <v>7474</v>
      </c>
    </row>
    <row r="268" spans="1:32" s="38" customFormat="1" ht="24.75" thickTop="1" thickBot="1" x14ac:dyDescent="0.3">
      <c r="A268" s="4" t="s">
        <v>7622</v>
      </c>
      <c r="B268" s="1" t="s">
        <v>14</v>
      </c>
      <c r="C268" s="2" t="s">
        <v>7475</v>
      </c>
      <c r="D268" s="2" t="s">
        <v>7476</v>
      </c>
      <c r="E268" s="2" t="s">
        <v>7477</v>
      </c>
      <c r="F268" s="2" t="s">
        <v>7478</v>
      </c>
      <c r="G268" s="2" t="s">
        <v>7479</v>
      </c>
      <c r="H268" s="2" t="s">
        <v>7480</v>
      </c>
      <c r="I268" s="2" t="s">
        <v>7481</v>
      </c>
      <c r="J268" s="2" t="s">
        <v>7482</v>
      </c>
      <c r="K268" s="2" t="s">
        <v>1938</v>
      </c>
      <c r="L268" s="2" t="s">
        <v>2509</v>
      </c>
    </row>
    <row r="269" spans="1:32" s="38" customFormat="1" ht="24.75" thickTop="1" thickBot="1" x14ac:dyDescent="0.3">
      <c r="A269" s="4" t="s">
        <v>7623</v>
      </c>
      <c r="B269" s="1" t="s">
        <v>25</v>
      </c>
      <c r="C269" s="2" t="s">
        <v>7483</v>
      </c>
      <c r="D269" s="2" t="s">
        <v>7484</v>
      </c>
      <c r="E269" s="2" t="s">
        <v>7320</v>
      </c>
      <c r="F269" s="2" t="s">
        <v>1372</v>
      </c>
      <c r="G269" s="2" t="s">
        <v>7485</v>
      </c>
      <c r="H269" s="2" t="s">
        <v>7486</v>
      </c>
      <c r="I269" s="2" t="s">
        <v>3598</v>
      </c>
      <c r="J269" s="2" t="s">
        <v>7487</v>
      </c>
      <c r="K269" s="2" t="s">
        <v>7488</v>
      </c>
      <c r="L269" s="2" t="s">
        <v>7489</v>
      </c>
      <c r="Y269" s="38">
        <v>1</v>
      </c>
      <c r="Z269" s="38">
        <v>2.74</v>
      </c>
      <c r="AA269" s="38">
        <v>2.48</v>
      </c>
      <c r="AB269" s="38">
        <v>3.06</v>
      </c>
      <c r="AD269" s="35">
        <f>Z269*25.408</f>
        <v>69.617920000000012</v>
      </c>
      <c r="AE269" s="35">
        <f t="shared" ref="AE269:AF278" si="29">AA269*25.408</f>
        <v>63.011839999999999</v>
      </c>
      <c r="AF269" s="35">
        <f t="shared" si="29"/>
        <v>77.748480000000001</v>
      </c>
    </row>
    <row r="270" spans="1:32" s="38" customFormat="1" ht="24.75" thickTop="1" thickBot="1" x14ac:dyDescent="0.3">
      <c r="B270" s="1" t="s">
        <v>36</v>
      </c>
      <c r="C270" s="2" t="s">
        <v>7490</v>
      </c>
      <c r="D270" s="2" t="s">
        <v>810</v>
      </c>
      <c r="E270" s="2" t="s">
        <v>828</v>
      </c>
      <c r="F270" s="2" t="s">
        <v>812</v>
      </c>
      <c r="G270" s="2" t="s">
        <v>6292</v>
      </c>
      <c r="H270" s="2" t="s">
        <v>7491</v>
      </c>
      <c r="I270" s="2" t="s">
        <v>7492</v>
      </c>
      <c r="J270" s="2" t="s">
        <v>7493</v>
      </c>
      <c r="K270" s="2" t="s">
        <v>7494</v>
      </c>
      <c r="L270" s="2" t="s">
        <v>7495</v>
      </c>
      <c r="O270" s="1">
        <v>1</v>
      </c>
      <c r="P270" s="1">
        <v>2</v>
      </c>
      <c r="Q270" s="1">
        <v>5</v>
      </c>
      <c r="R270" s="1">
        <v>10</v>
      </c>
      <c r="S270" s="1">
        <v>25</v>
      </c>
      <c r="T270" s="1">
        <v>50</v>
      </c>
      <c r="U270" s="1">
        <v>100</v>
      </c>
      <c r="V270" s="1">
        <v>200</v>
      </c>
      <c r="W270" s="1">
        <v>500</v>
      </c>
      <c r="X270" s="1">
        <v>1000</v>
      </c>
      <c r="Y270" s="38">
        <v>2</v>
      </c>
      <c r="Z270" s="38">
        <v>3.32</v>
      </c>
      <c r="AA270" s="38">
        <v>3.01</v>
      </c>
      <c r="AB270" s="38">
        <v>3.71</v>
      </c>
      <c r="AD270" s="35">
        <f t="shared" ref="AD270:AD278" si="30">Z270*25.408</f>
        <v>84.354560000000006</v>
      </c>
      <c r="AE270" s="35">
        <f t="shared" si="29"/>
        <v>76.478079999999991</v>
      </c>
      <c r="AF270" s="35">
        <f t="shared" si="29"/>
        <v>94.263680000000008</v>
      </c>
    </row>
    <row r="271" spans="1:32" s="38" customFormat="1" ht="24.75" thickTop="1" thickBot="1" x14ac:dyDescent="0.3">
      <c r="B271" s="1" t="s">
        <v>47</v>
      </c>
      <c r="C271" s="2" t="s">
        <v>1389</v>
      </c>
      <c r="D271" s="2" t="s">
        <v>451</v>
      </c>
      <c r="E271" s="2" t="s">
        <v>7496</v>
      </c>
      <c r="F271" s="2" t="s">
        <v>821</v>
      </c>
      <c r="G271" s="2" t="s">
        <v>7497</v>
      </c>
      <c r="H271" s="2" t="s">
        <v>6301</v>
      </c>
      <c r="I271" s="2" t="s">
        <v>7498</v>
      </c>
      <c r="J271" s="2" t="s">
        <v>7499</v>
      </c>
      <c r="K271" s="2" t="s">
        <v>7500</v>
      </c>
      <c r="L271" s="2" t="s">
        <v>7501</v>
      </c>
      <c r="N271" s="1" t="s">
        <v>102</v>
      </c>
      <c r="O271" s="2">
        <v>2.74</v>
      </c>
      <c r="P271" s="2">
        <v>3.32</v>
      </c>
      <c r="Q271" s="2">
        <v>4.24</v>
      </c>
      <c r="R271" s="2">
        <v>5.0199999999999996</v>
      </c>
      <c r="S271" s="2">
        <v>6.18</v>
      </c>
      <c r="T271" s="2">
        <v>7.18</v>
      </c>
      <c r="U271" s="2">
        <v>8.27</v>
      </c>
      <c r="V271" s="2">
        <v>9.48</v>
      </c>
      <c r="W271" s="2">
        <v>11.3</v>
      </c>
      <c r="X271" s="2">
        <v>12.8</v>
      </c>
      <c r="Y271" s="38">
        <v>5</v>
      </c>
      <c r="Z271" s="38">
        <v>4.24</v>
      </c>
      <c r="AA271" s="38">
        <v>3.84</v>
      </c>
      <c r="AB271" s="38">
        <v>4.7300000000000004</v>
      </c>
      <c r="AD271" s="35">
        <f t="shared" si="30"/>
        <v>107.72992000000001</v>
      </c>
      <c r="AE271" s="35">
        <f t="shared" si="29"/>
        <v>97.566720000000004</v>
      </c>
      <c r="AF271" s="35">
        <f t="shared" si="29"/>
        <v>120.17984000000001</v>
      </c>
    </row>
    <row r="272" spans="1:32" s="38" customFormat="1" ht="24.75" thickTop="1" thickBot="1" x14ac:dyDescent="0.3">
      <c r="B272" s="1" t="s">
        <v>58</v>
      </c>
      <c r="C272" s="2" t="s">
        <v>7502</v>
      </c>
      <c r="D272" s="2" t="s">
        <v>7503</v>
      </c>
      <c r="E272" s="2" t="s">
        <v>7504</v>
      </c>
      <c r="F272" s="2" t="s">
        <v>7505</v>
      </c>
      <c r="G272" s="2" t="s">
        <v>7506</v>
      </c>
      <c r="H272" s="2" t="s">
        <v>7507</v>
      </c>
      <c r="I272" s="2" t="s">
        <v>7508</v>
      </c>
      <c r="J272" s="2" t="s">
        <v>7509</v>
      </c>
      <c r="K272" s="2" t="s">
        <v>7510</v>
      </c>
      <c r="L272" s="2" t="s">
        <v>7511</v>
      </c>
      <c r="N272" s="1" t="s">
        <v>102</v>
      </c>
      <c r="O272" s="2">
        <v>2.48</v>
      </c>
      <c r="P272" s="2">
        <v>3.01</v>
      </c>
      <c r="Q272" s="2">
        <v>3.84</v>
      </c>
      <c r="R272" s="2">
        <v>4.53</v>
      </c>
      <c r="S272" s="2">
        <v>5.54</v>
      </c>
      <c r="T272" s="2">
        <v>6.39</v>
      </c>
      <c r="U272" s="2">
        <v>7.3</v>
      </c>
      <c r="V272" s="2">
        <v>8.2799999999999994</v>
      </c>
      <c r="W272" s="2">
        <v>9.7100000000000009</v>
      </c>
      <c r="X272" s="2">
        <v>10.9</v>
      </c>
      <c r="Y272" s="38">
        <v>10</v>
      </c>
      <c r="Z272" s="38">
        <v>5.0199999999999996</v>
      </c>
      <c r="AA272" s="38">
        <v>4.53</v>
      </c>
      <c r="AB272" s="38">
        <v>5.59</v>
      </c>
      <c r="AD272" s="35">
        <f t="shared" si="30"/>
        <v>127.54816</v>
      </c>
      <c r="AE272" s="35">
        <f t="shared" si="29"/>
        <v>115.09824000000002</v>
      </c>
      <c r="AF272" s="35">
        <f t="shared" si="29"/>
        <v>142.03072</v>
      </c>
    </row>
    <row r="273" spans="2:32" s="38" customFormat="1" ht="24.75" thickTop="1" thickBot="1" x14ac:dyDescent="0.3">
      <c r="B273" s="1" t="s">
        <v>69</v>
      </c>
      <c r="C273" s="2" t="s">
        <v>7512</v>
      </c>
      <c r="D273" s="2" t="s">
        <v>7513</v>
      </c>
      <c r="E273" s="2" t="s">
        <v>7514</v>
      </c>
      <c r="F273" s="2" t="s">
        <v>7515</v>
      </c>
      <c r="G273" s="2" t="s">
        <v>7516</v>
      </c>
      <c r="H273" s="2" t="s">
        <v>7517</v>
      </c>
      <c r="I273" s="2" t="s">
        <v>7518</v>
      </c>
      <c r="J273" s="2" t="s">
        <v>7519</v>
      </c>
      <c r="K273" s="2" t="s">
        <v>7520</v>
      </c>
      <c r="L273" s="2" t="s">
        <v>7521</v>
      </c>
      <c r="N273" s="1" t="s">
        <v>102</v>
      </c>
      <c r="O273" s="2">
        <v>3.06</v>
      </c>
      <c r="P273" s="2">
        <v>3.71</v>
      </c>
      <c r="Q273" s="2">
        <v>4.7300000000000004</v>
      </c>
      <c r="R273" s="2">
        <v>5.59</v>
      </c>
      <c r="S273" s="2">
        <v>6.87</v>
      </c>
      <c r="T273" s="2">
        <v>7.95</v>
      </c>
      <c r="U273" s="2">
        <v>9.15</v>
      </c>
      <c r="V273" s="2">
        <v>10.5</v>
      </c>
      <c r="W273" s="2">
        <v>12.4</v>
      </c>
      <c r="X273" s="2">
        <v>14.1</v>
      </c>
      <c r="Y273" s="38">
        <v>25</v>
      </c>
      <c r="Z273" s="38">
        <v>6.18</v>
      </c>
      <c r="AA273" s="38">
        <v>5.54</v>
      </c>
      <c r="AB273" s="38">
        <v>6.87</v>
      </c>
      <c r="AD273" s="35">
        <f t="shared" si="30"/>
        <v>157.02144000000001</v>
      </c>
      <c r="AE273" s="35">
        <f t="shared" si="29"/>
        <v>140.76032000000001</v>
      </c>
      <c r="AF273" s="35">
        <f t="shared" si="29"/>
        <v>174.55296000000001</v>
      </c>
    </row>
    <row r="274" spans="2:32" s="38" customFormat="1" ht="24.75" thickTop="1" thickBot="1" x14ac:dyDescent="0.3">
      <c r="B274" s="1" t="s">
        <v>80</v>
      </c>
      <c r="C274" s="2" t="s">
        <v>7522</v>
      </c>
      <c r="D274" s="2" t="s">
        <v>7523</v>
      </c>
      <c r="E274" s="2" t="s">
        <v>7524</v>
      </c>
      <c r="F274" s="2" t="s">
        <v>7525</v>
      </c>
      <c r="G274" s="2" t="s">
        <v>7526</v>
      </c>
      <c r="H274" s="2" t="s">
        <v>7527</v>
      </c>
      <c r="I274" s="2" t="s">
        <v>7528</v>
      </c>
      <c r="J274" s="2" t="s">
        <v>7529</v>
      </c>
      <c r="K274" s="2" t="s">
        <v>7530</v>
      </c>
      <c r="L274" s="2" t="s">
        <v>7531</v>
      </c>
      <c r="Y274" s="38">
        <v>50</v>
      </c>
      <c r="Z274" s="38">
        <v>7.18</v>
      </c>
      <c r="AA274" s="38">
        <v>6.39</v>
      </c>
      <c r="AB274" s="38">
        <v>7.95</v>
      </c>
      <c r="AD274" s="35">
        <f t="shared" si="30"/>
        <v>182.42944</v>
      </c>
      <c r="AE274" s="35">
        <f t="shared" si="29"/>
        <v>162.35712000000001</v>
      </c>
      <c r="AF274" s="35">
        <f t="shared" si="29"/>
        <v>201.99360000000001</v>
      </c>
    </row>
    <row r="275" spans="2:32" s="38" customFormat="1" ht="24.75" thickTop="1" thickBot="1" x14ac:dyDescent="0.3">
      <c r="B275" s="1" t="s">
        <v>91</v>
      </c>
      <c r="C275" s="2" t="s">
        <v>7532</v>
      </c>
      <c r="D275" s="2" t="s">
        <v>7533</v>
      </c>
      <c r="E275" s="2" t="s">
        <v>7534</v>
      </c>
      <c r="F275" s="2" t="s">
        <v>7535</v>
      </c>
      <c r="G275" s="2" t="s">
        <v>7536</v>
      </c>
      <c r="H275" s="2" t="s">
        <v>7537</v>
      </c>
      <c r="I275" s="2" t="s">
        <v>7538</v>
      </c>
      <c r="J275" s="2" t="s">
        <v>7539</v>
      </c>
      <c r="K275" s="2" t="s">
        <v>7540</v>
      </c>
      <c r="L275" s="2" t="s">
        <v>7541</v>
      </c>
      <c r="Y275" s="38">
        <v>100</v>
      </c>
      <c r="Z275" s="38">
        <v>8.27</v>
      </c>
      <c r="AA275" s="38">
        <v>7.3</v>
      </c>
      <c r="AB275" s="38">
        <v>9.15</v>
      </c>
      <c r="AD275" s="35">
        <f t="shared" si="30"/>
        <v>210.12415999999999</v>
      </c>
      <c r="AE275" s="35">
        <f t="shared" si="29"/>
        <v>185.47839999999999</v>
      </c>
      <c r="AF275" s="35">
        <f t="shared" si="29"/>
        <v>232.48320000000001</v>
      </c>
    </row>
    <row r="276" spans="2:32" s="38" customFormat="1" ht="24.75" thickTop="1" thickBot="1" x14ac:dyDescent="0.3">
      <c r="B276" s="1" t="s">
        <v>102</v>
      </c>
      <c r="C276" s="2" t="s">
        <v>7542</v>
      </c>
      <c r="D276" s="2" t="s">
        <v>7543</v>
      </c>
      <c r="E276" s="2" t="s">
        <v>7544</v>
      </c>
      <c r="F276" s="2" t="s">
        <v>7545</v>
      </c>
      <c r="G276" s="2" t="s">
        <v>7546</v>
      </c>
      <c r="H276" s="2" t="s">
        <v>7547</v>
      </c>
      <c r="I276" s="2" t="s">
        <v>7548</v>
      </c>
      <c r="J276" s="2" t="s">
        <v>7549</v>
      </c>
      <c r="K276" s="2" t="s">
        <v>7550</v>
      </c>
      <c r="L276" s="2" t="s">
        <v>1245</v>
      </c>
      <c r="Y276" s="38">
        <v>200</v>
      </c>
      <c r="Z276" s="38">
        <v>9.48</v>
      </c>
      <c r="AA276" s="38">
        <v>8.2799999999999994</v>
      </c>
      <c r="AB276" s="38">
        <v>10.5</v>
      </c>
      <c r="AD276" s="35">
        <f t="shared" si="30"/>
        <v>240.86784000000003</v>
      </c>
      <c r="AE276" s="35">
        <f t="shared" si="29"/>
        <v>210.37824000000001</v>
      </c>
      <c r="AF276" s="35">
        <f t="shared" si="29"/>
        <v>266.78399999999999</v>
      </c>
    </row>
    <row r="277" spans="2:32" s="38" customFormat="1" ht="24.75" thickTop="1" thickBot="1" x14ac:dyDescent="0.3">
      <c r="B277" s="1" t="s">
        <v>113</v>
      </c>
      <c r="C277" s="2" t="s">
        <v>3125</v>
      </c>
      <c r="D277" s="2" t="s">
        <v>7551</v>
      </c>
      <c r="E277" s="2" t="s">
        <v>7552</v>
      </c>
      <c r="F277" s="2" t="s">
        <v>7553</v>
      </c>
      <c r="G277" s="2" t="s">
        <v>7554</v>
      </c>
      <c r="H277" s="2" t="s">
        <v>7555</v>
      </c>
      <c r="I277" s="2" t="s">
        <v>7556</v>
      </c>
      <c r="J277" s="2" t="s">
        <v>7557</v>
      </c>
      <c r="K277" s="2" t="s">
        <v>1263</v>
      </c>
      <c r="L277" s="2" t="s">
        <v>7558</v>
      </c>
      <c r="Y277" s="38">
        <v>500</v>
      </c>
      <c r="Z277" s="38">
        <v>11.3</v>
      </c>
      <c r="AA277" s="38">
        <v>9.7100000000000009</v>
      </c>
      <c r="AB277" s="38">
        <v>12.4</v>
      </c>
      <c r="AD277" s="35">
        <f t="shared" si="30"/>
        <v>287.11040000000003</v>
      </c>
      <c r="AE277" s="35">
        <f t="shared" si="29"/>
        <v>246.71168000000003</v>
      </c>
      <c r="AF277" s="35">
        <f t="shared" si="29"/>
        <v>315.05920000000003</v>
      </c>
    </row>
    <row r="278" spans="2:32" s="38" customFormat="1" ht="24.75" thickTop="1" thickBot="1" x14ac:dyDescent="0.3">
      <c r="B278" s="1" t="s">
        <v>124</v>
      </c>
      <c r="C278" s="2" t="s">
        <v>7559</v>
      </c>
      <c r="D278" s="2" t="s">
        <v>7560</v>
      </c>
      <c r="E278" s="2" t="s">
        <v>7561</v>
      </c>
      <c r="F278" s="2" t="s">
        <v>7562</v>
      </c>
      <c r="G278" s="2" t="s">
        <v>7563</v>
      </c>
      <c r="H278" s="2" t="s">
        <v>7564</v>
      </c>
      <c r="I278" s="2" t="s">
        <v>7565</v>
      </c>
      <c r="J278" s="2" t="s">
        <v>7566</v>
      </c>
      <c r="K278" s="2" t="s">
        <v>7567</v>
      </c>
      <c r="L278" s="2" t="s">
        <v>7568</v>
      </c>
      <c r="Y278" s="38">
        <v>1000</v>
      </c>
      <c r="Z278" s="38">
        <v>12.8</v>
      </c>
      <c r="AA278" s="38">
        <v>10.9</v>
      </c>
      <c r="AB278" s="38">
        <v>14.1</v>
      </c>
      <c r="AD278" s="35">
        <f t="shared" si="30"/>
        <v>325.22240000000005</v>
      </c>
      <c r="AE278" s="35">
        <f t="shared" si="29"/>
        <v>276.94720000000001</v>
      </c>
      <c r="AF278" s="35">
        <f t="shared" si="29"/>
        <v>358.25280000000004</v>
      </c>
    </row>
    <row r="279" spans="2:32" s="38" customFormat="1" ht="24.75" thickTop="1" thickBot="1" x14ac:dyDescent="0.3">
      <c r="B279" s="1" t="s">
        <v>135</v>
      </c>
      <c r="C279" s="2" t="s">
        <v>7569</v>
      </c>
      <c r="D279" s="2" t="s">
        <v>7570</v>
      </c>
      <c r="E279" s="2" t="s">
        <v>7571</v>
      </c>
      <c r="F279" s="2" t="s">
        <v>7572</v>
      </c>
      <c r="G279" s="2" t="s">
        <v>7573</v>
      </c>
      <c r="H279" s="2" t="s">
        <v>7574</v>
      </c>
      <c r="I279" s="2" t="s">
        <v>7575</v>
      </c>
      <c r="J279" s="2" t="s">
        <v>1465</v>
      </c>
      <c r="K279" s="2" t="s">
        <v>7576</v>
      </c>
      <c r="L279" s="2" t="s">
        <v>7577</v>
      </c>
      <c r="Y279" s="38">
        <v>15</v>
      </c>
      <c r="Z279" s="35">
        <f>2.8195*Y279^0.2396</f>
        <v>5.3946536183424527</v>
      </c>
      <c r="AA279" s="35">
        <f>2.5661*Y279^0.234</f>
        <v>4.8359180348508897</v>
      </c>
      <c r="AB279" s="35">
        <f>3.1538*Y279^0.2373</f>
        <v>5.9968143568900567</v>
      </c>
      <c r="AD279" s="35">
        <f t="shared" ref="AD279:AD280" si="31">Z279*25.408</f>
        <v>137.06735913484505</v>
      </c>
      <c r="AE279" s="35">
        <f t="shared" ref="AE279:AE280" si="32">AA279*25.408</f>
        <v>122.8710054294914</v>
      </c>
      <c r="AF279" s="35">
        <f t="shared" ref="AF279:AF280" si="33">AB279*25.408</f>
        <v>152.36705917986257</v>
      </c>
    </row>
    <row r="280" spans="2:32" s="38" customFormat="1" ht="24.75" thickTop="1" thickBot="1" x14ac:dyDescent="0.3">
      <c r="B280" s="1" t="s">
        <v>146</v>
      </c>
      <c r="C280" s="2" t="s">
        <v>7578</v>
      </c>
      <c r="D280" s="2" t="s">
        <v>7579</v>
      </c>
      <c r="E280" s="2" t="s">
        <v>7580</v>
      </c>
      <c r="F280" s="2" t="s">
        <v>7581</v>
      </c>
      <c r="G280" s="2" t="s">
        <v>7582</v>
      </c>
      <c r="H280" s="2" t="s">
        <v>7583</v>
      </c>
      <c r="I280" s="2" t="s">
        <v>5332</v>
      </c>
      <c r="J280" s="2" t="s">
        <v>338</v>
      </c>
      <c r="K280" s="2" t="s">
        <v>7584</v>
      </c>
      <c r="L280" s="2" t="s">
        <v>7585</v>
      </c>
      <c r="Y280" s="38">
        <v>30</v>
      </c>
      <c r="Z280" s="35">
        <f>2.8195*Y280^0.2396</f>
        <v>6.3692801499516314</v>
      </c>
      <c r="AA280" s="35">
        <f>2.5661*Y280^0.234</f>
        <v>5.6874808879124084</v>
      </c>
      <c r="AB280" s="35">
        <f>3.1538*Y280^0.2373</f>
        <v>7.0689518353131779</v>
      </c>
      <c r="AD280" s="35">
        <f t="shared" si="31"/>
        <v>161.83067004997105</v>
      </c>
      <c r="AE280" s="35">
        <f t="shared" si="32"/>
        <v>144.50751440007849</v>
      </c>
      <c r="AF280" s="35">
        <f t="shared" si="33"/>
        <v>179.60792823163723</v>
      </c>
    </row>
    <row r="281" spans="2:32" s="38" customFormat="1" ht="24.75" thickTop="1" thickBot="1" x14ac:dyDescent="0.3">
      <c r="B281" s="1" t="s">
        <v>157</v>
      </c>
      <c r="C281" s="2" t="s">
        <v>7586</v>
      </c>
      <c r="D281" s="2" t="s">
        <v>7587</v>
      </c>
      <c r="E281" s="2" t="s">
        <v>7588</v>
      </c>
      <c r="F281" s="2" t="s">
        <v>7589</v>
      </c>
      <c r="G281" s="2" t="s">
        <v>7590</v>
      </c>
      <c r="H281" s="2" t="s">
        <v>7591</v>
      </c>
      <c r="I281" s="2" t="s">
        <v>1109</v>
      </c>
      <c r="J281" s="2" t="s">
        <v>7592</v>
      </c>
      <c r="K281" s="2" t="s">
        <v>7593</v>
      </c>
      <c r="L281" s="2" t="s">
        <v>5876</v>
      </c>
    </row>
    <row r="282" spans="2:32" s="38" customFormat="1" ht="24.75" thickTop="1" thickBot="1" x14ac:dyDescent="0.3">
      <c r="B282" s="1" t="s">
        <v>168</v>
      </c>
      <c r="C282" s="2" t="s">
        <v>7594</v>
      </c>
      <c r="D282" s="2" t="s">
        <v>7595</v>
      </c>
      <c r="E282" s="2" t="s">
        <v>7596</v>
      </c>
      <c r="F282" s="2" t="s">
        <v>2270</v>
      </c>
      <c r="G282" s="2" t="s">
        <v>365</v>
      </c>
      <c r="H282" s="2" t="s">
        <v>3724</v>
      </c>
      <c r="I282" s="2" t="s">
        <v>7597</v>
      </c>
      <c r="J282" s="2" t="s">
        <v>7598</v>
      </c>
      <c r="K282" s="2" t="s">
        <v>7599</v>
      </c>
      <c r="L282" s="2" t="s">
        <v>7600</v>
      </c>
    </row>
    <row r="283" spans="2:32" s="38" customFormat="1" ht="24.75" thickTop="1" thickBot="1" x14ac:dyDescent="0.3">
      <c r="B283" s="1" t="s">
        <v>179</v>
      </c>
      <c r="C283" s="2" t="s">
        <v>7601</v>
      </c>
      <c r="D283" s="2" t="s">
        <v>7602</v>
      </c>
      <c r="E283" s="2" t="s">
        <v>4851</v>
      </c>
      <c r="F283" s="2" t="s">
        <v>2813</v>
      </c>
      <c r="G283" s="2" t="s">
        <v>7603</v>
      </c>
      <c r="H283" s="2" t="s">
        <v>7604</v>
      </c>
      <c r="I283" s="2" t="s">
        <v>7605</v>
      </c>
      <c r="J283" s="2" t="s">
        <v>7606</v>
      </c>
      <c r="K283" s="2" t="s">
        <v>5212</v>
      </c>
      <c r="L283" s="2" t="s">
        <v>7607</v>
      </c>
    </row>
    <row r="284" spans="2:32" s="38" customFormat="1" ht="24.75" thickTop="1" thickBot="1" x14ac:dyDescent="0.3">
      <c r="B284" s="1" t="s">
        <v>190</v>
      </c>
      <c r="C284" s="2" t="s">
        <v>7608</v>
      </c>
      <c r="D284" s="2" t="s">
        <v>769</v>
      </c>
      <c r="E284" s="2" t="s">
        <v>573</v>
      </c>
      <c r="F284" s="2" t="s">
        <v>7609</v>
      </c>
      <c r="G284" s="2" t="s">
        <v>7610</v>
      </c>
      <c r="H284" s="2" t="s">
        <v>7287</v>
      </c>
      <c r="I284" s="2" t="s">
        <v>7611</v>
      </c>
      <c r="J284" s="2" t="s">
        <v>7612</v>
      </c>
      <c r="K284" s="2" t="s">
        <v>7613</v>
      </c>
      <c r="L284" s="2" t="s">
        <v>7614</v>
      </c>
    </row>
    <row r="285" spans="2:32" s="38" customFormat="1" ht="24.75" thickTop="1" thickBot="1" x14ac:dyDescent="0.3">
      <c r="B285" s="1" t="s">
        <v>201</v>
      </c>
      <c r="C285" s="2" t="s">
        <v>382</v>
      </c>
      <c r="D285" s="2" t="s">
        <v>7615</v>
      </c>
      <c r="E285" s="2" t="s">
        <v>3748</v>
      </c>
      <c r="F285" s="2" t="s">
        <v>772</v>
      </c>
      <c r="G285" s="2" t="s">
        <v>7616</v>
      </c>
      <c r="H285" s="2" t="s">
        <v>6086</v>
      </c>
      <c r="I285" s="2" t="s">
        <v>3752</v>
      </c>
      <c r="J285" s="2" t="s">
        <v>7617</v>
      </c>
      <c r="K285" s="2" t="s">
        <v>7618</v>
      </c>
      <c r="L285" s="2" t="s">
        <v>7619</v>
      </c>
    </row>
    <row r="286" spans="2:32" s="38" customFormat="1" ht="15.75" customHeight="1" thickTop="1" x14ac:dyDescent="0.25">
      <c r="B286" s="91" t="s">
        <v>4361</v>
      </c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32" s="38" customFormat="1" ht="22.5" customHeight="1" x14ac:dyDescent="0.25">
      <c r="B287" s="93" t="s">
        <v>4362</v>
      </c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32" s="38" customFormat="1" ht="15.75" customHeight="1" thickBot="1" x14ac:dyDescent="0.3">
      <c r="B288" s="82" t="s">
        <v>3995</v>
      </c>
      <c r="C288" s="83"/>
      <c r="D288" s="83"/>
      <c r="E288" s="83"/>
      <c r="F288" s="83"/>
      <c r="G288" s="83"/>
      <c r="H288" s="83"/>
      <c r="I288" s="83"/>
      <c r="J288" s="83"/>
      <c r="K288" s="83"/>
      <c r="L288" s="83"/>
    </row>
    <row r="289" spans="1:29" s="38" customFormat="1" ht="15.75" thickTop="1" x14ac:dyDescent="0.25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29" ht="15.75" thickBot="1" x14ac:dyDescent="0.3"/>
    <row r="291" spans="1:29" ht="31.5" thickTop="1" thickBot="1" x14ac:dyDescent="0.3">
      <c r="A291" s="5" t="s">
        <v>1320</v>
      </c>
      <c r="B291" s="84" t="s">
        <v>0</v>
      </c>
      <c r="C291" s="85"/>
      <c r="D291" s="85"/>
      <c r="E291" s="85"/>
      <c r="F291" s="85"/>
      <c r="G291" s="85"/>
      <c r="H291" s="85"/>
      <c r="I291" s="85"/>
      <c r="J291" s="85"/>
      <c r="K291" s="85"/>
      <c r="L291" s="85"/>
    </row>
    <row r="292" spans="1:29" ht="25.5" thickTop="1" thickBot="1" x14ac:dyDescent="0.3">
      <c r="A292" s="6" t="s">
        <v>6257</v>
      </c>
      <c r="B292" s="86" t="s">
        <v>1</v>
      </c>
      <c r="C292" s="88" t="s">
        <v>2</v>
      </c>
      <c r="D292" s="89"/>
      <c r="E292" s="89"/>
      <c r="F292" s="89"/>
      <c r="G292" s="89"/>
      <c r="H292" s="89"/>
      <c r="I292" s="89"/>
      <c r="J292" s="89"/>
      <c r="K292" s="89"/>
      <c r="L292" s="90"/>
    </row>
    <row r="293" spans="1:29" ht="16.5" thickTop="1" thickBot="1" x14ac:dyDescent="0.3">
      <c r="A293" s="6" t="s">
        <v>6258</v>
      </c>
      <c r="B293" s="87"/>
      <c r="C293" s="1">
        <v>1</v>
      </c>
      <c r="D293" s="1">
        <v>2</v>
      </c>
      <c r="E293" s="1">
        <v>5</v>
      </c>
      <c r="F293" s="1">
        <v>10</v>
      </c>
      <c r="G293" s="1">
        <v>25</v>
      </c>
      <c r="H293" s="1">
        <v>50</v>
      </c>
      <c r="I293" s="1">
        <v>100</v>
      </c>
      <c r="J293" s="1">
        <v>200</v>
      </c>
      <c r="K293" s="1">
        <v>500</v>
      </c>
      <c r="L293" s="1">
        <v>1000</v>
      </c>
    </row>
    <row r="294" spans="1:29" ht="24.75" thickTop="1" thickBot="1" x14ac:dyDescent="0.3">
      <c r="A294" s="6" t="s">
        <v>6259</v>
      </c>
      <c r="B294" s="1" t="s">
        <v>3</v>
      </c>
      <c r="C294" s="2" t="s">
        <v>6261</v>
      </c>
      <c r="D294" s="2" t="s">
        <v>6262</v>
      </c>
      <c r="E294" s="2" t="s">
        <v>6263</v>
      </c>
      <c r="F294" s="2" t="s">
        <v>6264</v>
      </c>
      <c r="G294" s="2" t="s">
        <v>6265</v>
      </c>
      <c r="H294" s="2" t="s">
        <v>6266</v>
      </c>
      <c r="I294" s="2" t="s">
        <v>6267</v>
      </c>
      <c r="J294" s="2" t="s">
        <v>6268</v>
      </c>
      <c r="K294" s="2" t="s">
        <v>6269</v>
      </c>
      <c r="L294" s="2" t="s">
        <v>6270</v>
      </c>
    </row>
    <row r="295" spans="1:29" ht="24.75" thickTop="1" thickBot="1" x14ac:dyDescent="0.3">
      <c r="A295" s="6" t="s">
        <v>6260</v>
      </c>
      <c r="B295" s="1" t="s">
        <v>14</v>
      </c>
      <c r="C295" s="2" t="s">
        <v>6271</v>
      </c>
      <c r="D295" s="2" t="s">
        <v>6272</v>
      </c>
      <c r="E295" s="2" t="s">
        <v>6273</v>
      </c>
      <c r="F295" s="2" t="s">
        <v>6274</v>
      </c>
      <c r="G295" s="2" t="s">
        <v>6275</v>
      </c>
      <c r="H295" s="2" t="s">
        <v>6276</v>
      </c>
      <c r="I295" s="2" t="s">
        <v>6277</v>
      </c>
      <c r="J295" s="2" t="s">
        <v>796</v>
      </c>
      <c r="K295" s="2" t="s">
        <v>6278</v>
      </c>
      <c r="L295" s="2" t="s">
        <v>6279</v>
      </c>
    </row>
    <row r="296" spans="1:29" ht="24.75" thickTop="1" thickBot="1" x14ac:dyDescent="0.3">
      <c r="B296" s="1" t="s">
        <v>25</v>
      </c>
      <c r="C296" s="2" t="s">
        <v>6280</v>
      </c>
      <c r="D296" s="2" t="s">
        <v>6281</v>
      </c>
      <c r="E296" s="2" t="s">
        <v>6282</v>
      </c>
      <c r="F296" s="2" t="s">
        <v>6283</v>
      </c>
      <c r="G296" s="2" t="s">
        <v>6284</v>
      </c>
      <c r="H296" s="2" t="s">
        <v>6285</v>
      </c>
      <c r="I296" s="2" t="s">
        <v>6286</v>
      </c>
      <c r="J296" s="2" t="s">
        <v>4384</v>
      </c>
      <c r="K296" s="2" t="s">
        <v>6287</v>
      </c>
      <c r="L296" s="2" t="s">
        <v>808</v>
      </c>
    </row>
    <row r="297" spans="1:29" ht="24.75" thickTop="1" thickBot="1" x14ac:dyDescent="0.3">
      <c r="B297" s="1" t="s">
        <v>36</v>
      </c>
      <c r="C297" s="2" t="s">
        <v>6288</v>
      </c>
      <c r="D297" s="2" t="s">
        <v>6289</v>
      </c>
      <c r="E297" s="2" t="s">
        <v>6290</v>
      </c>
      <c r="F297" s="2" t="s">
        <v>6291</v>
      </c>
      <c r="G297" s="2" t="s">
        <v>6292</v>
      </c>
      <c r="H297" s="2" t="s">
        <v>6293</v>
      </c>
      <c r="I297" s="2" t="s">
        <v>6294</v>
      </c>
      <c r="J297" s="2" t="s">
        <v>6295</v>
      </c>
      <c r="K297" s="2" t="s">
        <v>6296</v>
      </c>
      <c r="L297" s="2" t="s">
        <v>818</v>
      </c>
    </row>
    <row r="298" spans="1:29" ht="24.75" thickTop="1" thickBot="1" x14ac:dyDescent="0.3">
      <c r="B298" s="1" t="s">
        <v>47</v>
      </c>
      <c r="C298" s="2" t="s">
        <v>996</v>
      </c>
      <c r="D298" s="2" t="s">
        <v>6297</v>
      </c>
      <c r="E298" s="2" t="s">
        <v>6298</v>
      </c>
      <c r="F298" s="2" t="s">
        <v>6299</v>
      </c>
      <c r="G298" s="2" t="s">
        <v>6300</v>
      </c>
      <c r="H298" s="2" t="s">
        <v>6301</v>
      </c>
      <c r="I298" s="2" t="s">
        <v>6302</v>
      </c>
      <c r="J298" s="2" t="s">
        <v>6303</v>
      </c>
      <c r="K298" s="2" t="s">
        <v>646</v>
      </c>
      <c r="L298" s="2" t="s">
        <v>6304</v>
      </c>
    </row>
    <row r="299" spans="1:29" ht="24.75" thickTop="1" thickBot="1" x14ac:dyDescent="0.3">
      <c r="B299" s="1" t="s">
        <v>58</v>
      </c>
      <c r="C299" s="2" t="s">
        <v>6305</v>
      </c>
      <c r="D299" s="2" t="s">
        <v>6306</v>
      </c>
      <c r="E299" s="2" t="s">
        <v>6307</v>
      </c>
      <c r="F299" s="2" t="s">
        <v>6308</v>
      </c>
      <c r="G299" s="2" t="s">
        <v>6309</v>
      </c>
      <c r="H299" s="2" t="s">
        <v>6310</v>
      </c>
      <c r="I299" s="2" t="s">
        <v>6311</v>
      </c>
      <c r="J299" s="2" t="s">
        <v>6312</v>
      </c>
      <c r="K299" s="2" t="s">
        <v>6313</v>
      </c>
      <c r="L299" s="2" t="s">
        <v>6314</v>
      </c>
    </row>
    <row r="300" spans="1:29" ht="24.75" thickTop="1" thickBot="1" x14ac:dyDescent="0.3">
      <c r="B300" s="1" t="s">
        <v>69</v>
      </c>
      <c r="C300" s="2" t="s">
        <v>6315</v>
      </c>
      <c r="D300" s="2" t="s">
        <v>6316</v>
      </c>
      <c r="E300" s="2" t="s">
        <v>6317</v>
      </c>
      <c r="F300" s="2" t="s">
        <v>6318</v>
      </c>
      <c r="G300" s="2" t="s">
        <v>6319</v>
      </c>
      <c r="H300" s="2" t="s">
        <v>6320</v>
      </c>
      <c r="I300" s="2" t="s">
        <v>6321</v>
      </c>
      <c r="J300" s="2" t="s">
        <v>6322</v>
      </c>
      <c r="K300" s="2" t="s">
        <v>6323</v>
      </c>
      <c r="L300" s="2" t="s">
        <v>6324</v>
      </c>
      <c r="O300" s="1">
        <v>1</v>
      </c>
      <c r="P300" s="1">
        <v>2</v>
      </c>
      <c r="Q300" s="1">
        <v>5</v>
      </c>
      <c r="R300" s="1">
        <v>10</v>
      </c>
      <c r="S300" s="1">
        <v>25</v>
      </c>
      <c r="T300" s="1">
        <v>50</v>
      </c>
      <c r="U300" s="1">
        <v>100</v>
      </c>
      <c r="V300" s="1">
        <v>200</v>
      </c>
      <c r="W300" s="1">
        <v>500</v>
      </c>
      <c r="X300" s="1">
        <v>1000</v>
      </c>
      <c r="Z300" s="1">
        <v>2</v>
      </c>
      <c r="AA300" s="35">
        <v>81.807320000000004</v>
      </c>
      <c r="AB300" s="35">
        <v>74.947699999999998</v>
      </c>
      <c r="AC300" s="35">
        <v>90.191299999999998</v>
      </c>
    </row>
    <row r="301" spans="1:29" ht="24.75" thickTop="1" thickBot="1" x14ac:dyDescent="0.3">
      <c r="B301" s="1" t="s">
        <v>80</v>
      </c>
      <c r="C301" s="2" t="s">
        <v>6325</v>
      </c>
      <c r="D301" s="2" t="s">
        <v>6326</v>
      </c>
      <c r="E301" s="2" t="s">
        <v>6327</v>
      </c>
      <c r="F301" s="2" t="s">
        <v>6328</v>
      </c>
      <c r="G301" s="2" t="s">
        <v>6329</v>
      </c>
      <c r="H301" s="2" t="s">
        <v>6330</v>
      </c>
      <c r="I301" s="2" t="s">
        <v>6331</v>
      </c>
      <c r="J301" s="2" t="s">
        <v>6332</v>
      </c>
      <c r="K301" s="2" t="s">
        <v>6333</v>
      </c>
      <c r="L301" s="2" t="s">
        <v>6334</v>
      </c>
      <c r="N301" s="1" t="s">
        <v>102</v>
      </c>
      <c r="O301" s="2">
        <v>2.66</v>
      </c>
      <c r="P301" s="2">
        <v>3.22</v>
      </c>
      <c r="Q301" s="2">
        <v>4.1399999999999997</v>
      </c>
      <c r="R301" s="2">
        <v>4.9400000000000004</v>
      </c>
      <c r="S301" s="2">
        <v>6.19</v>
      </c>
      <c r="T301" s="2">
        <v>7.29</v>
      </c>
      <c r="U301" s="2">
        <v>8.5399999999999991</v>
      </c>
      <c r="V301" s="2">
        <v>9.9600000000000009</v>
      </c>
      <c r="W301" s="2">
        <v>12.2</v>
      </c>
      <c r="X301" s="2">
        <v>14.1</v>
      </c>
      <c r="Z301" s="1">
        <v>5</v>
      </c>
      <c r="AA301" s="35">
        <v>105.18083999999999</v>
      </c>
      <c r="AB301" s="35">
        <v>96.034679999999994</v>
      </c>
      <c r="AC301" s="35">
        <v>115.85135999999999</v>
      </c>
    </row>
    <row r="302" spans="1:29" ht="24.75" thickTop="1" thickBot="1" x14ac:dyDescent="0.3">
      <c r="B302" s="1" t="s">
        <v>91</v>
      </c>
      <c r="C302" s="2" t="s">
        <v>6335</v>
      </c>
      <c r="D302" s="2" t="s">
        <v>6336</v>
      </c>
      <c r="E302" s="2" t="s">
        <v>6337</v>
      </c>
      <c r="F302" s="2" t="s">
        <v>6338</v>
      </c>
      <c r="G302" s="2" t="s">
        <v>6339</v>
      </c>
      <c r="H302" s="2" t="s">
        <v>6340</v>
      </c>
      <c r="I302" s="2" t="s">
        <v>6341</v>
      </c>
      <c r="J302" s="2" t="s">
        <v>6342</v>
      </c>
      <c r="K302" s="2" t="s">
        <v>6343</v>
      </c>
      <c r="L302" s="2" t="s">
        <v>6344</v>
      </c>
      <c r="N302" s="1" t="s">
        <v>102</v>
      </c>
      <c r="O302" s="2">
        <v>2.44</v>
      </c>
      <c r="P302" s="2">
        <v>2.95</v>
      </c>
      <c r="Q302" s="2">
        <v>3.78</v>
      </c>
      <c r="R302" s="2">
        <v>4.5</v>
      </c>
      <c r="S302" s="2">
        <v>5.58</v>
      </c>
      <c r="T302" s="2">
        <v>6.52</v>
      </c>
      <c r="U302" s="2">
        <v>7.47</v>
      </c>
      <c r="V302" s="2">
        <v>8.7200000000000006</v>
      </c>
      <c r="W302" s="2">
        <v>10.5</v>
      </c>
      <c r="X302" s="2">
        <v>12</v>
      </c>
      <c r="Z302" s="1">
        <v>10</v>
      </c>
      <c r="AA302" s="35">
        <v>125.50564</v>
      </c>
      <c r="AB302" s="35">
        <v>114.327</v>
      </c>
      <c r="AC302" s="35">
        <v>137.95457999999999</v>
      </c>
    </row>
    <row r="303" spans="1:29" ht="24.75" thickTop="1" thickBot="1" x14ac:dyDescent="0.3">
      <c r="B303" s="1" t="s">
        <v>102</v>
      </c>
      <c r="C303" s="2" t="s">
        <v>6345</v>
      </c>
      <c r="D303" s="2" t="s">
        <v>6346</v>
      </c>
      <c r="E303" s="2" t="s">
        <v>6347</v>
      </c>
      <c r="F303" s="2" t="s">
        <v>6348</v>
      </c>
      <c r="G303" s="2" t="s">
        <v>6349</v>
      </c>
      <c r="H303" s="2" t="s">
        <v>6350</v>
      </c>
      <c r="I303" s="2" t="s">
        <v>6351</v>
      </c>
      <c r="J303" s="2" t="s">
        <v>6352</v>
      </c>
      <c r="K303" s="2" t="s">
        <v>6353</v>
      </c>
      <c r="L303" s="2" t="s">
        <v>6354</v>
      </c>
      <c r="N303" s="1" t="s">
        <v>102</v>
      </c>
      <c r="O303" s="2">
        <v>2.94</v>
      </c>
      <c r="P303" s="2">
        <v>3.55</v>
      </c>
      <c r="Q303" s="2">
        <v>4.5599999999999996</v>
      </c>
      <c r="R303" s="2">
        <v>5.43</v>
      </c>
      <c r="S303" s="2">
        <v>6.76</v>
      </c>
      <c r="T303" s="2">
        <v>7.93</v>
      </c>
      <c r="U303" s="2">
        <v>9.27</v>
      </c>
      <c r="V303" s="2">
        <v>10.8</v>
      </c>
      <c r="W303" s="2">
        <v>13.1</v>
      </c>
      <c r="X303" s="2">
        <v>15.2</v>
      </c>
      <c r="Z303" s="1">
        <v>25</v>
      </c>
      <c r="AA303" s="35">
        <v>157.26313999999999</v>
      </c>
      <c r="AB303" s="35">
        <v>141.76548</v>
      </c>
      <c r="AC303" s="35">
        <v>171.74455999999998</v>
      </c>
    </row>
    <row r="304" spans="1:29" ht="24.75" thickTop="1" thickBot="1" x14ac:dyDescent="0.3">
      <c r="B304" s="1" t="s">
        <v>113</v>
      </c>
      <c r="C304" s="2" t="s">
        <v>6355</v>
      </c>
      <c r="D304" s="2" t="s">
        <v>6356</v>
      </c>
      <c r="E304" s="2" t="s">
        <v>6357</v>
      </c>
      <c r="F304" s="2" t="s">
        <v>6358</v>
      </c>
      <c r="G304" s="2" t="s">
        <v>6359</v>
      </c>
      <c r="H304" s="2" t="s">
        <v>6360</v>
      </c>
      <c r="I304" s="2" t="s">
        <v>6361</v>
      </c>
      <c r="J304" s="2" t="s">
        <v>6362</v>
      </c>
      <c r="K304" s="2" t="s">
        <v>6363</v>
      </c>
      <c r="L304" s="2" t="s">
        <v>6364</v>
      </c>
      <c r="Z304" s="1">
        <v>50</v>
      </c>
      <c r="AA304" s="35">
        <v>185.20973999999998</v>
      </c>
      <c r="AB304" s="35">
        <v>165.64711999999997</v>
      </c>
      <c r="AC304" s="35">
        <v>201.46957999999998</v>
      </c>
    </row>
    <row r="305" spans="1:29" ht="24.75" thickTop="1" thickBot="1" x14ac:dyDescent="0.3">
      <c r="B305" s="1" t="s">
        <v>124</v>
      </c>
      <c r="C305" s="2" t="s">
        <v>6365</v>
      </c>
      <c r="D305" s="2" t="s">
        <v>1459</v>
      </c>
      <c r="E305" s="2" t="s">
        <v>6366</v>
      </c>
      <c r="F305" s="2" t="s">
        <v>6367</v>
      </c>
      <c r="G305" s="2" t="s">
        <v>6368</v>
      </c>
      <c r="H305" s="2" t="s">
        <v>6369</v>
      </c>
      <c r="I305" s="2" t="s">
        <v>6370</v>
      </c>
      <c r="J305" s="2" t="s">
        <v>6371</v>
      </c>
      <c r="K305" s="2" t="s">
        <v>6372</v>
      </c>
      <c r="L305" s="2" t="s">
        <v>6373</v>
      </c>
      <c r="N305" s="1" t="s">
        <v>102</v>
      </c>
      <c r="O305" s="47">
        <f>O301*25.406</f>
        <v>67.57996</v>
      </c>
      <c r="P305" s="47">
        <f t="shared" ref="P305:X305" si="34">P301*25.406</f>
        <v>81.807320000000004</v>
      </c>
      <c r="Q305" s="47">
        <f t="shared" si="34"/>
        <v>105.18083999999999</v>
      </c>
      <c r="R305" s="47">
        <f t="shared" si="34"/>
        <v>125.50564</v>
      </c>
      <c r="S305" s="47">
        <f t="shared" si="34"/>
        <v>157.26313999999999</v>
      </c>
      <c r="T305" s="47">
        <f t="shared" si="34"/>
        <v>185.20973999999998</v>
      </c>
      <c r="U305" s="47">
        <f t="shared" si="34"/>
        <v>216.96723999999998</v>
      </c>
      <c r="V305" s="47">
        <f t="shared" si="34"/>
        <v>253.04376000000002</v>
      </c>
      <c r="W305" s="47">
        <f t="shared" si="34"/>
        <v>309.95319999999998</v>
      </c>
      <c r="X305" s="47">
        <f t="shared" si="34"/>
        <v>358.22459999999995</v>
      </c>
      <c r="Z305" s="1">
        <v>100</v>
      </c>
      <c r="AA305" s="35">
        <v>216.96723999999998</v>
      </c>
      <c r="AB305" s="35">
        <v>189.78281999999999</v>
      </c>
      <c r="AC305" s="35">
        <v>235.51361999999997</v>
      </c>
    </row>
    <row r="306" spans="1:29" ht="24.75" thickTop="1" thickBot="1" x14ac:dyDescent="0.3">
      <c r="B306" s="1" t="s">
        <v>135</v>
      </c>
      <c r="C306" s="2" t="s">
        <v>6374</v>
      </c>
      <c r="D306" s="2" t="s">
        <v>6375</v>
      </c>
      <c r="E306" s="2" t="s">
        <v>6376</v>
      </c>
      <c r="F306" s="2" t="s">
        <v>6377</v>
      </c>
      <c r="G306" s="2" t="s">
        <v>6378</v>
      </c>
      <c r="H306" s="2" t="s">
        <v>6379</v>
      </c>
      <c r="I306" s="2" t="s">
        <v>6380</v>
      </c>
      <c r="J306" s="2" t="s">
        <v>3687</v>
      </c>
      <c r="K306" s="2" t="s">
        <v>6381</v>
      </c>
      <c r="L306" s="2" t="s">
        <v>6382</v>
      </c>
      <c r="N306" s="1" t="s">
        <v>102</v>
      </c>
      <c r="O306" s="47">
        <f t="shared" ref="O306:X306" si="35">O302*25.406</f>
        <v>61.990639999999999</v>
      </c>
      <c r="P306" s="47">
        <f t="shared" si="35"/>
        <v>74.947699999999998</v>
      </c>
      <c r="Q306" s="47">
        <f t="shared" si="35"/>
        <v>96.034679999999994</v>
      </c>
      <c r="R306" s="47">
        <f t="shared" si="35"/>
        <v>114.327</v>
      </c>
      <c r="S306" s="47">
        <f t="shared" si="35"/>
        <v>141.76548</v>
      </c>
      <c r="T306" s="47">
        <f t="shared" si="35"/>
        <v>165.64711999999997</v>
      </c>
      <c r="U306" s="47">
        <f t="shared" si="35"/>
        <v>189.78281999999999</v>
      </c>
      <c r="V306" s="47">
        <f t="shared" si="35"/>
        <v>221.54032000000001</v>
      </c>
      <c r="W306" s="47">
        <f t="shared" si="35"/>
        <v>266.76299999999998</v>
      </c>
      <c r="X306" s="47">
        <f t="shared" si="35"/>
        <v>304.87199999999996</v>
      </c>
      <c r="Z306" s="80">
        <v>15</v>
      </c>
      <c r="AA306" s="35">
        <f>69.974*Z306^0.2486</f>
        <v>137.18700903504538</v>
      </c>
      <c r="AB306" s="35">
        <f>65.002*Z306^0.2377</f>
        <v>123.73244978287508</v>
      </c>
      <c r="AC306" s="35">
        <f>77.533*Z306^0.2442</f>
        <v>150.20627427946542</v>
      </c>
    </row>
    <row r="307" spans="1:29" ht="24.75" thickTop="1" thickBot="1" x14ac:dyDescent="0.3">
      <c r="B307" s="1" t="s">
        <v>146</v>
      </c>
      <c r="C307" s="2" t="s">
        <v>6383</v>
      </c>
      <c r="D307" s="2" t="s">
        <v>6384</v>
      </c>
      <c r="E307" s="2" t="s">
        <v>6385</v>
      </c>
      <c r="F307" s="2" t="s">
        <v>6386</v>
      </c>
      <c r="G307" s="2" t="s">
        <v>6387</v>
      </c>
      <c r="H307" s="2" t="s">
        <v>6388</v>
      </c>
      <c r="I307" s="2" t="s">
        <v>6389</v>
      </c>
      <c r="J307" s="2" t="s">
        <v>6390</v>
      </c>
      <c r="K307" s="2" t="s">
        <v>6391</v>
      </c>
      <c r="L307" s="2" t="s">
        <v>6392</v>
      </c>
      <c r="N307" s="1" t="s">
        <v>102</v>
      </c>
      <c r="O307" s="47">
        <f t="shared" ref="O307:X307" si="36">O303*25.406</f>
        <v>74.693640000000002</v>
      </c>
      <c r="P307" s="47">
        <f t="shared" si="36"/>
        <v>90.191299999999998</v>
      </c>
      <c r="Q307" s="47">
        <f t="shared" si="36"/>
        <v>115.85135999999999</v>
      </c>
      <c r="R307" s="47">
        <f t="shared" si="36"/>
        <v>137.95457999999999</v>
      </c>
      <c r="S307" s="47">
        <f t="shared" si="36"/>
        <v>171.74455999999998</v>
      </c>
      <c r="T307" s="47">
        <f t="shared" si="36"/>
        <v>201.46957999999998</v>
      </c>
      <c r="U307" s="47">
        <f t="shared" si="36"/>
        <v>235.51361999999997</v>
      </c>
      <c r="V307" s="47">
        <f t="shared" si="36"/>
        <v>274.38479999999998</v>
      </c>
      <c r="W307" s="47">
        <f t="shared" si="36"/>
        <v>332.8186</v>
      </c>
      <c r="X307" s="47">
        <f t="shared" si="36"/>
        <v>386.17119999999994</v>
      </c>
      <c r="Z307" s="80">
        <v>30</v>
      </c>
      <c r="AA307" s="35">
        <f>69.974*Z307^0.2486</f>
        <v>162.98552832163926</v>
      </c>
      <c r="AB307" s="35">
        <f>65.002*Z307^0.2377</f>
        <v>145.89433929856972</v>
      </c>
      <c r="AC307" s="35">
        <f>77.533*Z307^0.2442</f>
        <v>177.90968836178186</v>
      </c>
    </row>
    <row r="308" spans="1:29" ht="24.75" thickTop="1" thickBot="1" x14ac:dyDescent="0.3">
      <c r="B308" s="1" t="s">
        <v>157</v>
      </c>
      <c r="C308" s="2" t="s">
        <v>6393</v>
      </c>
      <c r="D308" s="2" t="s">
        <v>6394</v>
      </c>
      <c r="E308" s="2" t="s">
        <v>6395</v>
      </c>
      <c r="F308" s="2" t="s">
        <v>6396</v>
      </c>
      <c r="G308" s="2" t="s">
        <v>6397</v>
      </c>
      <c r="H308" s="2" t="s">
        <v>131</v>
      </c>
      <c r="I308" s="2" t="s">
        <v>6398</v>
      </c>
      <c r="J308" s="2" t="s">
        <v>6399</v>
      </c>
      <c r="K308" s="2" t="s">
        <v>6400</v>
      </c>
      <c r="L308" s="2" t="s">
        <v>6401</v>
      </c>
    </row>
    <row r="309" spans="1:29" ht="24.75" thickTop="1" thickBot="1" x14ac:dyDescent="0.3">
      <c r="B309" s="1" t="s">
        <v>168</v>
      </c>
      <c r="C309" s="2" t="s">
        <v>6402</v>
      </c>
      <c r="D309" s="2" t="s">
        <v>6403</v>
      </c>
      <c r="E309" s="2" t="s">
        <v>6404</v>
      </c>
      <c r="F309" s="2" t="s">
        <v>6405</v>
      </c>
      <c r="G309" s="2" t="s">
        <v>3335</v>
      </c>
      <c r="H309" s="2" t="s">
        <v>6406</v>
      </c>
      <c r="I309" s="2" t="s">
        <v>6407</v>
      </c>
      <c r="J309" s="2" t="s">
        <v>6408</v>
      </c>
      <c r="K309" s="2" t="s">
        <v>2259</v>
      </c>
      <c r="L309" s="2" t="s">
        <v>6409</v>
      </c>
    </row>
    <row r="310" spans="1:29" ht="24.75" thickTop="1" thickBot="1" x14ac:dyDescent="0.3">
      <c r="B310" s="1" t="s">
        <v>179</v>
      </c>
      <c r="C310" s="2" t="s">
        <v>2078</v>
      </c>
      <c r="D310" s="2" t="s">
        <v>6410</v>
      </c>
      <c r="E310" s="2" t="s">
        <v>6411</v>
      </c>
      <c r="F310" s="2" t="s">
        <v>2081</v>
      </c>
      <c r="G310" s="2" t="s">
        <v>4673</v>
      </c>
      <c r="H310" s="2" t="s">
        <v>2083</v>
      </c>
      <c r="I310" s="2" t="s">
        <v>2084</v>
      </c>
      <c r="J310" s="2" t="s">
        <v>6412</v>
      </c>
      <c r="K310" s="2" t="s">
        <v>6413</v>
      </c>
      <c r="L310" s="2" t="s">
        <v>6414</v>
      </c>
    </row>
    <row r="311" spans="1:29" ht="24.75" thickTop="1" thickBot="1" x14ac:dyDescent="0.3">
      <c r="B311" s="1" t="s">
        <v>190</v>
      </c>
      <c r="C311" s="2" t="s">
        <v>6415</v>
      </c>
      <c r="D311" s="2" t="s">
        <v>948</v>
      </c>
      <c r="E311" s="2" t="s">
        <v>949</v>
      </c>
      <c r="F311" s="2" t="s">
        <v>2090</v>
      </c>
      <c r="G311" s="2" t="s">
        <v>763</v>
      </c>
      <c r="H311" s="2" t="s">
        <v>2092</v>
      </c>
      <c r="I311" s="2" t="s">
        <v>6416</v>
      </c>
      <c r="J311" s="2" t="s">
        <v>6417</v>
      </c>
      <c r="K311" s="2" t="s">
        <v>2095</v>
      </c>
      <c r="L311" s="2" t="s">
        <v>6418</v>
      </c>
    </row>
    <row r="312" spans="1:29" ht="24.75" thickTop="1" thickBot="1" x14ac:dyDescent="0.3">
      <c r="B312" s="1" t="s">
        <v>201</v>
      </c>
      <c r="C312" s="2" t="s">
        <v>760</v>
      </c>
      <c r="D312" s="2" t="s">
        <v>2097</v>
      </c>
      <c r="E312" s="2" t="s">
        <v>2098</v>
      </c>
      <c r="F312" s="2" t="s">
        <v>385</v>
      </c>
      <c r="G312" s="2" t="s">
        <v>6419</v>
      </c>
      <c r="H312" s="2" t="s">
        <v>6420</v>
      </c>
      <c r="I312" s="2" t="s">
        <v>6421</v>
      </c>
      <c r="J312" s="2" t="s">
        <v>6422</v>
      </c>
      <c r="K312" s="2" t="s">
        <v>6423</v>
      </c>
      <c r="L312" s="2" t="s">
        <v>6424</v>
      </c>
    </row>
    <row r="313" spans="1:29" ht="15.75" thickTop="1" x14ac:dyDescent="0.25">
      <c r="B313" s="91" t="s">
        <v>4361</v>
      </c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1:29" ht="22.5" customHeight="1" x14ac:dyDescent="0.25">
      <c r="B314" s="93" t="s">
        <v>4362</v>
      </c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1:29" ht="15.75" thickBot="1" x14ac:dyDescent="0.3">
      <c r="B315" s="82" t="s">
        <v>3995</v>
      </c>
      <c r="C315" s="83"/>
      <c r="D315" s="83"/>
      <c r="E315" s="83"/>
      <c r="F315" s="83"/>
      <c r="G315" s="83"/>
      <c r="H315" s="83"/>
      <c r="I315" s="83"/>
      <c r="J315" s="83"/>
      <c r="K315" s="83"/>
      <c r="L315" s="83"/>
    </row>
    <row r="316" spans="1:29" ht="16.5" thickTop="1" thickBot="1" x14ac:dyDescent="0.3"/>
    <row r="317" spans="1:29" ht="31.5" thickTop="1" thickBot="1" x14ac:dyDescent="0.3">
      <c r="A317" s="5" t="s">
        <v>1320</v>
      </c>
      <c r="B317" s="84" t="s">
        <v>0</v>
      </c>
      <c r="C317" s="85"/>
      <c r="D317" s="85"/>
      <c r="E317" s="85"/>
      <c r="F317" s="85"/>
      <c r="G317" s="85"/>
      <c r="H317" s="85"/>
      <c r="I317" s="85"/>
      <c r="J317" s="85"/>
      <c r="K317" s="85"/>
      <c r="L317" s="85"/>
    </row>
    <row r="318" spans="1:29" ht="25.5" thickTop="1" thickBot="1" x14ac:dyDescent="0.3">
      <c r="A318" s="6" t="s">
        <v>6425</v>
      </c>
      <c r="B318" s="86" t="s">
        <v>1</v>
      </c>
      <c r="C318" s="88" t="s">
        <v>2</v>
      </c>
      <c r="D318" s="89"/>
      <c r="E318" s="89"/>
      <c r="F318" s="89"/>
      <c r="G318" s="89"/>
      <c r="H318" s="89"/>
      <c r="I318" s="89"/>
      <c r="J318" s="89"/>
      <c r="K318" s="89"/>
      <c r="L318" s="90"/>
    </row>
    <row r="319" spans="1:29" ht="16.5" thickTop="1" thickBot="1" x14ac:dyDescent="0.3">
      <c r="A319" s="6" t="s">
        <v>6426</v>
      </c>
      <c r="B319" s="87"/>
      <c r="C319" s="1">
        <v>1</v>
      </c>
      <c r="D319" s="1">
        <v>2</v>
      </c>
      <c r="E319" s="1">
        <v>5</v>
      </c>
      <c r="F319" s="1">
        <v>10</v>
      </c>
      <c r="G319" s="1">
        <v>25</v>
      </c>
      <c r="H319" s="1">
        <v>50</v>
      </c>
      <c r="I319" s="1">
        <v>100</v>
      </c>
      <c r="J319" s="1">
        <v>200</v>
      </c>
      <c r="K319" s="1">
        <v>500</v>
      </c>
      <c r="L319" s="1">
        <v>1000</v>
      </c>
    </row>
    <row r="320" spans="1:29" ht="24.75" thickTop="1" thickBot="1" x14ac:dyDescent="0.3">
      <c r="A320" s="6" t="s">
        <v>6427</v>
      </c>
      <c r="B320" s="1" t="s">
        <v>3</v>
      </c>
      <c r="C320" s="2" t="s">
        <v>6429</v>
      </c>
      <c r="D320" s="2" t="s">
        <v>6430</v>
      </c>
      <c r="E320" s="2" t="s">
        <v>6431</v>
      </c>
      <c r="F320" s="2" t="s">
        <v>6432</v>
      </c>
      <c r="G320" s="2" t="s">
        <v>6433</v>
      </c>
      <c r="H320" s="2" t="s">
        <v>6434</v>
      </c>
      <c r="I320" s="2" t="s">
        <v>6435</v>
      </c>
      <c r="J320" s="2" t="s">
        <v>6436</v>
      </c>
      <c r="K320" s="2" t="s">
        <v>6437</v>
      </c>
      <c r="L320" s="2" t="s">
        <v>6438</v>
      </c>
      <c r="Z320" s="38">
        <v>1</v>
      </c>
      <c r="AA320" s="38">
        <v>71.136799999999994</v>
      </c>
      <c r="AB320" s="38">
        <v>64.785299999999992</v>
      </c>
      <c r="AC320" s="38">
        <v>77.996419999999986</v>
      </c>
    </row>
    <row r="321" spans="1:29" ht="24.75" thickTop="1" thickBot="1" x14ac:dyDescent="0.3">
      <c r="A321" s="6" t="s">
        <v>6428</v>
      </c>
      <c r="B321" s="1" t="s">
        <v>14</v>
      </c>
      <c r="C321" s="2" t="s">
        <v>6439</v>
      </c>
      <c r="D321" s="2" t="s">
        <v>6440</v>
      </c>
      <c r="E321" s="2" t="s">
        <v>6441</v>
      </c>
      <c r="F321" s="2" t="s">
        <v>6442</v>
      </c>
      <c r="G321" s="2" t="s">
        <v>6443</v>
      </c>
      <c r="H321" s="2" t="s">
        <v>6444</v>
      </c>
      <c r="I321" s="2" t="s">
        <v>6445</v>
      </c>
      <c r="J321" s="2" t="s">
        <v>6446</v>
      </c>
      <c r="K321" s="2" t="s">
        <v>6447</v>
      </c>
      <c r="L321" s="2" t="s">
        <v>6448</v>
      </c>
      <c r="O321" s="1">
        <v>1</v>
      </c>
      <c r="P321" s="1">
        <v>2</v>
      </c>
      <c r="Q321" s="1">
        <v>5</v>
      </c>
      <c r="R321" s="1">
        <v>10</v>
      </c>
      <c r="S321" s="1">
        <v>25</v>
      </c>
      <c r="T321" s="1">
        <v>50</v>
      </c>
      <c r="U321" s="1">
        <v>100</v>
      </c>
      <c r="V321" s="1">
        <v>200</v>
      </c>
      <c r="W321" s="1">
        <v>500</v>
      </c>
      <c r="X321" s="1">
        <v>1000</v>
      </c>
      <c r="Z321" s="1">
        <v>2</v>
      </c>
      <c r="AA321" s="35">
        <v>86.126339999999999</v>
      </c>
      <c r="AB321" s="35">
        <v>78.758600000000001</v>
      </c>
      <c r="AC321" s="35">
        <v>95.018439999999998</v>
      </c>
    </row>
    <row r="322" spans="1:29" ht="24.75" thickTop="1" thickBot="1" x14ac:dyDescent="0.3">
      <c r="B322" s="1" t="s">
        <v>25</v>
      </c>
      <c r="C322" s="2" t="s">
        <v>6449</v>
      </c>
      <c r="D322" s="2" t="s">
        <v>6450</v>
      </c>
      <c r="E322" s="2" t="s">
        <v>6451</v>
      </c>
      <c r="F322" s="2" t="s">
        <v>6452</v>
      </c>
      <c r="G322" s="2" t="s">
        <v>6453</v>
      </c>
      <c r="H322" s="2" t="s">
        <v>6454</v>
      </c>
      <c r="I322" s="2" t="s">
        <v>6455</v>
      </c>
      <c r="J322" s="2" t="s">
        <v>6456</v>
      </c>
      <c r="K322" s="2" t="s">
        <v>1576</v>
      </c>
      <c r="L322" s="2" t="s">
        <v>6457</v>
      </c>
      <c r="N322" s="1" t="s">
        <v>102</v>
      </c>
      <c r="O322" s="2">
        <v>2.8</v>
      </c>
      <c r="P322" s="2">
        <v>3.39</v>
      </c>
      <c r="Q322" s="2">
        <v>4.37</v>
      </c>
      <c r="R322" s="2">
        <v>5.18</v>
      </c>
      <c r="S322" s="2">
        <v>6.34</v>
      </c>
      <c r="T322" s="2">
        <v>7.31</v>
      </c>
      <c r="U322" s="2">
        <v>8.36</v>
      </c>
      <c r="V322" s="2">
        <v>9.48</v>
      </c>
      <c r="W322" s="2">
        <v>11.1</v>
      </c>
      <c r="X322" s="2">
        <v>12.5</v>
      </c>
      <c r="Z322" s="1">
        <v>5</v>
      </c>
      <c r="AA322" s="35">
        <v>111.02422</v>
      </c>
      <c r="AB322" s="35">
        <v>100.86181999999999</v>
      </c>
      <c r="AC322" s="35">
        <v>122.20285999999999</v>
      </c>
    </row>
    <row r="323" spans="1:29" ht="24.75" thickTop="1" thickBot="1" x14ac:dyDescent="0.3">
      <c r="B323" s="1" t="s">
        <v>36</v>
      </c>
      <c r="C323" s="2" t="s">
        <v>6458</v>
      </c>
      <c r="D323" s="2" t="s">
        <v>6459</v>
      </c>
      <c r="E323" s="2" t="s">
        <v>1598</v>
      </c>
      <c r="F323" s="2" t="s">
        <v>6460</v>
      </c>
      <c r="G323" s="2" t="s">
        <v>6461</v>
      </c>
      <c r="H323" s="2" t="s">
        <v>6462</v>
      </c>
      <c r="I323" s="2" t="s">
        <v>6463</v>
      </c>
      <c r="J323" s="2" t="s">
        <v>6464</v>
      </c>
      <c r="K323" s="2" t="s">
        <v>6465</v>
      </c>
      <c r="L323" s="2" t="s">
        <v>6466</v>
      </c>
      <c r="N323" s="1" t="s">
        <v>102</v>
      </c>
      <c r="O323" s="2">
        <v>2.5499999999999998</v>
      </c>
      <c r="P323" s="2">
        <v>3.1</v>
      </c>
      <c r="Q323" s="2">
        <v>3.97</v>
      </c>
      <c r="R323" s="2">
        <v>4.7</v>
      </c>
      <c r="S323" s="2">
        <v>5.72</v>
      </c>
      <c r="T323" s="2">
        <v>6.55</v>
      </c>
      <c r="U323" s="2">
        <v>7.44</v>
      </c>
      <c r="V323" s="2">
        <v>8.3699999999999992</v>
      </c>
      <c r="W323" s="2">
        <v>9.73</v>
      </c>
      <c r="X323" s="2">
        <v>10.8</v>
      </c>
      <c r="Z323" s="1">
        <v>10</v>
      </c>
      <c r="AA323" s="35">
        <v>131.60307999999998</v>
      </c>
      <c r="AB323" s="35">
        <v>119.40819999999999</v>
      </c>
      <c r="AC323" s="35">
        <v>144.56013999999999</v>
      </c>
    </row>
    <row r="324" spans="1:29" ht="24.75" thickTop="1" thickBot="1" x14ac:dyDescent="0.3">
      <c r="B324" s="1" t="s">
        <v>47</v>
      </c>
      <c r="C324" s="2" t="s">
        <v>6467</v>
      </c>
      <c r="D324" s="2" t="s">
        <v>6468</v>
      </c>
      <c r="E324" s="2" t="s">
        <v>6469</v>
      </c>
      <c r="F324" s="2" t="s">
        <v>6470</v>
      </c>
      <c r="G324" s="2" t="s">
        <v>6471</v>
      </c>
      <c r="H324" s="2" t="s">
        <v>6472</v>
      </c>
      <c r="I324" s="2" t="s">
        <v>6473</v>
      </c>
      <c r="J324" s="2" t="s">
        <v>6474</v>
      </c>
      <c r="K324" s="2" t="s">
        <v>6475</v>
      </c>
      <c r="L324" s="2" t="s">
        <v>6476</v>
      </c>
      <c r="N324" s="1" t="s">
        <v>102</v>
      </c>
      <c r="O324" s="2">
        <v>3.07</v>
      </c>
      <c r="P324" s="2">
        <v>3.74</v>
      </c>
      <c r="Q324" s="2">
        <v>4.8099999999999996</v>
      </c>
      <c r="R324" s="2">
        <v>5.69</v>
      </c>
      <c r="S324" s="2">
        <v>6.95</v>
      </c>
      <c r="T324" s="2">
        <v>8.01</v>
      </c>
      <c r="U324" s="2">
        <v>9.16</v>
      </c>
      <c r="V324" s="2">
        <v>10.4</v>
      </c>
      <c r="W324" s="2">
        <v>12.2</v>
      </c>
      <c r="X324" s="2">
        <v>13.7</v>
      </c>
      <c r="Z324" s="1">
        <v>25</v>
      </c>
      <c r="AA324" s="35">
        <v>161.07404</v>
      </c>
      <c r="AB324" s="35">
        <v>145.32231999999999</v>
      </c>
      <c r="AC324" s="35">
        <v>176.57169999999999</v>
      </c>
    </row>
    <row r="325" spans="1:29" ht="24.75" thickTop="1" thickBot="1" x14ac:dyDescent="0.3">
      <c r="B325" s="1" t="s">
        <v>58</v>
      </c>
      <c r="C325" s="2" t="s">
        <v>5112</v>
      </c>
      <c r="D325" s="2" t="s">
        <v>6477</v>
      </c>
      <c r="E325" s="2" t="s">
        <v>6478</v>
      </c>
      <c r="F325" s="2" t="s">
        <v>6479</v>
      </c>
      <c r="G325" s="2" t="s">
        <v>6480</v>
      </c>
      <c r="H325" s="2" t="s">
        <v>5117</v>
      </c>
      <c r="I325" s="2" t="s">
        <v>6481</v>
      </c>
      <c r="J325" s="2" t="s">
        <v>6482</v>
      </c>
      <c r="K325" s="2" t="s">
        <v>6483</v>
      </c>
      <c r="L325" s="2" t="s">
        <v>6484</v>
      </c>
      <c r="Z325" s="1">
        <v>50</v>
      </c>
      <c r="AA325" s="35">
        <v>185.71785999999997</v>
      </c>
      <c r="AB325" s="35">
        <v>166.4093</v>
      </c>
      <c r="AC325" s="35">
        <v>203.50205999999997</v>
      </c>
    </row>
    <row r="326" spans="1:29" ht="24.75" thickTop="1" thickBot="1" x14ac:dyDescent="0.3">
      <c r="B326" s="1" t="s">
        <v>69</v>
      </c>
      <c r="C326" s="2" t="s">
        <v>6485</v>
      </c>
      <c r="D326" s="2" t="s">
        <v>6486</v>
      </c>
      <c r="E326" s="2" t="s">
        <v>6487</v>
      </c>
      <c r="F326" s="2" t="s">
        <v>6488</v>
      </c>
      <c r="G326" s="2" t="s">
        <v>6489</v>
      </c>
      <c r="H326" s="2" t="s">
        <v>6490</v>
      </c>
      <c r="I326" s="2" t="s">
        <v>6491</v>
      </c>
      <c r="J326" s="2" t="s">
        <v>6492</v>
      </c>
      <c r="K326" s="2" t="s">
        <v>6493</v>
      </c>
      <c r="L326" s="2" t="s">
        <v>6494</v>
      </c>
      <c r="N326" s="1" t="s">
        <v>102</v>
      </c>
      <c r="O326" s="47">
        <f>O322*25.406</f>
        <v>71.136799999999994</v>
      </c>
      <c r="P326" s="47">
        <f t="shared" ref="P326:X326" si="37">P322*25.406</f>
        <v>86.126339999999999</v>
      </c>
      <c r="Q326" s="47">
        <f t="shared" si="37"/>
        <v>111.02422</v>
      </c>
      <c r="R326" s="47">
        <f t="shared" si="37"/>
        <v>131.60307999999998</v>
      </c>
      <c r="S326" s="47">
        <f t="shared" si="37"/>
        <v>161.07404</v>
      </c>
      <c r="T326" s="47">
        <f t="shared" si="37"/>
        <v>185.71785999999997</v>
      </c>
      <c r="U326" s="47">
        <f t="shared" si="37"/>
        <v>212.39415999999997</v>
      </c>
      <c r="V326" s="47">
        <f t="shared" si="37"/>
        <v>240.84888000000001</v>
      </c>
      <c r="W326" s="47">
        <f t="shared" si="37"/>
        <v>282.00659999999999</v>
      </c>
      <c r="X326" s="47">
        <f t="shared" si="37"/>
        <v>317.57499999999999</v>
      </c>
      <c r="Z326" s="1">
        <v>100</v>
      </c>
      <c r="AA326" s="35">
        <v>212.39415999999997</v>
      </c>
      <c r="AB326" s="35">
        <v>189.02064000000001</v>
      </c>
      <c r="AC326" s="35">
        <v>232.71895999999998</v>
      </c>
    </row>
    <row r="327" spans="1:29" ht="24.75" thickTop="1" thickBot="1" x14ac:dyDescent="0.3">
      <c r="B327" s="1" t="s">
        <v>80</v>
      </c>
      <c r="C327" s="2" t="s">
        <v>6495</v>
      </c>
      <c r="D327" s="2" t="s">
        <v>6496</v>
      </c>
      <c r="E327" s="2" t="s">
        <v>6497</v>
      </c>
      <c r="F327" s="2" t="s">
        <v>6498</v>
      </c>
      <c r="G327" s="2" t="s">
        <v>6499</v>
      </c>
      <c r="H327" s="2" t="s">
        <v>6500</v>
      </c>
      <c r="I327" s="2" t="s">
        <v>6501</v>
      </c>
      <c r="J327" s="2" t="s">
        <v>6502</v>
      </c>
      <c r="K327" s="2" t="s">
        <v>6503</v>
      </c>
      <c r="L327" s="2" t="s">
        <v>6504</v>
      </c>
      <c r="N327" s="1" t="s">
        <v>102</v>
      </c>
      <c r="O327" s="47">
        <f t="shared" ref="O327:X327" si="38">O323*25.406</f>
        <v>64.785299999999992</v>
      </c>
      <c r="P327" s="47">
        <f t="shared" si="38"/>
        <v>78.758600000000001</v>
      </c>
      <c r="Q327" s="47">
        <f t="shared" si="38"/>
        <v>100.86181999999999</v>
      </c>
      <c r="R327" s="47">
        <f t="shared" si="38"/>
        <v>119.40819999999999</v>
      </c>
      <c r="S327" s="47">
        <f t="shared" si="38"/>
        <v>145.32231999999999</v>
      </c>
      <c r="T327" s="47">
        <f t="shared" si="38"/>
        <v>166.4093</v>
      </c>
      <c r="U327" s="47">
        <f t="shared" si="38"/>
        <v>189.02064000000001</v>
      </c>
      <c r="V327" s="47">
        <f t="shared" si="38"/>
        <v>212.64821999999998</v>
      </c>
      <c r="W327" s="47">
        <f t="shared" si="38"/>
        <v>247.20038</v>
      </c>
      <c r="X327" s="47">
        <f t="shared" si="38"/>
        <v>274.38479999999998</v>
      </c>
      <c r="Z327" s="80">
        <v>15</v>
      </c>
      <c r="AA327" s="35">
        <f>73.594*Z327^0.2377</f>
        <v>140.08747283654208</v>
      </c>
      <c r="AB327" s="35">
        <f>67.372*Z327^0.2324</f>
        <v>126.41629228574951</v>
      </c>
      <c r="AC327" s="35">
        <f>80.985*Z327^0.2368</f>
        <v>153.7811118880621</v>
      </c>
    </row>
    <row r="328" spans="1:29" ht="24.75" thickTop="1" thickBot="1" x14ac:dyDescent="0.3">
      <c r="B328" s="1" t="s">
        <v>91</v>
      </c>
      <c r="C328" s="2" t="s">
        <v>6505</v>
      </c>
      <c r="D328" s="2" t="s">
        <v>6506</v>
      </c>
      <c r="E328" s="2" t="s">
        <v>6507</v>
      </c>
      <c r="F328" s="2" t="s">
        <v>6508</v>
      </c>
      <c r="G328" s="2" t="s">
        <v>6509</v>
      </c>
      <c r="H328" s="2" t="s">
        <v>6510</v>
      </c>
      <c r="I328" s="2" t="s">
        <v>6511</v>
      </c>
      <c r="J328" s="2" t="s">
        <v>6512</v>
      </c>
      <c r="K328" s="2" t="s">
        <v>6513</v>
      </c>
      <c r="L328" s="2" t="s">
        <v>6514</v>
      </c>
      <c r="N328" s="1" t="s">
        <v>102</v>
      </c>
      <c r="O328" s="47">
        <f t="shared" ref="O328:X328" si="39">O324*25.406</f>
        <v>77.996419999999986</v>
      </c>
      <c r="P328" s="47">
        <f t="shared" si="39"/>
        <v>95.018439999999998</v>
      </c>
      <c r="Q328" s="47">
        <f t="shared" si="39"/>
        <v>122.20285999999999</v>
      </c>
      <c r="R328" s="47">
        <f t="shared" si="39"/>
        <v>144.56013999999999</v>
      </c>
      <c r="S328" s="47">
        <f t="shared" si="39"/>
        <v>176.57169999999999</v>
      </c>
      <c r="T328" s="47">
        <f t="shared" si="39"/>
        <v>203.50205999999997</v>
      </c>
      <c r="U328" s="47">
        <f t="shared" si="39"/>
        <v>232.71895999999998</v>
      </c>
      <c r="V328" s="47">
        <f t="shared" si="39"/>
        <v>264.22239999999999</v>
      </c>
      <c r="W328" s="47">
        <f t="shared" si="39"/>
        <v>309.95319999999998</v>
      </c>
      <c r="X328" s="47">
        <f t="shared" si="39"/>
        <v>348.06219999999996</v>
      </c>
      <c r="Z328" s="80">
        <v>30</v>
      </c>
      <c r="AA328" s="35">
        <f>73.594*Z328^0.2377</f>
        <v>165.17873305958184</v>
      </c>
      <c r="AB328" s="35">
        <f>67.372*Z328^0.2324</f>
        <v>148.51229847610264</v>
      </c>
      <c r="AC328" s="35">
        <f>80.985*Z328^0.2368</f>
        <v>181.21197748156646</v>
      </c>
    </row>
    <row r="329" spans="1:29" ht="24.75" thickTop="1" thickBot="1" x14ac:dyDescent="0.3">
      <c r="B329" s="1" t="s">
        <v>102</v>
      </c>
      <c r="C329" s="2" t="s">
        <v>6515</v>
      </c>
      <c r="D329" s="2" t="s">
        <v>6516</v>
      </c>
      <c r="E329" s="2" t="s">
        <v>6517</v>
      </c>
      <c r="F329" s="2" t="s">
        <v>6518</v>
      </c>
      <c r="G329" s="2" t="s">
        <v>6519</v>
      </c>
      <c r="H329" s="2" t="s">
        <v>6520</v>
      </c>
      <c r="I329" s="2" t="s">
        <v>6521</v>
      </c>
      <c r="J329" s="2" t="s">
        <v>6522</v>
      </c>
      <c r="K329" s="2" t="s">
        <v>6523</v>
      </c>
      <c r="L329" s="2" t="s">
        <v>6524</v>
      </c>
    </row>
    <row r="330" spans="1:29" ht="24.75" thickTop="1" thickBot="1" x14ac:dyDescent="0.3">
      <c r="B330" s="1" t="s">
        <v>113</v>
      </c>
      <c r="C330" s="2" t="s">
        <v>6525</v>
      </c>
      <c r="D330" s="2" t="s">
        <v>6526</v>
      </c>
      <c r="E330" s="2" t="s">
        <v>6527</v>
      </c>
      <c r="F330" s="2" t="s">
        <v>6528</v>
      </c>
      <c r="G330" s="2" t="s">
        <v>6529</v>
      </c>
      <c r="H330" s="2" t="s">
        <v>6530</v>
      </c>
      <c r="I330" s="2" t="s">
        <v>6531</v>
      </c>
      <c r="J330" s="2" t="s">
        <v>1089</v>
      </c>
      <c r="K330" s="2" t="s">
        <v>905</v>
      </c>
      <c r="L330" s="2" t="s">
        <v>5160</v>
      </c>
    </row>
    <row r="331" spans="1:29" ht="24.75" thickTop="1" thickBot="1" x14ac:dyDescent="0.3">
      <c r="B331" s="1" t="s">
        <v>124</v>
      </c>
      <c r="C331" s="2" t="s">
        <v>710</v>
      </c>
      <c r="D331" s="2" t="s">
        <v>6532</v>
      </c>
      <c r="E331" s="2" t="s">
        <v>6533</v>
      </c>
      <c r="F331" s="2" t="s">
        <v>6534</v>
      </c>
      <c r="G331" s="2" t="s">
        <v>6535</v>
      </c>
      <c r="H331" s="2" t="s">
        <v>6536</v>
      </c>
      <c r="I331" s="2" t="s">
        <v>6537</v>
      </c>
      <c r="J331" s="2" t="s">
        <v>6538</v>
      </c>
      <c r="K331" s="2" t="s">
        <v>6539</v>
      </c>
      <c r="L331" s="2" t="s">
        <v>6540</v>
      </c>
    </row>
    <row r="332" spans="1:29" ht="24.75" thickTop="1" thickBot="1" x14ac:dyDescent="0.3">
      <c r="B332" s="1" t="s">
        <v>135</v>
      </c>
      <c r="C332" s="2" t="s">
        <v>6541</v>
      </c>
      <c r="D332" s="2" t="s">
        <v>6542</v>
      </c>
      <c r="E332" s="2" t="s">
        <v>6543</v>
      </c>
      <c r="F332" s="2" t="s">
        <v>6544</v>
      </c>
      <c r="G332" s="2" t="s">
        <v>6545</v>
      </c>
      <c r="H332" s="2" t="s">
        <v>6546</v>
      </c>
      <c r="I332" s="2" t="s">
        <v>6547</v>
      </c>
      <c r="J332" s="2" t="s">
        <v>4991</v>
      </c>
      <c r="K332" s="2" t="s">
        <v>6548</v>
      </c>
      <c r="L332" s="2" t="s">
        <v>6549</v>
      </c>
    </row>
    <row r="333" spans="1:29" ht="24.75" thickTop="1" thickBot="1" x14ac:dyDescent="0.3">
      <c r="B333" s="1" t="s">
        <v>146</v>
      </c>
      <c r="C333" s="2" t="s">
        <v>6550</v>
      </c>
      <c r="D333" s="2" t="s">
        <v>6551</v>
      </c>
      <c r="E333" s="2" t="s">
        <v>6552</v>
      </c>
      <c r="F333" s="2" t="s">
        <v>6553</v>
      </c>
      <c r="G333" s="2" t="s">
        <v>6554</v>
      </c>
      <c r="H333" s="2" t="s">
        <v>6555</v>
      </c>
      <c r="I333" s="2" t="s">
        <v>6556</v>
      </c>
      <c r="J333" s="2" t="s">
        <v>3696</v>
      </c>
      <c r="K333" s="2" t="s">
        <v>6557</v>
      </c>
      <c r="L333" s="2" t="s">
        <v>6558</v>
      </c>
    </row>
    <row r="334" spans="1:29" ht="24.75" thickTop="1" thickBot="1" x14ac:dyDescent="0.3">
      <c r="B334" s="1" t="s">
        <v>157</v>
      </c>
      <c r="C334" s="2" t="s">
        <v>6559</v>
      </c>
      <c r="D334" s="2" t="s">
        <v>6560</v>
      </c>
      <c r="E334" s="2" t="s">
        <v>6561</v>
      </c>
      <c r="F334" s="2" t="s">
        <v>6562</v>
      </c>
      <c r="G334" s="2" t="s">
        <v>6563</v>
      </c>
      <c r="H334" s="2" t="s">
        <v>6564</v>
      </c>
      <c r="I334" s="2" t="s">
        <v>6565</v>
      </c>
      <c r="J334" s="2" t="s">
        <v>6566</v>
      </c>
      <c r="K334" s="2" t="s">
        <v>6567</v>
      </c>
      <c r="L334" s="2" t="s">
        <v>6568</v>
      </c>
    </row>
    <row r="335" spans="1:29" ht="24.75" thickTop="1" thickBot="1" x14ac:dyDescent="0.3">
      <c r="B335" s="1" t="s">
        <v>168</v>
      </c>
      <c r="C335" s="2" t="s">
        <v>6569</v>
      </c>
      <c r="D335" s="2" t="s">
        <v>6570</v>
      </c>
      <c r="E335" s="2" t="s">
        <v>6571</v>
      </c>
      <c r="F335" s="2" t="s">
        <v>6572</v>
      </c>
      <c r="G335" s="2" t="s">
        <v>6573</v>
      </c>
      <c r="H335" s="2" t="s">
        <v>6574</v>
      </c>
      <c r="I335" s="2" t="s">
        <v>6575</v>
      </c>
      <c r="J335" s="2" t="s">
        <v>6576</v>
      </c>
      <c r="K335" s="2" t="s">
        <v>6577</v>
      </c>
      <c r="L335" s="2" t="s">
        <v>6578</v>
      </c>
    </row>
    <row r="336" spans="1:29" ht="24.75" thickTop="1" thickBot="1" x14ac:dyDescent="0.3">
      <c r="B336" s="1" t="s">
        <v>179</v>
      </c>
      <c r="C336" s="2" t="s">
        <v>6579</v>
      </c>
      <c r="D336" s="2" t="s">
        <v>6580</v>
      </c>
      <c r="E336" s="2" t="s">
        <v>6063</v>
      </c>
      <c r="F336" s="2" t="s">
        <v>6581</v>
      </c>
      <c r="G336" s="2" t="s">
        <v>6582</v>
      </c>
      <c r="H336" s="2" t="s">
        <v>6583</v>
      </c>
      <c r="I336" s="2" t="s">
        <v>1711</v>
      </c>
      <c r="J336" s="2" t="s">
        <v>6584</v>
      </c>
      <c r="K336" s="2" t="s">
        <v>4485</v>
      </c>
      <c r="L336" s="2" t="s">
        <v>6585</v>
      </c>
    </row>
    <row r="337" spans="1:29" ht="24.75" thickTop="1" thickBot="1" x14ac:dyDescent="0.3">
      <c r="B337" s="1" t="s">
        <v>190</v>
      </c>
      <c r="C337" s="2" t="s">
        <v>6586</v>
      </c>
      <c r="D337" s="2" t="s">
        <v>6587</v>
      </c>
      <c r="E337" s="2" t="s">
        <v>4852</v>
      </c>
      <c r="F337" s="2" t="s">
        <v>6588</v>
      </c>
      <c r="G337" s="2" t="s">
        <v>3188</v>
      </c>
      <c r="H337" s="2" t="s">
        <v>6589</v>
      </c>
      <c r="I337" s="2" t="s">
        <v>6590</v>
      </c>
      <c r="J337" s="2" t="s">
        <v>6591</v>
      </c>
      <c r="K337" s="2" t="s">
        <v>6592</v>
      </c>
      <c r="L337" s="2" t="s">
        <v>6593</v>
      </c>
    </row>
    <row r="338" spans="1:29" ht="24.75" thickTop="1" thickBot="1" x14ac:dyDescent="0.3">
      <c r="B338" s="1" t="s">
        <v>201</v>
      </c>
      <c r="C338" s="2" t="s">
        <v>6594</v>
      </c>
      <c r="D338" s="2" t="s">
        <v>184</v>
      </c>
      <c r="E338" s="2" t="s">
        <v>6595</v>
      </c>
      <c r="F338" s="2" t="s">
        <v>576</v>
      </c>
      <c r="G338" s="2" t="s">
        <v>6596</v>
      </c>
      <c r="H338" s="2" t="s">
        <v>1316</v>
      </c>
      <c r="I338" s="2" t="s">
        <v>5048</v>
      </c>
      <c r="J338" s="2" t="s">
        <v>6597</v>
      </c>
      <c r="K338" s="2" t="s">
        <v>6598</v>
      </c>
      <c r="L338" s="2" t="s">
        <v>6599</v>
      </c>
    </row>
    <row r="339" spans="1:29" ht="15.75" thickTop="1" x14ac:dyDescent="0.25">
      <c r="B339" s="91" t="s">
        <v>4361</v>
      </c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1:29" ht="22.5" customHeight="1" x14ac:dyDescent="0.25">
      <c r="B340" s="93" t="s">
        <v>4362</v>
      </c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1:29" ht="15.75" thickBot="1" x14ac:dyDescent="0.3">
      <c r="B341" s="82" t="s">
        <v>3995</v>
      </c>
      <c r="C341" s="83"/>
      <c r="D341" s="83"/>
      <c r="E341" s="83"/>
      <c r="F341" s="83"/>
      <c r="G341" s="83"/>
      <c r="H341" s="83"/>
      <c r="I341" s="83"/>
      <c r="J341" s="83"/>
      <c r="K341" s="83"/>
      <c r="L341" s="83"/>
    </row>
    <row r="342" spans="1:29" ht="16.5" thickTop="1" thickBot="1" x14ac:dyDescent="0.3"/>
    <row r="343" spans="1:29" ht="31.5" thickTop="1" thickBot="1" x14ac:dyDescent="0.3">
      <c r="A343" s="5" t="s">
        <v>1320</v>
      </c>
      <c r="B343" s="84" t="s">
        <v>0</v>
      </c>
      <c r="C343" s="85"/>
      <c r="D343" s="85"/>
      <c r="E343" s="85"/>
      <c r="F343" s="85"/>
      <c r="G343" s="85"/>
      <c r="H343" s="85"/>
      <c r="I343" s="85"/>
      <c r="J343" s="85"/>
      <c r="K343" s="85"/>
      <c r="L343" s="85"/>
    </row>
    <row r="344" spans="1:29" ht="25.5" thickTop="1" thickBot="1" x14ac:dyDescent="0.3">
      <c r="A344" s="6" t="s">
        <v>6600</v>
      </c>
      <c r="B344" s="86" t="s">
        <v>1</v>
      </c>
      <c r="C344" s="88" t="s">
        <v>2</v>
      </c>
      <c r="D344" s="89"/>
      <c r="E344" s="89"/>
      <c r="F344" s="89"/>
      <c r="G344" s="89"/>
      <c r="H344" s="89"/>
      <c r="I344" s="89"/>
      <c r="J344" s="89"/>
      <c r="K344" s="89"/>
      <c r="L344" s="90"/>
    </row>
    <row r="345" spans="1:29" ht="16.5" thickTop="1" thickBot="1" x14ac:dyDescent="0.3">
      <c r="A345" s="6" t="s">
        <v>6601</v>
      </c>
      <c r="B345" s="87"/>
      <c r="C345" s="1">
        <v>1</v>
      </c>
      <c r="D345" s="1">
        <v>2</v>
      </c>
      <c r="E345" s="1">
        <v>5</v>
      </c>
      <c r="F345" s="1">
        <v>10</v>
      </c>
      <c r="G345" s="1">
        <v>25</v>
      </c>
      <c r="H345" s="1">
        <v>50</v>
      </c>
      <c r="I345" s="1">
        <v>100</v>
      </c>
      <c r="J345" s="1">
        <v>200</v>
      </c>
      <c r="K345" s="1">
        <v>500</v>
      </c>
      <c r="L345" s="1">
        <v>1000</v>
      </c>
    </row>
    <row r="346" spans="1:29" ht="24.75" thickTop="1" thickBot="1" x14ac:dyDescent="0.3">
      <c r="A346" s="6" t="s">
        <v>6602</v>
      </c>
      <c r="B346" s="1" t="s">
        <v>3</v>
      </c>
      <c r="C346" s="2" t="s">
        <v>6604</v>
      </c>
      <c r="D346" s="2" t="s">
        <v>6605</v>
      </c>
      <c r="E346" s="2" t="s">
        <v>6606</v>
      </c>
      <c r="F346" s="2" t="s">
        <v>6607</v>
      </c>
      <c r="G346" s="2" t="s">
        <v>6608</v>
      </c>
      <c r="H346" s="2" t="s">
        <v>6609</v>
      </c>
      <c r="I346" s="2" t="s">
        <v>6610</v>
      </c>
      <c r="J346" s="2" t="s">
        <v>6611</v>
      </c>
      <c r="K346" s="2" t="s">
        <v>6612</v>
      </c>
      <c r="L346" s="2" t="s">
        <v>6613</v>
      </c>
      <c r="Z346" s="38">
        <v>1</v>
      </c>
      <c r="AA346" s="38">
        <v>72.15303999999999</v>
      </c>
      <c r="AB346" s="38">
        <v>65.293419999999998</v>
      </c>
      <c r="AC346" s="38">
        <v>81.045139999999989</v>
      </c>
    </row>
    <row r="347" spans="1:29" ht="24.75" thickTop="1" thickBot="1" x14ac:dyDescent="0.3">
      <c r="A347" s="6" t="s">
        <v>6603</v>
      </c>
      <c r="B347" s="1" t="s">
        <v>14</v>
      </c>
      <c r="C347" s="2" t="s">
        <v>6614</v>
      </c>
      <c r="D347" s="2" t="s">
        <v>6615</v>
      </c>
      <c r="E347" s="2" t="s">
        <v>6616</v>
      </c>
      <c r="F347" s="2" t="s">
        <v>6617</v>
      </c>
      <c r="G347" s="2" t="s">
        <v>6618</v>
      </c>
      <c r="H347" s="2" t="s">
        <v>1936</v>
      </c>
      <c r="I347" s="2" t="s">
        <v>6619</v>
      </c>
      <c r="J347" s="2" t="s">
        <v>6620</v>
      </c>
      <c r="K347" s="2" t="s">
        <v>6621</v>
      </c>
      <c r="L347" s="2" t="s">
        <v>6622</v>
      </c>
      <c r="Z347" s="1">
        <v>2</v>
      </c>
      <c r="AA347" s="35">
        <v>87.904759999999996</v>
      </c>
      <c r="AB347" s="35">
        <v>79.266719999999992</v>
      </c>
      <c r="AC347" s="35">
        <v>98.575279999999992</v>
      </c>
    </row>
    <row r="348" spans="1:29" ht="24.75" thickTop="1" thickBot="1" x14ac:dyDescent="0.3">
      <c r="B348" s="1" t="s">
        <v>25</v>
      </c>
      <c r="C348" s="2" t="s">
        <v>6623</v>
      </c>
      <c r="D348" s="2" t="s">
        <v>6624</v>
      </c>
      <c r="E348" s="2" t="s">
        <v>6625</v>
      </c>
      <c r="F348" s="2" t="s">
        <v>6626</v>
      </c>
      <c r="G348" s="2" t="s">
        <v>6627</v>
      </c>
      <c r="H348" s="2" t="s">
        <v>3422</v>
      </c>
      <c r="I348" s="2" t="s">
        <v>1947</v>
      </c>
      <c r="J348" s="2" t="s">
        <v>6628</v>
      </c>
      <c r="K348" s="2" t="s">
        <v>6629</v>
      </c>
      <c r="L348" s="2" t="s">
        <v>6630</v>
      </c>
      <c r="O348" s="1">
        <v>1</v>
      </c>
      <c r="P348" s="1">
        <v>2</v>
      </c>
      <c r="Q348" s="1">
        <v>5</v>
      </c>
      <c r="R348" s="1">
        <v>10</v>
      </c>
      <c r="S348" s="1">
        <v>25</v>
      </c>
      <c r="T348" s="1">
        <v>50</v>
      </c>
      <c r="U348" s="1">
        <v>100</v>
      </c>
      <c r="V348" s="1">
        <v>200</v>
      </c>
      <c r="W348" s="1">
        <v>500</v>
      </c>
      <c r="X348" s="1">
        <v>1000</v>
      </c>
      <c r="Z348" s="1">
        <v>5</v>
      </c>
      <c r="AA348" s="35">
        <v>114.07294</v>
      </c>
      <c r="AB348" s="35">
        <v>102.89429999999999</v>
      </c>
      <c r="AC348" s="35">
        <v>127.79218</v>
      </c>
    </row>
    <row r="349" spans="1:29" ht="24.75" thickTop="1" thickBot="1" x14ac:dyDescent="0.3">
      <c r="B349" s="1" t="s">
        <v>36</v>
      </c>
      <c r="C349" s="2" t="s">
        <v>6631</v>
      </c>
      <c r="D349" s="2" t="s">
        <v>1004</v>
      </c>
      <c r="E349" s="2" t="s">
        <v>4222</v>
      </c>
      <c r="F349" s="2" t="s">
        <v>6632</v>
      </c>
      <c r="G349" s="2" t="s">
        <v>6633</v>
      </c>
      <c r="H349" s="2" t="s">
        <v>1954</v>
      </c>
      <c r="I349" s="2" t="s">
        <v>6634</v>
      </c>
      <c r="J349" s="2" t="s">
        <v>6635</v>
      </c>
      <c r="K349" s="2" t="s">
        <v>6636</v>
      </c>
      <c r="L349" s="2" t="s">
        <v>6637</v>
      </c>
      <c r="N349" s="1" t="s">
        <v>102</v>
      </c>
      <c r="O349" s="2">
        <v>2.84</v>
      </c>
      <c r="P349" s="2">
        <v>3.46</v>
      </c>
      <c r="Q349" s="2">
        <v>4.49</v>
      </c>
      <c r="R349" s="2">
        <v>5.39</v>
      </c>
      <c r="S349" s="2">
        <v>6.75</v>
      </c>
      <c r="T349" s="2">
        <v>7.95</v>
      </c>
      <c r="U349" s="2">
        <v>9.31</v>
      </c>
      <c r="V349" s="2">
        <v>10.8</v>
      </c>
      <c r="W349" s="2">
        <v>13.2</v>
      </c>
      <c r="X349" s="2">
        <v>15.2</v>
      </c>
      <c r="Z349" s="1">
        <v>10</v>
      </c>
      <c r="AA349" s="35">
        <v>136.93833999999998</v>
      </c>
      <c r="AB349" s="35">
        <v>122.96503999999999</v>
      </c>
      <c r="AC349" s="35">
        <v>152.94411999999997</v>
      </c>
    </row>
    <row r="350" spans="1:29" ht="24.75" thickTop="1" thickBot="1" x14ac:dyDescent="0.3">
      <c r="B350" s="1" t="s">
        <v>47</v>
      </c>
      <c r="C350" s="2" t="s">
        <v>4221</v>
      </c>
      <c r="D350" s="2" t="s">
        <v>6638</v>
      </c>
      <c r="E350" s="2" t="s">
        <v>1961</v>
      </c>
      <c r="F350" s="2" t="s">
        <v>1015</v>
      </c>
      <c r="G350" s="2" t="s">
        <v>6639</v>
      </c>
      <c r="H350" s="2" t="s">
        <v>6640</v>
      </c>
      <c r="I350" s="2" t="s">
        <v>6641</v>
      </c>
      <c r="J350" s="2" t="s">
        <v>6642</v>
      </c>
      <c r="K350" s="2" t="s">
        <v>6643</v>
      </c>
      <c r="L350" s="2" t="s">
        <v>6644</v>
      </c>
      <c r="N350" s="1" t="s">
        <v>102</v>
      </c>
      <c r="O350" s="2">
        <v>2.57</v>
      </c>
      <c r="P350" s="2">
        <v>3.12</v>
      </c>
      <c r="Q350" s="2">
        <v>4.05</v>
      </c>
      <c r="R350" s="2">
        <v>4.84</v>
      </c>
      <c r="S350" s="2">
        <v>6.02</v>
      </c>
      <c r="T350" s="2">
        <v>7.04</v>
      </c>
      <c r="U350" s="2">
        <v>8.17</v>
      </c>
      <c r="V350" s="2">
        <v>9.41</v>
      </c>
      <c r="W350" s="2">
        <v>11.3</v>
      </c>
      <c r="X350" s="2">
        <v>12.9</v>
      </c>
      <c r="Z350" s="1">
        <v>25</v>
      </c>
      <c r="AA350" s="35">
        <v>171.4905</v>
      </c>
      <c r="AB350" s="35">
        <v>152.94411999999997</v>
      </c>
      <c r="AC350" s="35">
        <v>190.79906</v>
      </c>
    </row>
    <row r="351" spans="1:29" ht="24.75" thickTop="1" thickBot="1" x14ac:dyDescent="0.3">
      <c r="B351" s="1" t="s">
        <v>58</v>
      </c>
      <c r="C351" s="2" t="s">
        <v>6645</v>
      </c>
      <c r="D351" s="2" t="s">
        <v>50</v>
      </c>
      <c r="E351" s="2" t="s">
        <v>6646</v>
      </c>
      <c r="F351" s="2" t="s">
        <v>6647</v>
      </c>
      <c r="G351" s="2" t="s">
        <v>6648</v>
      </c>
      <c r="H351" s="2" t="s">
        <v>6649</v>
      </c>
      <c r="I351" s="2" t="s">
        <v>6650</v>
      </c>
      <c r="J351" s="2" t="s">
        <v>6651</v>
      </c>
      <c r="K351" s="2" t="s">
        <v>6652</v>
      </c>
      <c r="L351" s="2" t="s">
        <v>6653</v>
      </c>
      <c r="N351" s="1" t="s">
        <v>102</v>
      </c>
      <c r="O351" s="2">
        <v>3.19</v>
      </c>
      <c r="P351" s="2">
        <v>3.88</v>
      </c>
      <c r="Q351" s="2">
        <v>5.03</v>
      </c>
      <c r="R351" s="2">
        <v>6.02</v>
      </c>
      <c r="S351" s="2">
        <v>7.51</v>
      </c>
      <c r="T351" s="2">
        <v>8.82</v>
      </c>
      <c r="U351" s="2">
        <v>10.3</v>
      </c>
      <c r="V351" s="2">
        <v>12</v>
      </c>
      <c r="W351" s="2">
        <v>14.6</v>
      </c>
      <c r="X351" s="2">
        <v>16.8</v>
      </c>
      <c r="Z351" s="1">
        <v>50</v>
      </c>
      <c r="AA351" s="35">
        <v>201.9777</v>
      </c>
      <c r="AB351" s="35">
        <v>178.85824</v>
      </c>
      <c r="AC351" s="35">
        <v>224.08091999999999</v>
      </c>
    </row>
    <row r="352" spans="1:29" ht="24.75" thickTop="1" thickBot="1" x14ac:dyDescent="0.3">
      <c r="B352" s="1" t="s">
        <v>69</v>
      </c>
      <c r="C352" s="2" t="s">
        <v>6654</v>
      </c>
      <c r="D352" s="2" t="s">
        <v>6655</v>
      </c>
      <c r="E352" s="2" t="s">
        <v>6656</v>
      </c>
      <c r="F352" s="2" t="s">
        <v>6657</v>
      </c>
      <c r="G352" s="2" t="s">
        <v>6658</v>
      </c>
      <c r="H352" s="2" t="s">
        <v>6659</v>
      </c>
      <c r="I352" s="2" t="s">
        <v>6660</v>
      </c>
      <c r="J352" s="2" t="s">
        <v>6661</v>
      </c>
      <c r="K352" s="2" t="s">
        <v>6662</v>
      </c>
      <c r="L352" s="2" t="s">
        <v>6663</v>
      </c>
      <c r="Z352" s="1">
        <v>100</v>
      </c>
      <c r="AA352" s="35">
        <v>236.52986000000001</v>
      </c>
      <c r="AB352" s="35">
        <v>207.56701999999999</v>
      </c>
      <c r="AC352" s="35">
        <v>261.68180000000001</v>
      </c>
    </row>
    <row r="353" spans="2:29" ht="24.75" thickTop="1" thickBot="1" x14ac:dyDescent="0.3">
      <c r="B353" s="1" t="s">
        <v>80</v>
      </c>
      <c r="C353" s="2" t="s">
        <v>6664</v>
      </c>
      <c r="D353" s="2" t="s">
        <v>4407</v>
      </c>
      <c r="E353" s="2" t="s">
        <v>6665</v>
      </c>
      <c r="F353" s="2" t="s">
        <v>6666</v>
      </c>
      <c r="G353" s="2" t="s">
        <v>6667</v>
      </c>
      <c r="H353" s="2" t="s">
        <v>6668</v>
      </c>
      <c r="I353" s="2" t="s">
        <v>6669</v>
      </c>
      <c r="J353" s="2" t="s">
        <v>6670</v>
      </c>
      <c r="K353" s="2" t="s">
        <v>6671</v>
      </c>
      <c r="L353" s="2" t="s">
        <v>6672</v>
      </c>
      <c r="N353" s="1" t="s">
        <v>102</v>
      </c>
      <c r="O353" s="47">
        <f>O349*25.406</f>
        <v>72.15303999999999</v>
      </c>
      <c r="P353" s="47">
        <f t="shared" ref="P353:X353" si="40">P349*25.406</f>
        <v>87.904759999999996</v>
      </c>
      <c r="Q353" s="47">
        <f t="shared" si="40"/>
        <v>114.07294</v>
      </c>
      <c r="R353" s="47">
        <f t="shared" si="40"/>
        <v>136.93833999999998</v>
      </c>
      <c r="S353" s="47">
        <f t="shared" si="40"/>
        <v>171.4905</v>
      </c>
      <c r="T353" s="47">
        <f t="shared" si="40"/>
        <v>201.9777</v>
      </c>
      <c r="U353" s="47">
        <f t="shared" si="40"/>
        <v>236.52986000000001</v>
      </c>
      <c r="V353" s="47">
        <f t="shared" si="40"/>
        <v>274.38479999999998</v>
      </c>
      <c r="W353" s="47">
        <f t="shared" si="40"/>
        <v>335.35919999999999</v>
      </c>
      <c r="X353" s="47">
        <f t="shared" si="40"/>
        <v>386.17119999999994</v>
      </c>
      <c r="Z353" s="80">
        <v>15</v>
      </c>
      <c r="AA353" s="35">
        <f>73.871*Z353^0.2579</f>
        <v>148.52101681590429</v>
      </c>
      <c r="AB353" s="35">
        <f>67.06*Z353^0.2515</f>
        <v>132.51056347860498</v>
      </c>
      <c r="AC353" s="35">
        <f>83.069*Z353^0.2545</f>
        <v>165.48331332761327</v>
      </c>
    </row>
    <row r="354" spans="2:29" ht="24.75" thickTop="1" thickBot="1" x14ac:dyDescent="0.3">
      <c r="B354" s="1" t="s">
        <v>91</v>
      </c>
      <c r="C354" s="2" t="s">
        <v>6673</v>
      </c>
      <c r="D354" s="2" t="s">
        <v>6674</v>
      </c>
      <c r="E354" s="2" t="s">
        <v>6675</v>
      </c>
      <c r="F354" s="2" t="s">
        <v>6676</v>
      </c>
      <c r="G354" s="2" t="s">
        <v>6677</v>
      </c>
      <c r="H354" s="2" t="s">
        <v>6678</v>
      </c>
      <c r="I354" s="2" t="s">
        <v>6679</v>
      </c>
      <c r="J354" s="2" t="s">
        <v>6680</v>
      </c>
      <c r="K354" s="2" t="s">
        <v>1235</v>
      </c>
      <c r="L354" s="2" t="s">
        <v>6681</v>
      </c>
      <c r="N354" s="1" t="s">
        <v>102</v>
      </c>
      <c r="O354" s="47">
        <f t="shared" ref="O354:X354" si="41">O350*25.406</f>
        <v>65.293419999999998</v>
      </c>
      <c r="P354" s="47">
        <f t="shared" si="41"/>
        <v>79.266719999999992</v>
      </c>
      <c r="Q354" s="47">
        <f t="shared" si="41"/>
        <v>102.89429999999999</v>
      </c>
      <c r="R354" s="47">
        <f t="shared" si="41"/>
        <v>122.96503999999999</v>
      </c>
      <c r="S354" s="47">
        <f t="shared" si="41"/>
        <v>152.94411999999997</v>
      </c>
      <c r="T354" s="47">
        <f t="shared" si="41"/>
        <v>178.85824</v>
      </c>
      <c r="U354" s="47">
        <f t="shared" si="41"/>
        <v>207.56701999999999</v>
      </c>
      <c r="V354" s="47">
        <f t="shared" si="41"/>
        <v>239.07046</v>
      </c>
      <c r="W354" s="47">
        <f t="shared" si="41"/>
        <v>287.08780000000002</v>
      </c>
      <c r="X354" s="47">
        <f t="shared" si="41"/>
        <v>327.73739999999998</v>
      </c>
      <c r="Z354" s="80">
        <v>30</v>
      </c>
      <c r="AA354" s="35">
        <f>73.871*Z354^0.2579</f>
        <v>177.59206197544012</v>
      </c>
      <c r="AB354" s="35">
        <f>67.06*Z354^0.2515</f>
        <v>157.74643190963425</v>
      </c>
      <c r="AC354" s="35">
        <f>83.069*Z354^0.2545</f>
        <v>197.4087241618015</v>
      </c>
    </row>
    <row r="355" spans="2:29" ht="24.75" thickTop="1" thickBot="1" x14ac:dyDescent="0.3">
      <c r="B355" s="1" t="s">
        <v>102</v>
      </c>
      <c r="C355" s="2" t="s">
        <v>6682</v>
      </c>
      <c r="D355" s="2" t="s">
        <v>6683</v>
      </c>
      <c r="E355" s="2" t="s">
        <v>6684</v>
      </c>
      <c r="F355" s="2" t="s">
        <v>6685</v>
      </c>
      <c r="G355" s="2" t="s">
        <v>6686</v>
      </c>
      <c r="H355" s="2" t="s">
        <v>6687</v>
      </c>
      <c r="I355" s="2" t="s">
        <v>6688</v>
      </c>
      <c r="J355" s="2" t="s">
        <v>6689</v>
      </c>
      <c r="K355" s="2" t="s">
        <v>6690</v>
      </c>
      <c r="L355" s="2" t="s">
        <v>6691</v>
      </c>
      <c r="N355" s="1" t="s">
        <v>102</v>
      </c>
      <c r="O355" s="47">
        <f t="shared" ref="O355:X355" si="42">O351*25.406</f>
        <v>81.045139999999989</v>
      </c>
      <c r="P355" s="47">
        <f t="shared" si="42"/>
        <v>98.575279999999992</v>
      </c>
      <c r="Q355" s="47">
        <f t="shared" si="42"/>
        <v>127.79218</v>
      </c>
      <c r="R355" s="47">
        <f t="shared" si="42"/>
        <v>152.94411999999997</v>
      </c>
      <c r="S355" s="47">
        <f t="shared" si="42"/>
        <v>190.79906</v>
      </c>
      <c r="T355" s="47">
        <f t="shared" si="42"/>
        <v>224.08091999999999</v>
      </c>
      <c r="U355" s="47">
        <f t="shared" si="42"/>
        <v>261.68180000000001</v>
      </c>
      <c r="V355" s="47">
        <f t="shared" si="42"/>
        <v>304.87199999999996</v>
      </c>
      <c r="W355" s="47">
        <f t="shared" si="42"/>
        <v>370.92759999999998</v>
      </c>
      <c r="X355" s="47">
        <f t="shared" si="42"/>
        <v>426.82080000000002</v>
      </c>
    </row>
    <row r="356" spans="2:29" ht="24.75" thickTop="1" thickBot="1" x14ac:dyDescent="0.3">
      <c r="B356" s="1" t="s">
        <v>113</v>
      </c>
      <c r="C356" s="2" t="s">
        <v>6692</v>
      </c>
      <c r="D356" s="2" t="s">
        <v>6693</v>
      </c>
      <c r="E356" s="2" t="s">
        <v>6694</v>
      </c>
      <c r="F356" s="2" t="s">
        <v>6695</v>
      </c>
      <c r="G356" s="2" t="s">
        <v>6696</v>
      </c>
      <c r="H356" s="2" t="s">
        <v>6697</v>
      </c>
      <c r="I356" s="2" t="s">
        <v>6698</v>
      </c>
      <c r="J356" s="2" t="s">
        <v>6699</v>
      </c>
      <c r="K356" s="2" t="s">
        <v>6700</v>
      </c>
      <c r="L356" s="2" t="s">
        <v>6701</v>
      </c>
    </row>
    <row r="357" spans="2:29" ht="24.75" thickTop="1" thickBot="1" x14ac:dyDescent="0.3">
      <c r="B357" s="1" t="s">
        <v>124</v>
      </c>
      <c r="C357" s="2" t="s">
        <v>6702</v>
      </c>
      <c r="D357" s="2" t="s">
        <v>6703</v>
      </c>
      <c r="E357" s="2" t="s">
        <v>6704</v>
      </c>
      <c r="F357" s="2" t="s">
        <v>6705</v>
      </c>
      <c r="G357" s="2" t="s">
        <v>6706</v>
      </c>
      <c r="H357" s="2" t="s">
        <v>6707</v>
      </c>
      <c r="I357" s="2" t="s">
        <v>6708</v>
      </c>
      <c r="J357" s="2" t="s">
        <v>2977</v>
      </c>
      <c r="K357" s="2" t="s">
        <v>6709</v>
      </c>
      <c r="L357" s="2" t="s">
        <v>6710</v>
      </c>
    </row>
    <row r="358" spans="2:29" ht="24.75" thickTop="1" thickBot="1" x14ac:dyDescent="0.3">
      <c r="B358" s="1" t="s">
        <v>135</v>
      </c>
      <c r="C358" s="2" t="s">
        <v>6711</v>
      </c>
      <c r="D358" s="2" t="s">
        <v>6712</v>
      </c>
      <c r="E358" s="2" t="s">
        <v>6713</v>
      </c>
      <c r="F358" s="2" t="s">
        <v>6714</v>
      </c>
      <c r="G358" s="2" t="s">
        <v>6715</v>
      </c>
      <c r="H358" s="2" t="s">
        <v>6716</v>
      </c>
      <c r="I358" s="2" t="s">
        <v>6717</v>
      </c>
      <c r="J358" s="2" t="s">
        <v>6718</v>
      </c>
      <c r="K358" s="2" t="s">
        <v>6719</v>
      </c>
      <c r="L358" s="2" t="s">
        <v>6720</v>
      </c>
    </row>
    <row r="359" spans="2:29" ht="24.75" thickTop="1" thickBot="1" x14ac:dyDescent="0.3">
      <c r="B359" s="1" t="s">
        <v>146</v>
      </c>
      <c r="C359" s="2" t="s">
        <v>6721</v>
      </c>
      <c r="D359" s="2" t="s">
        <v>6722</v>
      </c>
      <c r="E359" s="2" t="s">
        <v>6723</v>
      </c>
      <c r="F359" s="2" t="s">
        <v>6724</v>
      </c>
      <c r="G359" s="2" t="s">
        <v>6725</v>
      </c>
      <c r="H359" s="2" t="s">
        <v>6726</v>
      </c>
      <c r="I359" s="2" t="s">
        <v>6727</v>
      </c>
      <c r="J359" s="2" t="s">
        <v>6728</v>
      </c>
      <c r="K359" s="2" t="s">
        <v>5010</v>
      </c>
      <c r="L359" s="2" t="s">
        <v>6729</v>
      </c>
    </row>
    <row r="360" spans="2:29" ht="24.75" thickTop="1" thickBot="1" x14ac:dyDescent="0.3">
      <c r="B360" s="1" t="s">
        <v>157</v>
      </c>
      <c r="C360" s="2" t="s">
        <v>6730</v>
      </c>
      <c r="D360" s="2" t="s">
        <v>6731</v>
      </c>
      <c r="E360" s="2" t="s">
        <v>6732</v>
      </c>
      <c r="F360" s="2" t="s">
        <v>6733</v>
      </c>
      <c r="G360" s="2" t="s">
        <v>6734</v>
      </c>
      <c r="H360" s="2" t="s">
        <v>142</v>
      </c>
      <c r="I360" s="2" t="s">
        <v>6735</v>
      </c>
      <c r="J360" s="2" t="s">
        <v>4666</v>
      </c>
      <c r="K360" s="2" t="s">
        <v>6736</v>
      </c>
      <c r="L360" s="2" t="s">
        <v>6737</v>
      </c>
    </row>
    <row r="361" spans="2:29" ht="24.75" thickTop="1" thickBot="1" x14ac:dyDescent="0.3">
      <c r="B361" s="1" t="s">
        <v>168</v>
      </c>
      <c r="C361" s="2" t="s">
        <v>6738</v>
      </c>
      <c r="D361" s="2" t="s">
        <v>6739</v>
      </c>
      <c r="E361" s="2" t="s">
        <v>6740</v>
      </c>
      <c r="F361" s="2" t="s">
        <v>6741</v>
      </c>
      <c r="G361" s="2" t="s">
        <v>6742</v>
      </c>
      <c r="H361" s="2" t="s">
        <v>6743</v>
      </c>
      <c r="I361" s="2" t="s">
        <v>6744</v>
      </c>
      <c r="J361" s="2" t="s">
        <v>6745</v>
      </c>
      <c r="K361" s="2" t="s">
        <v>6746</v>
      </c>
      <c r="L361" s="2" t="s">
        <v>6747</v>
      </c>
    </row>
    <row r="362" spans="2:29" ht="24.75" thickTop="1" thickBot="1" x14ac:dyDescent="0.3">
      <c r="B362" s="1" t="s">
        <v>179</v>
      </c>
      <c r="C362" s="2" t="s">
        <v>6748</v>
      </c>
      <c r="D362" s="2" t="s">
        <v>6749</v>
      </c>
      <c r="E362" s="2" t="s">
        <v>1708</v>
      </c>
      <c r="F362" s="2" t="s">
        <v>6750</v>
      </c>
      <c r="G362" s="2" t="s">
        <v>745</v>
      </c>
      <c r="H362" s="2" t="s">
        <v>6751</v>
      </c>
      <c r="I362" s="2" t="s">
        <v>1711</v>
      </c>
      <c r="J362" s="2" t="s">
        <v>1712</v>
      </c>
      <c r="K362" s="2" t="s">
        <v>6752</v>
      </c>
      <c r="L362" s="2" t="s">
        <v>6753</v>
      </c>
    </row>
    <row r="363" spans="2:29" ht="24.75" thickTop="1" thickBot="1" x14ac:dyDescent="0.3">
      <c r="B363" s="1" t="s">
        <v>190</v>
      </c>
      <c r="C363" s="2" t="s">
        <v>6754</v>
      </c>
      <c r="D363" s="2" t="s">
        <v>4679</v>
      </c>
      <c r="E363" s="2" t="s">
        <v>6755</v>
      </c>
      <c r="F363" s="2" t="s">
        <v>6756</v>
      </c>
      <c r="G363" s="2" t="s">
        <v>6757</v>
      </c>
      <c r="H363" s="2" t="s">
        <v>4686</v>
      </c>
      <c r="I363" s="2" t="s">
        <v>6758</v>
      </c>
      <c r="J363" s="2" t="s">
        <v>6759</v>
      </c>
      <c r="K363" s="2" t="s">
        <v>6760</v>
      </c>
      <c r="L363" s="2" t="s">
        <v>6761</v>
      </c>
    </row>
    <row r="364" spans="2:29" ht="24.75" thickTop="1" thickBot="1" x14ac:dyDescent="0.3">
      <c r="B364" s="1" t="s">
        <v>201</v>
      </c>
      <c r="C364" s="2" t="s">
        <v>5220</v>
      </c>
      <c r="D364" s="2" t="s">
        <v>6762</v>
      </c>
      <c r="E364" s="2" t="s">
        <v>185</v>
      </c>
      <c r="F364" s="2" t="s">
        <v>6763</v>
      </c>
      <c r="G364" s="2" t="s">
        <v>6764</v>
      </c>
      <c r="H364" s="2" t="s">
        <v>4864</v>
      </c>
      <c r="I364" s="2" t="s">
        <v>6765</v>
      </c>
      <c r="J364" s="2" t="s">
        <v>2833</v>
      </c>
      <c r="K364" s="2" t="s">
        <v>6766</v>
      </c>
      <c r="L364" s="2" t="s">
        <v>6767</v>
      </c>
    </row>
    <row r="365" spans="2:29" ht="15.75" thickTop="1" x14ac:dyDescent="0.25">
      <c r="B365" s="91" t="s">
        <v>4361</v>
      </c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29" ht="22.5" customHeight="1" x14ac:dyDescent="0.25">
      <c r="B366" s="93" t="s">
        <v>4362</v>
      </c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29" ht="15.75" thickBot="1" x14ac:dyDescent="0.3">
      <c r="B367" s="82" t="s">
        <v>3995</v>
      </c>
      <c r="C367" s="83"/>
      <c r="D367" s="83"/>
      <c r="E367" s="83"/>
      <c r="F367" s="83"/>
      <c r="G367" s="83"/>
      <c r="H367" s="83"/>
      <c r="I367" s="83"/>
      <c r="J367" s="83"/>
      <c r="K367" s="83"/>
      <c r="L367" s="83"/>
    </row>
    <row r="368" spans="2:29" ht="16.5" thickTop="1" thickBot="1" x14ac:dyDescent="0.3"/>
    <row r="369" spans="1:29" ht="18.75" customHeight="1" thickTop="1" thickBot="1" x14ac:dyDescent="0.3">
      <c r="A369" s="3" t="s">
        <v>1320</v>
      </c>
      <c r="B369" s="84" t="s">
        <v>0</v>
      </c>
      <c r="C369" s="85"/>
      <c r="D369" s="85"/>
      <c r="E369" s="85"/>
      <c r="F369" s="85"/>
      <c r="G369" s="85"/>
      <c r="H369" s="85"/>
      <c r="I369" s="85"/>
      <c r="J369" s="85"/>
      <c r="K369" s="85"/>
      <c r="L369" s="85"/>
    </row>
    <row r="370" spans="1:29" ht="25.5" thickTop="1" thickBot="1" x14ac:dyDescent="0.3">
      <c r="A370" s="4" t="s">
        <v>6768</v>
      </c>
      <c r="B370" s="86" t="s">
        <v>1</v>
      </c>
      <c r="C370" s="88" t="s">
        <v>2</v>
      </c>
      <c r="D370" s="89"/>
      <c r="E370" s="89"/>
      <c r="F370" s="89"/>
      <c r="G370" s="89"/>
      <c r="H370" s="89"/>
      <c r="I370" s="89"/>
      <c r="J370" s="89"/>
      <c r="K370" s="89"/>
      <c r="L370" s="90"/>
    </row>
    <row r="371" spans="1:29" ht="16.5" thickTop="1" thickBot="1" x14ac:dyDescent="0.3">
      <c r="A371" s="4" t="s">
        <v>6769</v>
      </c>
      <c r="B371" s="87"/>
      <c r="C371" s="1">
        <v>1</v>
      </c>
      <c r="D371" s="1">
        <v>2</v>
      </c>
      <c r="E371" s="1">
        <v>5</v>
      </c>
      <c r="F371" s="1">
        <v>10</v>
      </c>
      <c r="G371" s="1">
        <v>25</v>
      </c>
      <c r="H371" s="1">
        <v>50</v>
      </c>
      <c r="I371" s="1">
        <v>100</v>
      </c>
      <c r="J371" s="1">
        <v>200</v>
      </c>
      <c r="K371" s="1">
        <v>500</v>
      </c>
      <c r="L371" s="1">
        <v>1000</v>
      </c>
    </row>
    <row r="372" spans="1:29" ht="24.75" thickTop="1" thickBot="1" x14ac:dyDescent="0.3">
      <c r="A372" s="4" t="s">
        <v>6770</v>
      </c>
      <c r="B372" s="1" t="s">
        <v>3</v>
      </c>
      <c r="C372" s="2" t="s">
        <v>6772</v>
      </c>
      <c r="D372" s="2" t="s">
        <v>6773</v>
      </c>
      <c r="E372" s="2" t="s">
        <v>6774</v>
      </c>
      <c r="F372" s="2" t="s">
        <v>6775</v>
      </c>
      <c r="G372" s="2" t="s">
        <v>6776</v>
      </c>
      <c r="H372" s="2" t="s">
        <v>6777</v>
      </c>
      <c r="I372" s="2" t="s">
        <v>6778</v>
      </c>
      <c r="J372" s="2" t="s">
        <v>6779</v>
      </c>
      <c r="K372" s="2" t="s">
        <v>6780</v>
      </c>
      <c r="L372" s="2" t="s">
        <v>6781</v>
      </c>
      <c r="Z372">
        <v>1</v>
      </c>
      <c r="AA372">
        <v>76.217999999999989</v>
      </c>
      <c r="AB372">
        <v>69.866500000000002</v>
      </c>
      <c r="AC372">
        <v>83.585740000000001</v>
      </c>
    </row>
    <row r="373" spans="1:29" ht="24.75" thickTop="1" thickBot="1" x14ac:dyDescent="0.3">
      <c r="A373" s="4" t="s">
        <v>6771</v>
      </c>
      <c r="B373" s="1" t="s">
        <v>14</v>
      </c>
      <c r="C373" s="2" t="s">
        <v>6782</v>
      </c>
      <c r="D373" s="2" t="s">
        <v>6783</v>
      </c>
      <c r="E373" s="2" t="s">
        <v>6784</v>
      </c>
      <c r="F373" s="2" t="s">
        <v>6785</v>
      </c>
      <c r="G373" s="2" t="s">
        <v>6786</v>
      </c>
      <c r="H373" s="2" t="s">
        <v>4221</v>
      </c>
      <c r="I373" s="2" t="s">
        <v>6787</v>
      </c>
      <c r="J373" s="2" t="s">
        <v>6788</v>
      </c>
      <c r="K373" s="2" t="s">
        <v>6789</v>
      </c>
      <c r="L373" s="2" t="s">
        <v>6790</v>
      </c>
      <c r="Z373" s="1">
        <v>2</v>
      </c>
      <c r="AA373" s="35">
        <v>92.731899999999996</v>
      </c>
      <c r="AB373" s="35">
        <v>85.110100000000003</v>
      </c>
      <c r="AC373" s="35">
        <v>101.87805999999999</v>
      </c>
    </row>
    <row r="374" spans="1:29" ht="24.75" thickTop="1" thickBot="1" x14ac:dyDescent="0.3">
      <c r="B374" s="1" t="s">
        <v>25</v>
      </c>
      <c r="C374" s="2" t="s">
        <v>6791</v>
      </c>
      <c r="D374" s="2" t="s">
        <v>6792</v>
      </c>
      <c r="E374" s="2" t="s">
        <v>6793</v>
      </c>
      <c r="F374" s="2" t="s">
        <v>3612</v>
      </c>
      <c r="G374" s="2" t="s">
        <v>3422</v>
      </c>
      <c r="H374" s="2" t="s">
        <v>6794</v>
      </c>
      <c r="I374" s="2" t="s">
        <v>6795</v>
      </c>
      <c r="J374" s="2" t="s">
        <v>6796</v>
      </c>
      <c r="K374" s="2" t="s">
        <v>6797</v>
      </c>
      <c r="L374" s="2" t="s">
        <v>6798</v>
      </c>
      <c r="Z374" s="1">
        <v>5</v>
      </c>
      <c r="AA374" s="35">
        <v>119.91631999999998</v>
      </c>
      <c r="AB374" s="35">
        <v>110.00798</v>
      </c>
      <c r="AC374" s="35">
        <v>131.85714000000002</v>
      </c>
    </row>
    <row r="375" spans="1:29" ht="24.75" thickTop="1" thickBot="1" x14ac:dyDescent="0.3">
      <c r="A375" s="4" t="s">
        <v>7293</v>
      </c>
      <c r="B375" s="1" t="s">
        <v>36</v>
      </c>
      <c r="C375" s="2" t="s">
        <v>988</v>
      </c>
      <c r="D375" s="2" t="s">
        <v>6799</v>
      </c>
      <c r="E375" s="2" t="s">
        <v>6800</v>
      </c>
      <c r="F375" s="2" t="s">
        <v>50</v>
      </c>
      <c r="G375" s="2" t="s">
        <v>821</v>
      </c>
      <c r="H375" s="2" t="s">
        <v>6801</v>
      </c>
      <c r="I375" s="2" t="s">
        <v>4570</v>
      </c>
      <c r="J375" s="2" t="s">
        <v>3435</v>
      </c>
      <c r="K375" s="2" t="s">
        <v>6802</v>
      </c>
      <c r="L375" s="2" t="s">
        <v>6803</v>
      </c>
      <c r="O375" s="1">
        <v>1</v>
      </c>
      <c r="P375" s="1">
        <v>2</v>
      </c>
      <c r="Q375" s="1">
        <v>5</v>
      </c>
      <c r="R375" s="1">
        <v>10</v>
      </c>
      <c r="S375" s="1">
        <v>25</v>
      </c>
      <c r="T375" s="1">
        <v>50</v>
      </c>
      <c r="U375" s="1">
        <v>100</v>
      </c>
      <c r="V375" s="1">
        <v>200</v>
      </c>
      <c r="W375" s="1">
        <v>500</v>
      </c>
      <c r="X375" s="1">
        <v>1000</v>
      </c>
      <c r="Z375" s="1">
        <v>10</v>
      </c>
      <c r="AA375" s="35">
        <v>143.28984</v>
      </c>
      <c r="AB375" s="35">
        <v>130.8409</v>
      </c>
      <c r="AC375" s="35">
        <v>156.75502</v>
      </c>
    </row>
    <row r="376" spans="1:29" ht="24.75" thickTop="1" thickBot="1" x14ac:dyDescent="0.3">
      <c r="B376" s="1" t="s">
        <v>47</v>
      </c>
      <c r="C376" s="2" t="s">
        <v>6804</v>
      </c>
      <c r="D376" s="2" t="s">
        <v>6632</v>
      </c>
      <c r="E376" s="2" t="s">
        <v>6805</v>
      </c>
      <c r="F376" s="2" t="s">
        <v>6806</v>
      </c>
      <c r="G376" s="2" t="s">
        <v>6807</v>
      </c>
      <c r="H376" s="2" t="s">
        <v>6808</v>
      </c>
      <c r="I376" s="2" t="s">
        <v>6809</v>
      </c>
      <c r="J376" s="2" t="s">
        <v>6810</v>
      </c>
      <c r="K376" s="2" t="s">
        <v>6811</v>
      </c>
      <c r="L376" s="2" t="s">
        <v>6812</v>
      </c>
      <c r="N376" s="1" t="s">
        <v>102</v>
      </c>
      <c r="O376" s="2">
        <v>3</v>
      </c>
      <c r="P376" s="2">
        <v>3.65</v>
      </c>
      <c r="Q376" s="2">
        <v>4.72</v>
      </c>
      <c r="R376" s="2">
        <v>5.64</v>
      </c>
      <c r="S376" s="2">
        <v>6.98</v>
      </c>
      <c r="T376" s="2">
        <v>8.15</v>
      </c>
      <c r="U376" s="2">
        <v>9.44</v>
      </c>
      <c r="V376" s="2">
        <v>10.9</v>
      </c>
      <c r="W376" s="2">
        <v>13</v>
      </c>
      <c r="X376" s="2">
        <v>14.8</v>
      </c>
      <c r="Z376" s="1">
        <v>25</v>
      </c>
      <c r="AA376" s="35">
        <v>177.33387999999999</v>
      </c>
      <c r="AB376" s="35">
        <v>161.07404</v>
      </c>
      <c r="AC376" s="35">
        <v>193.84778</v>
      </c>
    </row>
    <row r="377" spans="1:29" ht="24.75" thickTop="1" thickBot="1" x14ac:dyDescent="0.3">
      <c r="B377" s="1" t="s">
        <v>58</v>
      </c>
      <c r="C377" s="2" t="s">
        <v>6632</v>
      </c>
      <c r="D377" s="2" t="s">
        <v>6813</v>
      </c>
      <c r="E377" s="2" t="s">
        <v>6814</v>
      </c>
      <c r="F377" s="2" t="s">
        <v>6815</v>
      </c>
      <c r="G377" s="2" t="s">
        <v>6816</v>
      </c>
      <c r="H377" s="2" t="s">
        <v>2710</v>
      </c>
      <c r="I377" s="2" t="s">
        <v>6817</v>
      </c>
      <c r="J377" s="2" t="s">
        <v>6818</v>
      </c>
      <c r="K377" s="2" t="s">
        <v>6819</v>
      </c>
      <c r="L377" s="2" t="s">
        <v>6820</v>
      </c>
      <c r="N377" s="1" t="s">
        <v>102</v>
      </c>
      <c r="O377" s="2">
        <v>2.75</v>
      </c>
      <c r="P377" s="2">
        <v>3.35</v>
      </c>
      <c r="Q377" s="2">
        <v>4.33</v>
      </c>
      <c r="R377" s="2">
        <v>5.15</v>
      </c>
      <c r="S377" s="2">
        <v>6.34</v>
      </c>
      <c r="T377" s="2">
        <v>7.33</v>
      </c>
      <c r="U377" s="2">
        <v>8.41</v>
      </c>
      <c r="V377" s="2">
        <v>9.59</v>
      </c>
      <c r="W377" s="2">
        <v>11.3</v>
      </c>
      <c r="X377" s="2">
        <v>12.7</v>
      </c>
      <c r="Z377" s="1">
        <v>50</v>
      </c>
      <c r="AA377" s="35">
        <v>207.05889999999999</v>
      </c>
      <c r="AB377" s="35">
        <v>186.22597999999999</v>
      </c>
      <c r="AC377" s="35">
        <v>226.11339999999998</v>
      </c>
    </row>
    <row r="378" spans="1:29" ht="24.75" thickTop="1" thickBot="1" x14ac:dyDescent="0.3">
      <c r="B378" s="1" t="s">
        <v>69</v>
      </c>
      <c r="C378" s="2" t="s">
        <v>6821</v>
      </c>
      <c r="D378" s="2" t="s">
        <v>6822</v>
      </c>
      <c r="E378" s="2" t="s">
        <v>6823</v>
      </c>
      <c r="F378" s="2" t="s">
        <v>6824</v>
      </c>
      <c r="G378" s="2" t="s">
        <v>6825</v>
      </c>
      <c r="H378" s="2" t="s">
        <v>6826</v>
      </c>
      <c r="I378" s="2" t="s">
        <v>6827</v>
      </c>
      <c r="J378" s="2" t="s">
        <v>6828</v>
      </c>
      <c r="K378" s="2" t="s">
        <v>6829</v>
      </c>
      <c r="L378" s="2" t="s">
        <v>6830</v>
      </c>
      <c r="N378" s="1" t="s">
        <v>102</v>
      </c>
      <c r="O378" s="2">
        <v>3.29</v>
      </c>
      <c r="P378" s="2">
        <v>4.01</v>
      </c>
      <c r="Q378" s="2">
        <v>5.19</v>
      </c>
      <c r="R378" s="2">
        <v>6.17</v>
      </c>
      <c r="S378" s="2">
        <v>7.63</v>
      </c>
      <c r="T378" s="2">
        <v>8.9</v>
      </c>
      <c r="U378" s="2">
        <v>10.3</v>
      </c>
      <c r="V378" s="2">
        <v>11.9</v>
      </c>
      <c r="W378" s="2">
        <v>14.2</v>
      </c>
      <c r="X378" s="2">
        <v>16.3</v>
      </c>
      <c r="Z378" s="1">
        <v>100</v>
      </c>
      <c r="AA378" s="35">
        <v>239.83263999999997</v>
      </c>
      <c r="AB378" s="35">
        <v>213.66445999999999</v>
      </c>
      <c r="AC378" s="35">
        <v>261.68180000000001</v>
      </c>
    </row>
    <row r="379" spans="1:29" ht="24.75" thickTop="1" thickBot="1" x14ac:dyDescent="0.3">
      <c r="B379" s="1" t="s">
        <v>80</v>
      </c>
      <c r="C379" s="2" t="s">
        <v>6831</v>
      </c>
      <c r="D379" s="2" t="s">
        <v>6832</v>
      </c>
      <c r="E379" s="2" t="s">
        <v>6833</v>
      </c>
      <c r="F379" s="2" t="s">
        <v>6834</v>
      </c>
      <c r="G379" s="2" t="s">
        <v>6835</v>
      </c>
      <c r="H379" s="2" t="s">
        <v>6836</v>
      </c>
      <c r="I379" s="2" t="s">
        <v>6837</v>
      </c>
      <c r="J379" s="2" t="s">
        <v>6838</v>
      </c>
      <c r="K379" s="2" t="s">
        <v>6839</v>
      </c>
      <c r="L379" s="2" t="s">
        <v>6840</v>
      </c>
      <c r="Z379" s="80">
        <v>15</v>
      </c>
      <c r="AA379" s="35">
        <f>78.462*Z379^0.2489</f>
        <v>153.95311780176132</v>
      </c>
      <c r="AB379" s="35">
        <f>72.357*Z379^0.2428</f>
        <v>139.64825392985301</v>
      </c>
      <c r="AC379" s="35">
        <f>86.221*Z379^0.2474</f>
        <v>168.49151412385493</v>
      </c>
    </row>
    <row r="380" spans="1:29" ht="24.75" thickTop="1" thickBot="1" x14ac:dyDescent="0.3">
      <c r="B380" s="1" t="s">
        <v>91</v>
      </c>
      <c r="C380" s="2" t="s">
        <v>6841</v>
      </c>
      <c r="D380" s="2" t="s">
        <v>6842</v>
      </c>
      <c r="E380" s="2" t="s">
        <v>6843</v>
      </c>
      <c r="F380" s="2" t="s">
        <v>6844</v>
      </c>
      <c r="G380" s="2" t="s">
        <v>6845</v>
      </c>
      <c r="H380" s="2" t="s">
        <v>6846</v>
      </c>
      <c r="I380" s="2" t="s">
        <v>6847</v>
      </c>
      <c r="J380" s="2" t="s">
        <v>6848</v>
      </c>
      <c r="K380" s="2" t="s">
        <v>6849</v>
      </c>
      <c r="L380" s="2" t="s">
        <v>6850</v>
      </c>
      <c r="N380" s="1" t="s">
        <v>102</v>
      </c>
      <c r="O380" s="47">
        <f>O376*25.406</f>
        <v>76.217999999999989</v>
      </c>
      <c r="P380" s="47">
        <f t="shared" ref="P380:X380" si="43">P376*25.406</f>
        <v>92.731899999999996</v>
      </c>
      <c r="Q380" s="47">
        <f t="shared" si="43"/>
        <v>119.91631999999998</v>
      </c>
      <c r="R380" s="47">
        <f t="shared" si="43"/>
        <v>143.28984</v>
      </c>
      <c r="S380" s="47">
        <f t="shared" si="43"/>
        <v>177.33387999999999</v>
      </c>
      <c r="T380" s="47">
        <f t="shared" si="43"/>
        <v>207.05889999999999</v>
      </c>
      <c r="U380" s="47">
        <f t="shared" si="43"/>
        <v>239.83263999999997</v>
      </c>
      <c r="V380" s="47">
        <f t="shared" si="43"/>
        <v>276.92539999999997</v>
      </c>
      <c r="W380" s="47">
        <f t="shared" si="43"/>
        <v>330.27799999999996</v>
      </c>
      <c r="X380" s="47">
        <f t="shared" si="43"/>
        <v>376.00880000000001</v>
      </c>
      <c r="Z380" s="80">
        <v>30</v>
      </c>
      <c r="AA380" s="35">
        <f>78.462*Z380^0.2489</f>
        <v>182.94260311201086</v>
      </c>
      <c r="AB380" s="35">
        <f>72.357*Z380^0.2428</f>
        <v>165.24395953440333</v>
      </c>
      <c r="AC380" s="35">
        <f>86.221*Z380^0.2474</f>
        <v>200.0105269098255</v>
      </c>
    </row>
    <row r="381" spans="1:29" ht="24.75" thickTop="1" thickBot="1" x14ac:dyDescent="0.3">
      <c r="B381" s="1" t="s">
        <v>102</v>
      </c>
      <c r="C381" s="2" t="s">
        <v>6851</v>
      </c>
      <c r="D381" s="2" t="s">
        <v>6852</v>
      </c>
      <c r="E381" s="2" t="s">
        <v>6853</v>
      </c>
      <c r="F381" s="2" t="s">
        <v>6854</v>
      </c>
      <c r="G381" s="2" t="s">
        <v>6855</v>
      </c>
      <c r="H381" s="2" t="s">
        <v>6856</v>
      </c>
      <c r="I381" s="2" t="s">
        <v>6857</v>
      </c>
      <c r="J381" s="2" t="s">
        <v>6858</v>
      </c>
      <c r="K381" s="2" t="s">
        <v>5849</v>
      </c>
      <c r="L381" s="2" t="s">
        <v>6859</v>
      </c>
      <c r="N381" s="1" t="s">
        <v>102</v>
      </c>
      <c r="O381" s="47">
        <f t="shared" ref="O381:X381" si="44">O377*25.406</f>
        <v>69.866500000000002</v>
      </c>
      <c r="P381" s="47">
        <f t="shared" si="44"/>
        <v>85.110100000000003</v>
      </c>
      <c r="Q381" s="47">
        <f t="shared" si="44"/>
        <v>110.00798</v>
      </c>
      <c r="R381" s="47">
        <f t="shared" si="44"/>
        <v>130.8409</v>
      </c>
      <c r="S381" s="47">
        <f t="shared" si="44"/>
        <v>161.07404</v>
      </c>
      <c r="T381" s="47">
        <f t="shared" si="44"/>
        <v>186.22597999999999</v>
      </c>
      <c r="U381" s="47">
        <f t="shared" si="44"/>
        <v>213.66445999999999</v>
      </c>
      <c r="V381" s="47">
        <f t="shared" si="44"/>
        <v>243.64353999999997</v>
      </c>
      <c r="W381" s="47">
        <f t="shared" si="44"/>
        <v>287.08780000000002</v>
      </c>
      <c r="X381" s="47">
        <f t="shared" si="44"/>
        <v>322.65619999999996</v>
      </c>
    </row>
    <row r="382" spans="1:29" ht="24.75" thickTop="1" thickBot="1" x14ac:dyDescent="0.3">
      <c r="B382" s="1" t="s">
        <v>113</v>
      </c>
      <c r="C382" s="2" t="s">
        <v>6860</v>
      </c>
      <c r="D382" s="2" t="s">
        <v>6861</v>
      </c>
      <c r="E382" s="2" t="s">
        <v>6862</v>
      </c>
      <c r="F382" s="2" t="s">
        <v>6863</v>
      </c>
      <c r="G382" s="2" t="s">
        <v>6864</v>
      </c>
      <c r="H382" s="2" t="s">
        <v>6865</v>
      </c>
      <c r="I382" s="2" t="s">
        <v>6866</v>
      </c>
      <c r="J382" s="2" t="s">
        <v>6867</v>
      </c>
      <c r="K382" s="2" t="s">
        <v>6709</v>
      </c>
      <c r="L382" s="2" t="s">
        <v>6868</v>
      </c>
      <c r="N382" s="1" t="s">
        <v>102</v>
      </c>
      <c r="O382" s="47">
        <f t="shared" ref="O382:X382" si="45">O378*25.406</f>
        <v>83.585740000000001</v>
      </c>
      <c r="P382" s="47">
        <f t="shared" si="45"/>
        <v>101.87805999999999</v>
      </c>
      <c r="Q382" s="47">
        <f t="shared" si="45"/>
        <v>131.85714000000002</v>
      </c>
      <c r="R382" s="47">
        <f t="shared" si="45"/>
        <v>156.75502</v>
      </c>
      <c r="S382" s="47">
        <f t="shared" si="45"/>
        <v>193.84778</v>
      </c>
      <c r="T382" s="47">
        <f t="shared" si="45"/>
        <v>226.11339999999998</v>
      </c>
      <c r="U382" s="47">
        <f t="shared" si="45"/>
        <v>261.68180000000001</v>
      </c>
      <c r="V382" s="47">
        <f t="shared" si="45"/>
        <v>302.33139999999997</v>
      </c>
      <c r="W382" s="47">
        <f t="shared" si="45"/>
        <v>360.76519999999999</v>
      </c>
      <c r="X382" s="47">
        <f t="shared" si="45"/>
        <v>414.11779999999999</v>
      </c>
    </row>
    <row r="383" spans="1:29" ht="24.75" thickTop="1" thickBot="1" x14ac:dyDescent="0.3">
      <c r="B383" s="1" t="s">
        <v>124</v>
      </c>
      <c r="C383" s="2" t="s">
        <v>6869</v>
      </c>
      <c r="D383" s="2" t="s">
        <v>6870</v>
      </c>
      <c r="E383" s="2" t="s">
        <v>6871</v>
      </c>
      <c r="F383" s="2" t="s">
        <v>6872</v>
      </c>
      <c r="G383" s="2" t="s">
        <v>6873</v>
      </c>
      <c r="H383" s="2" t="s">
        <v>6874</v>
      </c>
      <c r="I383" s="2" t="s">
        <v>6875</v>
      </c>
      <c r="J383" s="2" t="s">
        <v>6876</v>
      </c>
      <c r="K383" s="2" t="s">
        <v>6877</v>
      </c>
      <c r="L383" s="2" t="s">
        <v>6878</v>
      </c>
    </row>
    <row r="384" spans="1:29" ht="24.75" thickTop="1" thickBot="1" x14ac:dyDescent="0.3">
      <c r="B384" s="1" t="s">
        <v>135</v>
      </c>
      <c r="C384" s="2" t="s">
        <v>1830</v>
      </c>
      <c r="D384" s="2" t="s">
        <v>6879</v>
      </c>
      <c r="E384" s="2" t="s">
        <v>6880</v>
      </c>
      <c r="F384" s="2" t="s">
        <v>6881</v>
      </c>
      <c r="G384" s="2" t="s">
        <v>6882</v>
      </c>
      <c r="H384" s="2" t="s">
        <v>6883</v>
      </c>
      <c r="I384" s="2" t="s">
        <v>5332</v>
      </c>
      <c r="J384" s="2" t="s">
        <v>6884</v>
      </c>
      <c r="K384" s="2" t="s">
        <v>6885</v>
      </c>
      <c r="L384" s="2" t="s">
        <v>6886</v>
      </c>
    </row>
    <row r="385" spans="1:12" ht="24.75" thickTop="1" thickBot="1" x14ac:dyDescent="0.3">
      <c r="B385" s="1" t="s">
        <v>146</v>
      </c>
      <c r="C385" s="2" t="s">
        <v>6887</v>
      </c>
      <c r="D385" s="2" t="s">
        <v>6888</v>
      </c>
      <c r="E385" s="2" t="s">
        <v>6889</v>
      </c>
      <c r="F385" s="2" t="s">
        <v>6890</v>
      </c>
      <c r="G385" s="2" t="s">
        <v>6891</v>
      </c>
      <c r="H385" s="2" t="s">
        <v>6892</v>
      </c>
      <c r="I385" s="2" t="s">
        <v>132</v>
      </c>
      <c r="J385" s="2" t="s">
        <v>6893</v>
      </c>
      <c r="K385" s="2" t="s">
        <v>5010</v>
      </c>
      <c r="L385" s="2" t="s">
        <v>6894</v>
      </c>
    </row>
    <row r="386" spans="1:12" ht="24.75" thickTop="1" thickBot="1" x14ac:dyDescent="0.3">
      <c r="B386" s="1" t="s">
        <v>157</v>
      </c>
      <c r="C386" s="2" t="s">
        <v>6895</v>
      </c>
      <c r="D386" s="2" t="s">
        <v>6896</v>
      </c>
      <c r="E386" s="2" t="s">
        <v>6897</v>
      </c>
      <c r="F386" s="2" t="s">
        <v>6898</v>
      </c>
      <c r="G386" s="2" t="s">
        <v>6899</v>
      </c>
      <c r="H386" s="2" t="s">
        <v>6900</v>
      </c>
      <c r="I386" s="2" t="s">
        <v>6901</v>
      </c>
      <c r="J386" s="2" t="s">
        <v>6902</v>
      </c>
      <c r="K386" s="2" t="s">
        <v>6903</v>
      </c>
      <c r="L386" s="2" t="s">
        <v>6904</v>
      </c>
    </row>
    <row r="387" spans="1:12" ht="24.75" thickTop="1" thickBot="1" x14ac:dyDescent="0.3">
      <c r="B387" s="1" t="s">
        <v>168</v>
      </c>
      <c r="C387" s="2" t="s">
        <v>6905</v>
      </c>
      <c r="D387" s="2" t="s">
        <v>6906</v>
      </c>
      <c r="E387" s="2" t="s">
        <v>6907</v>
      </c>
      <c r="F387" s="2" t="s">
        <v>4671</v>
      </c>
      <c r="G387" s="2" t="s">
        <v>556</v>
      </c>
      <c r="H387" s="2" t="s">
        <v>6908</v>
      </c>
      <c r="I387" s="2" t="s">
        <v>6909</v>
      </c>
      <c r="J387" s="2" t="s">
        <v>5886</v>
      </c>
      <c r="K387" s="2" t="s">
        <v>6910</v>
      </c>
      <c r="L387" s="2" t="s">
        <v>6911</v>
      </c>
    </row>
    <row r="388" spans="1:12" ht="24.75" thickTop="1" thickBot="1" x14ac:dyDescent="0.3">
      <c r="B388" s="1" t="s">
        <v>179</v>
      </c>
      <c r="C388" s="2" t="s">
        <v>6912</v>
      </c>
      <c r="D388" s="2" t="s">
        <v>6913</v>
      </c>
      <c r="E388" s="2" t="s">
        <v>2813</v>
      </c>
      <c r="F388" s="2" t="s">
        <v>6914</v>
      </c>
      <c r="G388" s="2" t="s">
        <v>6915</v>
      </c>
      <c r="H388" s="2" t="s">
        <v>3020</v>
      </c>
      <c r="I388" s="2" t="s">
        <v>6916</v>
      </c>
      <c r="J388" s="2" t="s">
        <v>6917</v>
      </c>
      <c r="K388" s="2" t="s">
        <v>6918</v>
      </c>
      <c r="L388" s="2" t="s">
        <v>6919</v>
      </c>
    </row>
    <row r="389" spans="1:12" ht="24.75" thickTop="1" thickBot="1" x14ac:dyDescent="0.3">
      <c r="B389" s="1" t="s">
        <v>190</v>
      </c>
      <c r="C389" s="2" t="s">
        <v>6920</v>
      </c>
      <c r="D389" s="2" t="s">
        <v>374</v>
      </c>
      <c r="E389" s="2" t="s">
        <v>6921</v>
      </c>
      <c r="F389" s="2" t="s">
        <v>6922</v>
      </c>
      <c r="G389" s="2" t="s">
        <v>2469</v>
      </c>
      <c r="H389" s="2" t="s">
        <v>6923</v>
      </c>
      <c r="I389" s="2" t="s">
        <v>6924</v>
      </c>
      <c r="J389" s="2" t="s">
        <v>6925</v>
      </c>
      <c r="K389" s="2" t="s">
        <v>6926</v>
      </c>
      <c r="L389" s="2" t="s">
        <v>6927</v>
      </c>
    </row>
    <row r="390" spans="1:12" ht="24.75" thickTop="1" thickBot="1" x14ac:dyDescent="0.3">
      <c r="B390" s="1" t="s">
        <v>201</v>
      </c>
      <c r="C390" s="2" t="s">
        <v>2822</v>
      </c>
      <c r="D390" s="2" t="s">
        <v>6928</v>
      </c>
      <c r="E390" s="2" t="s">
        <v>6929</v>
      </c>
      <c r="F390" s="2" t="s">
        <v>6930</v>
      </c>
      <c r="G390" s="2" t="s">
        <v>6931</v>
      </c>
      <c r="H390" s="2" t="s">
        <v>6932</v>
      </c>
      <c r="I390" s="2" t="s">
        <v>2481</v>
      </c>
      <c r="J390" s="2" t="s">
        <v>6933</v>
      </c>
      <c r="K390" s="2" t="s">
        <v>6934</v>
      </c>
      <c r="L390" s="2" t="s">
        <v>6935</v>
      </c>
    </row>
    <row r="391" spans="1:12" ht="15.75" thickTop="1" x14ac:dyDescent="0.25">
      <c r="B391" s="91" t="s">
        <v>4361</v>
      </c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1:12" ht="22.5" customHeight="1" x14ac:dyDescent="0.25">
      <c r="B392" s="93" t="s">
        <v>4362</v>
      </c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1:12" ht="15.75" thickBot="1" x14ac:dyDescent="0.3">
      <c r="B393" s="82" t="s">
        <v>3995</v>
      </c>
      <c r="C393" s="83"/>
      <c r="D393" s="83"/>
      <c r="E393" s="83"/>
      <c r="F393" s="83"/>
      <c r="G393" s="83"/>
      <c r="H393" s="83"/>
      <c r="I393" s="83"/>
      <c r="J393" s="83"/>
      <c r="K393" s="83"/>
      <c r="L393" s="83"/>
    </row>
    <row r="394" spans="1:12" ht="16.5" thickTop="1" thickBot="1" x14ac:dyDescent="0.3"/>
    <row r="395" spans="1:12" ht="18.75" customHeight="1" thickTop="1" thickBot="1" x14ac:dyDescent="0.3">
      <c r="A395" s="3" t="s">
        <v>1320</v>
      </c>
      <c r="B395" s="84" t="s">
        <v>0</v>
      </c>
      <c r="C395" s="85"/>
      <c r="D395" s="85"/>
      <c r="E395" s="85"/>
      <c r="F395" s="85"/>
      <c r="G395" s="85"/>
      <c r="H395" s="85"/>
      <c r="I395" s="85"/>
      <c r="J395" s="85"/>
      <c r="K395" s="85"/>
      <c r="L395" s="85"/>
    </row>
    <row r="396" spans="1:12" ht="25.5" thickTop="1" thickBot="1" x14ac:dyDescent="0.3">
      <c r="A396" s="4" t="s">
        <v>6936</v>
      </c>
      <c r="B396" s="86" t="s">
        <v>1</v>
      </c>
      <c r="C396" s="88" t="s">
        <v>2</v>
      </c>
      <c r="D396" s="89"/>
      <c r="E396" s="89"/>
      <c r="F396" s="89"/>
      <c r="G396" s="89"/>
      <c r="H396" s="89"/>
      <c r="I396" s="89"/>
      <c r="J396" s="89"/>
      <c r="K396" s="89"/>
      <c r="L396" s="90"/>
    </row>
    <row r="397" spans="1:12" ht="16.5" thickTop="1" thickBot="1" x14ac:dyDescent="0.3">
      <c r="A397" s="4" t="s">
        <v>6937</v>
      </c>
      <c r="B397" s="87"/>
      <c r="C397" s="1">
        <v>1</v>
      </c>
      <c r="D397" s="1">
        <v>2</v>
      </c>
      <c r="E397" s="1">
        <v>5</v>
      </c>
      <c r="F397" s="1">
        <v>10</v>
      </c>
      <c r="G397" s="1">
        <v>25</v>
      </c>
      <c r="H397" s="1">
        <v>50</v>
      </c>
      <c r="I397" s="1">
        <v>100</v>
      </c>
      <c r="J397" s="1">
        <v>200</v>
      </c>
      <c r="K397" s="1">
        <v>500</v>
      </c>
      <c r="L397" s="1">
        <v>1000</v>
      </c>
    </row>
    <row r="398" spans="1:12" ht="24.75" thickTop="1" thickBot="1" x14ac:dyDescent="0.3">
      <c r="A398" s="4" t="s">
        <v>6938</v>
      </c>
      <c r="B398" s="1" t="s">
        <v>3</v>
      </c>
      <c r="C398" s="2" t="s">
        <v>6940</v>
      </c>
      <c r="D398" s="2" t="s">
        <v>6941</v>
      </c>
      <c r="E398" s="2" t="s">
        <v>6942</v>
      </c>
      <c r="F398" s="2" t="s">
        <v>6943</v>
      </c>
      <c r="G398" s="2" t="s">
        <v>6944</v>
      </c>
      <c r="H398" s="2" t="s">
        <v>6945</v>
      </c>
      <c r="I398" s="2" t="s">
        <v>6946</v>
      </c>
      <c r="J398" s="2" t="s">
        <v>6947</v>
      </c>
      <c r="K398" s="2" t="s">
        <v>6948</v>
      </c>
      <c r="L398" s="2" t="s">
        <v>6949</v>
      </c>
    </row>
    <row r="399" spans="1:12" ht="24.75" thickTop="1" thickBot="1" x14ac:dyDescent="0.3">
      <c r="A399" s="4" t="s">
        <v>6939</v>
      </c>
      <c r="B399" s="1" t="s">
        <v>14</v>
      </c>
      <c r="C399" s="2" t="s">
        <v>6950</v>
      </c>
      <c r="D399" s="2" t="s">
        <v>6951</v>
      </c>
      <c r="E399" s="2" t="s">
        <v>6952</v>
      </c>
      <c r="F399" s="2" t="s">
        <v>6953</v>
      </c>
      <c r="G399" s="2" t="s">
        <v>6954</v>
      </c>
      <c r="H399" s="2" t="s">
        <v>6955</v>
      </c>
      <c r="I399" s="2" t="s">
        <v>6956</v>
      </c>
      <c r="J399" s="2" t="s">
        <v>6957</v>
      </c>
      <c r="K399" s="2" t="s">
        <v>6958</v>
      </c>
      <c r="L399" s="2" t="s">
        <v>6959</v>
      </c>
    </row>
    <row r="400" spans="1:12" ht="24.75" thickTop="1" thickBot="1" x14ac:dyDescent="0.3">
      <c r="B400" s="1" t="s">
        <v>25</v>
      </c>
      <c r="C400" s="2" t="s">
        <v>6960</v>
      </c>
      <c r="D400" s="2" t="s">
        <v>6961</v>
      </c>
      <c r="E400" s="2" t="s">
        <v>415</v>
      </c>
      <c r="F400" s="2" t="s">
        <v>6106</v>
      </c>
      <c r="G400" s="2" t="s">
        <v>6962</v>
      </c>
      <c r="H400" s="2" t="s">
        <v>6963</v>
      </c>
      <c r="I400" s="2" t="s">
        <v>6964</v>
      </c>
      <c r="J400" s="2" t="s">
        <v>6965</v>
      </c>
      <c r="K400" s="2" t="s">
        <v>6966</v>
      </c>
      <c r="L400" s="2" t="s">
        <v>6967</v>
      </c>
    </row>
    <row r="401" spans="2:29" ht="24.75" thickTop="1" thickBot="1" x14ac:dyDescent="0.3">
      <c r="B401" s="1" t="s">
        <v>36</v>
      </c>
      <c r="C401" s="2" t="s">
        <v>6968</v>
      </c>
      <c r="D401" s="2" t="s">
        <v>6969</v>
      </c>
      <c r="E401" s="2" t="s">
        <v>6970</v>
      </c>
      <c r="F401" s="2" t="s">
        <v>2521</v>
      </c>
      <c r="G401" s="2" t="s">
        <v>6971</v>
      </c>
      <c r="H401" s="2" t="s">
        <v>6972</v>
      </c>
      <c r="I401" s="2" t="s">
        <v>6973</v>
      </c>
      <c r="J401" s="2" t="s">
        <v>6974</v>
      </c>
      <c r="K401" s="2" t="s">
        <v>6975</v>
      </c>
      <c r="L401" s="2" t="s">
        <v>6976</v>
      </c>
    </row>
    <row r="402" spans="2:29" ht="24.75" thickTop="1" thickBot="1" x14ac:dyDescent="0.3">
      <c r="B402" s="1" t="s">
        <v>47</v>
      </c>
      <c r="C402" s="2" t="s">
        <v>6977</v>
      </c>
      <c r="D402" s="2" t="s">
        <v>6978</v>
      </c>
      <c r="E402" s="2" t="s">
        <v>6979</v>
      </c>
      <c r="F402" s="2" t="s">
        <v>1183</v>
      </c>
      <c r="G402" s="2" t="s">
        <v>6980</v>
      </c>
      <c r="H402" s="2" t="s">
        <v>6981</v>
      </c>
      <c r="I402" s="2" t="s">
        <v>6982</v>
      </c>
      <c r="J402" s="2" t="s">
        <v>6983</v>
      </c>
      <c r="K402" s="2" t="s">
        <v>6984</v>
      </c>
      <c r="L402" s="2" t="s">
        <v>6985</v>
      </c>
    </row>
    <row r="403" spans="2:29" ht="24.75" thickTop="1" thickBot="1" x14ac:dyDescent="0.3">
      <c r="B403" s="1" t="s">
        <v>58</v>
      </c>
      <c r="C403" s="2" t="s">
        <v>6986</v>
      </c>
      <c r="D403" s="2" t="s">
        <v>5094</v>
      </c>
      <c r="E403" s="2" t="s">
        <v>6987</v>
      </c>
      <c r="F403" s="2" t="s">
        <v>6988</v>
      </c>
      <c r="G403" s="2" t="s">
        <v>6989</v>
      </c>
      <c r="H403" s="2" t="s">
        <v>6990</v>
      </c>
      <c r="I403" s="2" t="s">
        <v>6991</v>
      </c>
      <c r="J403" s="2" t="s">
        <v>1605</v>
      </c>
      <c r="K403" s="2" t="s">
        <v>6992</v>
      </c>
      <c r="L403" s="2" t="s">
        <v>6993</v>
      </c>
      <c r="Z403" s="38">
        <v>1</v>
      </c>
      <c r="AA403" s="38">
        <v>72.915220000000005</v>
      </c>
      <c r="AB403" s="38">
        <v>67.071839999999995</v>
      </c>
      <c r="AC403" s="38">
        <v>79.774839999999998</v>
      </c>
    </row>
    <row r="404" spans="2:29" ht="24.75" thickTop="1" thickBot="1" x14ac:dyDescent="0.3">
      <c r="B404" s="1" t="s">
        <v>69</v>
      </c>
      <c r="C404" s="2" t="s">
        <v>6994</v>
      </c>
      <c r="D404" s="2" t="s">
        <v>6995</v>
      </c>
      <c r="E404" s="2" t="s">
        <v>4587</v>
      </c>
      <c r="F404" s="2" t="s">
        <v>6996</v>
      </c>
      <c r="G404" s="2" t="s">
        <v>6997</v>
      </c>
      <c r="H404" s="2" t="s">
        <v>6998</v>
      </c>
      <c r="I404" s="2" t="s">
        <v>6999</v>
      </c>
      <c r="J404" s="2" t="s">
        <v>7000</v>
      </c>
      <c r="K404" s="2" t="s">
        <v>7001</v>
      </c>
      <c r="L404" s="2" t="s">
        <v>7002</v>
      </c>
      <c r="O404" s="1">
        <v>1</v>
      </c>
      <c r="P404" s="1">
        <v>2</v>
      </c>
      <c r="Q404" s="1">
        <v>5</v>
      </c>
      <c r="R404" s="1">
        <v>10</v>
      </c>
      <c r="S404" s="1">
        <v>25</v>
      </c>
      <c r="T404" s="1">
        <v>50</v>
      </c>
      <c r="U404" s="1">
        <v>100</v>
      </c>
      <c r="V404" s="1">
        <v>200</v>
      </c>
      <c r="W404" s="1">
        <v>500</v>
      </c>
      <c r="X404" s="1">
        <v>1000</v>
      </c>
      <c r="Z404" s="1">
        <v>2</v>
      </c>
      <c r="AA404" s="35">
        <v>88.666939999999997</v>
      </c>
      <c r="AB404" s="35">
        <v>81.553259999999995</v>
      </c>
      <c r="AC404" s="35">
        <v>97.050919999999991</v>
      </c>
    </row>
    <row r="405" spans="2:29" ht="24.75" thickTop="1" thickBot="1" x14ac:dyDescent="0.3">
      <c r="B405" s="1" t="s">
        <v>80</v>
      </c>
      <c r="C405" s="2" t="s">
        <v>7003</v>
      </c>
      <c r="D405" s="2" t="s">
        <v>7004</v>
      </c>
      <c r="E405" s="2" t="s">
        <v>7005</v>
      </c>
      <c r="F405" s="2" t="s">
        <v>7006</v>
      </c>
      <c r="G405" s="2" t="s">
        <v>7007</v>
      </c>
      <c r="H405" s="2" t="s">
        <v>7008</v>
      </c>
      <c r="I405" s="2" t="s">
        <v>7009</v>
      </c>
      <c r="J405" s="2" t="s">
        <v>7010</v>
      </c>
      <c r="K405" s="2" t="s">
        <v>7011</v>
      </c>
      <c r="L405" s="2" t="s">
        <v>7012</v>
      </c>
      <c r="N405" s="1" t="s">
        <v>102</v>
      </c>
      <c r="O405" s="2">
        <v>2.87</v>
      </c>
      <c r="P405" s="2">
        <v>3.49</v>
      </c>
      <c r="Q405" s="2">
        <v>4.54</v>
      </c>
      <c r="R405" s="2">
        <v>5.45</v>
      </c>
      <c r="S405" s="2">
        <v>6.83</v>
      </c>
      <c r="T405" s="2">
        <v>8.0500000000000007</v>
      </c>
      <c r="U405" s="2">
        <v>9.41</v>
      </c>
      <c r="V405" s="2">
        <v>11</v>
      </c>
      <c r="W405" s="2">
        <v>13.3</v>
      </c>
      <c r="X405" s="2">
        <v>15.4</v>
      </c>
      <c r="Z405" s="1">
        <v>5</v>
      </c>
      <c r="AA405" s="35">
        <v>115.34323999999999</v>
      </c>
      <c r="AB405" s="35">
        <v>105.94301999999999</v>
      </c>
      <c r="AC405" s="35">
        <v>126.26781999999999</v>
      </c>
    </row>
    <row r="406" spans="2:29" ht="24.75" thickTop="1" thickBot="1" x14ac:dyDescent="0.3">
      <c r="B406" s="1" t="s">
        <v>91</v>
      </c>
      <c r="C406" s="2" t="s">
        <v>7013</v>
      </c>
      <c r="D406" s="2" t="s">
        <v>7014</v>
      </c>
      <c r="E406" s="2" t="s">
        <v>7015</v>
      </c>
      <c r="F406" s="2" t="s">
        <v>7016</v>
      </c>
      <c r="G406" s="2" t="s">
        <v>7017</v>
      </c>
      <c r="H406" s="2" t="s">
        <v>7018</v>
      </c>
      <c r="I406" s="2" t="s">
        <v>7019</v>
      </c>
      <c r="J406" s="2" t="s">
        <v>7020</v>
      </c>
      <c r="K406" s="2" t="s">
        <v>7021</v>
      </c>
      <c r="L406" s="2" t="s">
        <v>7022</v>
      </c>
      <c r="N406" s="1" t="s">
        <v>102</v>
      </c>
      <c r="O406" s="2">
        <v>2.64</v>
      </c>
      <c r="P406" s="2">
        <v>3.21</v>
      </c>
      <c r="Q406" s="2">
        <v>4.17</v>
      </c>
      <c r="R406" s="2">
        <v>4.99</v>
      </c>
      <c r="S406" s="2">
        <v>6.2</v>
      </c>
      <c r="T406" s="2">
        <v>7.26</v>
      </c>
      <c r="U406" s="2">
        <v>8.41</v>
      </c>
      <c r="V406" s="2">
        <v>9.6999999999999993</v>
      </c>
      <c r="W406" s="2">
        <v>11.6</v>
      </c>
      <c r="X406" s="2">
        <v>13.3</v>
      </c>
      <c r="Z406" s="1">
        <v>10</v>
      </c>
      <c r="AA406" s="35">
        <v>138.46269999999998</v>
      </c>
      <c r="AB406" s="35">
        <v>126.77594000000001</v>
      </c>
      <c r="AC406" s="35">
        <v>151.41976</v>
      </c>
    </row>
    <row r="407" spans="2:29" ht="24.75" thickTop="1" thickBot="1" x14ac:dyDescent="0.3">
      <c r="B407" s="1" t="s">
        <v>102</v>
      </c>
      <c r="C407" s="2" t="s">
        <v>7023</v>
      </c>
      <c r="D407" s="2" t="s">
        <v>7024</v>
      </c>
      <c r="E407" s="2" t="s">
        <v>7025</v>
      </c>
      <c r="F407" s="2" t="s">
        <v>7026</v>
      </c>
      <c r="G407" s="2" t="s">
        <v>7027</v>
      </c>
      <c r="H407" s="2" t="s">
        <v>7028</v>
      </c>
      <c r="I407" s="2" t="s">
        <v>7029</v>
      </c>
      <c r="J407" s="2" t="s">
        <v>7030</v>
      </c>
      <c r="K407" s="2" t="s">
        <v>7031</v>
      </c>
      <c r="L407" s="2" t="s">
        <v>7032</v>
      </c>
      <c r="N407" s="1" t="s">
        <v>102</v>
      </c>
      <c r="O407" s="2">
        <v>3.14</v>
      </c>
      <c r="P407" s="2">
        <v>3.82</v>
      </c>
      <c r="Q407" s="2">
        <v>4.97</v>
      </c>
      <c r="R407" s="2">
        <v>5.96</v>
      </c>
      <c r="S407" s="2">
        <v>7.44</v>
      </c>
      <c r="T407" s="2">
        <v>9.73</v>
      </c>
      <c r="U407" s="2">
        <v>10.199999999999999</v>
      </c>
      <c r="V407" s="2">
        <v>11.8</v>
      </c>
      <c r="W407" s="2">
        <v>14.4</v>
      </c>
      <c r="X407" s="2">
        <v>16.600000000000001</v>
      </c>
      <c r="Z407" s="1">
        <v>25</v>
      </c>
      <c r="AA407" s="35">
        <v>173.52297999999999</v>
      </c>
      <c r="AB407" s="35">
        <v>157.5172</v>
      </c>
      <c r="AC407" s="35">
        <v>189.02064000000001</v>
      </c>
    </row>
    <row r="408" spans="2:29" ht="24.75" thickTop="1" thickBot="1" x14ac:dyDescent="0.3">
      <c r="B408" s="1" t="s">
        <v>113</v>
      </c>
      <c r="C408" s="2" t="s">
        <v>7033</v>
      </c>
      <c r="D408" s="2" t="s">
        <v>7034</v>
      </c>
      <c r="E408" s="2" t="s">
        <v>7035</v>
      </c>
      <c r="F408" s="2" t="s">
        <v>7036</v>
      </c>
      <c r="G408" s="2" t="s">
        <v>7037</v>
      </c>
      <c r="H408" s="2" t="s">
        <v>7038</v>
      </c>
      <c r="I408" s="2" t="s">
        <v>7039</v>
      </c>
      <c r="J408" s="2" t="s">
        <v>5672</v>
      </c>
      <c r="K408" s="2" t="s">
        <v>7040</v>
      </c>
      <c r="L408" s="2" t="s">
        <v>7041</v>
      </c>
      <c r="W408" s="8"/>
      <c r="Z408" s="1">
        <v>50</v>
      </c>
      <c r="AA408" s="35">
        <v>204.51830000000001</v>
      </c>
      <c r="AB408" s="35">
        <v>184.44755999999998</v>
      </c>
      <c r="AC408" s="35">
        <v>247.20038</v>
      </c>
    </row>
    <row r="409" spans="2:29" ht="24.75" thickTop="1" thickBot="1" x14ac:dyDescent="0.3">
      <c r="B409" s="1" t="s">
        <v>124</v>
      </c>
      <c r="C409" s="2" t="s">
        <v>7042</v>
      </c>
      <c r="D409" s="2" t="s">
        <v>7043</v>
      </c>
      <c r="E409" s="2" t="s">
        <v>7044</v>
      </c>
      <c r="F409" s="2" t="s">
        <v>7045</v>
      </c>
      <c r="G409" s="2" t="s">
        <v>7046</v>
      </c>
      <c r="H409" s="2" t="s">
        <v>7047</v>
      </c>
      <c r="I409" s="2" t="s">
        <v>2768</v>
      </c>
      <c r="J409" s="2" t="s">
        <v>7048</v>
      </c>
      <c r="K409" s="2" t="s">
        <v>727</v>
      </c>
      <c r="L409" s="2" t="s">
        <v>7049</v>
      </c>
      <c r="N409" s="1" t="s">
        <v>102</v>
      </c>
      <c r="O409" s="47">
        <f>O405*25.406</f>
        <v>72.915220000000005</v>
      </c>
      <c r="P409" s="47">
        <f t="shared" ref="P409:X409" si="46">P405*25.406</f>
        <v>88.666939999999997</v>
      </c>
      <c r="Q409" s="47">
        <f t="shared" si="46"/>
        <v>115.34323999999999</v>
      </c>
      <c r="R409" s="47">
        <f t="shared" si="46"/>
        <v>138.46269999999998</v>
      </c>
      <c r="S409" s="47">
        <f t="shared" si="46"/>
        <v>173.52297999999999</v>
      </c>
      <c r="T409" s="47">
        <f t="shared" si="46"/>
        <v>204.51830000000001</v>
      </c>
      <c r="U409" s="47">
        <f t="shared" si="46"/>
        <v>239.07046</v>
      </c>
      <c r="V409" s="47">
        <f t="shared" si="46"/>
        <v>279.46600000000001</v>
      </c>
      <c r="W409" s="47">
        <f t="shared" si="46"/>
        <v>337.89980000000003</v>
      </c>
      <c r="X409" s="47">
        <f t="shared" si="46"/>
        <v>391.25239999999997</v>
      </c>
      <c r="Z409" s="1">
        <v>100</v>
      </c>
      <c r="AA409" s="35">
        <v>239.07046</v>
      </c>
      <c r="AB409" s="35">
        <v>213.66445999999999</v>
      </c>
      <c r="AC409" s="35">
        <v>259.14119999999997</v>
      </c>
    </row>
    <row r="410" spans="2:29" ht="24.75" thickTop="1" thickBot="1" x14ac:dyDescent="0.3">
      <c r="B410" s="1" t="s">
        <v>135</v>
      </c>
      <c r="C410" s="2" t="s">
        <v>7050</v>
      </c>
      <c r="D410" s="2" t="s">
        <v>7051</v>
      </c>
      <c r="E410" s="2" t="s">
        <v>7052</v>
      </c>
      <c r="F410" s="2" t="s">
        <v>7053</v>
      </c>
      <c r="G410" s="2" t="s">
        <v>7054</v>
      </c>
      <c r="H410" s="2" t="s">
        <v>7055</v>
      </c>
      <c r="I410" s="2" t="s">
        <v>7056</v>
      </c>
      <c r="J410" s="2" t="s">
        <v>2620</v>
      </c>
      <c r="K410" s="2" t="s">
        <v>7057</v>
      </c>
      <c r="L410" s="2" t="s">
        <v>7058</v>
      </c>
      <c r="N410" s="1" t="s">
        <v>102</v>
      </c>
      <c r="O410" s="47">
        <f t="shared" ref="O410:X410" si="47">O406*25.406</f>
        <v>67.071839999999995</v>
      </c>
      <c r="P410" s="47">
        <f t="shared" si="47"/>
        <v>81.553259999999995</v>
      </c>
      <c r="Q410" s="47">
        <f t="shared" si="47"/>
        <v>105.94301999999999</v>
      </c>
      <c r="R410" s="47">
        <f t="shared" si="47"/>
        <v>126.77594000000001</v>
      </c>
      <c r="S410" s="47">
        <f t="shared" si="47"/>
        <v>157.5172</v>
      </c>
      <c r="T410" s="47">
        <f t="shared" si="47"/>
        <v>184.44755999999998</v>
      </c>
      <c r="U410" s="47">
        <f t="shared" si="47"/>
        <v>213.66445999999999</v>
      </c>
      <c r="V410" s="47">
        <f t="shared" si="47"/>
        <v>246.43819999999997</v>
      </c>
      <c r="W410" s="47">
        <f t="shared" si="47"/>
        <v>294.70959999999997</v>
      </c>
      <c r="X410" s="47">
        <f t="shared" si="47"/>
        <v>337.89980000000003</v>
      </c>
      <c r="Z410" s="80">
        <v>15</v>
      </c>
      <c r="AA410" s="35">
        <f>74.605*Z410^0.2583</f>
        <v>150.1593248459441</v>
      </c>
      <c r="AB410" s="35">
        <f>68.962*Z410^0.252</f>
        <v>136.45355208240602</v>
      </c>
      <c r="AC410" s="35">
        <f>81.173*Z410^0.266</f>
        <v>166.82144237159295</v>
      </c>
    </row>
    <row r="411" spans="2:29" ht="24.75" thickTop="1" thickBot="1" x14ac:dyDescent="0.3">
      <c r="B411" s="1" t="s">
        <v>146</v>
      </c>
      <c r="C411" s="2" t="s">
        <v>7059</v>
      </c>
      <c r="D411" s="2" t="s">
        <v>7060</v>
      </c>
      <c r="E411" s="2" t="s">
        <v>7061</v>
      </c>
      <c r="F411" s="2" t="s">
        <v>7062</v>
      </c>
      <c r="G411" s="2" t="s">
        <v>7063</v>
      </c>
      <c r="H411" s="2" t="s">
        <v>7064</v>
      </c>
      <c r="I411" s="2" t="s">
        <v>7065</v>
      </c>
      <c r="J411" s="2" t="s">
        <v>7066</v>
      </c>
      <c r="K411" s="2" t="s">
        <v>7067</v>
      </c>
      <c r="L411" s="2" t="s">
        <v>7068</v>
      </c>
      <c r="N411" s="1" t="s">
        <v>102</v>
      </c>
      <c r="O411" s="47">
        <f t="shared" ref="O411:X411" si="48">O407*25.406</f>
        <v>79.774839999999998</v>
      </c>
      <c r="P411" s="47">
        <f t="shared" si="48"/>
        <v>97.050919999999991</v>
      </c>
      <c r="Q411" s="47">
        <f t="shared" si="48"/>
        <v>126.26781999999999</v>
      </c>
      <c r="R411" s="47">
        <f t="shared" si="48"/>
        <v>151.41976</v>
      </c>
      <c r="S411" s="47">
        <f t="shared" si="48"/>
        <v>189.02064000000001</v>
      </c>
      <c r="T411" s="47">
        <f t="shared" si="48"/>
        <v>247.20038</v>
      </c>
      <c r="U411" s="47">
        <f t="shared" si="48"/>
        <v>259.14119999999997</v>
      </c>
      <c r="V411" s="47">
        <f t="shared" si="48"/>
        <v>299.79079999999999</v>
      </c>
      <c r="W411" s="47">
        <f t="shared" si="48"/>
        <v>365.84640000000002</v>
      </c>
      <c r="X411" s="47">
        <f t="shared" si="48"/>
        <v>421.7396</v>
      </c>
      <c r="Z411" s="80">
        <v>30</v>
      </c>
      <c r="AA411" s="35">
        <f>74.605*Z411^0.2583</f>
        <v>179.60083638255611</v>
      </c>
      <c r="AB411" s="35">
        <f>68.962*Z411^0.252</f>
        <v>162.49664711751265</v>
      </c>
      <c r="AC411" s="35">
        <f>81.173*Z411^0.266</f>
        <v>200.59765450868002</v>
      </c>
    </row>
    <row r="412" spans="2:29" ht="24.75" thickTop="1" thickBot="1" x14ac:dyDescent="0.3">
      <c r="B412" s="1" t="s">
        <v>157</v>
      </c>
      <c r="C412" s="2" t="s">
        <v>7069</v>
      </c>
      <c r="D412" s="2" t="s">
        <v>7070</v>
      </c>
      <c r="E412" s="2" t="s">
        <v>7071</v>
      </c>
      <c r="F412" s="2" t="s">
        <v>7072</v>
      </c>
      <c r="G412" s="2" t="s">
        <v>7073</v>
      </c>
      <c r="H412" s="2" t="s">
        <v>7074</v>
      </c>
      <c r="I412" s="2" t="s">
        <v>7075</v>
      </c>
      <c r="J412" s="2" t="s">
        <v>7076</v>
      </c>
      <c r="K412" s="2" t="s">
        <v>7077</v>
      </c>
      <c r="L412" s="2" t="s">
        <v>7078</v>
      </c>
    </row>
    <row r="413" spans="2:29" ht="24.75" thickTop="1" thickBot="1" x14ac:dyDescent="0.3">
      <c r="B413" s="1" t="s">
        <v>168</v>
      </c>
      <c r="C413" s="2" t="s">
        <v>7079</v>
      </c>
      <c r="D413" s="2" t="s">
        <v>7080</v>
      </c>
      <c r="E413" s="2" t="s">
        <v>7081</v>
      </c>
      <c r="F413" s="2" t="s">
        <v>6920</v>
      </c>
      <c r="G413" s="2" t="s">
        <v>564</v>
      </c>
      <c r="H413" s="2" t="s">
        <v>1717</v>
      </c>
      <c r="I413" s="2" t="s">
        <v>7082</v>
      </c>
      <c r="J413" s="2" t="s">
        <v>943</v>
      </c>
      <c r="K413" s="2" t="s">
        <v>7083</v>
      </c>
      <c r="L413" s="2" t="s">
        <v>7084</v>
      </c>
    </row>
    <row r="414" spans="2:29" ht="24.75" thickTop="1" thickBot="1" x14ac:dyDescent="0.3">
      <c r="B414" s="1" t="s">
        <v>179</v>
      </c>
      <c r="C414" s="2" t="s">
        <v>7085</v>
      </c>
      <c r="D414" s="2" t="s">
        <v>7086</v>
      </c>
      <c r="E414" s="2" t="s">
        <v>7087</v>
      </c>
      <c r="F414" s="2" t="s">
        <v>7088</v>
      </c>
      <c r="G414" s="2" t="s">
        <v>7089</v>
      </c>
      <c r="H414" s="2" t="s">
        <v>7090</v>
      </c>
      <c r="I414" s="2" t="s">
        <v>7091</v>
      </c>
      <c r="J414" s="2" t="s">
        <v>7092</v>
      </c>
      <c r="K414" s="2" t="s">
        <v>7093</v>
      </c>
      <c r="L414" s="2" t="s">
        <v>7094</v>
      </c>
    </row>
    <row r="415" spans="2:29" ht="24.75" thickTop="1" thickBot="1" x14ac:dyDescent="0.3">
      <c r="B415" s="1" t="s">
        <v>190</v>
      </c>
      <c r="C415" s="2" t="s">
        <v>7095</v>
      </c>
      <c r="D415" s="2" t="s">
        <v>7096</v>
      </c>
      <c r="E415" s="2" t="s">
        <v>3376</v>
      </c>
      <c r="F415" s="2" t="s">
        <v>7097</v>
      </c>
      <c r="G415" s="2" t="s">
        <v>583</v>
      </c>
      <c r="H415" s="2" t="s">
        <v>6245</v>
      </c>
      <c r="I415" s="2" t="s">
        <v>2100</v>
      </c>
      <c r="J415" s="2" t="s">
        <v>7098</v>
      </c>
      <c r="K415" s="2" t="s">
        <v>7099</v>
      </c>
      <c r="L415" s="2" t="s">
        <v>7100</v>
      </c>
    </row>
    <row r="416" spans="2:29" ht="24.75" thickTop="1" thickBot="1" x14ac:dyDescent="0.3">
      <c r="B416" s="1" t="s">
        <v>201</v>
      </c>
      <c r="C416" s="2" t="s">
        <v>5726</v>
      </c>
      <c r="D416" s="2" t="s">
        <v>7101</v>
      </c>
      <c r="E416" s="2" t="s">
        <v>7102</v>
      </c>
      <c r="F416" s="2" t="s">
        <v>7103</v>
      </c>
      <c r="G416" s="2" t="s">
        <v>7104</v>
      </c>
      <c r="H416" s="2" t="s">
        <v>7105</v>
      </c>
      <c r="I416" s="2" t="s">
        <v>7106</v>
      </c>
      <c r="J416" s="2" t="s">
        <v>7107</v>
      </c>
      <c r="K416" s="2" t="s">
        <v>7108</v>
      </c>
      <c r="L416" s="2" t="s">
        <v>7109</v>
      </c>
    </row>
    <row r="417" spans="1:29" ht="15.75" thickTop="1" x14ac:dyDescent="0.25">
      <c r="B417" s="91" t="s">
        <v>4361</v>
      </c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1:29" ht="22.5" customHeight="1" x14ac:dyDescent="0.25">
      <c r="B418" s="93" t="s">
        <v>4362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1:29" ht="15.75" thickBot="1" x14ac:dyDescent="0.3">
      <c r="B419" s="82" t="s">
        <v>3995</v>
      </c>
      <c r="C419" s="83"/>
      <c r="D419" s="83"/>
      <c r="E419" s="83"/>
      <c r="F419" s="83"/>
      <c r="G419" s="83"/>
      <c r="H419" s="83"/>
      <c r="I419" s="83"/>
      <c r="J419" s="83"/>
      <c r="K419" s="83"/>
      <c r="L419" s="83"/>
    </row>
    <row r="420" spans="1:29" ht="16.5" thickTop="1" thickBot="1" x14ac:dyDescent="0.3"/>
    <row r="421" spans="1:29" ht="18.75" customHeight="1" thickTop="1" thickBot="1" x14ac:dyDescent="0.3">
      <c r="A421" s="3" t="s">
        <v>1320</v>
      </c>
      <c r="B421" s="84" t="s">
        <v>0</v>
      </c>
      <c r="C421" s="85"/>
      <c r="D421" s="85"/>
      <c r="E421" s="85"/>
      <c r="F421" s="85"/>
      <c r="G421" s="85"/>
      <c r="H421" s="85"/>
      <c r="I421" s="85"/>
      <c r="J421" s="85"/>
      <c r="K421" s="85"/>
      <c r="L421" s="85"/>
    </row>
    <row r="422" spans="1:29" ht="25.5" thickTop="1" thickBot="1" x14ac:dyDescent="0.3">
      <c r="A422" s="4" t="s">
        <v>7110</v>
      </c>
      <c r="B422" s="86" t="s">
        <v>1</v>
      </c>
      <c r="C422" s="88" t="s">
        <v>2</v>
      </c>
      <c r="D422" s="89"/>
      <c r="E422" s="89"/>
      <c r="F422" s="89"/>
      <c r="G422" s="89"/>
      <c r="H422" s="89"/>
      <c r="I422" s="89"/>
      <c r="J422" s="89"/>
      <c r="K422" s="89"/>
      <c r="L422" s="90"/>
    </row>
    <row r="423" spans="1:29" ht="16.5" thickTop="1" thickBot="1" x14ac:dyDescent="0.3">
      <c r="A423" s="4" t="s">
        <v>7111</v>
      </c>
      <c r="B423" s="87"/>
      <c r="C423" s="1">
        <v>1</v>
      </c>
      <c r="D423" s="1">
        <v>2</v>
      </c>
      <c r="E423" s="1">
        <v>5</v>
      </c>
      <c r="F423" s="1">
        <v>10</v>
      </c>
      <c r="G423" s="1">
        <v>25</v>
      </c>
      <c r="H423" s="1">
        <v>50</v>
      </c>
      <c r="I423" s="1">
        <v>100</v>
      </c>
      <c r="J423" s="1">
        <v>200</v>
      </c>
      <c r="K423" s="1">
        <v>500</v>
      </c>
      <c r="L423" s="1">
        <v>1000</v>
      </c>
    </row>
    <row r="424" spans="1:29" ht="24.75" thickTop="1" thickBot="1" x14ac:dyDescent="0.3">
      <c r="A424" s="4" t="s">
        <v>7112</v>
      </c>
      <c r="B424" s="1" t="s">
        <v>3</v>
      </c>
      <c r="C424" s="2" t="s">
        <v>7114</v>
      </c>
      <c r="D424" s="2" t="s">
        <v>7115</v>
      </c>
      <c r="E424" s="2" t="s">
        <v>7116</v>
      </c>
      <c r="F424" s="2" t="s">
        <v>7117</v>
      </c>
      <c r="G424" s="2" t="s">
        <v>7118</v>
      </c>
      <c r="H424" s="2" t="s">
        <v>7119</v>
      </c>
      <c r="I424" s="2" t="s">
        <v>7120</v>
      </c>
      <c r="J424" s="2" t="s">
        <v>7121</v>
      </c>
      <c r="K424" s="2" t="s">
        <v>7122</v>
      </c>
      <c r="L424" s="2" t="s">
        <v>7123</v>
      </c>
      <c r="Z424" s="38">
        <v>1</v>
      </c>
      <c r="AA424" s="38">
        <v>70.628679999999989</v>
      </c>
      <c r="AB424" s="38">
        <v>63.515000000000001</v>
      </c>
      <c r="AC424" s="38">
        <v>80.537019999999998</v>
      </c>
    </row>
    <row r="425" spans="1:29" ht="24.75" thickTop="1" thickBot="1" x14ac:dyDescent="0.3">
      <c r="A425" s="4" t="s">
        <v>7113</v>
      </c>
      <c r="B425" s="1" t="s">
        <v>14</v>
      </c>
      <c r="C425" s="2" t="s">
        <v>7124</v>
      </c>
      <c r="D425" s="2" t="s">
        <v>7125</v>
      </c>
      <c r="E425" s="2" t="s">
        <v>7126</v>
      </c>
      <c r="F425" s="2" t="s">
        <v>7127</v>
      </c>
      <c r="G425" s="2" t="s">
        <v>7128</v>
      </c>
      <c r="H425" s="2" t="s">
        <v>7129</v>
      </c>
      <c r="I425" s="2" t="s">
        <v>7130</v>
      </c>
      <c r="J425" s="2" t="s">
        <v>5257</v>
      </c>
      <c r="K425" s="2" t="s">
        <v>7131</v>
      </c>
      <c r="L425" s="2" t="s">
        <v>7132</v>
      </c>
      <c r="Z425" s="1">
        <v>2</v>
      </c>
      <c r="AA425" s="35">
        <v>85.872279999999989</v>
      </c>
      <c r="AB425" s="35">
        <v>77.23424</v>
      </c>
      <c r="AC425" s="35">
        <v>98.067159999999987</v>
      </c>
    </row>
    <row r="426" spans="1:29" ht="24.75" thickTop="1" thickBot="1" x14ac:dyDescent="0.3">
      <c r="B426" s="1" t="s">
        <v>25</v>
      </c>
      <c r="C426" s="2" t="s">
        <v>7133</v>
      </c>
      <c r="D426" s="2" t="s">
        <v>7134</v>
      </c>
      <c r="E426" s="2" t="s">
        <v>7135</v>
      </c>
      <c r="F426" s="2" t="s">
        <v>7136</v>
      </c>
      <c r="G426" s="2" t="s">
        <v>3225</v>
      </c>
      <c r="H426" s="2" t="s">
        <v>7137</v>
      </c>
      <c r="I426" s="2" t="s">
        <v>7138</v>
      </c>
      <c r="J426" s="2" t="s">
        <v>7139</v>
      </c>
      <c r="K426" s="2" t="s">
        <v>7140</v>
      </c>
      <c r="L426" s="2" t="s">
        <v>7141</v>
      </c>
      <c r="O426" s="1">
        <v>1</v>
      </c>
      <c r="P426" s="1">
        <v>2</v>
      </c>
      <c r="Q426" s="1">
        <v>5</v>
      </c>
      <c r="R426" s="1">
        <v>10</v>
      </c>
      <c r="S426" s="1">
        <v>25</v>
      </c>
      <c r="T426" s="1">
        <v>50</v>
      </c>
      <c r="U426" s="1">
        <v>100</v>
      </c>
      <c r="V426" s="1">
        <v>200</v>
      </c>
      <c r="W426" s="1">
        <v>500</v>
      </c>
      <c r="X426" s="1">
        <v>1000</v>
      </c>
      <c r="Z426" s="1">
        <v>5</v>
      </c>
      <c r="AA426" s="35">
        <v>111.27828</v>
      </c>
      <c r="AB426" s="35">
        <v>99.845579999999998</v>
      </c>
      <c r="AC426" s="35">
        <v>127.28405999999998</v>
      </c>
    </row>
    <row r="427" spans="1:29" ht="24.75" thickTop="1" thickBot="1" x14ac:dyDescent="0.3">
      <c r="B427" s="1" t="s">
        <v>36</v>
      </c>
      <c r="C427" s="2" t="s">
        <v>7142</v>
      </c>
      <c r="D427" s="2" t="s">
        <v>4230</v>
      </c>
      <c r="E427" s="2" t="s">
        <v>7143</v>
      </c>
      <c r="F427" s="2" t="s">
        <v>7144</v>
      </c>
      <c r="G427" s="2" t="s">
        <v>7145</v>
      </c>
      <c r="H427" s="2" t="s">
        <v>7146</v>
      </c>
      <c r="I427" s="2" t="s">
        <v>7147</v>
      </c>
      <c r="J427" s="2" t="s">
        <v>7148</v>
      </c>
      <c r="K427" s="2" t="s">
        <v>7149</v>
      </c>
      <c r="L427" s="2" t="s">
        <v>7150</v>
      </c>
      <c r="N427" s="1" t="s">
        <v>102</v>
      </c>
      <c r="O427" s="2">
        <v>2.78</v>
      </c>
      <c r="P427" s="2">
        <v>3.38</v>
      </c>
      <c r="Q427" s="2">
        <v>4.38</v>
      </c>
      <c r="R427" s="2">
        <v>5.25</v>
      </c>
      <c r="S427" s="2">
        <v>6.54</v>
      </c>
      <c r="T427" s="2">
        <v>7.68</v>
      </c>
      <c r="U427" s="2">
        <v>8.9499999999999993</v>
      </c>
      <c r="V427" s="2">
        <v>10.4</v>
      </c>
      <c r="W427" s="2">
        <v>12.6</v>
      </c>
      <c r="X427" s="2">
        <v>14.4</v>
      </c>
      <c r="Z427" s="1">
        <v>10</v>
      </c>
      <c r="AA427" s="35">
        <v>133.38149999999999</v>
      </c>
      <c r="AB427" s="35">
        <v>119.15414</v>
      </c>
      <c r="AC427" s="35">
        <v>152.18194</v>
      </c>
    </row>
    <row r="428" spans="1:29" ht="24.75" thickTop="1" thickBot="1" x14ac:dyDescent="0.3">
      <c r="B428" s="1" t="s">
        <v>47</v>
      </c>
      <c r="C428" s="2" t="s">
        <v>7151</v>
      </c>
      <c r="D428" s="2" t="s">
        <v>7152</v>
      </c>
      <c r="E428" s="2" t="s">
        <v>471</v>
      </c>
      <c r="F428" s="2" t="s">
        <v>7153</v>
      </c>
      <c r="G428" s="2" t="s">
        <v>3624</v>
      </c>
      <c r="H428" s="2" t="s">
        <v>7154</v>
      </c>
      <c r="I428" s="2" t="s">
        <v>7155</v>
      </c>
      <c r="J428" s="2" t="s">
        <v>7156</v>
      </c>
      <c r="K428" s="2" t="s">
        <v>7157</v>
      </c>
      <c r="L428" s="2" t="s">
        <v>7158</v>
      </c>
      <c r="N428" s="1" t="s">
        <v>102</v>
      </c>
      <c r="O428" s="2">
        <v>2.5</v>
      </c>
      <c r="P428" s="2">
        <v>3.04</v>
      </c>
      <c r="Q428" s="2">
        <v>3.93</v>
      </c>
      <c r="R428" s="1">
        <v>4.6900000000000004</v>
      </c>
      <c r="S428" s="2">
        <v>5.8</v>
      </c>
      <c r="T428" s="2">
        <v>6.76</v>
      </c>
      <c r="U428" s="2">
        <v>7.82</v>
      </c>
      <c r="V428" s="2">
        <v>8.98</v>
      </c>
      <c r="W428" s="2">
        <v>10.7</v>
      </c>
      <c r="X428" s="2">
        <v>12.2</v>
      </c>
      <c r="Z428" s="1">
        <v>25</v>
      </c>
      <c r="AA428" s="35">
        <v>166.15523999999999</v>
      </c>
      <c r="AB428" s="35">
        <v>147.35479999999998</v>
      </c>
      <c r="AC428" s="35">
        <v>189.2747</v>
      </c>
    </row>
    <row r="429" spans="1:29" ht="24.75" thickTop="1" thickBot="1" x14ac:dyDescent="0.3">
      <c r="B429" s="1" t="s">
        <v>58</v>
      </c>
      <c r="C429" s="2" t="s">
        <v>7159</v>
      </c>
      <c r="D429" s="2" t="s">
        <v>7160</v>
      </c>
      <c r="E429" s="2" t="s">
        <v>7161</v>
      </c>
      <c r="F429" s="2" t="s">
        <v>7162</v>
      </c>
      <c r="G429" s="2" t="s">
        <v>7163</v>
      </c>
      <c r="H429" s="2" t="s">
        <v>7164</v>
      </c>
      <c r="I429" s="2" t="s">
        <v>7165</v>
      </c>
      <c r="J429" s="2" t="s">
        <v>7166</v>
      </c>
      <c r="K429" s="2" t="s">
        <v>7167</v>
      </c>
      <c r="L429" s="2" t="s">
        <v>7168</v>
      </c>
      <c r="N429" s="1" t="s">
        <v>102</v>
      </c>
      <c r="O429" s="2">
        <v>3.17</v>
      </c>
      <c r="P429" s="2">
        <v>3.86</v>
      </c>
      <c r="Q429" s="2">
        <v>5.01</v>
      </c>
      <c r="R429" s="2">
        <v>5.99</v>
      </c>
      <c r="S429" s="2">
        <v>7.45</v>
      </c>
      <c r="T429" s="2">
        <v>8.7200000000000006</v>
      </c>
      <c r="U429" s="2">
        <v>10.1</v>
      </c>
      <c r="V429" s="2">
        <v>11.7</v>
      </c>
      <c r="W429" s="2">
        <v>14.1</v>
      </c>
      <c r="X429" s="2">
        <v>16.2</v>
      </c>
      <c r="Z429" s="1">
        <v>50</v>
      </c>
      <c r="AA429" s="35">
        <v>195.11807999999999</v>
      </c>
      <c r="AB429" s="35">
        <v>171.74455999999998</v>
      </c>
      <c r="AC429" s="35">
        <v>221.54032000000001</v>
      </c>
    </row>
    <row r="430" spans="1:29" ht="24.75" thickTop="1" thickBot="1" x14ac:dyDescent="0.3">
      <c r="B430" s="1" t="s">
        <v>69</v>
      </c>
      <c r="C430" s="2" t="s">
        <v>7169</v>
      </c>
      <c r="D430" s="2" t="s">
        <v>7170</v>
      </c>
      <c r="E430" s="2" t="s">
        <v>7171</v>
      </c>
      <c r="F430" s="2" t="s">
        <v>7172</v>
      </c>
      <c r="G430" s="2" t="s">
        <v>7173</v>
      </c>
      <c r="H430" s="2" t="s">
        <v>7174</v>
      </c>
      <c r="I430" s="2" t="s">
        <v>7175</v>
      </c>
      <c r="J430" s="2" t="s">
        <v>7176</v>
      </c>
      <c r="K430" s="2" t="s">
        <v>7177</v>
      </c>
      <c r="L430" s="2" t="s">
        <v>7178</v>
      </c>
      <c r="Z430" s="1">
        <v>100</v>
      </c>
      <c r="AA430" s="35">
        <v>227.38369999999998</v>
      </c>
      <c r="AB430" s="35">
        <v>198.67491999999999</v>
      </c>
      <c r="AC430" s="35">
        <v>256.60059999999999</v>
      </c>
    </row>
    <row r="431" spans="1:29" ht="24.75" thickTop="1" thickBot="1" x14ac:dyDescent="0.3">
      <c r="B431" s="1" t="s">
        <v>80</v>
      </c>
      <c r="C431" s="2" t="s">
        <v>7179</v>
      </c>
      <c r="D431" s="2" t="s">
        <v>7180</v>
      </c>
      <c r="E431" s="2" t="s">
        <v>7181</v>
      </c>
      <c r="F431" s="2" t="s">
        <v>7182</v>
      </c>
      <c r="G431" s="2" t="s">
        <v>7183</v>
      </c>
      <c r="H431" s="2" t="s">
        <v>7184</v>
      </c>
      <c r="I431" s="2" t="s">
        <v>7185</v>
      </c>
      <c r="J431" s="2" t="s">
        <v>7186</v>
      </c>
      <c r="K431" s="2" t="s">
        <v>7187</v>
      </c>
      <c r="L431" s="2" t="s">
        <v>7188</v>
      </c>
      <c r="N431" s="1" t="s">
        <v>102</v>
      </c>
      <c r="O431" s="47">
        <f>O427*25.406</f>
        <v>70.628679999999989</v>
      </c>
      <c r="P431" s="47">
        <f t="shared" ref="P431:X431" si="49">P427*25.406</f>
        <v>85.872279999999989</v>
      </c>
      <c r="Q431" s="47">
        <f t="shared" si="49"/>
        <v>111.27828</v>
      </c>
      <c r="R431" s="47">
        <f t="shared" si="49"/>
        <v>133.38149999999999</v>
      </c>
      <c r="S431" s="47">
        <f t="shared" si="49"/>
        <v>166.15523999999999</v>
      </c>
      <c r="T431" s="47">
        <f t="shared" si="49"/>
        <v>195.11807999999999</v>
      </c>
      <c r="U431" s="47">
        <f t="shared" si="49"/>
        <v>227.38369999999998</v>
      </c>
      <c r="V431" s="47">
        <f t="shared" si="49"/>
        <v>264.22239999999999</v>
      </c>
      <c r="W431" s="47">
        <f t="shared" si="49"/>
        <v>320.11559999999997</v>
      </c>
      <c r="X431" s="47">
        <f t="shared" si="49"/>
        <v>365.84640000000002</v>
      </c>
      <c r="Z431" s="80">
        <v>15</v>
      </c>
      <c r="AA431" s="35">
        <f>72.414*Z431^0.2541</f>
        <v>144.10111014468328</v>
      </c>
      <c r="AB431" s="35">
        <f>65.421*Z431^0.2476</f>
        <v>127.91379207866929</v>
      </c>
      <c r="AC431" s="35">
        <f>82.856*Z431^0.252</f>
        <v>163.94529612452993</v>
      </c>
    </row>
    <row r="432" spans="1:29" ht="24.75" thickTop="1" thickBot="1" x14ac:dyDescent="0.3">
      <c r="B432" s="1" t="s">
        <v>91</v>
      </c>
      <c r="C432" s="2" t="s">
        <v>7189</v>
      </c>
      <c r="D432" s="2" t="s">
        <v>7190</v>
      </c>
      <c r="E432" s="2" t="s">
        <v>7191</v>
      </c>
      <c r="F432" s="2" t="s">
        <v>7192</v>
      </c>
      <c r="G432" s="2" t="s">
        <v>7193</v>
      </c>
      <c r="H432" s="2" t="s">
        <v>7194</v>
      </c>
      <c r="I432" s="2" t="s">
        <v>7195</v>
      </c>
      <c r="J432" s="2" t="s">
        <v>7196</v>
      </c>
      <c r="K432" s="2" t="s">
        <v>7197</v>
      </c>
      <c r="L432" s="2" t="s">
        <v>7198</v>
      </c>
      <c r="N432" s="1" t="s">
        <v>102</v>
      </c>
      <c r="O432" s="47">
        <f t="shared" ref="O432:X432" si="50">O428*25.406</f>
        <v>63.515000000000001</v>
      </c>
      <c r="P432" s="47">
        <f t="shared" si="50"/>
        <v>77.23424</v>
      </c>
      <c r="Q432" s="47">
        <f t="shared" si="50"/>
        <v>99.845579999999998</v>
      </c>
      <c r="R432" s="47">
        <f t="shared" si="50"/>
        <v>119.15414</v>
      </c>
      <c r="S432" s="47">
        <f t="shared" si="50"/>
        <v>147.35479999999998</v>
      </c>
      <c r="T432" s="47">
        <f t="shared" si="50"/>
        <v>171.74455999999998</v>
      </c>
      <c r="U432" s="47">
        <f t="shared" si="50"/>
        <v>198.67491999999999</v>
      </c>
      <c r="V432" s="47">
        <f t="shared" si="50"/>
        <v>228.14588000000001</v>
      </c>
      <c r="W432" s="47">
        <f t="shared" si="50"/>
        <v>271.84419999999994</v>
      </c>
      <c r="X432" s="47">
        <f t="shared" si="50"/>
        <v>309.95319999999998</v>
      </c>
      <c r="Z432" s="80">
        <v>30</v>
      </c>
      <c r="AA432" s="35">
        <f>72.414*Z432^0.2541</f>
        <v>171.85376394259421</v>
      </c>
      <c r="AB432" s="35">
        <f>65.421*Z432^0.2476</f>
        <v>151.86314896412586</v>
      </c>
      <c r="AC432" s="35">
        <f>82.856*Z432^0.252</f>
        <v>195.23537881106444</v>
      </c>
    </row>
    <row r="433" spans="2:24" ht="24.75" thickTop="1" thickBot="1" x14ac:dyDescent="0.3">
      <c r="B433" s="1" t="s">
        <v>102</v>
      </c>
      <c r="C433" s="2" t="s">
        <v>7199</v>
      </c>
      <c r="D433" s="2" t="s">
        <v>7200</v>
      </c>
      <c r="E433" s="2" t="s">
        <v>7201</v>
      </c>
      <c r="F433" s="2" t="s">
        <v>7202</v>
      </c>
      <c r="G433" s="2" t="s">
        <v>7203</v>
      </c>
      <c r="H433" s="2" t="s">
        <v>7204</v>
      </c>
      <c r="I433" s="2" t="s">
        <v>7205</v>
      </c>
      <c r="J433" s="2" t="s">
        <v>7206</v>
      </c>
      <c r="K433" s="2" t="s">
        <v>7207</v>
      </c>
      <c r="L433" s="2" t="s">
        <v>7208</v>
      </c>
      <c r="N433" s="1" t="s">
        <v>102</v>
      </c>
      <c r="O433" s="47">
        <f t="shared" ref="O433:X433" si="51">O429*25.406</f>
        <v>80.537019999999998</v>
      </c>
      <c r="P433" s="47">
        <f t="shared" si="51"/>
        <v>98.067159999999987</v>
      </c>
      <c r="Q433" s="47">
        <f t="shared" si="51"/>
        <v>127.28405999999998</v>
      </c>
      <c r="R433" s="47">
        <f t="shared" si="51"/>
        <v>152.18194</v>
      </c>
      <c r="S433" s="47">
        <f t="shared" si="51"/>
        <v>189.2747</v>
      </c>
      <c r="T433" s="47">
        <f t="shared" si="51"/>
        <v>221.54032000000001</v>
      </c>
      <c r="U433" s="47">
        <f t="shared" si="51"/>
        <v>256.60059999999999</v>
      </c>
      <c r="V433" s="47">
        <f t="shared" si="51"/>
        <v>297.25019999999995</v>
      </c>
      <c r="W433" s="47">
        <f t="shared" si="51"/>
        <v>358.22459999999995</v>
      </c>
      <c r="X433" s="47">
        <f t="shared" si="51"/>
        <v>411.57719999999995</v>
      </c>
    </row>
    <row r="434" spans="2:24" ht="24.75" thickTop="1" thickBot="1" x14ac:dyDescent="0.3">
      <c r="B434" s="1" t="s">
        <v>113</v>
      </c>
      <c r="C434" s="2" t="s">
        <v>2367</v>
      </c>
      <c r="D434" s="2" t="s">
        <v>7209</v>
      </c>
      <c r="E434" s="2" t="s">
        <v>7210</v>
      </c>
      <c r="F434" s="2" t="s">
        <v>7211</v>
      </c>
      <c r="G434" s="2" t="s">
        <v>7212</v>
      </c>
      <c r="H434" s="2" t="s">
        <v>7213</v>
      </c>
      <c r="I434" s="2" t="s">
        <v>7214</v>
      </c>
      <c r="J434" s="2" t="s">
        <v>7215</v>
      </c>
      <c r="K434" s="2" t="s">
        <v>7216</v>
      </c>
      <c r="L434" s="2" t="s">
        <v>7217</v>
      </c>
    </row>
    <row r="435" spans="2:24" ht="24.75" thickTop="1" thickBot="1" x14ac:dyDescent="0.3">
      <c r="B435" s="1" t="s">
        <v>124</v>
      </c>
      <c r="C435" s="2" t="s">
        <v>7218</v>
      </c>
      <c r="D435" s="2" t="s">
        <v>7219</v>
      </c>
      <c r="E435" s="2" t="s">
        <v>7220</v>
      </c>
      <c r="F435" s="2" t="s">
        <v>7221</v>
      </c>
      <c r="G435" s="2" t="s">
        <v>7222</v>
      </c>
      <c r="H435" s="2" t="s">
        <v>7223</v>
      </c>
      <c r="I435" s="2" t="s">
        <v>7224</v>
      </c>
      <c r="J435" s="2" t="s">
        <v>7225</v>
      </c>
      <c r="K435" s="2" t="s">
        <v>7226</v>
      </c>
      <c r="L435" s="2" t="s">
        <v>7227</v>
      </c>
    </row>
    <row r="436" spans="2:24" ht="24.75" thickTop="1" thickBot="1" x14ac:dyDescent="0.3">
      <c r="B436" s="1" t="s">
        <v>135</v>
      </c>
      <c r="C436" s="2" t="s">
        <v>7228</v>
      </c>
      <c r="D436" s="2" t="s">
        <v>7229</v>
      </c>
      <c r="E436" s="2" t="s">
        <v>7230</v>
      </c>
      <c r="F436" s="2" t="s">
        <v>7231</v>
      </c>
      <c r="G436" s="2" t="s">
        <v>7232</v>
      </c>
      <c r="H436" s="2" t="s">
        <v>7233</v>
      </c>
      <c r="I436" s="2" t="s">
        <v>7234</v>
      </c>
      <c r="J436" s="2" t="s">
        <v>7235</v>
      </c>
      <c r="K436" s="2" t="s">
        <v>7236</v>
      </c>
      <c r="L436" s="2" t="s">
        <v>7237</v>
      </c>
    </row>
    <row r="437" spans="2:24" ht="24.75" thickTop="1" thickBot="1" x14ac:dyDescent="0.3">
      <c r="B437" s="1" t="s">
        <v>146</v>
      </c>
      <c r="C437" s="2" t="s">
        <v>7238</v>
      </c>
      <c r="D437" s="2" t="s">
        <v>7239</v>
      </c>
      <c r="E437" s="2" t="s">
        <v>7240</v>
      </c>
      <c r="F437" s="2" t="s">
        <v>7241</v>
      </c>
      <c r="G437" s="2" t="s">
        <v>7242</v>
      </c>
      <c r="H437" s="2" t="s">
        <v>7243</v>
      </c>
      <c r="I437" s="2" t="s">
        <v>7244</v>
      </c>
      <c r="J437" s="2" t="s">
        <v>7245</v>
      </c>
      <c r="K437" s="2" t="s">
        <v>7246</v>
      </c>
      <c r="L437" s="2" t="s">
        <v>7247</v>
      </c>
    </row>
    <row r="438" spans="2:24" ht="24.75" thickTop="1" thickBot="1" x14ac:dyDescent="0.3">
      <c r="B438" s="1" t="s">
        <v>157</v>
      </c>
      <c r="C438" s="2" t="s">
        <v>7248</v>
      </c>
      <c r="D438" s="2" t="s">
        <v>7249</v>
      </c>
      <c r="E438" s="2" t="s">
        <v>7250</v>
      </c>
      <c r="F438" s="2" t="s">
        <v>7251</v>
      </c>
      <c r="G438" s="2" t="s">
        <v>7252</v>
      </c>
      <c r="H438" s="2" t="s">
        <v>7253</v>
      </c>
      <c r="I438" s="2" t="s">
        <v>7254</v>
      </c>
      <c r="J438" s="2" t="s">
        <v>7255</v>
      </c>
      <c r="K438" s="2" t="s">
        <v>7256</v>
      </c>
      <c r="L438" s="2" t="s">
        <v>7257</v>
      </c>
    </row>
    <row r="439" spans="2:24" ht="24.75" thickTop="1" thickBot="1" x14ac:dyDescent="0.3">
      <c r="B439" s="1" t="s">
        <v>168</v>
      </c>
      <c r="C439" s="2" t="s">
        <v>7258</v>
      </c>
      <c r="D439" s="2" t="s">
        <v>7259</v>
      </c>
      <c r="E439" s="2" t="s">
        <v>7260</v>
      </c>
      <c r="F439" s="2" t="s">
        <v>7261</v>
      </c>
      <c r="G439" s="2" t="s">
        <v>7262</v>
      </c>
      <c r="H439" s="2" t="s">
        <v>7263</v>
      </c>
      <c r="I439" s="2" t="s">
        <v>7264</v>
      </c>
      <c r="J439" s="2" t="s">
        <v>7265</v>
      </c>
      <c r="K439" s="2" t="s">
        <v>7266</v>
      </c>
      <c r="L439" s="2" t="s">
        <v>7267</v>
      </c>
    </row>
    <row r="440" spans="2:24" ht="24.75" thickTop="1" thickBot="1" x14ac:dyDescent="0.3">
      <c r="B440" s="1" t="s">
        <v>179</v>
      </c>
      <c r="C440" s="2" t="s">
        <v>7268</v>
      </c>
      <c r="D440" s="2" t="s">
        <v>7269</v>
      </c>
      <c r="E440" s="2" t="s">
        <v>7270</v>
      </c>
      <c r="F440" s="2" t="s">
        <v>7271</v>
      </c>
      <c r="G440" s="2" t="s">
        <v>2258</v>
      </c>
      <c r="H440" s="2" t="s">
        <v>7272</v>
      </c>
      <c r="I440" s="2" t="s">
        <v>7273</v>
      </c>
      <c r="J440" s="2" t="s">
        <v>7274</v>
      </c>
      <c r="K440" s="2" t="s">
        <v>7275</v>
      </c>
      <c r="L440" s="2" t="s">
        <v>7276</v>
      </c>
    </row>
    <row r="441" spans="2:24" ht="24.75" thickTop="1" thickBot="1" x14ac:dyDescent="0.3">
      <c r="B441" s="1" t="s">
        <v>190</v>
      </c>
      <c r="C441" s="2" t="s">
        <v>7277</v>
      </c>
      <c r="D441" s="2" t="s">
        <v>3723</v>
      </c>
      <c r="E441" s="2" t="s">
        <v>7278</v>
      </c>
      <c r="F441" s="2" t="s">
        <v>7279</v>
      </c>
      <c r="G441" s="2" t="s">
        <v>7280</v>
      </c>
      <c r="H441" s="2" t="s">
        <v>7281</v>
      </c>
      <c r="I441" s="2" t="s">
        <v>7282</v>
      </c>
      <c r="J441" s="2" t="s">
        <v>7283</v>
      </c>
      <c r="K441" s="2" t="s">
        <v>3024</v>
      </c>
      <c r="L441" s="2" t="s">
        <v>7284</v>
      </c>
    </row>
    <row r="442" spans="2:24" ht="24.75" thickTop="1" thickBot="1" x14ac:dyDescent="0.3">
      <c r="B442" s="1" t="s">
        <v>201</v>
      </c>
      <c r="C442" s="2" t="s">
        <v>7285</v>
      </c>
      <c r="D442" s="2" t="s">
        <v>4852</v>
      </c>
      <c r="E442" s="2" t="s">
        <v>7286</v>
      </c>
      <c r="F442" s="2" t="s">
        <v>7287</v>
      </c>
      <c r="G442" s="2" t="s">
        <v>7288</v>
      </c>
      <c r="H442" s="2" t="s">
        <v>7098</v>
      </c>
      <c r="I442" s="2" t="s">
        <v>7289</v>
      </c>
      <c r="J442" s="2" t="s">
        <v>7290</v>
      </c>
      <c r="K442" s="2" t="s">
        <v>7291</v>
      </c>
      <c r="L442" s="2" t="s">
        <v>7292</v>
      </c>
    </row>
    <row r="443" spans="2:24" ht="15.75" thickTop="1" x14ac:dyDescent="0.25">
      <c r="B443" s="91" t="s">
        <v>4361</v>
      </c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24" ht="22.5" customHeight="1" x14ac:dyDescent="0.25">
      <c r="B444" s="93" t="s">
        <v>4362</v>
      </c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24" ht="15.75" thickBot="1" x14ac:dyDescent="0.3">
      <c r="B445" s="82" t="s">
        <v>3995</v>
      </c>
      <c r="C445" s="83"/>
      <c r="D445" s="83"/>
      <c r="E445" s="83"/>
      <c r="F445" s="83"/>
      <c r="G445" s="83"/>
      <c r="H445" s="83"/>
      <c r="I445" s="83"/>
      <c r="J445" s="83"/>
      <c r="K445" s="83"/>
      <c r="L445" s="83"/>
    </row>
    <row r="446" spans="2:24" ht="15.75" thickTop="1" x14ac:dyDescent="0.25"/>
  </sheetData>
  <mergeCells count="101">
    <mergeCell ref="B264:L264"/>
    <mergeCell ref="B286:L286"/>
    <mergeCell ref="B287:L287"/>
    <mergeCell ref="B288:L288"/>
    <mergeCell ref="B265:B266"/>
    <mergeCell ref="B54:L54"/>
    <mergeCell ref="B3:L3"/>
    <mergeCell ref="B4:B5"/>
    <mergeCell ref="C4:L4"/>
    <mergeCell ref="B25:L25"/>
    <mergeCell ref="B26:L26"/>
    <mergeCell ref="B27:L27"/>
    <mergeCell ref="B30:L30"/>
    <mergeCell ref="B31:B32"/>
    <mergeCell ref="C31:L31"/>
    <mergeCell ref="B52:L52"/>
    <mergeCell ref="B53:L53"/>
    <mergeCell ref="B106:L106"/>
    <mergeCell ref="B56:L56"/>
    <mergeCell ref="B57:B58"/>
    <mergeCell ref="C57:L57"/>
    <mergeCell ref="B78:L78"/>
    <mergeCell ref="B79:L79"/>
    <mergeCell ref="B80:L80"/>
    <mergeCell ref="B82:L82"/>
    <mergeCell ref="B83:B84"/>
    <mergeCell ref="C83:L83"/>
    <mergeCell ref="B104:L104"/>
    <mergeCell ref="B105:L105"/>
    <mergeCell ref="B158:L158"/>
    <mergeCell ref="B108:L108"/>
    <mergeCell ref="B109:B110"/>
    <mergeCell ref="C109:L109"/>
    <mergeCell ref="B130:L130"/>
    <mergeCell ref="B131:L131"/>
    <mergeCell ref="B132:L132"/>
    <mergeCell ref="B134:L134"/>
    <mergeCell ref="B135:B136"/>
    <mergeCell ref="C135:L135"/>
    <mergeCell ref="B156:L156"/>
    <mergeCell ref="B157:L157"/>
    <mergeCell ref="B210:L210"/>
    <mergeCell ref="B160:L160"/>
    <mergeCell ref="B161:B162"/>
    <mergeCell ref="C161:L161"/>
    <mergeCell ref="B182:L182"/>
    <mergeCell ref="B183:L183"/>
    <mergeCell ref="B184:L184"/>
    <mergeCell ref="B186:L186"/>
    <mergeCell ref="B187:B188"/>
    <mergeCell ref="C187:L187"/>
    <mergeCell ref="B208:L208"/>
    <mergeCell ref="B209:L209"/>
    <mergeCell ref="B262:L262"/>
    <mergeCell ref="B212:L212"/>
    <mergeCell ref="B213:B214"/>
    <mergeCell ref="C213:L213"/>
    <mergeCell ref="B234:L234"/>
    <mergeCell ref="B235:L235"/>
    <mergeCell ref="B236:L236"/>
    <mergeCell ref="B238:L238"/>
    <mergeCell ref="B239:B240"/>
    <mergeCell ref="C239:L239"/>
    <mergeCell ref="B260:L260"/>
    <mergeCell ref="B261:L261"/>
    <mergeCell ref="B341:L341"/>
    <mergeCell ref="B291:L291"/>
    <mergeCell ref="B292:B293"/>
    <mergeCell ref="C292:L292"/>
    <mergeCell ref="B313:L313"/>
    <mergeCell ref="B314:L314"/>
    <mergeCell ref="B315:L315"/>
    <mergeCell ref="B317:L317"/>
    <mergeCell ref="B318:B319"/>
    <mergeCell ref="C318:L318"/>
    <mergeCell ref="B339:L339"/>
    <mergeCell ref="B340:L340"/>
    <mergeCell ref="B393:L393"/>
    <mergeCell ref="B343:L343"/>
    <mergeCell ref="B344:B345"/>
    <mergeCell ref="C344:L344"/>
    <mergeCell ref="B365:L365"/>
    <mergeCell ref="B366:L366"/>
    <mergeCell ref="B367:L367"/>
    <mergeCell ref="B369:L369"/>
    <mergeCell ref="B370:B371"/>
    <mergeCell ref="C370:L370"/>
    <mergeCell ref="B391:L391"/>
    <mergeCell ref="B392:L392"/>
    <mergeCell ref="B445:L445"/>
    <mergeCell ref="B395:L395"/>
    <mergeCell ref="B396:B397"/>
    <mergeCell ref="C396:L396"/>
    <mergeCell ref="B417:L417"/>
    <mergeCell ref="B418:L418"/>
    <mergeCell ref="B419:L419"/>
    <mergeCell ref="B421:L421"/>
    <mergeCell ref="B422:B423"/>
    <mergeCell ref="C422:L422"/>
    <mergeCell ref="B443:L443"/>
    <mergeCell ref="B444:L44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K1" workbookViewId="0">
      <selection activeCell="P7" sqref="P7:Y7"/>
    </sheetView>
  </sheetViews>
  <sheetFormatPr defaultRowHeight="15" x14ac:dyDescent="0.25"/>
  <cols>
    <col min="13" max="13" width="36.42578125" customWidth="1"/>
  </cols>
  <sheetData>
    <row r="1" spans="1:25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5" t="s">
        <v>1320</v>
      </c>
    </row>
    <row r="2" spans="1:25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M2" s="6" t="s">
        <v>7460</v>
      </c>
    </row>
    <row r="3" spans="1:25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M3" s="6" t="s">
        <v>7461</v>
      </c>
    </row>
    <row r="4" spans="1:25" ht="24.75" thickTop="1" thickBot="1" x14ac:dyDescent="0.3">
      <c r="A4" s="1" t="s">
        <v>3</v>
      </c>
      <c r="B4" s="2" t="s">
        <v>7299</v>
      </c>
      <c r="C4" s="2" t="s">
        <v>7300</v>
      </c>
      <c r="D4" s="2" t="s">
        <v>7301</v>
      </c>
      <c r="E4" s="2" t="s">
        <v>7302</v>
      </c>
      <c r="F4" s="2" t="s">
        <v>7303</v>
      </c>
      <c r="G4" s="2" t="s">
        <v>7304</v>
      </c>
      <c r="H4" s="2" t="s">
        <v>7305</v>
      </c>
      <c r="I4" s="2" t="s">
        <v>7306</v>
      </c>
      <c r="J4" s="2" t="s">
        <v>7307</v>
      </c>
      <c r="K4" s="2" t="s">
        <v>7308</v>
      </c>
      <c r="M4" s="6" t="s">
        <v>7462</v>
      </c>
    </row>
    <row r="5" spans="1:25" ht="24.75" thickTop="1" thickBot="1" x14ac:dyDescent="0.3">
      <c r="A5" s="1" t="s">
        <v>14</v>
      </c>
      <c r="B5" s="2" t="s">
        <v>7309</v>
      </c>
      <c r="C5" s="2" t="s">
        <v>7310</v>
      </c>
      <c r="D5" s="2" t="s">
        <v>7311</v>
      </c>
      <c r="E5" s="2" t="s">
        <v>18</v>
      </c>
      <c r="F5" s="2" t="s">
        <v>7312</v>
      </c>
      <c r="G5" s="2" t="s">
        <v>4899</v>
      </c>
      <c r="H5" s="2" t="s">
        <v>231</v>
      </c>
      <c r="I5" s="2" t="s">
        <v>22</v>
      </c>
      <c r="J5" s="2" t="s">
        <v>7313</v>
      </c>
      <c r="K5" s="2" t="s">
        <v>7314</v>
      </c>
      <c r="M5" s="6" t="s">
        <v>7463</v>
      </c>
    </row>
    <row r="6" spans="1:25" ht="24.75" thickTop="1" thickBot="1" x14ac:dyDescent="0.3">
      <c r="A6" s="1" t="s">
        <v>25</v>
      </c>
      <c r="B6" s="2" t="s">
        <v>7315</v>
      </c>
      <c r="C6" s="2" t="s">
        <v>7316</v>
      </c>
      <c r="D6" s="2" t="s">
        <v>7317</v>
      </c>
      <c r="E6" s="2" t="s">
        <v>29</v>
      </c>
      <c r="F6" s="2" t="s">
        <v>30</v>
      </c>
      <c r="G6" s="2" t="s">
        <v>238</v>
      </c>
      <c r="H6" s="2" t="s">
        <v>239</v>
      </c>
      <c r="I6" s="2" t="s">
        <v>240</v>
      </c>
      <c r="J6" s="2" t="s">
        <v>7318</v>
      </c>
      <c r="K6" s="2" t="s">
        <v>7319</v>
      </c>
      <c r="M6" s="6" t="s">
        <v>7464</v>
      </c>
    </row>
    <row r="7" spans="1:25" ht="24.75" thickTop="1" thickBot="1" x14ac:dyDescent="0.3">
      <c r="A7" s="1" t="s">
        <v>36</v>
      </c>
      <c r="B7" s="2" t="s">
        <v>7320</v>
      </c>
      <c r="C7" s="2" t="s">
        <v>7321</v>
      </c>
      <c r="D7" s="2" t="s">
        <v>811</v>
      </c>
      <c r="E7" s="2" t="s">
        <v>7322</v>
      </c>
      <c r="F7" s="2" t="s">
        <v>41</v>
      </c>
      <c r="G7" s="2" t="s">
        <v>247</v>
      </c>
      <c r="H7" s="2" t="s">
        <v>248</v>
      </c>
      <c r="I7" s="2" t="s">
        <v>5096</v>
      </c>
      <c r="J7" s="2" t="s">
        <v>7323</v>
      </c>
      <c r="K7" s="2" t="s">
        <v>7324</v>
      </c>
      <c r="M7" s="6" t="s">
        <v>1344</v>
      </c>
      <c r="P7" s="1">
        <v>1</v>
      </c>
      <c r="Q7" s="1">
        <v>2</v>
      </c>
      <c r="R7" s="1">
        <v>5</v>
      </c>
      <c r="S7" s="1">
        <v>10</v>
      </c>
      <c r="T7" s="1">
        <v>25</v>
      </c>
      <c r="U7" s="1">
        <v>50</v>
      </c>
      <c r="V7" s="1">
        <v>100</v>
      </c>
      <c r="W7" s="1">
        <v>200</v>
      </c>
      <c r="X7" s="1">
        <v>500</v>
      </c>
      <c r="Y7" s="1">
        <v>1000</v>
      </c>
    </row>
    <row r="8" spans="1:25" ht="24.75" thickTop="1" thickBot="1" x14ac:dyDescent="0.3">
      <c r="A8" s="1" t="s">
        <v>47</v>
      </c>
      <c r="B8" s="2" t="s">
        <v>7325</v>
      </c>
      <c r="C8" s="2" t="s">
        <v>1780</v>
      </c>
      <c r="D8" s="2" t="s">
        <v>4738</v>
      </c>
      <c r="E8" s="2" t="s">
        <v>1954</v>
      </c>
      <c r="F8" s="2" t="s">
        <v>5439</v>
      </c>
      <c r="G8" s="2" t="s">
        <v>256</v>
      </c>
      <c r="H8" s="2" t="s">
        <v>1776</v>
      </c>
      <c r="I8" s="2" t="s">
        <v>4751</v>
      </c>
      <c r="J8" s="2" t="s">
        <v>7326</v>
      </c>
      <c r="K8" s="2" t="s">
        <v>7327</v>
      </c>
      <c r="O8" s="1" t="s">
        <v>102</v>
      </c>
      <c r="P8" s="2">
        <v>2.74</v>
      </c>
      <c r="Q8" s="2">
        <v>3.34</v>
      </c>
      <c r="R8" s="2">
        <v>4.34</v>
      </c>
      <c r="S8" s="2">
        <v>5.21</v>
      </c>
      <c r="T8" s="2">
        <v>6.53</v>
      </c>
      <c r="U8" s="2">
        <v>7.69</v>
      </c>
      <c r="V8" s="2">
        <v>8.99</v>
      </c>
      <c r="W8" s="2">
        <v>10.5</v>
      </c>
      <c r="X8" s="2">
        <v>12.7</v>
      </c>
      <c r="Y8" s="2">
        <v>14.7</v>
      </c>
    </row>
    <row r="9" spans="1:25" ht="24.75" thickTop="1" thickBot="1" x14ac:dyDescent="0.3">
      <c r="A9" s="1" t="s">
        <v>58</v>
      </c>
      <c r="B9" s="2" t="s">
        <v>6794</v>
      </c>
      <c r="C9" s="2" t="s">
        <v>1409</v>
      </c>
      <c r="D9" s="2" t="s">
        <v>7328</v>
      </c>
      <c r="E9" s="2" t="s">
        <v>7329</v>
      </c>
      <c r="F9" s="2" t="s">
        <v>7330</v>
      </c>
      <c r="G9" s="2" t="s">
        <v>7331</v>
      </c>
      <c r="H9" s="2" t="s">
        <v>7332</v>
      </c>
      <c r="I9" s="2" t="s">
        <v>7333</v>
      </c>
      <c r="J9" s="2" t="s">
        <v>7334</v>
      </c>
      <c r="K9" s="2" t="s">
        <v>7335</v>
      </c>
      <c r="O9" s="1" t="s">
        <v>102</v>
      </c>
      <c r="P9" s="2">
        <v>2.44</v>
      </c>
      <c r="Q9" s="2">
        <v>2.96</v>
      </c>
      <c r="R9" s="2">
        <v>3.85</v>
      </c>
      <c r="S9" s="2">
        <v>4.5999999999999996</v>
      </c>
      <c r="T9" s="2">
        <v>5.72</v>
      </c>
      <c r="U9" s="2">
        <v>6.69</v>
      </c>
      <c r="V9" s="2">
        <v>7.79</v>
      </c>
      <c r="W9" s="2">
        <v>8.9700000000000006</v>
      </c>
      <c r="X9" s="2">
        <v>10.7</v>
      </c>
      <c r="Y9" s="2">
        <v>12.3</v>
      </c>
    </row>
    <row r="10" spans="1:25" ht="24.75" thickTop="1" thickBot="1" x14ac:dyDescent="0.3">
      <c r="A10" s="1" t="s">
        <v>69</v>
      </c>
      <c r="B10" s="2" t="s">
        <v>4585</v>
      </c>
      <c r="C10" s="2" t="s">
        <v>7336</v>
      </c>
      <c r="D10" s="2" t="s">
        <v>7337</v>
      </c>
      <c r="E10" s="2" t="s">
        <v>7338</v>
      </c>
      <c r="F10" s="2" t="s">
        <v>7339</v>
      </c>
      <c r="G10" s="2" t="s">
        <v>7340</v>
      </c>
      <c r="H10" s="2" t="s">
        <v>7341</v>
      </c>
      <c r="I10" s="2" t="s">
        <v>7342</v>
      </c>
      <c r="J10" s="2" t="s">
        <v>7343</v>
      </c>
      <c r="K10" s="2" t="s">
        <v>7344</v>
      </c>
      <c r="O10" s="1" t="s">
        <v>102</v>
      </c>
      <c r="P10" s="2">
        <v>3.13</v>
      </c>
      <c r="Q10" s="2">
        <v>3.81</v>
      </c>
      <c r="R10" s="2">
        <v>4.9400000000000004</v>
      </c>
      <c r="S10" s="2">
        <v>5.92</v>
      </c>
      <c r="T10" s="2">
        <v>7.39</v>
      </c>
      <c r="U10" s="2">
        <v>9.68</v>
      </c>
      <c r="V10" s="2">
        <v>10.1</v>
      </c>
      <c r="W10" s="2">
        <v>11.7</v>
      </c>
      <c r="X10" s="2">
        <v>14.2</v>
      </c>
      <c r="Y10" s="2">
        <v>16.399999999999999</v>
      </c>
    </row>
    <row r="11" spans="1:25" ht="24.75" thickTop="1" thickBot="1" x14ac:dyDescent="0.3">
      <c r="A11" s="1" t="s">
        <v>80</v>
      </c>
      <c r="B11" s="2" t="s">
        <v>7345</v>
      </c>
      <c r="C11" s="2" t="s">
        <v>7346</v>
      </c>
      <c r="D11" s="2" t="s">
        <v>7347</v>
      </c>
      <c r="E11" s="2" t="s">
        <v>7348</v>
      </c>
      <c r="F11" s="2" t="s">
        <v>7349</v>
      </c>
      <c r="G11" s="2" t="s">
        <v>7350</v>
      </c>
      <c r="H11" s="2" t="s">
        <v>7351</v>
      </c>
      <c r="I11" s="2" t="s">
        <v>7352</v>
      </c>
      <c r="J11" s="2" t="s">
        <v>7353</v>
      </c>
      <c r="K11" s="2" t="s">
        <v>7354</v>
      </c>
    </row>
    <row r="12" spans="1:25" ht="24.75" thickTop="1" thickBot="1" x14ac:dyDescent="0.3">
      <c r="A12" s="1" t="s">
        <v>91</v>
      </c>
      <c r="B12" s="2" t="s">
        <v>7355</v>
      </c>
      <c r="C12" s="2" t="s">
        <v>7356</v>
      </c>
      <c r="D12" s="2" t="s">
        <v>7357</v>
      </c>
      <c r="E12" s="2" t="s">
        <v>7358</v>
      </c>
      <c r="F12" s="2" t="s">
        <v>7359</v>
      </c>
      <c r="G12" s="2" t="s">
        <v>7360</v>
      </c>
      <c r="H12" s="2" t="s">
        <v>7361</v>
      </c>
      <c r="I12" s="2" t="s">
        <v>7362</v>
      </c>
      <c r="J12" s="2" t="s">
        <v>7363</v>
      </c>
      <c r="K12" s="2" t="s">
        <v>7364</v>
      </c>
    </row>
    <row r="13" spans="1:25" ht="24.75" thickTop="1" thickBot="1" x14ac:dyDescent="0.3">
      <c r="A13" s="1" t="s">
        <v>102</v>
      </c>
      <c r="B13" s="2" t="s">
        <v>7365</v>
      </c>
      <c r="C13" s="2" t="s">
        <v>7366</v>
      </c>
      <c r="D13" s="2" t="s">
        <v>7367</v>
      </c>
      <c r="E13" s="2" t="s">
        <v>7368</v>
      </c>
      <c r="F13" s="2" t="s">
        <v>7369</v>
      </c>
      <c r="G13" s="2" t="s">
        <v>7370</v>
      </c>
      <c r="H13" s="2" t="s">
        <v>7371</v>
      </c>
      <c r="I13" s="2" t="s">
        <v>7372</v>
      </c>
      <c r="J13" s="2" t="s">
        <v>7373</v>
      </c>
      <c r="K13" s="2" t="s">
        <v>7374</v>
      </c>
    </row>
    <row r="14" spans="1:25" ht="24.75" thickTop="1" thickBot="1" x14ac:dyDescent="0.3">
      <c r="A14" s="1" t="s">
        <v>113</v>
      </c>
      <c r="B14" s="2" t="s">
        <v>7375</v>
      </c>
      <c r="C14" s="2" t="s">
        <v>7376</v>
      </c>
      <c r="D14" s="2" t="s">
        <v>7377</v>
      </c>
      <c r="E14" s="2" t="s">
        <v>7378</v>
      </c>
      <c r="F14" s="2" t="s">
        <v>7379</v>
      </c>
      <c r="G14" s="2" t="s">
        <v>7380</v>
      </c>
      <c r="H14" s="2" t="s">
        <v>7214</v>
      </c>
      <c r="I14" s="2" t="s">
        <v>7381</v>
      </c>
      <c r="J14" s="2" t="s">
        <v>7382</v>
      </c>
      <c r="K14" s="2" t="s">
        <v>7383</v>
      </c>
    </row>
    <row r="15" spans="1:25" ht="24.75" thickTop="1" thickBot="1" x14ac:dyDescent="0.3">
      <c r="A15" s="1" t="s">
        <v>124</v>
      </c>
      <c r="B15" s="2" t="s">
        <v>7384</v>
      </c>
      <c r="C15" s="2" t="s">
        <v>7385</v>
      </c>
      <c r="D15" s="2" t="s">
        <v>7386</v>
      </c>
      <c r="E15" s="2" t="s">
        <v>7387</v>
      </c>
      <c r="F15" s="2" t="s">
        <v>7388</v>
      </c>
      <c r="G15" s="2" t="s">
        <v>7389</v>
      </c>
      <c r="H15" s="2" t="s">
        <v>7390</v>
      </c>
      <c r="I15" s="2" t="s">
        <v>7391</v>
      </c>
      <c r="J15" s="2" t="s">
        <v>7392</v>
      </c>
      <c r="K15" s="2" t="s">
        <v>7393</v>
      </c>
    </row>
    <row r="16" spans="1:25" ht="24.75" thickTop="1" thickBot="1" x14ac:dyDescent="0.3">
      <c r="A16" s="1" t="s">
        <v>135</v>
      </c>
      <c r="B16" s="2" t="s">
        <v>7394</v>
      </c>
      <c r="C16" s="2" t="s">
        <v>7395</v>
      </c>
      <c r="D16" s="2" t="s">
        <v>7396</v>
      </c>
      <c r="E16" s="2" t="s">
        <v>7397</v>
      </c>
      <c r="F16" s="2" t="s">
        <v>7398</v>
      </c>
      <c r="G16" s="2" t="s">
        <v>7399</v>
      </c>
      <c r="H16" s="2" t="s">
        <v>7400</v>
      </c>
      <c r="I16" s="2" t="s">
        <v>7401</v>
      </c>
      <c r="J16" s="2" t="s">
        <v>7402</v>
      </c>
      <c r="K16" s="2" t="s">
        <v>7403</v>
      </c>
    </row>
    <row r="17" spans="1:11" ht="24.75" thickTop="1" thickBot="1" x14ac:dyDescent="0.3">
      <c r="A17" s="1" t="s">
        <v>146</v>
      </c>
      <c r="B17" s="2" t="s">
        <v>7404</v>
      </c>
      <c r="C17" s="2" t="s">
        <v>7405</v>
      </c>
      <c r="D17" s="2" t="s">
        <v>7406</v>
      </c>
      <c r="E17" s="2" t="s">
        <v>7407</v>
      </c>
      <c r="F17" s="2" t="s">
        <v>7408</v>
      </c>
      <c r="G17" s="2" t="s">
        <v>7409</v>
      </c>
      <c r="H17" s="2" t="s">
        <v>1254</v>
      </c>
      <c r="I17" s="2" t="s">
        <v>7410</v>
      </c>
      <c r="J17" s="2" t="s">
        <v>7411</v>
      </c>
      <c r="K17" s="2" t="s">
        <v>7412</v>
      </c>
    </row>
    <row r="18" spans="1:11" ht="24.75" thickTop="1" thickBot="1" x14ac:dyDescent="0.3">
      <c r="A18" s="1" t="s">
        <v>157</v>
      </c>
      <c r="B18" s="2" t="s">
        <v>7413</v>
      </c>
      <c r="C18" s="2" t="s">
        <v>7414</v>
      </c>
      <c r="D18" s="2" t="s">
        <v>7415</v>
      </c>
      <c r="E18" s="2" t="s">
        <v>7416</v>
      </c>
      <c r="F18" s="2" t="s">
        <v>7417</v>
      </c>
      <c r="G18" s="2" t="s">
        <v>7418</v>
      </c>
      <c r="H18" s="2" t="s">
        <v>7419</v>
      </c>
      <c r="I18" s="2" t="s">
        <v>7420</v>
      </c>
      <c r="J18" s="2" t="s">
        <v>7421</v>
      </c>
      <c r="K18" s="2" t="s">
        <v>7422</v>
      </c>
    </row>
    <row r="19" spans="1:11" ht="24.75" thickTop="1" thickBot="1" x14ac:dyDescent="0.3">
      <c r="A19" s="1" t="s">
        <v>168</v>
      </c>
      <c r="B19" s="2" t="s">
        <v>7423</v>
      </c>
      <c r="C19" s="2" t="s">
        <v>7424</v>
      </c>
      <c r="D19" s="2" t="s">
        <v>7425</v>
      </c>
      <c r="E19" s="2" t="s">
        <v>7426</v>
      </c>
      <c r="F19" s="2" t="s">
        <v>7427</v>
      </c>
      <c r="G19" s="2" t="s">
        <v>7428</v>
      </c>
      <c r="H19" s="2" t="s">
        <v>7429</v>
      </c>
      <c r="I19" s="2" t="s">
        <v>7430</v>
      </c>
      <c r="J19" s="2" t="s">
        <v>7431</v>
      </c>
      <c r="K19" s="2" t="s">
        <v>7432</v>
      </c>
    </row>
    <row r="20" spans="1:11" ht="24.75" thickTop="1" thickBot="1" x14ac:dyDescent="0.3">
      <c r="A20" s="1" t="s">
        <v>179</v>
      </c>
      <c r="B20" s="2" t="s">
        <v>7433</v>
      </c>
      <c r="C20" s="2" t="s">
        <v>7434</v>
      </c>
      <c r="D20" s="2" t="s">
        <v>7435</v>
      </c>
      <c r="E20" s="2" t="s">
        <v>7436</v>
      </c>
      <c r="F20" s="2" t="s">
        <v>7437</v>
      </c>
      <c r="G20" s="2" t="s">
        <v>7438</v>
      </c>
      <c r="H20" s="2" t="s">
        <v>7439</v>
      </c>
      <c r="I20" s="2" t="s">
        <v>7440</v>
      </c>
      <c r="J20" s="2" t="s">
        <v>7441</v>
      </c>
      <c r="K20" s="2" t="s">
        <v>7442</v>
      </c>
    </row>
    <row r="21" spans="1:11" ht="24.75" thickTop="1" thickBot="1" x14ac:dyDescent="0.3">
      <c r="A21" s="1" t="s">
        <v>190</v>
      </c>
      <c r="B21" s="2" t="s">
        <v>7443</v>
      </c>
      <c r="C21" s="2" t="s">
        <v>7270</v>
      </c>
      <c r="D21" s="2" t="s">
        <v>7444</v>
      </c>
      <c r="E21" s="2" t="s">
        <v>7445</v>
      </c>
      <c r="F21" s="2" t="s">
        <v>7446</v>
      </c>
      <c r="G21" s="2" t="s">
        <v>7447</v>
      </c>
      <c r="H21" s="2" t="s">
        <v>7448</v>
      </c>
      <c r="I21" s="2" t="s">
        <v>7449</v>
      </c>
      <c r="J21" s="2" t="s">
        <v>7450</v>
      </c>
      <c r="K21" s="2" t="s">
        <v>7451</v>
      </c>
    </row>
    <row r="22" spans="1:11" ht="24.75" thickTop="1" thickBot="1" x14ac:dyDescent="0.3">
      <c r="A22" s="1" t="s">
        <v>201</v>
      </c>
      <c r="B22" s="2" t="s">
        <v>163</v>
      </c>
      <c r="C22" s="2" t="s">
        <v>1295</v>
      </c>
      <c r="D22" s="2" t="s">
        <v>7452</v>
      </c>
      <c r="E22" s="2" t="s">
        <v>7453</v>
      </c>
      <c r="F22" s="2" t="s">
        <v>7454</v>
      </c>
      <c r="G22" s="2" t="s">
        <v>7455</v>
      </c>
      <c r="H22" s="2" t="s">
        <v>7456</v>
      </c>
      <c r="I22" s="2" t="s">
        <v>7457</v>
      </c>
      <c r="J22" s="2" t="s">
        <v>7458</v>
      </c>
      <c r="K22" s="2" t="s">
        <v>7459</v>
      </c>
    </row>
    <row r="23" spans="1:11" ht="15.75" thickTop="1" x14ac:dyDescent="0.25">
      <c r="A23" s="91" t="s">
        <v>4361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22.5" customHeight="1" x14ac:dyDescent="0.25">
      <c r="A24" s="93" t="s">
        <v>4362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5.75" thickBot="1" x14ac:dyDescent="0.3">
      <c r="A25" s="82" t="s">
        <v>3995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15.75" thickTop="1" x14ac:dyDescent="0.25"/>
  </sheetData>
  <mergeCells count="6">
    <mergeCell ref="A25:K25"/>
    <mergeCell ref="A1:K1"/>
    <mergeCell ref="A2:A3"/>
    <mergeCell ref="B2:K2"/>
    <mergeCell ref="A23:K23"/>
    <mergeCell ref="A24:K2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M4" workbookViewId="0">
      <selection activeCell="Q21" sqref="Q21:T22"/>
    </sheetView>
  </sheetViews>
  <sheetFormatPr defaultRowHeight="15" x14ac:dyDescent="0.25"/>
  <sheetData>
    <row r="1" spans="1:24" x14ac:dyDescent="0.25">
      <c r="A1" t="s">
        <v>4501</v>
      </c>
    </row>
    <row r="2" spans="1:24" ht="15.75" thickBot="1" x14ac:dyDescent="0.3"/>
    <row r="3" spans="1:24" ht="18.75" customHeight="1" thickTop="1" thickBot="1" x14ac:dyDescent="0.3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24" ht="16.5" thickTop="1" thickBot="1" x14ac:dyDescent="0.3">
      <c r="A4" s="86" t="s">
        <v>1</v>
      </c>
      <c r="B4" s="88" t="s">
        <v>2</v>
      </c>
      <c r="C4" s="89"/>
      <c r="D4" s="89"/>
      <c r="E4" s="89"/>
      <c r="F4" s="89"/>
      <c r="G4" s="89"/>
      <c r="H4" s="89"/>
      <c r="I4" s="89"/>
      <c r="J4" s="89"/>
      <c r="K4" s="90"/>
    </row>
    <row r="5" spans="1:24" ht="16.5" thickTop="1" thickBot="1" x14ac:dyDescent="0.3">
      <c r="A5" s="87"/>
      <c r="B5" s="1">
        <v>1</v>
      </c>
      <c r="C5" s="1">
        <v>2</v>
      </c>
      <c r="D5" s="1">
        <v>5</v>
      </c>
      <c r="E5" s="1">
        <v>10</v>
      </c>
      <c r="F5" s="1">
        <v>25</v>
      </c>
      <c r="G5" s="1">
        <v>50</v>
      </c>
      <c r="H5" s="1">
        <v>100</v>
      </c>
      <c r="I5" s="1">
        <v>200</v>
      </c>
      <c r="J5" s="1">
        <v>500</v>
      </c>
      <c r="K5" s="1">
        <v>1000</v>
      </c>
    </row>
    <row r="6" spans="1:24" ht="24.75" thickTop="1" thickBot="1" x14ac:dyDescent="0.3">
      <c r="A6" s="1" t="s">
        <v>3</v>
      </c>
      <c r="B6" s="2" t="s">
        <v>4366</v>
      </c>
      <c r="C6" s="2" t="s">
        <v>4367</v>
      </c>
      <c r="D6" s="2" t="s">
        <v>1151</v>
      </c>
      <c r="E6" s="2" t="s">
        <v>4368</v>
      </c>
      <c r="F6" s="2" t="s">
        <v>4369</v>
      </c>
      <c r="G6" s="2" t="s">
        <v>4370</v>
      </c>
      <c r="H6" s="2" t="s">
        <v>4371</v>
      </c>
      <c r="I6" s="2" t="s">
        <v>4372</v>
      </c>
      <c r="J6" s="2" t="s">
        <v>4373</v>
      </c>
      <c r="K6" s="2" t="s">
        <v>4374</v>
      </c>
    </row>
    <row r="7" spans="1:24" ht="24.75" thickTop="1" thickBot="1" x14ac:dyDescent="0.3">
      <c r="A7" s="1" t="s">
        <v>14</v>
      </c>
      <c r="B7" s="2" t="s">
        <v>4375</v>
      </c>
      <c r="C7" s="2" t="s">
        <v>4376</v>
      </c>
      <c r="D7" s="2" t="s">
        <v>4377</v>
      </c>
      <c r="E7" s="2" t="s">
        <v>4378</v>
      </c>
      <c r="F7" s="2" t="s">
        <v>4379</v>
      </c>
      <c r="G7" s="2" t="s">
        <v>29</v>
      </c>
      <c r="H7" s="2" t="s">
        <v>4380</v>
      </c>
      <c r="I7" s="2" t="s">
        <v>4381</v>
      </c>
      <c r="J7" s="2" t="s">
        <v>1166</v>
      </c>
      <c r="K7" s="2" t="s">
        <v>1167</v>
      </c>
    </row>
    <row r="8" spans="1:24" ht="24.75" thickTop="1" thickBot="1" x14ac:dyDescent="0.3">
      <c r="A8" s="1" t="s">
        <v>25</v>
      </c>
      <c r="B8" s="2" t="s">
        <v>4382</v>
      </c>
      <c r="C8" s="2" t="s">
        <v>4383</v>
      </c>
      <c r="D8" s="2" t="s">
        <v>1170</v>
      </c>
      <c r="E8" s="2" t="s">
        <v>1171</v>
      </c>
      <c r="F8" s="2" t="s">
        <v>1172</v>
      </c>
      <c r="G8" s="2" t="s">
        <v>1173</v>
      </c>
      <c r="H8" s="2" t="s">
        <v>4384</v>
      </c>
      <c r="I8" s="2" t="s">
        <v>3600</v>
      </c>
      <c r="J8" s="2" t="s">
        <v>4385</v>
      </c>
      <c r="K8" s="2" t="s">
        <v>1577</v>
      </c>
    </row>
    <row r="9" spans="1:24" ht="24.75" thickTop="1" thickBot="1" x14ac:dyDescent="0.3">
      <c r="A9" s="1" t="s">
        <v>36</v>
      </c>
      <c r="B9" s="2" t="s">
        <v>4386</v>
      </c>
      <c r="C9" s="2" t="s">
        <v>251</v>
      </c>
      <c r="D9" s="2" t="s">
        <v>1180</v>
      </c>
      <c r="E9" s="2" t="s">
        <v>1181</v>
      </c>
      <c r="F9" s="2" t="s">
        <v>1182</v>
      </c>
      <c r="G9" s="2" t="s">
        <v>1183</v>
      </c>
      <c r="H9" s="2" t="s">
        <v>1184</v>
      </c>
      <c r="I9" s="2" t="s">
        <v>4387</v>
      </c>
      <c r="J9" s="2" t="s">
        <v>4388</v>
      </c>
      <c r="K9" s="2" t="s">
        <v>4389</v>
      </c>
      <c r="U9" s="38"/>
      <c r="V9" s="38"/>
      <c r="W9" s="38"/>
    </row>
    <row r="10" spans="1:24" ht="24.75" thickTop="1" thickBot="1" x14ac:dyDescent="0.3">
      <c r="A10" s="1" t="s">
        <v>47</v>
      </c>
      <c r="B10" s="2" t="s">
        <v>4390</v>
      </c>
      <c r="C10" s="2" t="s">
        <v>838</v>
      </c>
      <c r="D10" s="2" t="s">
        <v>1189</v>
      </c>
      <c r="E10" s="2" t="s">
        <v>4391</v>
      </c>
      <c r="F10" s="2" t="s">
        <v>1191</v>
      </c>
      <c r="G10" s="2" t="s">
        <v>1192</v>
      </c>
      <c r="H10" s="2" t="s">
        <v>4392</v>
      </c>
      <c r="I10" s="2" t="s">
        <v>4393</v>
      </c>
      <c r="J10" s="2" t="s">
        <v>4394</v>
      </c>
      <c r="K10" s="2" t="s">
        <v>4395</v>
      </c>
      <c r="R10" t="s">
        <v>4502</v>
      </c>
      <c r="S10" t="s">
        <v>213</v>
      </c>
      <c r="T10" t="s">
        <v>1148</v>
      </c>
      <c r="U10" s="38"/>
      <c r="V10" s="38" t="s">
        <v>4363</v>
      </c>
      <c r="W10" s="38"/>
      <c r="X10" s="38"/>
    </row>
    <row r="11" spans="1:24" ht="24.75" thickTop="1" thickBot="1" x14ac:dyDescent="0.3">
      <c r="A11" s="1" t="s">
        <v>58</v>
      </c>
      <c r="B11" s="2" t="s">
        <v>1197</v>
      </c>
      <c r="C11" s="2" t="s">
        <v>1198</v>
      </c>
      <c r="D11" s="2" t="s">
        <v>4396</v>
      </c>
      <c r="E11" s="2" t="s">
        <v>1200</v>
      </c>
      <c r="F11" s="2" t="s">
        <v>1201</v>
      </c>
      <c r="G11" s="2" t="s">
        <v>4397</v>
      </c>
      <c r="H11" s="2" t="s">
        <v>4398</v>
      </c>
      <c r="I11" s="2" t="s">
        <v>1204</v>
      </c>
      <c r="J11" s="2" t="s">
        <v>4399</v>
      </c>
      <c r="K11" s="2" t="s">
        <v>4400</v>
      </c>
      <c r="Q11" s="1">
        <v>1</v>
      </c>
      <c r="R11" s="2">
        <v>2.75</v>
      </c>
      <c r="S11" s="2">
        <v>2.4900000000000002</v>
      </c>
      <c r="T11" s="2">
        <v>3.09</v>
      </c>
      <c r="U11" s="35"/>
      <c r="V11" s="35">
        <f>R11*25.407</f>
        <v>69.869249999999994</v>
      </c>
      <c r="W11" s="35">
        <f t="shared" ref="W11:X20" si="0">S11*25.407</f>
        <v>63.263430000000007</v>
      </c>
      <c r="X11" s="35">
        <f t="shared" si="0"/>
        <v>78.507629999999992</v>
      </c>
    </row>
    <row r="12" spans="1:24" ht="24.75" thickTop="1" thickBot="1" x14ac:dyDescent="0.3">
      <c r="A12" s="1" t="s">
        <v>69</v>
      </c>
      <c r="B12" s="2" t="s">
        <v>1207</v>
      </c>
      <c r="C12" s="2" t="s">
        <v>1208</v>
      </c>
      <c r="D12" s="2" t="s">
        <v>4401</v>
      </c>
      <c r="E12" s="2" t="s">
        <v>1210</v>
      </c>
      <c r="F12" s="2" t="s">
        <v>1211</v>
      </c>
      <c r="G12" s="2" t="s">
        <v>4402</v>
      </c>
      <c r="H12" s="2" t="s">
        <v>4403</v>
      </c>
      <c r="I12" s="2" t="s">
        <v>4404</v>
      </c>
      <c r="J12" s="2" t="s">
        <v>4405</v>
      </c>
      <c r="K12" s="2" t="s">
        <v>4406</v>
      </c>
      <c r="Q12" s="1">
        <v>2</v>
      </c>
      <c r="R12" s="2">
        <v>3.35</v>
      </c>
      <c r="S12" s="2">
        <v>3.03</v>
      </c>
      <c r="T12" s="2">
        <v>3.75</v>
      </c>
      <c r="U12" s="35"/>
      <c r="V12" s="35">
        <f t="shared" ref="V12:V20" si="1">R12*25.407</f>
        <v>85.11345</v>
      </c>
      <c r="W12" s="35">
        <f t="shared" si="0"/>
        <v>76.98321</v>
      </c>
      <c r="X12" s="35">
        <f t="shared" si="0"/>
        <v>95.276250000000005</v>
      </c>
    </row>
    <row r="13" spans="1:24" ht="24.75" thickTop="1" thickBot="1" x14ac:dyDescent="0.3">
      <c r="A13" s="1" t="s">
        <v>80</v>
      </c>
      <c r="B13" s="2" t="s">
        <v>1217</v>
      </c>
      <c r="C13" s="2" t="s">
        <v>4407</v>
      </c>
      <c r="D13" s="2" t="s">
        <v>4408</v>
      </c>
      <c r="E13" s="2" t="s">
        <v>4409</v>
      </c>
      <c r="F13" s="2" t="s">
        <v>1221</v>
      </c>
      <c r="G13" s="2" t="s">
        <v>1222</v>
      </c>
      <c r="H13" s="2" t="s">
        <v>4410</v>
      </c>
      <c r="I13" s="2" t="s">
        <v>1224</v>
      </c>
      <c r="J13" s="2" t="s">
        <v>4411</v>
      </c>
      <c r="K13" s="2" t="s">
        <v>4412</v>
      </c>
      <c r="Q13" s="1">
        <v>5</v>
      </c>
      <c r="R13" s="2">
        <v>4.3499999999999996</v>
      </c>
      <c r="S13" s="2">
        <v>3.93</v>
      </c>
      <c r="T13" s="2">
        <v>4.88</v>
      </c>
      <c r="U13" s="35"/>
      <c r="V13" s="35">
        <f t="shared" si="1"/>
        <v>110.52045</v>
      </c>
      <c r="W13" s="35">
        <f t="shared" si="0"/>
        <v>99.849510000000009</v>
      </c>
      <c r="X13" s="35">
        <f t="shared" si="0"/>
        <v>123.98616</v>
      </c>
    </row>
    <row r="14" spans="1:24" ht="24.75" thickTop="1" thickBot="1" x14ac:dyDescent="0.3">
      <c r="A14" s="1" t="s">
        <v>91</v>
      </c>
      <c r="B14" s="2" t="s">
        <v>1227</v>
      </c>
      <c r="C14" s="2" t="s">
        <v>4413</v>
      </c>
      <c r="D14" s="2" t="s">
        <v>4414</v>
      </c>
      <c r="E14" s="2" t="s">
        <v>4415</v>
      </c>
      <c r="F14" s="2" t="s">
        <v>4416</v>
      </c>
      <c r="G14" s="2" t="s">
        <v>4417</v>
      </c>
      <c r="H14" s="2" t="s">
        <v>4418</v>
      </c>
      <c r="I14" s="2" t="s">
        <v>4419</v>
      </c>
      <c r="J14" s="2" t="s">
        <v>4420</v>
      </c>
      <c r="K14" s="2" t="s">
        <v>1236</v>
      </c>
      <c r="Q14" s="1">
        <v>10</v>
      </c>
      <c r="R14" s="2">
        <v>5.22</v>
      </c>
      <c r="S14" s="2">
        <v>4.6900000000000004</v>
      </c>
      <c r="T14" s="2">
        <v>5.83</v>
      </c>
      <c r="U14" s="35"/>
      <c r="V14" s="35">
        <f t="shared" si="1"/>
        <v>132.62454</v>
      </c>
      <c r="W14" s="35">
        <f t="shared" si="0"/>
        <v>119.15883000000001</v>
      </c>
      <c r="X14" s="35">
        <f t="shared" si="0"/>
        <v>148.12281000000002</v>
      </c>
    </row>
    <row r="15" spans="1:24" ht="24.75" thickTop="1" thickBot="1" x14ac:dyDescent="0.3">
      <c r="A15" s="1" t="s">
        <v>102</v>
      </c>
      <c r="B15" s="2" t="s">
        <v>4421</v>
      </c>
      <c r="C15" s="2" t="s">
        <v>4422</v>
      </c>
      <c r="D15" s="2" t="s">
        <v>4423</v>
      </c>
      <c r="E15" s="2" t="s">
        <v>4424</v>
      </c>
      <c r="F15" s="2" t="s">
        <v>4425</v>
      </c>
      <c r="G15" s="2" t="s">
        <v>4426</v>
      </c>
      <c r="H15" s="2" t="s">
        <v>4427</v>
      </c>
      <c r="I15" s="2" t="s">
        <v>4428</v>
      </c>
      <c r="J15" s="2" t="s">
        <v>4429</v>
      </c>
      <c r="K15" s="2" t="s">
        <v>1246</v>
      </c>
      <c r="Q15" s="1">
        <v>25</v>
      </c>
      <c r="R15" s="2">
        <v>6.54</v>
      </c>
      <c r="S15" s="2">
        <v>5.83</v>
      </c>
      <c r="T15" s="2">
        <v>7.28</v>
      </c>
      <c r="U15" s="35"/>
      <c r="V15" s="35">
        <f t="shared" si="1"/>
        <v>166.16177999999999</v>
      </c>
      <c r="W15" s="35">
        <f t="shared" si="0"/>
        <v>148.12281000000002</v>
      </c>
      <c r="X15" s="35">
        <f t="shared" si="0"/>
        <v>184.96296000000001</v>
      </c>
    </row>
    <row r="16" spans="1:24" ht="24.75" thickTop="1" thickBot="1" x14ac:dyDescent="0.3">
      <c r="A16" s="1" t="s">
        <v>113</v>
      </c>
      <c r="B16" s="2" t="s">
        <v>4430</v>
      </c>
      <c r="C16" s="2" t="s">
        <v>4431</v>
      </c>
      <c r="D16" s="2" t="s">
        <v>4432</v>
      </c>
      <c r="E16" s="2" t="s">
        <v>4433</v>
      </c>
      <c r="F16" s="2" t="s">
        <v>4434</v>
      </c>
      <c r="G16" s="2" t="s">
        <v>4435</v>
      </c>
      <c r="H16" s="2" t="s">
        <v>4436</v>
      </c>
      <c r="I16" s="2" t="s">
        <v>4437</v>
      </c>
      <c r="J16" s="2" t="s">
        <v>1255</v>
      </c>
      <c r="K16" s="2" t="s">
        <v>4438</v>
      </c>
      <c r="Q16" s="1">
        <v>50</v>
      </c>
      <c r="R16" s="2">
        <v>7.7</v>
      </c>
      <c r="S16" s="2">
        <v>6.82</v>
      </c>
      <c r="T16" s="2">
        <v>8.5500000000000007</v>
      </c>
      <c r="U16" s="35"/>
      <c r="V16" s="35">
        <f t="shared" si="1"/>
        <v>195.63390000000001</v>
      </c>
      <c r="W16" s="35">
        <f t="shared" si="0"/>
        <v>173.27574000000001</v>
      </c>
      <c r="X16" s="35">
        <f t="shared" si="0"/>
        <v>217.22985000000003</v>
      </c>
    </row>
    <row r="17" spans="1:24" ht="24.75" thickTop="1" thickBot="1" x14ac:dyDescent="0.3">
      <c r="A17" s="1" t="s">
        <v>124</v>
      </c>
      <c r="B17" s="2" t="s">
        <v>492</v>
      </c>
      <c r="C17" s="2" t="s">
        <v>4439</v>
      </c>
      <c r="D17" s="2" t="s">
        <v>4440</v>
      </c>
      <c r="E17" s="2" t="s">
        <v>4441</v>
      </c>
      <c r="F17" s="2" t="s">
        <v>4442</v>
      </c>
      <c r="G17" s="2" t="s">
        <v>4443</v>
      </c>
      <c r="H17" s="2" t="s">
        <v>4444</v>
      </c>
      <c r="I17" s="2" t="s">
        <v>4445</v>
      </c>
      <c r="J17" s="2" t="s">
        <v>2046</v>
      </c>
      <c r="K17" s="2" t="s">
        <v>4446</v>
      </c>
      <c r="Q17" s="1">
        <v>100</v>
      </c>
      <c r="R17" s="2">
        <v>9</v>
      </c>
      <c r="S17" s="2">
        <v>7.9</v>
      </c>
      <c r="T17" s="2">
        <v>9.98</v>
      </c>
      <c r="U17" s="35"/>
      <c r="V17" s="35">
        <f t="shared" si="1"/>
        <v>228.66300000000001</v>
      </c>
      <c r="W17" s="35">
        <f t="shared" si="0"/>
        <v>200.71530000000001</v>
      </c>
      <c r="X17" s="35">
        <f t="shared" si="0"/>
        <v>253.56186000000002</v>
      </c>
    </row>
    <row r="18" spans="1:24" ht="24.75" thickTop="1" thickBot="1" x14ac:dyDescent="0.3">
      <c r="A18" s="1" t="s">
        <v>135</v>
      </c>
      <c r="B18" s="2" t="s">
        <v>4447</v>
      </c>
      <c r="C18" s="2" t="s">
        <v>4448</v>
      </c>
      <c r="D18" s="2" t="s">
        <v>4449</v>
      </c>
      <c r="E18" s="2" t="s">
        <v>4450</v>
      </c>
      <c r="F18" s="2" t="s">
        <v>4451</v>
      </c>
      <c r="G18" s="2" t="s">
        <v>4452</v>
      </c>
      <c r="H18" s="2" t="s">
        <v>4453</v>
      </c>
      <c r="I18" s="2" t="s">
        <v>528</v>
      </c>
      <c r="J18" s="2" t="s">
        <v>529</v>
      </c>
      <c r="K18" s="2" t="s">
        <v>4454</v>
      </c>
      <c r="Q18" s="1">
        <v>200</v>
      </c>
      <c r="R18" s="2">
        <v>10.5</v>
      </c>
      <c r="S18" s="2">
        <v>9.09</v>
      </c>
      <c r="T18" s="2">
        <v>11.6</v>
      </c>
      <c r="U18" s="35"/>
      <c r="V18" s="35">
        <f t="shared" si="1"/>
        <v>266.77350000000001</v>
      </c>
      <c r="W18" s="35">
        <f t="shared" si="0"/>
        <v>230.94962999999998</v>
      </c>
      <c r="X18" s="35">
        <f t="shared" si="0"/>
        <v>294.72120000000001</v>
      </c>
    </row>
    <row r="19" spans="1:24" ht="24.75" thickTop="1" thickBot="1" x14ac:dyDescent="0.3">
      <c r="A19" s="1" t="s">
        <v>146</v>
      </c>
      <c r="B19" s="2" t="s">
        <v>4455</v>
      </c>
      <c r="C19" s="2" t="s">
        <v>4456</v>
      </c>
      <c r="D19" s="2" t="s">
        <v>4457</v>
      </c>
      <c r="E19" s="2" t="s">
        <v>4458</v>
      </c>
      <c r="F19" s="2" t="s">
        <v>4459</v>
      </c>
      <c r="G19" s="2" t="s">
        <v>4460</v>
      </c>
      <c r="H19" s="2" t="s">
        <v>4461</v>
      </c>
      <c r="I19" s="2" t="s">
        <v>538</v>
      </c>
      <c r="J19" s="2" t="s">
        <v>539</v>
      </c>
      <c r="K19" s="2" t="s">
        <v>4462</v>
      </c>
      <c r="Q19" s="1">
        <v>500</v>
      </c>
      <c r="R19" s="2">
        <v>12.7</v>
      </c>
      <c r="S19" s="2">
        <v>10.9</v>
      </c>
      <c r="T19" s="2">
        <v>14</v>
      </c>
      <c r="U19" s="35"/>
      <c r="V19" s="35">
        <f t="shared" si="1"/>
        <v>322.66890000000001</v>
      </c>
      <c r="W19" s="35">
        <f t="shared" si="0"/>
        <v>276.93630000000002</v>
      </c>
      <c r="X19" s="35">
        <f t="shared" si="0"/>
        <v>355.69799999999998</v>
      </c>
    </row>
    <row r="20" spans="1:24" ht="24.75" thickTop="1" thickBot="1" x14ac:dyDescent="0.3">
      <c r="A20" s="1" t="s">
        <v>157</v>
      </c>
      <c r="B20" s="2" t="s">
        <v>4463</v>
      </c>
      <c r="C20" s="2" t="s">
        <v>4464</v>
      </c>
      <c r="D20" s="2" t="s">
        <v>4465</v>
      </c>
      <c r="E20" s="2" t="s">
        <v>4466</v>
      </c>
      <c r="F20" s="2" t="s">
        <v>4467</v>
      </c>
      <c r="G20" s="2" t="s">
        <v>4468</v>
      </c>
      <c r="H20" s="2" t="s">
        <v>4469</v>
      </c>
      <c r="I20" s="2" t="s">
        <v>548</v>
      </c>
      <c r="J20" s="2" t="s">
        <v>4470</v>
      </c>
      <c r="K20" s="2" t="s">
        <v>4471</v>
      </c>
      <c r="Q20" s="1">
        <v>1000</v>
      </c>
      <c r="R20" s="2">
        <v>14.7</v>
      </c>
      <c r="S20" s="2">
        <v>12.4</v>
      </c>
      <c r="T20" s="2">
        <v>16.2</v>
      </c>
      <c r="U20" s="35"/>
      <c r="V20" s="35">
        <f t="shared" si="1"/>
        <v>373.48289999999997</v>
      </c>
      <c r="W20" s="35">
        <f t="shared" si="0"/>
        <v>315.04680000000002</v>
      </c>
      <c r="X20" s="35">
        <f t="shared" si="0"/>
        <v>411.59339999999997</v>
      </c>
    </row>
    <row r="21" spans="1:24" ht="24.75" thickTop="1" thickBot="1" x14ac:dyDescent="0.3">
      <c r="A21" s="1" t="s">
        <v>168</v>
      </c>
      <c r="B21" s="2" t="s">
        <v>4472</v>
      </c>
      <c r="C21" s="2" t="s">
        <v>4473</v>
      </c>
      <c r="D21" s="2" t="s">
        <v>4474</v>
      </c>
      <c r="E21" s="2" t="s">
        <v>4475</v>
      </c>
      <c r="F21" s="2" t="s">
        <v>4476</v>
      </c>
      <c r="G21" s="2" t="s">
        <v>1295</v>
      </c>
      <c r="H21" s="2" t="s">
        <v>4477</v>
      </c>
      <c r="I21" s="2" t="s">
        <v>558</v>
      </c>
      <c r="J21" s="2" t="s">
        <v>4478</v>
      </c>
      <c r="K21" s="2" t="s">
        <v>4479</v>
      </c>
      <c r="Q21" s="80">
        <v>15</v>
      </c>
      <c r="R21" s="35">
        <f>2.8166*Q21^0.2577</f>
        <v>5.6598365890506859</v>
      </c>
      <c r="S21" s="81">
        <f>2.5614*Q21^0.2509</f>
        <v>5.0531094145849176</v>
      </c>
      <c r="T21" s="81">
        <f>3.1654*Q21^0.2548</f>
        <v>6.3109777762046981</v>
      </c>
      <c r="U21" s="38"/>
      <c r="V21" s="81">
        <f t="shared" ref="V21:X22" si="2">R21*25.406</f>
        <v>143.79380838142171</v>
      </c>
      <c r="W21" s="81">
        <f t="shared" si="2"/>
        <v>128.37929778694442</v>
      </c>
      <c r="X21" s="81">
        <f t="shared" si="2"/>
        <v>160.33670138225656</v>
      </c>
    </row>
    <row r="22" spans="1:24" ht="24.75" thickTop="1" thickBot="1" x14ac:dyDescent="0.3">
      <c r="A22" s="1" t="s">
        <v>179</v>
      </c>
      <c r="B22" s="2" t="s">
        <v>4480</v>
      </c>
      <c r="C22" s="2" t="s">
        <v>4481</v>
      </c>
      <c r="D22" s="2" t="s">
        <v>4482</v>
      </c>
      <c r="E22" s="2" t="s">
        <v>564</v>
      </c>
      <c r="F22" s="2" t="s">
        <v>565</v>
      </c>
      <c r="G22" s="2" t="s">
        <v>566</v>
      </c>
      <c r="H22" s="2" t="s">
        <v>4483</v>
      </c>
      <c r="I22" s="2" t="s">
        <v>4484</v>
      </c>
      <c r="J22" s="2" t="s">
        <v>4485</v>
      </c>
      <c r="K22" s="2" t="s">
        <v>4486</v>
      </c>
      <c r="Q22" s="80">
        <v>30</v>
      </c>
      <c r="R22" s="35">
        <f>2.8166*Q22^0.2577</f>
        <v>6.766737389912028</v>
      </c>
      <c r="S22" s="81">
        <f>2.5614*Q22^0.2509</f>
        <v>6.0129435683285788</v>
      </c>
      <c r="T22" s="81">
        <f>3.1654*Q22^0.2548</f>
        <v>7.5300713919127205</v>
      </c>
      <c r="U22" s="38"/>
      <c r="V22" s="81">
        <f t="shared" si="2"/>
        <v>171.91573012810497</v>
      </c>
      <c r="W22" s="81">
        <f t="shared" si="2"/>
        <v>152.76484429695586</v>
      </c>
      <c r="X22" s="81">
        <f t="shared" si="2"/>
        <v>191.30899378293458</v>
      </c>
    </row>
    <row r="23" spans="1:24" ht="24.75" thickTop="1" thickBot="1" x14ac:dyDescent="0.3">
      <c r="A23" s="1" t="s">
        <v>190</v>
      </c>
      <c r="B23" s="2" t="s">
        <v>4487</v>
      </c>
      <c r="C23" s="2" t="s">
        <v>4348</v>
      </c>
      <c r="D23" s="2" t="s">
        <v>1305</v>
      </c>
      <c r="E23" s="2" t="s">
        <v>1306</v>
      </c>
      <c r="F23" s="2" t="s">
        <v>4488</v>
      </c>
      <c r="G23" s="2" t="s">
        <v>4489</v>
      </c>
      <c r="H23" s="2" t="s">
        <v>3565</v>
      </c>
      <c r="I23" s="2" t="s">
        <v>4490</v>
      </c>
      <c r="J23" s="2" t="s">
        <v>4491</v>
      </c>
      <c r="K23" s="2" t="s">
        <v>4492</v>
      </c>
    </row>
    <row r="24" spans="1:24" ht="24.75" thickTop="1" thickBot="1" x14ac:dyDescent="0.3">
      <c r="A24" s="1" t="s">
        <v>201</v>
      </c>
      <c r="B24" s="2" t="s">
        <v>769</v>
      </c>
      <c r="C24" s="2" t="s">
        <v>4493</v>
      </c>
      <c r="D24" s="2" t="s">
        <v>4494</v>
      </c>
      <c r="E24" s="2" t="s">
        <v>4495</v>
      </c>
      <c r="F24" s="2" t="s">
        <v>4496</v>
      </c>
      <c r="G24" s="2" t="s">
        <v>4497</v>
      </c>
      <c r="H24" s="2" t="s">
        <v>4498</v>
      </c>
      <c r="I24" s="2" t="s">
        <v>4499</v>
      </c>
      <c r="J24" s="2" t="s">
        <v>4500</v>
      </c>
      <c r="K24" s="2" t="s">
        <v>1319</v>
      </c>
    </row>
    <row r="25" spans="1:24" ht="15.75" thickTop="1" x14ac:dyDescent="0.25">
      <c r="A25" s="91" t="s">
        <v>4361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24" ht="22.5" customHeight="1" x14ac:dyDescent="0.25">
      <c r="A26" s="93" t="s">
        <v>4362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24" ht="15.75" thickBot="1" x14ac:dyDescent="0.3">
      <c r="A27" s="82" t="s">
        <v>3995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4" ht="15.75" thickTop="1" x14ac:dyDescent="0.25"/>
  </sheetData>
  <mergeCells count="6">
    <mergeCell ref="A26:K26"/>
    <mergeCell ref="A27:K27"/>
    <mergeCell ref="A3:K3"/>
    <mergeCell ref="A4:A5"/>
    <mergeCell ref="B4:K4"/>
    <mergeCell ref="A25:K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G4" workbookViewId="0">
      <selection activeCell="U21" sqref="S11:U21"/>
    </sheetView>
  </sheetViews>
  <sheetFormatPr defaultRowHeight="15" x14ac:dyDescent="0.25"/>
  <sheetData>
    <row r="1" spans="1:21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1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</row>
    <row r="3" spans="1:21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</row>
    <row r="4" spans="1:21" ht="24.75" thickTop="1" thickBot="1" x14ac:dyDescent="0.3">
      <c r="A4" s="1" t="s">
        <v>3</v>
      </c>
      <c r="B4" s="2" t="s">
        <v>4194</v>
      </c>
      <c r="C4" s="2" t="s">
        <v>4195</v>
      </c>
      <c r="D4" s="2" t="s">
        <v>4196</v>
      </c>
      <c r="E4" s="2" t="s">
        <v>4197</v>
      </c>
      <c r="F4" s="2" t="s">
        <v>4198</v>
      </c>
      <c r="G4" s="2" t="s">
        <v>4199</v>
      </c>
      <c r="H4" s="2" t="s">
        <v>4200</v>
      </c>
      <c r="I4" s="2" t="s">
        <v>4201</v>
      </c>
      <c r="J4" s="2" t="s">
        <v>4202</v>
      </c>
      <c r="K4" s="2" t="s">
        <v>4203</v>
      </c>
    </row>
    <row r="5" spans="1:21" ht="24.75" thickTop="1" thickBot="1" x14ac:dyDescent="0.3">
      <c r="A5" s="1" t="s">
        <v>14</v>
      </c>
      <c r="B5" s="2" t="s">
        <v>4204</v>
      </c>
      <c r="C5" s="2" t="s">
        <v>4205</v>
      </c>
      <c r="D5" s="2" t="s">
        <v>4206</v>
      </c>
      <c r="E5" s="2" t="s">
        <v>4207</v>
      </c>
      <c r="F5" s="2" t="s">
        <v>1163</v>
      </c>
      <c r="G5" s="2" t="s">
        <v>29</v>
      </c>
      <c r="H5" s="2" t="s">
        <v>4208</v>
      </c>
      <c r="I5" s="2" t="s">
        <v>4209</v>
      </c>
      <c r="J5" s="2" t="s">
        <v>4210</v>
      </c>
      <c r="K5" s="2" t="s">
        <v>4211</v>
      </c>
    </row>
    <row r="6" spans="1:21" ht="24.75" thickTop="1" thickBot="1" x14ac:dyDescent="0.3">
      <c r="A6" s="1" t="s">
        <v>25</v>
      </c>
      <c r="B6" s="2" t="s">
        <v>4212</v>
      </c>
      <c r="C6" s="2" t="s">
        <v>4213</v>
      </c>
      <c r="D6" s="2" t="s">
        <v>4214</v>
      </c>
      <c r="E6" s="2" t="s">
        <v>432</v>
      </c>
      <c r="F6" s="2" t="s">
        <v>1172</v>
      </c>
      <c r="G6" s="2" t="s">
        <v>4215</v>
      </c>
      <c r="H6" s="2" t="s">
        <v>4216</v>
      </c>
      <c r="I6" s="2" t="s">
        <v>4217</v>
      </c>
      <c r="J6" s="2" t="s">
        <v>4218</v>
      </c>
      <c r="K6" s="2" t="s">
        <v>4219</v>
      </c>
    </row>
    <row r="7" spans="1:21" ht="24.75" thickTop="1" thickBot="1" x14ac:dyDescent="0.3">
      <c r="A7" s="1" t="s">
        <v>36</v>
      </c>
      <c r="B7" s="2" t="s">
        <v>4220</v>
      </c>
      <c r="C7" s="2" t="s">
        <v>4221</v>
      </c>
      <c r="D7" s="2" t="s">
        <v>4222</v>
      </c>
      <c r="E7" s="2" t="s">
        <v>4223</v>
      </c>
      <c r="F7" s="2" t="s">
        <v>4224</v>
      </c>
      <c r="G7" s="2" t="s">
        <v>4225</v>
      </c>
      <c r="H7" s="2" t="s">
        <v>4226</v>
      </c>
      <c r="I7" s="2" t="s">
        <v>4227</v>
      </c>
      <c r="J7" s="2" t="s">
        <v>4228</v>
      </c>
      <c r="K7" s="2" t="s">
        <v>4229</v>
      </c>
    </row>
    <row r="8" spans="1:21" ht="24.75" thickTop="1" thickBot="1" x14ac:dyDescent="0.3">
      <c r="A8" s="1" t="s">
        <v>47</v>
      </c>
      <c r="B8" s="2" t="s">
        <v>4230</v>
      </c>
      <c r="C8" s="2" t="s">
        <v>4231</v>
      </c>
      <c r="D8" s="2" t="s">
        <v>1961</v>
      </c>
      <c r="E8" s="2" t="s">
        <v>4232</v>
      </c>
      <c r="F8" s="2" t="s">
        <v>4233</v>
      </c>
      <c r="G8" s="2" t="s">
        <v>4234</v>
      </c>
      <c r="H8" s="2" t="s">
        <v>4235</v>
      </c>
      <c r="I8" s="2" t="s">
        <v>4236</v>
      </c>
      <c r="J8" s="2" t="s">
        <v>4237</v>
      </c>
      <c r="K8" s="2" t="s">
        <v>4238</v>
      </c>
    </row>
    <row r="9" spans="1:21" ht="24.75" thickTop="1" thickBot="1" x14ac:dyDescent="0.3">
      <c r="A9" s="1" t="s">
        <v>58</v>
      </c>
      <c r="B9" s="2" t="s">
        <v>4239</v>
      </c>
      <c r="C9" s="2" t="s">
        <v>1198</v>
      </c>
      <c r="D9" s="2" t="s">
        <v>1034</v>
      </c>
      <c r="E9" s="2" t="s">
        <v>4240</v>
      </c>
      <c r="F9" s="2" t="s">
        <v>4241</v>
      </c>
      <c r="G9" s="2" t="s">
        <v>4242</v>
      </c>
      <c r="H9" s="2" t="s">
        <v>4243</v>
      </c>
      <c r="I9" s="2" t="s">
        <v>4244</v>
      </c>
      <c r="J9" s="2" t="s">
        <v>4245</v>
      </c>
      <c r="K9" s="2" t="s">
        <v>4246</v>
      </c>
    </row>
    <row r="10" spans="1:21" ht="24.75" thickTop="1" thickBot="1" x14ac:dyDescent="0.3">
      <c r="A10" s="1" t="s">
        <v>69</v>
      </c>
      <c r="B10" s="2" t="s">
        <v>4247</v>
      </c>
      <c r="C10" s="2" t="s">
        <v>4248</v>
      </c>
      <c r="D10" s="2" t="s">
        <v>72</v>
      </c>
      <c r="E10" s="2" t="s">
        <v>4249</v>
      </c>
      <c r="F10" s="2" t="s">
        <v>4250</v>
      </c>
      <c r="G10" s="2" t="s">
        <v>4251</v>
      </c>
      <c r="H10" s="2" t="s">
        <v>4252</v>
      </c>
      <c r="I10" s="2" t="s">
        <v>4253</v>
      </c>
      <c r="J10" s="2" t="s">
        <v>4254</v>
      </c>
      <c r="K10" s="2" t="s">
        <v>4255</v>
      </c>
    </row>
    <row r="11" spans="1:21" ht="24.75" thickTop="1" thickBot="1" x14ac:dyDescent="0.3">
      <c r="A11" s="1" t="s">
        <v>80</v>
      </c>
      <c r="B11" s="2" t="s">
        <v>4256</v>
      </c>
      <c r="C11" s="2" t="s">
        <v>4257</v>
      </c>
      <c r="D11" s="2" t="s">
        <v>4258</v>
      </c>
      <c r="E11" s="2" t="s">
        <v>4259</v>
      </c>
      <c r="F11" s="2" t="s">
        <v>4260</v>
      </c>
      <c r="G11" s="2" t="s">
        <v>4261</v>
      </c>
      <c r="H11" s="2" t="s">
        <v>4262</v>
      </c>
      <c r="I11" s="2" t="s">
        <v>4263</v>
      </c>
      <c r="J11" s="2" t="s">
        <v>4264</v>
      </c>
      <c r="K11" s="2" t="s">
        <v>4265</v>
      </c>
      <c r="O11" s="1" t="s">
        <v>102</v>
      </c>
      <c r="P11" t="s">
        <v>213</v>
      </c>
      <c r="Q11" t="s">
        <v>1148</v>
      </c>
      <c r="S11" t="s">
        <v>4363</v>
      </c>
    </row>
    <row r="12" spans="1:21" ht="24.75" thickTop="1" thickBot="1" x14ac:dyDescent="0.3">
      <c r="A12" s="1" t="s">
        <v>91</v>
      </c>
      <c r="B12" s="2" t="s">
        <v>4266</v>
      </c>
      <c r="C12" s="2" t="s">
        <v>4267</v>
      </c>
      <c r="D12" s="2" t="s">
        <v>4268</v>
      </c>
      <c r="E12" s="2" t="s">
        <v>4269</v>
      </c>
      <c r="F12" s="2" t="s">
        <v>4270</v>
      </c>
      <c r="G12" s="2" t="s">
        <v>4271</v>
      </c>
      <c r="H12" s="2" t="s">
        <v>4272</v>
      </c>
      <c r="I12" s="2" t="s">
        <v>4273</v>
      </c>
      <c r="J12" s="2" t="s">
        <v>4274</v>
      </c>
      <c r="K12" s="2" t="s">
        <v>4275</v>
      </c>
      <c r="N12" s="1">
        <v>1</v>
      </c>
      <c r="O12" s="2">
        <v>2.66</v>
      </c>
      <c r="P12" s="2">
        <v>2.4300000000000002</v>
      </c>
      <c r="Q12" s="2">
        <v>2.96</v>
      </c>
      <c r="S12" s="16">
        <f>O12*25.407</f>
        <v>67.582620000000006</v>
      </c>
      <c r="T12" s="16">
        <f t="shared" ref="T12:U21" si="0">P12*25.407</f>
        <v>61.739010000000007</v>
      </c>
      <c r="U12" s="16">
        <f t="shared" si="0"/>
        <v>75.204719999999995</v>
      </c>
    </row>
    <row r="13" spans="1:21" ht="24.75" thickTop="1" thickBot="1" x14ac:dyDescent="0.3">
      <c r="A13" s="1" t="s">
        <v>102</v>
      </c>
      <c r="B13" s="2" t="s">
        <v>4276</v>
      </c>
      <c r="C13" s="2" t="s">
        <v>4277</v>
      </c>
      <c r="D13" s="2" t="s">
        <v>4278</v>
      </c>
      <c r="E13" s="2" t="s">
        <v>4279</v>
      </c>
      <c r="F13" s="2" t="s">
        <v>4280</v>
      </c>
      <c r="G13" s="2" t="s">
        <v>4281</v>
      </c>
      <c r="H13" s="2" t="s">
        <v>4282</v>
      </c>
      <c r="I13" s="2" t="s">
        <v>4283</v>
      </c>
      <c r="J13" s="2" t="s">
        <v>4284</v>
      </c>
      <c r="K13" s="2" t="s">
        <v>4285</v>
      </c>
      <c r="N13" s="1">
        <v>2</v>
      </c>
      <c r="O13" s="2">
        <v>3.23</v>
      </c>
      <c r="P13" s="2">
        <v>2.95</v>
      </c>
      <c r="Q13" s="2">
        <v>3.6</v>
      </c>
      <c r="S13" s="16">
        <f t="shared" ref="S13:S21" si="1">O13*25.407</f>
        <v>82.064610000000002</v>
      </c>
      <c r="T13" s="16">
        <f t="shared" si="0"/>
        <v>74.95065000000001</v>
      </c>
      <c r="U13" s="16">
        <f t="shared" si="0"/>
        <v>91.465199999999996</v>
      </c>
    </row>
    <row r="14" spans="1:21" ht="24.75" thickTop="1" thickBot="1" x14ac:dyDescent="0.3">
      <c r="A14" s="1" t="s">
        <v>113</v>
      </c>
      <c r="B14" s="2" t="s">
        <v>4286</v>
      </c>
      <c r="C14" s="2" t="s">
        <v>4287</v>
      </c>
      <c r="D14" s="2" t="s">
        <v>4288</v>
      </c>
      <c r="E14" s="2" t="s">
        <v>4289</v>
      </c>
      <c r="F14" s="2" t="s">
        <v>4290</v>
      </c>
      <c r="G14" s="2" t="s">
        <v>4291</v>
      </c>
      <c r="H14" s="2" t="s">
        <v>4292</v>
      </c>
      <c r="I14" s="2" t="s">
        <v>4293</v>
      </c>
      <c r="J14" s="2" t="s">
        <v>4294</v>
      </c>
      <c r="K14" s="2" t="s">
        <v>4295</v>
      </c>
      <c r="N14" s="1">
        <v>5</v>
      </c>
      <c r="O14" s="2">
        <v>4.18</v>
      </c>
      <c r="P14" s="2">
        <v>3.81</v>
      </c>
      <c r="Q14" s="2">
        <v>4.66</v>
      </c>
      <c r="S14" s="16">
        <f t="shared" si="1"/>
        <v>106.20125999999999</v>
      </c>
      <c r="T14" s="16">
        <f t="shared" si="0"/>
        <v>96.800669999999997</v>
      </c>
      <c r="U14" s="16">
        <f t="shared" si="0"/>
        <v>118.39662</v>
      </c>
    </row>
    <row r="15" spans="1:21" ht="24.75" thickTop="1" thickBot="1" x14ac:dyDescent="0.3">
      <c r="A15" s="1" t="s">
        <v>124</v>
      </c>
      <c r="B15" s="2" t="s">
        <v>4296</v>
      </c>
      <c r="C15" s="2" t="s">
        <v>4297</v>
      </c>
      <c r="D15" s="2" t="s">
        <v>4298</v>
      </c>
      <c r="E15" s="2" t="s">
        <v>4299</v>
      </c>
      <c r="F15" s="2" t="s">
        <v>4300</v>
      </c>
      <c r="G15" s="2" t="s">
        <v>4301</v>
      </c>
      <c r="H15" s="2" t="s">
        <v>4302</v>
      </c>
      <c r="I15" s="2" t="s">
        <v>2985</v>
      </c>
      <c r="J15" s="2" t="s">
        <v>4303</v>
      </c>
      <c r="K15" s="2" t="s">
        <v>4304</v>
      </c>
      <c r="N15" s="1">
        <v>10</v>
      </c>
      <c r="O15" s="2">
        <v>5</v>
      </c>
      <c r="P15" s="2">
        <v>4.54</v>
      </c>
      <c r="Q15" s="2">
        <v>5.56</v>
      </c>
      <c r="S15" s="16">
        <f t="shared" si="1"/>
        <v>127.035</v>
      </c>
      <c r="T15" s="16">
        <f t="shared" si="0"/>
        <v>115.34778</v>
      </c>
      <c r="U15" s="16">
        <f t="shared" si="0"/>
        <v>141.26291999999998</v>
      </c>
    </row>
    <row r="16" spans="1:21" ht="24.75" thickTop="1" thickBot="1" x14ac:dyDescent="0.3">
      <c r="A16" s="1" t="s">
        <v>135</v>
      </c>
      <c r="B16" s="2" t="s">
        <v>4305</v>
      </c>
      <c r="C16" s="2" t="s">
        <v>4306</v>
      </c>
      <c r="D16" s="2" t="s">
        <v>4307</v>
      </c>
      <c r="E16" s="2" t="s">
        <v>4308</v>
      </c>
      <c r="F16" s="2" t="s">
        <v>4309</v>
      </c>
      <c r="G16" s="2" t="s">
        <v>4310</v>
      </c>
      <c r="H16" s="2" t="s">
        <v>4311</v>
      </c>
      <c r="I16" s="2" t="s">
        <v>1475</v>
      </c>
      <c r="J16" s="2" t="s">
        <v>1476</v>
      </c>
      <c r="K16" s="2" t="s">
        <v>1092</v>
      </c>
      <c r="N16" s="1">
        <v>25</v>
      </c>
      <c r="O16" s="2">
        <v>6.25</v>
      </c>
      <c r="P16" s="2">
        <v>5.62</v>
      </c>
      <c r="Q16" s="2">
        <v>6.92</v>
      </c>
      <c r="S16" s="16">
        <f t="shared" si="1"/>
        <v>158.79374999999999</v>
      </c>
      <c r="T16" s="16">
        <f t="shared" si="0"/>
        <v>142.78734</v>
      </c>
      <c r="U16" s="16">
        <f t="shared" si="0"/>
        <v>175.81644</v>
      </c>
    </row>
    <row r="17" spans="1:21" ht="24.75" thickTop="1" thickBot="1" x14ac:dyDescent="0.3">
      <c r="A17" s="1" t="s">
        <v>146</v>
      </c>
      <c r="B17" s="2" t="s">
        <v>4312</v>
      </c>
      <c r="C17" s="2" t="s">
        <v>4313</v>
      </c>
      <c r="D17" s="2" t="s">
        <v>4314</v>
      </c>
      <c r="E17" s="2" t="s">
        <v>4315</v>
      </c>
      <c r="F17" s="2" t="s">
        <v>4316</v>
      </c>
      <c r="G17" s="2" t="s">
        <v>4317</v>
      </c>
      <c r="H17" s="2" t="s">
        <v>4318</v>
      </c>
      <c r="I17" s="2" t="s">
        <v>4319</v>
      </c>
      <c r="J17" s="2" t="s">
        <v>4320</v>
      </c>
      <c r="K17" s="2" t="s">
        <v>4321</v>
      </c>
      <c r="N17" s="1">
        <v>50</v>
      </c>
      <c r="O17" s="2">
        <v>7.34</v>
      </c>
      <c r="P17" s="2">
        <v>6.55</v>
      </c>
      <c r="Q17" s="2">
        <v>8.09</v>
      </c>
      <c r="S17" s="16">
        <f t="shared" si="1"/>
        <v>186.48738</v>
      </c>
      <c r="T17" s="16">
        <f t="shared" si="0"/>
        <v>166.41585000000001</v>
      </c>
      <c r="U17" s="16">
        <f t="shared" si="0"/>
        <v>205.54263</v>
      </c>
    </row>
    <row r="18" spans="1:21" ht="24.75" thickTop="1" thickBot="1" x14ac:dyDescent="0.3">
      <c r="A18" s="1" t="s">
        <v>157</v>
      </c>
      <c r="B18" s="2" t="s">
        <v>4322</v>
      </c>
      <c r="C18" s="2" t="s">
        <v>4323</v>
      </c>
      <c r="D18" s="2" t="s">
        <v>4324</v>
      </c>
      <c r="E18" s="2" t="s">
        <v>4325</v>
      </c>
      <c r="F18" s="2" t="s">
        <v>4326</v>
      </c>
      <c r="G18" s="2" t="s">
        <v>4327</v>
      </c>
      <c r="H18" s="2" t="s">
        <v>4328</v>
      </c>
      <c r="I18" s="2" t="s">
        <v>4329</v>
      </c>
      <c r="J18" s="2" t="s">
        <v>926</v>
      </c>
      <c r="K18" s="2" t="s">
        <v>4330</v>
      </c>
      <c r="N18" s="1">
        <v>100</v>
      </c>
      <c r="O18" s="2">
        <v>8.5500000000000007</v>
      </c>
      <c r="P18" s="2">
        <v>7.57</v>
      </c>
      <c r="Q18" s="2">
        <v>9.4</v>
      </c>
      <c r="S18" s="16">
        <f t="shared" si="1"/>
        <v>217.22985000000003</v>
      </c>
      <c r="T18" s="16">
        <f t="shared" si="0"/>
        <v>192.33099000000001</v>
      </c>
      <c r="U18" s="16">
        <f t="shared" si="0"/>
        <v>238.82580000000002</v>
      </c>
    </row>
    <row r="19" spans="1:21" ht="24.75" thickTop="1" thickBot="1" x14ac:dyDescent="0.3">
      <c r="A19" s="1" t="s">
        <v>168</v>
      </c>
      <c r="B19" s="2" t="s">
        <v>4331</v>
      </c>
      <c r="C19" s="2" t="s">
        <v>4332</v>
      </c>
      <c r="D19" s="2" t="s">
        <v>4333</v>
      </c>
      <c r="E19" s="2" t="s">
        <v>4334</v>
      </c>
      <c r="F19" s="2" t="s">
        <v>3176</v>
      </c>
      <c r="G19" s="2" t="s">
        <v>4335</v>
      </c>
      <c r="H19" s="2" t="s">
        <v>4336</v>
      </c>
      <c r="I19" s="2" t="s">
        <v>4337</v>
      </c>
      <c r="J19" s="2" t="s">
        <v>2259</v>
      </c>
      <c r="K19" s="2" t="s">
        <v>4338</v>
      </c>
      <c r="N19" s="1">
        <v>200</v>
      </c>
      <c r="O19" s="2">
        <v>9.92</v>
      </c>
      <c r="P19" s="2">
        <v>8.6999999999999993</v>
      </c>
      <c r="Q19" s="2">
        <v>10.9</v>
      </c>
      <c r="S19" s="16">
        <f t="shared" si="1"/>
        <v>252.03744</v>
      </c>
      <c r="T19" s="16">
        <f t="shared" si="0"/>
        <v>221.04089999999999</v>
      </c>
      <c r="U19" s="16">
        <f t="shared" si="0"/>
        <v>276.93630000000002</v>
      </c>
    </row>
    <row r="20" spans="1:21" ht="24.75" thickTop="1" thickBot="1" x14ac:dyDescent="0.3">
      <c r="A20" s="1" t="s">
        <v>179</v>
      </c>
      <c r="B20" s="2" t="s">
        <v>4339</v>
      </c>
      <c r="C20" s="2" t="s">
        <v>4340</v>
      </c>
      <c r="D20" s="2" t="s">
        <v>4341</v>
      </c>
      <c r="E20" s="2" t="s">
        <v>4342</v>
      </c>
      <c r="F20" s="2" t="s">
        <v>2082</v>
      </c>
      <c r="G20" s="2" t="s">
        <v>3012</v>
      </c>
      <c r="H20" s="2" t="s">
        <v>4343</v>
      </c>
      <c r="I20" s="2" t="s">
        <v>4344</v>
      </c>
      <c r="J20" s="2" t="s">
        <v>4345</v>
      </c>
      <c r="K20" s="2" t="s">
        <v>4346</v>
      </c>
      <c r="N20" s="1">
        <v>500</v>
      </c>
      <c r="O20" s="2">
        <v>12</v>
      </c>
      <c r="P20" s="2">
        <v>10.4</v>
      </c>
      <c r="Q20" s="2">
        <v>13.1</v>
      </c>
      <c r="S20" s="16">
        <f t="shared" si="1"/>
        <v>304.88400000000001</v>
      </c>
      <c r="T20" s="16">
        <f t="shared" si="0"/>
        <v>264.2328</v>
      </c>
      <c r="U20" s="16">
        <f t="shared" si="0"/>
        <v>332.83170000000001</v>
      </c>
    </row>
    <row r="21" spans="1:21" ht="24.75" thickTop="1" thickBot="1" x14ac:dyDescent="0.3">
      <c r="A21" s="1" t="s">
        <v>190</v>
      </c>
      <c r="B21" s="2" t="s">
        <v>4347</v>
      </c>
      <c r="C21" s="2" t="s">
        <v>4348</v>
      </c>
      <c r="D21" s="2" t="s">
        <v>3739</v>
      </c>
      <c r="E21" s="2" t="s">
        <v>3740</v>
      </c>
      <c r="F21" s="2" t="s">
        <v>4349</v>
      </c>
      <c r="G21" s="2" t="s">
        <v>4350</v>
      </c>
      <c r="H21" s="2" t="s">
        <v>4351</v>
      </c>
      <c r="I21" s="2" t="s">
        <v>4352</v>
      </c>
      <c r="J21" s="2" t="s">
        <v>4353</v>
      </c>
      <c r="K21" s="2" t="s">
        <v>4354</v>
      </c>
      <c r="N21" s="1">
        <v>1000</v>
      </c>
      <c r="O21" s="2">
        <v>13.8</v>
      </c>
      <c r="P21" s="2">
        <v>11.8</v>
      </c>
      <c r="Q21" s="2">
        <v>15.1</v>
      </c>
      <c r="S21" s="16">
        <f t="shared" si="1"/>
        <v>350.61660000000001</v>
      </c>
      <c r="T21" s="16">
        <f t="shared" si="0"/>
        <v>299.80260000000004</v>
      </c>
      <c r="U21" s="16">
        <f t="shared" si="0"/>
        <v>383.64569999999998</v>
      </c>
    </row>
    <row r="22" spans="1:21" ht="24.75" thickTop="1" thickBot="1" x14ac:dyDescent="0.3">
      <c r="A22" s="1" t="s">
        <v>201</v>
      </c>
      <c r="B22" s="2" t="s">
        <v>1304</v>
      </c>
      <c r="C22" s="2" t="s">
        <v>383</v>
      </c>
      <c r="D22" s="2" t="s">
        <v>3748</v>
      </c>
      <c r="E22" s="2" t="s">
        <v>4355</v>
      </c>
      <c r="F22" s="2" t="s">
        <v>3750</v>
      </c>
      <c r="G22" s="2" t="s">
        <v>4356</v>
      </c>
      <c r="H22" s="2" t="s">
        <v>4357</v>
      </c>
      <c r="I22" s="2" t="s">
        <v>4358</v>
      </c>
      <c r="J22" s="2" t="s">
        <v>4359</v>
      </c>
      <c r="K22" s="2" t="s">
        <v>4360</v>
      </c>
      <c r="N22" s="80">
        <v>15</v>
      </c>
      <c r="O22" s="35">
        <f>2.7233*N22^0.2539</f>
        <v>5.4163292523125879</v>
      </c>
      <c r="P22" s="81">
        <f>2.5004*N22^0.2469</f>
        <v>4.8796247124806298</v>
      </c>
      <c r="Q22" s="81">
        <f>3.0411*N22^0.251</f>
        <v>6.0010826376011579</v>
      </c>
      <c r="R22" s="38"/>
      <c r="S22" s="81">
        <f t="shared" ref="S22:U23" si="2">O22*25.406</f>
        <v>137.6072609842536</v>
      </c>
      <c r="T22" s="81">
        <f t="shared" si="2"/>
        <v>123.97174544528288</v>
      </c>
      <c r="U22" s="81">
        <f t="shared" si="2"/>
        <v>152.46350549089502</v>
      </c>
    </row>
    <row r="23" spans="1:21" ht="15.75" thickTop="1" x14ac:dyDescent="0.25">
      <c r="A23" s="91" t="s">
        <v>4361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N23" s="80">
        <v>30</v>
      </c>
      <c r="O23" s="35">
        <f>2.7233*N23^0.2539</f>
        <v>6.4585729991646534</v>
      </c>
      <c r="P23" s="81">
        <f>2.5004*N23^0.2469</f>
        <v>5.790428829202753</v>
      </c>
      <c r="Q23" s="81">
        <f>3.0411*N23^0.251</f>
        <v>7.1414785509010459</v>
      </c>
      <c r="R23" s="38"/>
      <c r="S23" s="81">
        <f t="shared" si="2"/>
        <v>164.08650561677717</v>
      </c>
      <c r="T23" s="81">
        <f t="shared" si="2"/>
        <v>147.11163483472512</v>
      </c>
      <c r="U23" s="81">
        <f t="shared" si="2"/>
        <v>181.43640406419198</v>
      </c>
    </row>
    <row r="24" spans="1:21" ht="22.5" customHeight="1" x14ac:dyDescent="0.25">
      <c r="A24" s="93" t="s">
        <v>4362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21" ht="15.75" thickBot="1" x14ac:dyDescent="0.3">
      <c r="A25" s="82" t="s">
        <v>3995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1" ht="15.75" thickTop="1" x14ac:dyDescent="0.25"/>
  </sheetData>
  <mergeCells count="6">
    <mergeCell ref="A25:K25"/>
    <mergeCell ref="A1:K1"/>
    <mergeCell ref="A2:A3"/>
    <mergeCell ref="B2:K2"/>
    <mergeCell ref="A23:K23"/>
    <mergeCell ref="A24:K24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I1" workbookViewId="0">
      <selection activeCell="R16" sqref="R16:T16"/>
    </sheetView>
  </sheetViews>
  <sheetFormatPr defaultRowHeight="15" x14ac:dyDescent="0.25"/>
  <cols>
    <col min="13" max="13" width="9.7109375" bestFit="1" customWidth="1"/>
    <col min="15" max="15" width="10.7109375" bestFit="1" customWidth="1"/>
    <col min="18" max="19" width="9.140625" style="38"/>
    <col min="21" max="21" width="29" customWidth="1"/>
  </cols>
  <sheetData>
    <row r="1" spans="1:21" x14ac:dyDescent="0.25">
      <c r="A1" s="17" t="s">
        <v>214</v>
      </c>
    </row>
    <row r="2" spans="1:21" ht="15.75" thickBot="1" x14ac:dyDescent="0.3">
      <c r="U2" s="5" t="s">
        <v>1320</v>
      </c>
    </row>
    <row r="3" spans="1:21" ht="18.75" customHeight="1" thickTop="1" thickBot="1" x14ac:dyDescent="0.3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U3" s="6" t="s">
        <v>1544</v>
      </c>
    </row>
    <row r="4" spans="1:21" ht="16.5" thickTop="1" thickBot="1" x14ac:dyDescent="0.3">
      <c r="A4" s="86" t="s">
        <v>1</v>
      </c>
      <c r="B4" s="88" t="s">
        <v>2</v>
      </c>
      <c r="C4" s="89"/>
      <c r="D4" s="89"/>
      <c r="E4" s="89"/>
      <c r="F4" s="89"/>
      <c r="G4" s="89"/>
      <c r="H4" s="89"/>
      <c r="I4" s="89"/>
      <c r="J4" s="89"/>
      <c r="K4" s="90"/>
      <c r="M4" t="s">
        <v>212</v>
      </c>
      <c r="N4" t="s">
        <v>102</v>
      </c>
      <c r="O4" t="s">
        <v>213</v>
      </c>
      <c r="P4" t="s">
        <v>1148</v>
      </c>
      <c r="Q4" s="38"/>
      <c r="R4" s="38" t="s">
        <v>4363</v>
      </c>
      <c r="T4" s="38"/>
      <c r="U4" s="6" t="s">
        <v>1545</v>
      </c>
    </row>
    <row r="5" spans="1:21" ht="16.5" thickTop="1" thickBot="1" x14ac:dyDescent="0.3">
      <c r="A5" s="87"/>
      <c r="B5" s="1">
        <v>1</v>
      </c>
      <c r="C5" s="1">
        <v>2</v>
      </c>
      <c r="D5" s="1">
        <v>5</v>
      </c>
      <c r="E5" s="1">
        <v>10</v>
      </c>
      <c r="F5" s="1">
        <v>25</v>
      </c>
      <c r="G5" s="1">
        <v>50</v>
      </c>
      <c r="H5" s="1">
        <v>100</v>
      </c>
      <c r="I5" s="1">
        <v>200</v>
      </c>
      <c r="J5" s="1">
        <v>500</v>
      </c>
      <c r="K5" s="1">
        <v>1000</v>
      </c>
      <c r="M5" s="1">
        <v>1</v>
      </c>
      <c r="N5" s="2">
        <v>2.83</v>
      </c>
      <c r="O5" s="2">
        <v>2.61</v>
      </c>
      <c r="P5" s="2">
        <v>3.09</v>
      </c>
      <c r="Q5" s="35"/>
      <c r="R5" s="35">
        <f>N5*25.407</f>
        <v>71.901809999999998</v>
      </c>
      <c r="S5" s="35">
        <f t="shared" ref="S5:T14" si="0">O5*25.407</f>
        <v>66.312269999999998</v>
      </c>
      <c r="T5" s="35">
        <f t="shared" si="0"/>
        <v>78.507629999999992</v>
      </c>
      <c r="U5" s="6" t="s">
        <v>1546</v>
      </c>
    </row>
    <row r="6" spans="1:21" ht="24.75" thickTop="1" thickBot="1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M6" s="1">
        <v>2</v>
      </c>
      <c r="N6" s="2">
        <v>3.44</v>
      </c>
      <c r="O6" s="2">
        <v>3.18</v>
      </c>
      <c r="P6" s="2">
        <v>3.76</v>
      </c>
      <c r="Q6" s="35"/>
      <c r="R6" s="35">
        <f t="shared" ref="R6:R14" si="1">N6*25.407</f>
        <v>87.400080000000003</v>
      </c>
      <c r="S6" s="35">
        <f t="shared" si="0"/>
        <v>80.794260000000008</v>
      </c>
      <c r="T6" s="35">
        <f t="shared" si="0"/>
        <v>95.530319999999989</v>
      </c>
      <c r="U6" s="6" t="s">
        <v>1547</v>
      </c>
    </row>
    <row r="7" spans="1:21" ht="24.75" thickTop="1" thickBot="1" x14ac:dyDescent="0.3">
      <c r="A7" s="1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M7" s="1">
        <v>5</v>
      </c>
      <c r="N7" s="2">
        <v>4.4800000000000004</v>
      </c>
      <c r="O7" s="2">
        <v>4.12</v>
      </c>
      <c r="P7" s="2">
        <v>4.88</v>
      </c>
      <c r="Q7" s="35"/>
      <c r="R7" s="35">
        <f t="shared" si="1"/>
        <v>113.82336000000001</v>
      </c>
      <c r="S7" s="35">
        <f t="shared" si="0"/>
        <v>104.67684</v>
      </c>
      <c r="T7" s="35">
        <f t="shared" si="0"/>
        <v>123.98616</v>
      </c>
      <c r="U7" s="6" t="s">
        <v>1548</v>
      </c>
    </row>
    <row r="8" spans="1:21" ht="24.75" thickTop="1" thickBot="1" x14ac:dyDescent="0.3">
      <c r="A8" s="1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M8" s="1">
        <v>10</v>
      </c>
      <c r="N8" s="2">
        <v>5.37</v>
      </c>
      <c r="O8" s="2">
        <v>4.93</v>
      </c>
      <c r="P8" s="2">
        <v>5.85</v>
      </c>
      <c r="Q8" s="35"/>
      <c r="R8" s="35">
        <f t="shared" si="1"/>
        <v>136.43558999999999</v>
      </c>
      <c r="S8" s="35">
        <f t="shared" si="0"/>
        <v>125.25650999999999</v>
      </c>
      <c r="T8" s="35">
        <f t="shared" si="0"/>
        <v>148.63094999999998</v>
      </c>
      <c r="U8" s="6" t="s">
        <v>1338</v>
      </c>
    </row>
    <row r="9" spans="1:21" ht="24.75" thickTop="1" thickBot="1" x14ac:dyDescent="0.3">
      <c r="A9" s="1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M9" s="1">
        <v>25</v>
      </c>
      <c r="N9" s="2">
        <v>6.73</v>
      </c>
      <c r="O9" s="2">
        <v>6.14</v>
      </c>
      <c r="P9" s="2">
        <v>7.31</v>
      </c>
      <c r="Q9" s="35"/>
      <c r="R9" s="35">
        <f t="shared" si="1"/>
        <v>170.98911000000001</v>
      </c>
      <c r="S9" s="35">
        <f t="shared" si="0"/>
        <v>155.99897999999999</v>
      </c>
      <c r="T9" s="35">
        <f t="shared" si="0"/>
        <v>185.72516999999999</v>
      </c>
    </row>
    <row r="10" spans="1:21" ht="24.75" thickTop="1" thickBot="1" x14ac:dyDescent="0.3">
      <c r="A10" s="1" t="s">
        <v>47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57</v>
      </c>
      <c r="M10" s="1">
        <v>50</v>
      </c>
      <c r="N10" s="2">
        <v>7.93</v>
      </c>
      <c r="O10" s="2">
        <v>7.17</v>
      </c>
      <c r="P10" s="2">
        <v>8.58</v>
      </c>
      <c r="Q10" s="35"/>
      <c r="R10" s="35">
        <f t="shared" si="1"/>
        <v>201.47751</v>
      </c>
      <c r="S10" s="35">
        <f t="shared" si="0"/>
        <v>182.16819000000001</v>
      </c>
      <c r="T10" s="35">
        <f t="shared" si="0"/>
        <v>217.99206000000001</v>
      </c>
    </row>
    <row r="11" spans="1:21" ht="24.75" thickTop="1" thickBot="1" x14ac:dyDescent="0.3">
      <c r="A11" s="1" t="s">
        <v>58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M11" s="1">
        <v>100</v>
      </c>
      <c r="N11" s="2">
        <v>9.2799999999999994</v>
      </c>
      <c r="O11" s="2">
        <v>8.32</v>
      </c>
      <c r="P11" s="2">
        <v>10</v>
      </c>
      <c r="Q11" s="35"/>
      <c r="R11" s="35">
        <f t="shared" si="1"/>
        <v>235.77695999999997</v>
      </c>
      <c r="S11" s="35">
        <f t="shared" si="0"/>
        <v>211.38624000000002</v>
      </c>
      <c r="T11" s="35">
        <f t="shared" si="0"/>
        <v>254.07</v>
      </c>
    </row>
    <row r="12" spans="1:21" ht="24.75" thickTop="1" thickBot="1" x14ac:dyDescent="0.3">
      <c r="A12" s="1" t="s">
        <v>69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79</v>
      </c>
      <c r="M12" s="1">
        <v>200</v>
      </c>
      <c r="N12" s="2">
        <v>10.8</v>
      </c>
      <c r="O12" s="2">
        <v>9.58</v>
      </c>
      <c r="P12" s="2">
        <v>11.6</v>
      </c>
      <c r="Q12" s="35"/>
      <c r="R12" s="35">
        <f t="shared" si="1"/>
        <v>274.3956</v>
      </c>
      <c r="S12" s="35">
        <f t="shared" si="0"/>
        <v>243.39905999999999</v>
      </c>
      <c r="T12" s="35">
        <f t="shared" si="0"/>
        <v>294.72120000000001</v>
      </c>
    </row>
    <row r="13" spans="1:21" ht="24.75" thickTop="1" thickBot="1" x14ac:dyDescent="0.3">
      <c r="A13" s="1" t="s">
        <v>80</v>
      </c>
      <c r="B13" s="2" t="s">
        <v>81</v>
      </c>
      <c r="C13" s="2" t="s">
        <v>82</v>
      </c>
      <c r="D13" s="2" t="s">
        <v>83</v>
      </c>
      <c r="E13" s="2" t="s">
        <v>84</v>
      </c>
      <c r="F13" s="2" t="s">
        <v>85</v>
      </c>
      <c r="G13" s="2" t="s">
        <v>86</v>
      </c>
      <c r="H13" s="2" t="s">
        <v>87</v>
      </c>
      <c r="I13" s="2" t="s">
        <v>88</v>
      </c>
      <c r="J13" s="2" t="s">
        <v>89</v>
      </c>
      <c r="K13" s="2" t="s">
        <v>90</v>
      </c>
      <c r="M13" s="1">
        <v>500</v>
      </c>
      <c r="N13" s="2">
        <v>13.1</v>
      </c>
      <c r="O13" s="2">
        <v>11.5</v>
      </c>
      <c r="P13" s="2">
        <v>14.1</v>
      </c>
      <c r="Q13" s="35"/>
      <c r="R13" s="35">
        <f t="shared" si="1"/>
        <v>332.83170000000001</v>
      </c>
      <c r="S13" s="35">
        <f t="shared" si="0"/>
        <v>292.18049999999999</v>
      </c>
      <c r="T13" s="35">
        <f t="shared" si="0"/>
        <v>358.23869999999999</v>
      </c>
    </row>
    <row r="14" spans="1:21" ht="24.75" thickTop="1" thickBot="1" x14ac:dyDescent="0.3">
      <c r="A14" s="1" t="s">
        <v>91</v>
      </c>
      <c r="B14" s="2" t="s">
        <v>92</v>
      </c>
      <c r="C14" s="2" t="s">
        <v>93</v>
      </c>
      <c r="D14" s="2" t="s">
        <v>94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100</v>
      </c>
      <c r="K14" s="2" t="s">
        <v>101</v>
      </c>
      <c r="M14" s="1">
        <v>1000</v>
      </c>
      <c r="N14" s="2">
        <v>15.1</v>
      </c>
      <c r="O14" s="2">
        <v>13.1</v>
      </c>
      <c r="P14" s="2">
        <v>16.3</v>
      </c>
      <c r="Q14" s="35"/>
      <c r="R14" s="35">
        <f t="shared" si="1"/>
        <v>383.64569999999998</v>
      </c>
      <c r="S14" s="35">
        <f t="shared" si="0"/>
        <v>332.83170000000001</v>
      </c>
      <c r="T14" s="35">
        <f t="shared" si="0"/>
        <v>414.13410000000005</v>
      </c>
    </row>
    <row r="15" spans="1:21" ht="24.75" thickTop="1" thickBot="1" x14ac:dyDescent="0.3">
      <c r="A15" s="1" t="s">
        <v>102</v>
      </c>
      <c r="B15" s="2" t="s">
        <v>103</v>
      </c>
      <c r="C15" s="2" t="s">
        <v>104</v>
      </c>
      <c r="D15" s="2" t="s">
        <v>105</v>
      </c>
      <c r="E15" s="2" t="s">
        <v>106</v>
      </c>
      <c r="F15" s="2" t="s">
        <v>107</v>
      </c>
      <c r="G15" s="2" t="s">
        <v>108</v>
      </c>
      <c r="H15" s="2" t="s">
        <v>109</v>
      </c>
      <c r="I15" s="2" t="s">
        <v>110</v>
      </c>
      <c r="J15" s="2" t="s">
        <v>111</v>
      </c>
      <c r="K15" s="2" t="s">
        <v>112</v>
      </c>
      <c r="M15" s="80">
        <v>15</v>
      </c>
      <c r="N15" s="35">
        <f>2.8955*M15^0.2582</f>
        <v>5.8262663187867805</v>
      </c>
      <c r="O15" s="81">
        <f>2.6849*M15^0.252</f>
        <v>5.312550998898697</v>
      </c>
      <c r="P15" s="81">
        <f>3.1685*M15^0.2553</f>
        <v>6.3257177480171789</v>
      </c>
      <c r="Q15" s="38"/>
      <c r="R15" s="81">
        <f t="shared" ref="R15:T16" si="2">N15*25.406</f>
        <v>148.02212209509693</v>
      </c>
      <c r="S15" s="81">
        <f t="shared" si="2"/>
        <v>134.9706706780203</v>
      </c>
      <c r="T15" s="81">
        <f t="shared" si="2"/>
        <v>160.71118510612445</v>
      </c>
    </row>
    <row r="16" spans="1:21" ht="24.75" thickTop="1" thickBot="1" x14ac:dyDescent="0.3">
      <c r="A16" s="1" t="s">
        <v>113</v>
      </c>
      <c r="B16" s="2" t="s">
        <v>114</v>
      </c>
      <c r="C16" s="2" t="s">
        <v>115</v>
      </c>
      <c r="D16" s="2" t="s">
        <v>116</v>
      </c>
      <c r="E16" s="2" t="s">
        <v>117</v>
      </c>
      <c r="F16" s="2" t="s">
        <v>118</v>
      </c>
      <c r="G16" s="2" t="s">
        <v>119</v>
      </c>
      <c r="H16" s="2" t="s">
        <v>120</v>
      </c>
      <c r="I16" s="2" t="s">
        <v>121</v>
      </c>
      <c r="J16" s="2" t="s">
        <v>122</v>
      </c>
      <c r="K16" s="2" t="s">
        <v>123</v>
      </c>
      <c r="M16" s="80">
        <v>30</v>
      </c>
      <c r="N16" s="35">
        <f>2.8955*M16^0.2582</f>
        <v>6.9681305263467141</v>
      </c>
      <c r="O16" s="81">
        <f>2.6849*M16^0.252</f>
        <v>6.3264877446392171</v>
      </c>
      <c r="P16" s="81">
        <f>3.1685*M16^0.2553</f>
        <v>7.5502749613510636</v>
      </c>
      <c r="Q16" s="38"/>
      <c r="R16" s="81">
        <f t="shared" si="2"/>
        <v>177.03232415236462</v>
      </c>
      <c r="S16" s="81">
        <f t="shared" si="2"/>
        <v>160.73074764030395</v>
      </c>
      <c r="T16" s="81">
        <f t="shared" si="2"/>
        <v>191.8222856680851</v>
      </c>
    </row>
    <row r="17" spans="1:15" ht="24.75" thickTop="1" thickBot="1" x14ac:dyDescent="0.3">
      <c r="A17" s="1" t="s">
        <v>124</v>
      </c>
      <c r="B17" s="2" t="s">
        <v>125</v>
      </c>
      <c r="C17" s="2" t="s">
        <v>126</v>
      </c>
      <c r="D17" s="2" t="s">
        <v>127</v>
      </c>
      <c r="E17" s="2" t="s">
        <v>128</v>
      </c>
      <c r="F17" s="2" t="s">
        <v>129</v>
      </c>
      <c r="G17" s="2" t="s">
        <v>130</v>
      </c>
      <c r="H17" s="2" t="s">
        <v>131</v>
      </c>
      <c r="I17" s="2" t="s">
        <v>132</v>
      </c>
      <c r="J17" s="2" t="s">
        <v>133</v>
      </c>
      <c r="K17" s="2" t="s">
        <v>134</v>
      </c>
    </row>
    <row r="18" spans="1:15" ht="24.75" thickTop="1" thickBot="1" x14ac:dyDescent="0.3">
      <c r="A18" s="1" t="s">
        <v>135</v>
      </c>
      <c r="B18" s="2" t="s">
        <v>136</v>
      </c>
      <c r="C18" s="2" t="s">
        <v>137</v>
      </c>
      <c r="D18" s="2" t="s">
        <v>138</v>
      </c>
      <c r="E18" s="2" t="s">
        <v>139</v>
      </c>
      <c r="F18" s="2" t="s">
        <v>140</v>
      </c>
      <c r="G18" s="2" t="s">
        <v>141</v>
      </c>
      <c r="H18" s="2" t="s">
        <v>142</v>
      </c>
      <c r="I18" s="2" t="s">
        <v>143</v>
      </c>
      <c r="J18" s="2" t="s">
        <v>144</v>
      </c>
      <c r="K18" s="2" t="s">
        <v>145</v>
      </c>
    </row>
    <row r="19" spans="1:15" ht="24.75" thickTop="1" thickBot="1" x14ac:dyDescent="0.3">
      <c r="A19" s="1" t="s">
        <v>146</v>
      </c>
      <c r="B19" s="2" t="s">
        <v>147</v>
      </c>
      <c r="C19" s="2" t="s">
        <v>148</v>
      </c>
      <c r="D19" s="2" t="s">
        <v>149</v>
      </c>
      <c r="E19" s="2" t="s">
        <v>150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155</v>
      </c>
      <c r="K19" s="2" t="s">
        <v>156</v>
      </c>
      <c r="M19">
        <v>2.83</v>
      </c>
    </row>
    <row r="20" spans="1:15" ht="24.75" thickTop="1" thickBot="1" x14ac:dyDescent="0.3">
      <c r="A20" s="1" t="s">
        <v>157</v>
      </c>
      <c r="B20" s="2" t="s">
        <v>158</v>
      </c>
      <c r="C20" s="2" t="s">
        <v>159</v>
      </c>
      <c r="D20" s="2" t="s">
        <v>160</v>
      </c>
      <c r="E20" s="2" t="s">
        <v>161</v>
      </c>
      <c r="F20" s="2" t="s">
        <v>162</v>
      </c>
      <c r="G20" s="2" t="s">
        <v>163</v>
      </c>
      <c r="H20" s="2" t="s">
        <v>164</v>
      </c>
      <c r="I20" s="2" t="s">
        <v>165</v>
      </c>
      <c r="J20" s="2" t="s">
        <v>166</v>
      </c>
      <c r="K20" s="2" t="s">
        <v>167</v>
      </c>
    </row>
    <row r="21" spans="1:15" ht="24.75" thickTop="1" thickBot="1" x14ac:dyDescent="0.3">
      <c r="A21" s="1" t="s">
        <v>168</v>
      </c>
      <c r="B21" s="2" t="s">
        <v>169</v>
      </c>
      <c r="C21" s="2" t="s">
        <v>170</v>
      </c>
      <c r="D21" s="2" t="s">
        <v>171</v>
      </c>
      <c r="E21" s="2" t="s">
        <v>172</v>
      </c>
      <c r="F21" s="2" t="s">
        <v>173</v>
      </c>
      <c r="G21" s="2" t="s">
        <v>174</v>
      </c>
      <c r="H21" s="2" t="s">
        <v>175</v>
      </c>
      <c r="I21" s="2" t="s">
        <v>176</v>
      </c>
      <c r="J21" s="2" t="s">
        <v>177</v>
      </c>
      <c r="K21" s="2" t="s">
        <v>178</v>
      </c>
      <c r="M21" s="9">
        <v>17734</v>
      </c>
      <c r="N21" s="8" t="s">
        <v>3767</v>
      </c>
      <c r="O21" s="9">
        <v>43395</v>
      </c>
    </row>
    <row r="22" spans="1:15" ht="24.75" thickTop="1" thickBot="1" x14ac:dyDescent="0.3">
      <c r="A22" s="1" t="s">
        <v>179</v>
      </c>
      <c r="B22" s="2" t="s">
        <v>180</v>
      </c>
      <c r="C22" s="2" t="s">
        <v>181</v>
      </c>
      <c r="D22" s="2" t="s">
        <v>182</v>
      </c>
      <c r="E22" s="2" t="s">
        <v>183</v>
      </c>
      <c r="F22" s="2" t="s">
        <v>184</v>
      </c>
      <c r="G22" s="2" t="s">
        <v>185</v>
      </c>
      <c r="H22" s="2" t="s">
        <v>186</v>
      </c>
      <c r="I22" s="2" t="s">
        <v>187</v>
      </c>
      <c r="J22" s="2" t="s">
        <v>188</v>
      </c>
      <c r="K22" s="2" t="s">
        <v>189</v>
      </c>
    </row>
    <row r="23" spans="1:15" ht="24.75" thickTop="1" thickBot="1" x14ac:dyDescent="0.3">
      <c r="A23" s="1" t="s">
        <v>190</v>
      </c>
      <c r="B23" s="2" t="s">
        <v>191</v>
      </c>
      <c r="C23" s="2" t="s">
        <v>192</v>
      </c>
      <c r="D23" s="2" t="s">
        <v>193</v>
      </c>
      <c r="E23" s="2" t="s">
        <v>194</v>
      </c>
      <c r="F23" s="2" t="s">
        <v>195</v>
      </c>
      <c r="G23" s="2" t="s">
        <v>196</v>
      </c>
      <c r="H23" s="2" t="s">
        <v>197</v>
      </c>
      <c r="I23" s="2" t="s">
        <v>198</v>
      </c>
      <c r="J23" s="2" t="s">
        <v>199</v>
      </c>
      <c r="K23" s="2" t="s">
        <v>200</v>
      </c>
    </row>
    <row r="24" spans="1:15" ht="24.75" thickTop="1" thickBot="1" x14ac:dyDescent="0.3">
      <c r="A24" s="1" t="s">
        <v>201</v>
      </c>
      <c r="B24" s="2" t="s">
        <v>202</v>
      </c>
      <c r="C24" s="2" t="s">
        <v>203</v>
      </c>
      <c r="D24" s="2" t="s">
        <v>204</v>
      </c>
      <c r="E24" s="2" t="s">
        <v>205</v>
      </c>
      <c r="F24" s="2" t="s">
        <v>206</v>
      </c>
      <c r="G24" s="2" t="s">
        <v>207</v>
      </c>
      <c r="H24" s="2" t="s">
        <v>208</v>
      </c>
      <c r="I24" s="2" t="s">
        <v>209</v>
      </c>
      <c r="J24" s="2" t="s">
        <v>210</v>
      </c>
      <c r="K24" s="2" t="s">
        <v>211</v>
      </c>
    </row>
    <row r="25" spans="1:15" ht="15.75" thickTop="1" x14ac:dyDescent="0.25"/>
  </sheetData>
  <mergeCells count="3">
    <mergeCell ref="A3:K3"/>
    <mergeCell ref="A4:A5"/>
    <mergeCell ref="B4:K4"/>
  </mergeCells>
  <hyperlinks>
    <hyperlink ref="A1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I1" workbookViewId="0">
      <selection activeCell="S4" sqref="S4:U14"/>
    </sheetView>
  </sheetViews>
  <sheetFormatPr defaultRowHeight="15" x14ac:dyDescent="0.25"/>
  <cols>
    <col min="16" max="16" width="9.7109375" bestFit="1" customWidth="1"/>
    <col min="21" max="21" width="9.5703125" customWidth="1"/>
    <col min="23" max="23" width="33.42578125" customWidth="1"/>
  </cols>
  <sheetData>
    <row r="1" spans="1:23" ht="18.75" customHeight="1" thickTop="1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3" ht="16.5" thickTop="1" thickBot="1" x14ac:dyDescent="0.3">
      <c r="A2" s="86" t="s">
        <v>1</v>
      </c>
      <c r="B2" s="88" t="s">
        <v>2</v>
      </c>
      <c r="C2" s="89"/>
      <c r="D2" s="89"/>
      <c r="E2" s="89"/>
      <c r="F2" s="89"/>
      <c r="G2" s="89"/>
      <c r="H2" s="89"/>
      <c r="I2" s="89"/>
      <c r="J2" s="89"/>
      <c r="K2" s="90"/>
      <c r="W2" s="5" t="s">
        <v>1320</v>
      </c>
    </row>
    <row r="3" spans="1:23" ht="16.5" thickTop="1" thickBot="1" x14ac:dyDescent="0.3">
      <c r="A3" s="87"/>
      <c r="B3" s="1">
        <v>1</v>
      </c>
      <c r="C3" s="1">
        <v>2</v>
      </c>
      <c r="D3" s="1">
        <v>5</v>
      </c>
      <c r="E3" s="1">
        <v>10</v>
      </c>
      <c r="F3" s="1">
        <v>25</v>
      </c>
      <c r="G3" s="1">
        <v>50</v>
      </c>
      <c r="H3" s="1">
        <v>100</v>
      </c>
      <c r="I3" s="1">
        <v>200</v>
      </c>
      <c r="J3" s="1">
        <v>500</v>
      </c>
      <c r="K3" s="1">
        <v>1000</v>
      </c>
      <c r="W3" s="6" t="s">
        <v>1540</v>
      </c>
    </row>
    <row r="4" spans="1:23" ht="25.5" thickTop="1" thickBot="1" x14ac:dyDescent="0.3">
      <c r="A4" s="1" t="s">
        <v>3</v>
      </c>
      <c r="B4" s="2" t="s">
        <v>215</v>
      </c>
      <c r="C4" s="2" t="s">
        <v>216</v>
      </c>
      <c r="D4" s="2" t="s">
        <v>217</v>
      </c>
      <c r="E4" s="2" t="s">
        <v>218</v>
      </c>
      <c r="F4" s="2" t="s">
        <v>219</v>
      </c>
      <c r="G4" s="2" t="s">
        <v>220</v>
      </c>
      <c r="H4" s="2" t="s">
        <v>221</v>
      </c>
      <c r="I4" s="2" t="s">
        <v>222</v>
      </c>
      <c r="J4" s="2" t="s">
        <v>223</v>
      </c>
      <c r="K4" s="2" t="s">
        <v>224</v>
      </c>
      <c r="N4" t="s">
        <v>212</v>
      </c>
      <c r="O4" t="s">
        <v>102</v>
      </c>
      <c r="P4" t="s">
        <v>213</v>
      </c>
      <c r="Q4" t="s">
        <v>1148</v>
      </c>
      <c r="S4" s="38" t="s">
        <v>4363</v>
      </c>
      <c r="T4" s="38"/>
      <c r="U4" s="38"/>
      <c r="W4" s="6" t="s">
        <v>1541</v>
      </c>
    </row>
    <row r="5" spans="1:23" ht="24.75" thickTop="1" thickBot="1" x14ac:dyDescent="0.3">
      <c r="A5" s="1" t="s">
        <v>14</v>
      </c>
      <c r="B5" s="2" t="s">
        <v>225</v>
      </c>
      <c r="C5" s="2" t="s">
        <v>226</v>
      </c>
      <c r="D5" s="2" t="s">
        <v>227</v>
      </c>
      <c r="E5" s="2" t="s">
        <v>228</v>
      </c>
      <c r="F5" s="2" t="s">
        <v>229</v>
      </c>
      <c r="G5" s="2" t="s">
        <v>230</v>
      </c>
      <c r="H5" s="2" t="s">
        <v>231</v>
      </c>
      <c r="I5" s="2" t="s">
        <v>22</v>
      </c>
      <c r="J5" s="2" t="s">
        <v>232</v>
      </c>
      <c r="K5" s="2" t="s">
        <v>24</v>
      </c>
      <c r="N5" s="1">
        <v>1</v>
      </c>
      <c r="O5" s="2">
        <v>2.78</v>
      </c>
      <c r="P5" s="2">
        <v>2.5499999999999998</v>
      </c>
      <c r="Q5" s="2">
        <v>3.07</v>
      </c>
      <c r="S5" s="35">
        <f>O5*25.407</f>
        <v>70.63145999999999</v>
      </c>
      <c r="T5" s="35">
        <f t="shared" ref="T5:U14" si="0">P5*25.407</f>
        <v>64.787849999999992</v>
      </c>
      <c r="U5" s="35">
        <f t="shared" si="0"/>
        <v>77.999489999999994</v>
      </c>
      <c r="W5" s="6" t="s">
        <v>1542</v>
      </c>
    </row>
    <row r="6" spans="1:23" ht="24.75" thickTop="1" thickBot="1" x14ac:dyDescent="0.3">
      <c r="A6" s="1" t="s">
        <v>25</v>
      </c>
      <c r="B6" s="2" t="s">
        <v>233</v>
      </c>
      <c r="C6" s="2" t="s">
        <v>234</v>
      </c>
      <c r="D6" s="2" t="s">
        <v>235</v>
      </c>
      <c r="E6" s="2" t="s">
        <v>236</v>
      </c>
      <c r="F6" s="2" t="s">
        <v>237</v>
      </c>
      <c r="G6" s="2" t="s">
        <v>238</v>
      </c>
      <c r="H6" s="2" t="s">
        <v>239</v>
      </c>
      <c r="I6" s="2" t="s">
        <v>240</v>
      </c>
      <c r="J6" s="2" t="s">
        <v>241</v>
      </c>
      <c r="K6" s="2" t="s">
        <v>35</v>
      </c>
      <c r="N6" s="1">
        <v>2</v>
      </c>
      <c r="O6" s="2">
        <v>3.38</v>
      </c>
      <c r="P6" s="2">
        <v>3.1</v>
      </c>
      <c r="Q6" s="2">
        <v>3.74</v>
      </c>
      <c r="S6" s="35">
        <f t="shared" ref="S6:S14" si="1">O6*25.407</f>
        <v>85.875659999999996</v>
      </c>
      <c r="T6" s="35">
        <f t="shared" si="0"/>
        <v>78.761700000000005</v>
      </c>
      <c r="U6" s="35">
        <f t="shared" si="0"/>
        <v>95.022180000000006</v>
      </c>
      <c r="W6" s="6" t="s">
        <v>1543</v>
      </c>
    </row>
    <row r="7" spans="1:23" ht="24.75" thickTop="1" thickBot="1" x14ac:dyDescent="0.3">
      <c r="A7" s="1" t="s">
        <v>36</v>
      </c>
      <c r="B7" s="2" t="s">
        <v>242</v>
      </c>
      <c r="C7" s="2" t="s">
        <v>243</v>
      </c>
      <c r="D7" s="2" t="s">
        <v>244</v>
      </c>
      <c r="E7" s="2" t="s">
        <v>245</v>
      </c>
      <c r="F7" s="2" t="s">
        <v>246</v>
      </c>
      <c r="G7" s="2" t="s">
        <v>247</v>
      </c>
      <c r="H7" s="2" t="s">
        <v>248</v>
      </c>
      <c r="I7" s="2" t="s">
        <v>44</v>
      </c>
      <c r="J7" s="2" t="s">
        <v>249</v>
      </c>
      <c r="K7" s="2" t="s">
        <v>250</v>
      </c>
      <c r="N7" s="1">
        <v>5</v>
      </c>
      <c r="O7" s="2">
        <v>4.4000000000000004</v>
      </c>
      <c r="P7" s="2">
        <v>4.0199999999999996</v>
      </c>
      <c r="Q7" s="2">
        <v>4.8600000000000003</v>
      </c>
      <c r="S7" s="35">
        <f t="shared" si="1"/>
        <v>111.7908</v>
      </c>
      <c r="T7" s="35">
        <f t="shared" si="0"/>
        <v>102.13613999999998</v>
      </c>
      <c r="U7" s="35">
        <f t="shared" si="0"/>
        <v>123.47802000000001</v>
      </c>
      <c r="W7" s="6" t="s">
        <v>1343</v>
      </c>
    </row>
    <row r="8" spans="1:23" ht="24.75" thickTop="1" thickBot="1" x14ac:dyDescent="0.3">
      <c r="A8" s="1" t="s">
        <v>47</v>
      </c>
      <c r="B8" s="2" t="s">
        <v>251</v>
      </c>
      <c r="C8" s="2" t="s">
        <v>252</v>
      </c>
      <c r="D8" s="2" t="s">
        <v>253</v>
      </c>
      <c r="E8" s="2" t="s">
        <v>254</v>
      </c>
      <c r="F8" s="2" t="s">
        <v>255</v>
      </c>
      <c r="G8" s="2" t="s">
        <v>256</v>
      </c>
      <c r="H8" s="2" t="s">
        <v>257</v>
      </c>
      <c r="I8" s="2" t="s">
        <v>258</v>
      </c>
      <c r="J8" s="2" t="s">
        <v>259</v>
      </c>
      <c r="K8" s="2" t="s">
        <v>260</v>
      </c>
      <c r="N8" s="1">
        <v>10</v>
      </c>
      <c r="O8" s="2">
        <v>5.28</v>
      </c>
      <c r="P8" s="2">
        <v>4.8</v>
      </c>
      <c r="Q8" s="2">
        <v>5.81</v>
      </c>
      <c r="S8" s="35">
        <f t="shared" si="1"/>
        <v>134.14896000000002</v>
      </c>
      <c r="T8" s="35">
        <f t="shared" si="0"/>
        <v>121.95359999999999</v>
      </c>
      <c r="U8" s="35">
        <f t="shared" si="0"/>
        <v>147.61466999999999</v>
      </c>
      <c r="W8" s="6" t="s">
        <v>1338</v>
      </c>
    </row>
    <row r="9" spans="1:23" ht="24.75" thickTop="1" thickBot="1" x14ac:dyDescent="0.3">
      <c r="A9" s="1" t="s">
        <v>58</v>
      </c>
      <c r="B9" s="2" t="s">
        <v>261</v>
      </c>
      <c r="C9" s="2" t="s">
        <v>262</v>
      </c>
      <c r="D9" s="2" t="s">
        <v>263</v>
      </c>
      <c r="E9" s="2" t="s">
        <v>264</v>
      </c>
      <c r="F9" s="2" t="s">
        <v>265</v>
      </c>
      <c r="G9" s="2" t="s">
        <v>266</v>
      </c>
      <c r="H9" s="2" t="s">
        <v>267</v>
      </c>
      <c r="I9" s="2" t="s">
        <v>268</v>
      </c>
      <c r="J9" s="2" t="s">
        <v>269</v>
      </c>
      <c r="K9" s="2" t="s">
        <v>270</v>
      </c>
      <c r="N9" s="1">
        <v>25</v>
      </c>
      <c r="O9" s="2">
        <v>6.62</v>
      </c>
      <c r="P9" s="2">
        <v>5.98</v>
      </c>
      <c r="Q9" s="2">
        <v>7.27</v>
      </c>
      <c r="S9" s="35">
        <f t="shared" si="1"/>
        <v>168.19434000000001</v>
      </c>
      <c r="T9" s="35">
        <f t="shared" si="0"/>
        <v>151.93386000000001</v>
      </c>
      <c r="U9" s="35">
        <f t="shared" si="0"/>
        <v>184.70889</v>
      </c>
    </row>
    <row r="10" spans="1:23" ht="24.75" thickTop="1" thickBot="1" x14ac:dyDescent="0.3">
      <c r="A10" s="1" t="s">
        <v>69</v>
      </c>
      <c r="B10" s="2" t="s">
        <v>271</v>
      </c>
      <c r="C10" s="2" t="s">
        <v>272</v>
      </c>
      <c r="D10" s="2" t="s">
        <v>273</v>
      </c>
      <c r="E10" s="2" t="s">
        <v>274</v>
      </c>
      <c r="F10" s="2" t="s">
        <v>275</v>
      </c>
      <c r="G10" s="2" t="s">
        <v>276</v>
      </c>
      <c r="H10" s="2" t="s">
        <v>277</v>
      </c>
      <c r="I10" s="2" t="s">
        <v>278</v>
      </c>
      <c r="J10" s="2" t="s">
        <v>279</v>
      </c>
      <c r="K10" s="2" t="s">
        <v>280</v>
      </c>
      <c r="N10" s="1">
        <v>50</v>
      </c>
      <c r="O10" s="2">
        <v>7.8</v>
      </c>
      <c r="P10" s="2">
        <v>6.98</v>
      </c>
      <c r="Q10" s="2">
        <v>8.5299999999999994</v>
      </c>
      <c r="S10" s="35">
        <f t="shared" si="1"/>
        <v>198.1746</v>
      </c>
      <c r="T10" s="35">
        <f t="shared" si="0"/>
        <v>177.34086000000002</v>
      </c>
      <c r="U10" s="35">
        <f t="shared" si="0"/>
        <v>216.72170999999997</v>
      </c>
    </row>
    <row r="11" spans="1:23" ht="24.75" thickTop="1" thickBot="1" x14ac:dyDescent="0.3">
      <c r="A11" s="1" t="s">
        <v>80</v>
      </c>
      <c r="B11" s="2" t="s">
        <v>281</v>
      </c>
      <c r="C11" s="2" t="s">
        <v>282</v>
      </c>
      <c r="D11" s="2" t="s">
        <v>283</v>
      </c>
      <c r="E11" s="2" t="s">
        <v>284</v>
      </c>
      <c r="F11" s="2" t="s">
        <v>285</v>
      </c>
      <c r="G11" s="2" t="s">
        <v>286</v>
      </c>
      <c r="H11" s="2" t="s">
        <v>287</v>
      </c>
      <c r="I11" s="2" t="s">
        <v>288</v>
      </c>
      <c r="J11" s="2" t="s">
        <v>289</v>
      </c>
      <c r="K11" s="2" t="s">
        <v>290</v>
      </c>
      <c r="N11" s="1">
        <v>100</v>
      </c>
      <c r="O11" s="2">
        <v>9.1199999999999992</v>
      </c>
      <c r="P11" s="2">
        <v>8.1</v>
      </c>
      <c r="Q11" s="2">
        <v>9.9499999999999993</v>
      </c>
      <c r="S11" s="35">
        <f t="shared" si="1"/>
        <v>231.71183999999997</v>
      </c>
      <c r="T11" s="35">
        <f t="shared" si="0"/>
        <v>205.79669999999999</v>
      </c>
      <c r="U11" s="35">
        <f t="shared" si="0"/>
        <v>252.79964999999999</v>
      </c>
    </row>
    <row r="12" spans="1:23" ht="24.75" thickTop="1" thickBot="1" x14ac:dyDescent="0.3">
      <c r="A12" s="1" t="s">
        <v>91</v>
      </c>
      <c r="B12" s="2" t="s">
        <v>291</v>
      </c>
      <c r="C12" s="2" t="s">
        <v>292</v>
      </c>
      <c r="D12" s="2" t="s">
        <v>293</v>
      </c>
      <c r="E12" s="2" t="s">
        <v>294</v>
      </c>
      <c r="F12" s="2" t="s">
        <v>295</v>
      </c>
      <c r="G12" s="2" t="s">
        <v>296</v>
      </c>
      <c r="H12" s="2" t="s">
        <v>297</v>
      </c>
      <c r="I12" s="2" t="s">
        <v>298</v>
      </c>
      <c r="J12" s="2" t="s">
        <v>299</v>
      </c>
      <c r="K12" s="2" t="s">
        <v>300</v>
      </c>
      <c r="N12" s="1">
        <v>200</v>
      </c>
      <c r="O12" s="2">
        <v>10.6</v>
      </c>
      <c r="P12" s="2">
        <v>9.33</v>
      </c>
      <c r="Q12" s="2">
        <v>11.6</v>
      </c>
      <c r="S12" s="35">
        <f t="shared" si="1"/>
        <v>269.31419999999997</v>
      </c>
      <c r="T12" s="35">
        <f t="shared" si="0"/>
        <v>237.04731000000001</v>
      </c>
      <c r="U12" s="35">
        <f t="shared" si="0"/>
        <v>294.72120000000001</v>
      </c>
    </row>
    <row r="13" spans="1:23" ht="24.75" thickTop="1" thickBot="1" x14ac:dyDescent="0.3">
      <c r="A13" s="1" t="s">
        <v>102</v>
      </c>
      <c r="B13" s="2" t="s">
        <v>301</v>
      </c>
      <c r="C13" s="2" t="s">
        <v>302</v>
      </c>
      <c r="D13" s="2" t="s">
        <v>303</v>
      </c>
      <c r="E13" s="2" t="s">
        <v>304</v>
      </c>
      <c r="F13" s="2" t="s">
        <v>305</v>
      </c>
      <c r="G13" s="2" t="s">
        <v>306</v>
      </c>
      <c r="H13" s="2" t="s">
        <v>307</v>
      </c>
      <c r="I13" s="2" t="s">
        <v>308</v>
      </c>
      <c r="J13" s="2" t="s">
        <v>309</v>
      </c>
      <c r="K13" s="2" t="s">
        <v>310</v>
      </c>
      <c r="N13" s="1">
        <v>500</v>
      </c>
      <c r="O13" s="2">
        <v>12.9</v>
      </c>
      <c r="P13" s="2">
        <v>11.2</v>
      </c>
      <c r="Q13" s="2">
        <v>14</v>
      </c>
      <c r="S13" s="35">
        <f t="shared" si="1"/>
        <v>327.75029999999998</v>
      </c>
      <c r="T13" s="35">
        <f t="shared" si="0"/>
        <v>284.55840000000001</v>
      </c>
      <c r="U13" s="35">
        <f t="shared" si="0"/>
        <v>355.69799999999998</v>
      </c>
    </row>
    <row r="14" spans="1:23" ht="24.75" thickTop="1" thickBot="1" x14ac:dyDescent="0.3">
      <c r="A14" s="1" t="s">
        <v>113</v>
      </c>
      <c r="B14" s="2" t="s">
        <v>311</v>
      </c>
      <c r="C14" s="2" t="s">
        <v>312</v>
      </c>
      <c r="D14" s="2" t="s">
        <v>313</v>
      </c>
      <c r="E14" s="2" t="s">
        <v>314</v>
      </c>
      <c r="F14" s="2" t="s">
        <v>315</v>
      </c>
      <c r="G14" s="2" t="s">
        <v>316</v>
      </c>
      <c r="H14" s="2" t="s">
        <v>317</v>
      </c>
      <c r="I14" s="2" t="s">
        <v>318</v>
      </c>
      <c r="J14" s="2" t="s">
        <v>319</v>
      </c>
      <c r="K14" s="2" t="s">
        <v>320</v>
      </c>
      <c r="N14" s="1">
        <v>1000</v>
      </c>
      <c r="O14" s="2">
        <v>14.9</v>
      </c>
      <c r="P14" s="2">
        <v>12.7</v>
      </c>
      <c r="Q14" s="2">
        <v>16.100000000000001</v>
      </c>
      <c r="S14" s="35">
        <f t="shared" si="1"/>
        <v>378.5643</v>
      </c>
      <c r="T14" s="35">
        <f t="shared" si="0"/>
        <v>322.66890000000001</v>
      </c>
      <c r="U14" s="35">
        <f t="shared" si="0"/>
        <v>409.05270000000002</v>
      </c>
    </row>
    <row r="15" spans="1:23" ht="24.75" thickTop="1" thickBot="1" x14ac:dyDescent="0.3">
      <c r="A15" s="1" t="s">
        <v>124</v>
      </c>
      <c r="B15" s="2" t="s">
        <v>321</v>
      </c>
      <c r="C15" s="2" t="s">
        <v>322</v>
      </c>
      <c r="D15" s="2" t="s">
        <v>323</v>
      </c>
      <c r="E15" s="2" t="s">
        <v>324</v>
      </c>
      <c r="F15" s="2" t="s">
        <v>325</v>
      </c>
      <c r="G15" s="2" t="s">
        <v>326</v>
      </c>
      <c r="H15" s="2" t="s">
        <v>327</v>
      </c>
      <c r="I15" s="2" t="s">
        <v>328</v>
      </c>
      <c r="J15" s="2" t="s">
        <v>329</v>
      </c>
      <c r="K15" s="2" t="s">
        <v>330</v>
      </c>
      <c r="N15" s="80">
        <v>15</v>
      </c>
      <c r="O15" s="35">
        <f>2.8777*N15^0.2584</f>
        <v>5.7935865351827722</v>
      </c>
      <c r="P15" s="81">
        <f>2.6209*N15^0.2513</f>
        <v>5.1760943519653013</v>
      </c>
      <c r="Q15" s="81">
        <f>3.1501*N15^0.2554</f>
        <v>6.290686584770854</v>
      </c>
      <c r="R15" s="38"/>
      <c r="S15" s="81">
        <f t="shared" ref="S15:U16" si="2">O15*25.406</f>
        <v>147.19185951285351</v>
      </c>
      <c r="T15" s="81">
        <f t="shared" si="2"/>
        <v>131.50385310603045</v>
      </c>
      <c r="U15" s="81">
        <f t="shared" si="2"/>
        <v>159.8211833726883</v>
      </c>
    </row>
    <row r="16" spans="1:23" ht="24.75" thickTop="1" thickBot="1" x14ac:dyDescent="0.3">
      <c r="A16" s="1" t="s">
        <v>135</v>
      </c>
      <c r="B16" s="2" t="s">
        <v>331</v>
      </c>
      <c r="C16" s="2" t="s">
        <v>332</v>
      </c>
      <c r="D16" s="2" t="s">
        <v>333</v>
      </c>
      <c r="E16" s="2" t="s">
        <v>334</v>
      </c>
      <c r="F16" s="2" t="s">
        <v>335</v>
      </c>
      <c r="G16" s="2" t="s">
        <v>336</v>
      </c>
      <c r="H16" s="2" t="s">
        <v>337</v>
      </c>
      <c r="I16" s="2" t="s">
        <v>338</v>
      </c>
      <c r="J16" s="2" t="s">
        <v>339</v>
      </c>
      <c r="K16" s="2" t="s">
        <v>340</v>
      </c>
      <c r="N16" s="80">
        <v>30</v>
      </c>
      <c r="O16" s="35">
        <f>2.8777*N16^0.2584</f>
        <v>6.9300066125862729</v>
      </c>
      <c r="P16" s="81">
        <f>2.6209*N16^0.2513</f>
        <v>6.1609973521019787</v>
      </c>
      <c r="Q16" s="81">
        <f>3.1501*N16^0.2554</f>
        <v>7.5089827933276379</v>
      </c>
      <c r="R16" s="38"/>
      <c r="S16" s="81">
        <f t="shared" si="2"/>
        <v>176.06374799936685</v>
      </c>
      <c r="T16" s="81">
        <f t="shared" si="2"/>
        <v>156.52629872750288</v>
      </c>
      <c r="U16" s="81">
        <f t="shared" si="2"/>
        <v>190.77321684728196</v>
      </c>
    </row>
    <row r="17" spans="1:16" ht="24.75" thickTop="1" thickBot="1" x14ac:dyDescent="0.3">
      <c r="A17" s="1" t="s">
        <v>146</v>
      </c>
      <c r="B17" s="2" t="s">
        <v>341</v>
      </c>
      <c r="C17" s="2" t="s">
        <v>342</v>
      </c>
      <c r="D17" s="2" t="s">
        <v>343</v>
      </c>
      <c r="E17" s="2" t="s">
        <v>344</v>
      </c>
      <c r="F17" s="2" t="s">
        <v>345</v>
      </c>
      <c r="G17" s="2" t="s">
        <v>346</v>
      </c>
      <c r="H17" s="2" t="s">
        <v>347</v>
      </c>
      <c r="I17" s="2" t="s">
        <v>348</v>
      </c>
      <c r="J17" s="2" t="s">
        <v>349</v>
      </c>
      <c r="K17" s="2" t="s">
        <v>350</v>
      </c>
    </row>
    <row r="18" spans="1:16" ht="24.75" thickTop="1" thickBot="1" x14ac:dyDescent="0.3">
      <c r="A18" s="1" t="s">
        <v>157</v>
      </c>
      <c r="B18" s="2" t="s">
        <v>351</v>
      </c>
      <c r="C18" s="2" t="s">
        <v>352</v>
      </c>
      <c r="D18" s="2" t="s">
        <v>353</v>
      </c>
      <c r="E18" s="2" t="s">
        <v>354</v>
      </c>
      <c r="F18" s="2" t="s">
        <v>355</v>
      </c>
      <c r="G18" s="2" t="s">
        <v>356</v>
      </c>
      <c r="H18" s="2" t="s">
        <v>357</v>
      </c>
      <c r="I18" s="2" t="s">
        <v>358</v>
      </c>
      <c r="J18" s="2" t="s">
        <v>359</v>
      </c>
      <c r="K18" s="2" t="s">
        <v>360</v>
      </c>
    </row>
    <row r="19" spans="1:16" ht="24.75" thickTop="1" thickBot="1" x14ac:dyDescent="0.3">
      <c r="A19" s="1" t="s">
        <v>168</v>
      </c>
      <c r="B19" s="2" t="s">
        <v>361</v>
      </c>
      <c r="C19" s="2" t="s">
        <v>362</v>
      </c>
      <c r="D19" s="2" t="s">
        <v>363</v>
      </c>
      <c r="E19" s="2" t="s">
        <v>364</v>
      </c>
      <c r="F19" s="2" t="s">
        <v>365</v>
      </c>
      <c r="G19" s="2" t="s">
        <v>366</v>
      </c>
      <c r="H19" s="2" t="s">
        <v>367</v>
      </c>
      <c r="I19" s="2" t="s">
        <v>368</v>
      </c>
      <c r="J19" s="2" t="s">
        <v>369</v>
      </c>
      <c r="K19" s="2" t="s">
        <v>370</v>
      </c>
      <c r="N19" s="8" t="s">
        <v>3768</v>
      </c>
      <c r="O19" s="8" t="s">
        <v>3767</v>
      </c>
      <c r="P19" s="9">
        <v>33419</v>
      </c>
    </row>
    <row r="20" spans="1:16" ht="24.75" thickTop="1" thickBot="1" x14ac:dyDescent="0.3">
      <c r="A20" s="1" t="s">
        <v>179</v>
      </c>
      <c r="B20" s="2" t="s">
        <v>371</v>
      </c>
      <c r="C20" s="2" t="s">
        <v>372</v>
      </c>
      <c r="D20" s="2" t="s">
        <v>373</v>
      </c>
      <c r="E20" s="2" t="s">
        <v>374</v>
      </c>
      <c r="F20" s="2" t="s">
        <v>375</v>
      </c>
      <c r="G20" s="2" t="s">
        <v>376</v>
      </c>
      <c r="H20" s="2" t="s">
        <v>377</v>
      </c>
      <c r="I20" s="2" t="s">
        <v>378</v>
      </c>
      <c r="J20" s="2" t="s">
        <v>379</v>
      </c>
      <c r="K20" s="2" t="s">
        <v>380</v>
      </c>
    </row>
    <row r="21" spans="1:16" ht="24.75" thickTop="1" thickBot="1" x14ac:dyDescent="0.3">
      <c r="A21" s="1" t="s">
        <v>190</v>
      </c>
      <c r="B21" s="2" t="s">
        <v>381</v>
      </c>
      <c r="C21" s="2" t="s">
        <v>382</v>
      </c>
      <c r="D21" s="2" t="s">
        <v>383</v>
      </c>
      <c r="E21" s="2" t="s">
        <v>384</v>
      </c>
      <c r="F21" s="2" t="s">
        <v>385</v>
      </c>
      <c r="G21" s="2" t="s">
        <v>386</v>
      </c>
      <c r="H21" s="2" t="s">
        <v>387</v>
      </c>
      <c r="I21" s="2" t="s">
        <v>388</v>
      </c>
      <c r="J21" s="2" t="s">
        <v>389</v>
      </c>
      <c r="K21" s="2" t="s">
        <v>390</v>
      </c>
    </row>
    <row r="22" spans="1:16" ht="24.75" thickTop="1" thickBot="1" x14ac:dyDescent="0.3">
      <c r="A22" s="1" t="s">
        <v>201</v>
      </c>
      <c r="B22" s="2" t="s">
        <v>391</v>
      </c>
      <c r="C22" s="2" t="s">
        <v>392</v>
      </c>
      <c r="D22" s="2" t="s">
        <v>393</v>
      </c>
      <c r="E22" s="2" t="s">
        <v>394</v>
      </c>
      <c r="F22" s="2" t="s">
        <v>395</v>
      </c>
      <c r="G22" s="2" t="s">
        <v>396</v>
      </c>
      <c r="H22" s="2" t="s">
        <v>397</v>
      </c>
      <c r="I22" s="2" t="s">
        <v>398</v>
      </c>
      <c r="J22" s="2" t="s">
        <v>399</v>
      </c>
      <c r="K22" s="2" t="s">
        <v>400</v>
      </c>
    </row>
    <row r="23" spans="1:16" ht="15.75" thickTop="1" x14ac:dyDescent="0.25"/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zone 1</vt:lpstr>
      <vt:lpstr>zone 2</vt:lpstr>
      <vt:lpstr>zone3</vt:lpstr>
      <vt:lpstr>others</vt:lpstr>
      <vt:lpstr>Olney</vt:lpstr>
      <vt:lpstr>Pruxtn R</vt:lpstr>
      <vt:lpstr>Walkertown</vt:lpstr>
      <vt:lpstr>Salisbury</vt:lpstr>
      <vt:lpstr>Cambride WTP</vt:lpstr>
      <vt:lpstr>Denton</vt:lpstr>
      <vt:lpstr>Royal Oak</vt:lpstr>
      <vt:lpstr>Ferry Point</vt:lpstr>
      <vt:lpstr>Annap NAF</vt:lpstr>
      <vt:lpstr>Owing Ferry</vt:lpstr>
      <vt:lpstr>Soloman</vt:lpstr>
      <vt:lpstr>Assateague</vt:lpstr>
      <vt:lpstr>Princes Ann</vt:lpstr>
      <vt:lpstr>La Plata</vt:lpstr>
      <vt:lpstr>Norfolk</vt:lpstr>
      <vt:lpstr>Willsburg</vt:lpstr>
      <vt:lpstr>Fredrickbgr</vt:lpstr>
      <vt:lpstr>Langley AF</vt:lpstr>
      <vt:lpstr>Manassas</vt:lpstr>
      <vt:lpstr>Vienna</vt:lpstr>
      <vt:lpstr>Wallaceton</vt:lpstr>
      <vt:lpstr>Warrenton</vt:lpstr>
      <vt:lpstr>Warsa</vt:lpstr>
      <vt:lpstr>Farmville</vt:lpstr>
      <vt:lpstr>Sullfolk 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</dc:creator>
  <cp:lastModifiedBy>Marissa</cp:lastModifiedBy>
  <dcterms:created xsi:type="dcterms:W3CDTF">2018-10-26T17:56:36Z</dcterms:created>
  <dcterms:modified xsi:type="dcterms:W3CDTF">2019-07-01T11:32:44Z</dcterms:modified>
</cp:coreProperties>
</file>