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lobal change\Precipitation data\BuREC bcca5 data\VA\Frederisksburg\"/>
    </mc:Choice>
  </mc:AlternateContent>
  <xr:revisionPtr revIDLastSave="0" documentId="13_ncr:1_{F2DA3F17-2242-4D36-8C71-A718F88A93EB}" xr6:coauthVersionLast="36" xr6:coauthVersionMax="36" xr10:uidLastSave="{00000000-0000-0000-0000-000000000000}"/>
  <bookViews>
    <workbookView xWindow="0" yWindow="0" windowWidth="11880" windowHeight="9030" activeTab="2" xr2:uid="{00000000-000D-0000-FFFF-FFFF00000000}"/>
  </bookViews>
  <sheets>
    <sheet name="5_yr" sheetId="1" r:id="rId1"/>
    <sheet name="15_yr" sheetId="2" r:id="rId2"/>
    <sheet name="30_y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41" i="1" l="1"/>
  <c r="AA57" i="1" s="1"/>
  <c r="Z41" i="1"/>
  <c r="Z57" i="1" s="1"/>
  <c r="Y41" i="1"/>
  <c r="Y57" i="1" s="1"/>
  <c r="X41" i="1"/>
  <c r="X57" i="1" s="1"/>
  <c r="AA40" i="1"/>
  <c r="AA56" i="1" s="1"/>
  <c r="Z40" i="1"/>
  <c r="Z56" i="1" s="1"/>
  <c r="Y40" i="1"/>
  <c r="Y56" i="1" s="1"/>
  <c r="X40" i="1"/>
  <c r="X56" i="1" s="1"/>
  <c r="AA39" i="1"/>
  <c r="AA55" i="1" s="1"/>
  <c r="Z39" i="1"/>
  <c r="Z55" i="1" s="1"/>
  <c r="Y39" i="1"/>
  <c r="Y55" i="1" s="1"/>
  <c r="X39" i="1"/>
  <c r="X55" i="1" s="1"/>
  <c r="AA38" i="1"/>
  <c r="AA54" i="1" s="1"/>
  <c r="Z38" i="1"/>
  <c r="Z54" i="1" s="1"/>
  <c r="Y38" i="1"/>
  <c r="Y54" i="1" s="1"/>
  <c r="X38" i="1"/>
  <c r="X54" i="1" s="1"/>
  <c r="AA37" i="1"/>
  <c r="AA53" i="1" s="1"/>
  <c r="Z37" i="1"/>
  <c r="Z53" i="1" s="1"/>
  <c r="Y37" i="1"/>
  <c r="Y53" i="1" s="1"/>
  <c r="X37" i="1"/>
  <c r="X53" i="1" s="1"/>
  <c r="AA36" i="1"/>
  <c r="AA52" i="1" s="1"/>
  <c r="Z36" i="1"/>
  <c r="Z52" i="1" s="1"/>
  <c r="Y36" i="1"/>
  <c r="Y52" i="1" s="1"/>
  <c r="X36" i="1"/>
  <c r="X52" i="1" s="1"/>
  <c r="AA35" i="1"/>
  <c r="AA51" i="1" s="1"/>
  <c r="Z35" i="1"/>
  <c r="Z51" i="1" s="1"/>
  <c r="Y35" i="1"/>
  <c r="Y51" i="1" s="1"/>
  <c r="X35" i="1"/>
  <c r="X51" i="1" s="1"/>
  <c r="AA34" i="1"/>
  <c r="AA50" i="1" s="1"/>
  <c r="Z34" i="1"/>
  <c r="Z50" i="1" s="1"/>
  <c r="Y34" i="1"/>
  <c r="Y50" i="1" s="1"/>
  <c r="X34" i="1"/>
  <c r="X50" i="1" s="1"/>
  <c r="AA33" i="1"/>
  <c r="AA49" i="1" s="1"/>
  <c r="Z33" i="1"/>
  <c r="Z49" i="1" s="1"/>
  <c r="Y33" i="1"/>
  <c r="Y49" i="1" s="1"/>
  <c r="X33" i="1"/>
  <c r="X49" i="1" s="1"/>
  <c r="AA32" i="1"/>
  <c r="AA48" i="1" s="1"/>
  <c r="Z32" i="1"/>
  <c r="Z48" i="1" s="1"/>
  <c r="Y32" i="1"/>
  <c r="Y48" i="1" s="1"/>
  <c r="X32" i="1"/>
  <c r="X48" i="1" s="1"/>
  <c r="AA31" i="1"/>
  <c r="AA47" i="1" s="1"/>
  <c r="Z31" i="1"/>
  <c r="Z47" i="1" s="1"/>
  <c r="Y31" i="1"/>
  <c r="Y47" i="1" s="1"/>
  <c r="X31" i="1"/>
  <c r="X47" i="1" s="1"/>
  <c r="AA30" i="1"/>
  <c r="AA46" i="1" s="1"/>
  <c r="Z30" i="1"/>
  <c r="Z46" i="1" s="1"/>
  <c r="Y30" i="1"/>
  <c r="Y46" i="1" s="1"/>
  <c r="X30" i="1"/>
  <c r="X46" i="1" s="1"/>
  <c r="AA29" i="1"/>
  <c r="AA45" i="1" s="1"/>
  <c r="Z29" i="1"/>
  <c r="Z45" i="1" s="1"/>
  <c r="Y29" i="1"/>
  <c r="Y45" i="1" s="1"/>
  <c r="X29" i="1"/>
  <c r="X45" i="1" s="1"/>
  <c r="AA28" i="1"/>
  <c r="AA44" i="1" s="1"/>
  <c r="Z28" i="1"/>
  <c r="Z44" i="1" s="1"/>
  <c r="Y28" i="1"/>
  <c r="Y44" i="1" s="1"/>
  <c r="X28" i="1"/>
  <c r="X44" i="1" s="1"/>
  <c r="AA27" i="1"/>
  <c r="AA43" i="1" s="1"/>
  <c r="Z27" i="1"/>
  <c r="Z43" i="1" s="1"/>
  <c r="Y27" i="1"/>
  <c r="Y43" i="1" s="1"/>
  <c r="X27" i="1"/>
  <c r="X43" i="1" s="1"/>
  <c r="F18" i="1"/>
  <c r="E18" i="1"/>
  <c r="D18" i="1"/>
  <c r="C18" i="1"/>
  <c r="F8" i="1"/>
  <c r="E8" i="1"/>
  <c r="D8" i="1"/>
  <c r="C8" i="1"/>
  <c r="AA41" i="2"/>
  <c r="AA57" i="2" s="1"/>
  <c r="Z41" i="2"/>
  <c r="Z57" i="2" s="1"/>
  <c r="Y41" i="2"/>
  <c r="Y57" i="2" s="1"/>
  <c r="X41" i="2"/>
  <c r="X57" i="2" s="1"/>
  <c r="AA40" i="2"/>
  <c r="AA56" i="2" s="1"/>
  <c r="Z40" i="2"/>
  <c r="Z56" i="2" s="1"/>
  <c r="Y40" i="2"/>
  <c r="Y56" i="2" s="1"/>
  <c r="X40" i="2"/>
  <c r="X56" i="2" s="1"/>
  <c r="AA39" i="2"/>
  <c r="AA55" i="2" s="1"/>
  <c r="Z39" i="2"/>
  <c r="Z55" i="2" s="1"/>
  <c r="Y39" i="2"/>
  <c r="Y55" i="2" s="1"/>
  <c r="X39" i="2"/>
  <c r="X55" i="2" s="1"/>
  <c r="AA38" i="2"/>
  <c r="AA54" i="2" s="1"/>
  <c r="Z38" i="2"/>
  <c r="Z54" i="2" s="1"/>
  <c r="Y38" i="2"/>
  <c r="Y54" i="2" s="1"/>
  <c r="X38" i="2"/>
  <c r="X54" i="2" s="1"/>
  <c r="AA37" i="2"/>
  <c r="AA53" i="2" s="1"/>
  <c r="Z37" i="2"/>
  <c r="Z53" i="2" s="1"/>
  <c r="Y37" i="2"/>
  <c r="Y53" i="2" s="1"/>
  <c r="X37" i="2"/>
  <c r="X53" i="2" s="1"/>
  <c r="AA36" i="2"/>
  <c r="AA52" i="2" s="1"/>
  <c r="Z36" i="2"/>
  <c r="Z52" i="2" s="1"/>
  <c r="Y36" i="2"/>
  <c r="Y52" i="2" s="1"/>
  <c r="X36" i="2"/>
  <c r="X52" i="2" s="1"/>
  <c r="AA35" i="2"/>
  <c r="AA51" i="2" s="1"/>
  <c r="Z35" i="2"/>
  <c r="Z51" i="2" s="1"/>
  <c r="Y35" i="2"/>
  <c r="Y51" i="2" s="1"/>
  <c r="X35" i="2"/>
  <c r="X51" i="2" s="1"/>
  <c r="AA34" i="2"/>
  <c r="AA50" i="2" s="1"/>
  <c r="Z34" i="2"/>
  <c r="Z50" i="2" s="1"/>
  <c r="Y34" i="2"/>
  <c r="Y50" i="2" s="1"/>
  <c r="X34" i="2"/>
  <c r="X50" i="2" s="1"/>
  <c r="AA33" i="2"/>
  <c r="AA49" i="2" s="1"/>
  <c r="Z33" i="2"/>
  <c r="Z49" i="2" s="1"/>
  <c r="Y33" i="2"/>
  <c r="Y49" i="2" s="1"/>
  <c r="X33" i="2"/>
  <c r="X49" i="2" s="1"/>
  <c r="AA32" i="2"/>
  <c r="AA48" i="2" s="1"/>
  <c r="Z32" i="2"/>
  <c r="Z48" i="2" s="1"/>
  <c r="Y32" i="2"/>
  <c r="Y48" i="2" s="1"/>
  <c r="X32" i="2"/>
  <c r="X48" i="2" s="1"/>
  <c r="AA31" i="2"/>
  <c r="AA47" i="2" s="1"/>
  <c r="Z31" i="2"/>
  <c r="Z47" i="2" s="1"/>
  <c r="Y31" i="2"/>
  <c r="Y47" i="2" s="1"/>
  <c r="X31" i="2"/>
  <c r="X47" i="2" s="1"/>
  <c r="AA30" i="2"/>
  <c r="AA46" i="2" s="1"/>
  <c r="Z30" i="2"/>
  <c r="Z46" i="2" s="1"/>
  <c r="Y30" i="2"/>
  <c r="Y46" i="2" s="1"/>
  <c r="X30" i="2"/>
  <c r="X46" i="2" s="1"/>
  <c r="AA29" i="2"/>
  <c r="AA45" i="2" s="1"/>
  <c r="Z29" i="2"/>
  <c r="Z45" i="2" s="1"/>
  <c r="Y29" i="2"/>
  <c r="Y45" i="2" s="1"/>
  <c r="X29" i="2"/>
  <c r="X45" i="2" s="1"/>
  <c r="AA28" i="2"/>
  <c r="AA44" i="2" s="1"/>
  <c r="Z28" i="2"/>
  <c r="Z44" i="2" s="1"/>
  <c r="Y28" i="2"/>
  <c r="Y44" i="2" s="1"/>
  <c r="X28" i="2"/>
  <c r="X44" i="2" s="1"/>
  <c r="AA27" i="2"/>
  <c r="AA43" i="2" s="1"/>
  <c r="Z27" i="2"/>
  <c r="Z43" i="2" s="1"/>
  <c r="Y27" i="2"/>
  <c r="Y43" i="2" s="1"/>
  <c r="X27" i="2"/>
  <c r="X43" i="2" s="1"/>
  <c r="F57" i="2"/>
  <c r="E57" i="2"/>
  <c r="D57" i="2"/>
  <c r="C57" i="2"/>
  <c r="F56" i="2"/>
  <c r="E56" i="2"/>
  <c r="D56" i="2"/>
  <c r="C56" i="2"/>
  <c r="F55" i="2"/>
  <c r="E55" i="2"/>
  <c r="D55" i="2"/>
  <c r="C55" i="2"/>
  <c r="F54" i="2"/>
  <c r="E54" i="2"/>
  <c r="D54" i="2"/>
  <c r="C54" i="2"/>
  <c r="F53" i="2"/>
  <c r="E53" i="2"/>
  <c r="D53" i="2"/>
  <c r="C53" i="2"/>
  <c r="F52" i="2"/>
  <c r="E52" i="2"/>
  <c r="D52" i="2"/>
  <c r="C52" i="2"/>
  <c r="F51" i="2"/>
  <c r="E51" i="2"/>
  <c r="D51" i="2"/>
  <c r="C51" i="2"/>
  <c r="F50" i="2"/>
  <c r="E50" i="2"/>
  <c r="D50" i="2"/>
  <c r="C50" i="2"/>
  <c r="F49" i="2"/>
  <c r="E49" i="2"/>
  <c r="D49" i="2"/>
  <c r="C49" i="2"/>
  <c r="F48" i="2"/>
  <c r="E48" i="2"/>
  <c r="D48" i="2"/>
  <c r="C48" i="2"/>
  <c r="F47" i="2"/>
  <c r="E47" i="2"/>
  <c r="D47" i="2"/>
  <c r="C47" i="2"/>
  <c r="F46" i="2"/>
  <c r="E46" i="2"/>
  <c r="D46" i="2"/>
  <c r="C46" i="2"/>
  <c r="F45" i="2"/>
  <c r="E45" i="2"/>
  <c r="D45" i="2"/>
  <c r="C45" i="2"/>
  <c r="F44" i="2"/>
  <c r="E44" i="2"/>
  <c r="D44" i="2"/>
  <c r="C44" i="2"/>
  <c r="F43" i="2"/>
  <c r="E43" i="2"/>
  <c r="D43" i="2"/>
  <c r="C43" i="2"/>
  <c r="C18" i="2"/>
  <c r="F18" i="2"/>
  <c r="E18" i="2"/>
  <c r="D18" i="2"/>
  <c r="F8" i="2"/>
  <c r="E8" i="2"/>
  <c r="D8" i="2"/>
  <c r="C8" i="2"/>
  <c r="AA41" i="3"/>
  <c r="AA57" i="3" s="1"/>
  <c r="Z41" i="3"/>
  <c r="Z57" i="3" s="1"/>
  <c r="Y41" i="3"/>
  <c r="Y57" i="3" s="1"/>
  <c r="X41" i="3"/>
  <c r="X57" i="3" s="1"/>
  <c r="AA40" i="3"/>
  <c r="AA56" i="3" s="1"/>
  <c r="Z40" i="3"/>
  <c r="Z56" i="3" s="1"/>
  <c r="Y40" i="3"/>
  <c r="Y56" i="3" s="1"/>
  <c r="X40" i="3"/>
  <c r="X56" i="3" s="1"/>
  <c r="AA39" i="3"/>
  <c r="AA55" i="3" s="1"/>
  <c r="Z39" i="3"/>
  <c r="Z55" i="3" s="1"/>
  <c r="Y39" i="3"/>
  <c r="Y55" i="3" s="1"/>
  <c r="X39" i="3"/>
  <c r="X55" i="3" s="1"/>
  <c r="AA38" i="3"/>
  <c r="AA54" i="3" s="1"/>
  <c r="Z38" i="3"/>
  <c r="Z54" i="3" s="1"/>
  <c r="Y38" i="3"/>
  <c r="Y54" i="3" s="1"/>
  <c r="X38" i="3"/>
  <c r="X54" i="3" s="1"/>
  <c r="AA37" i="3"/>
  <c r="AA53" i="3" s="1"/>
  <c r="Z37" i="3"/>
  <c r="Z53" i="3" s="1"/>
  <c r="Y37" i="3"/>
  <c r="Y53" i="3" s="1"/>
  <c r="X37" i="3"/>
  <c r="X53" i="3" s="1"/>
  <c r="AA36" i="3"/>
  <c r="AA52" i="3" s="1"/>
  <c r="Z36" i="3"/>
  <c r="Z52" i="3" s="1"/>
  <c r="Y36" i="3"/>
  <c r="Y52" i="3" s="1"/>
  <c r="X36" i="3"/>
  <c r="X52" i="3" s="1"/>
  <c r="AA35" i="3"/>
  <c r="AA51" i="3" s="1"/>
  <c r="Z35" i="3"/>
  <c r="Z51" i="3" s="1"/>
  <c r="Y35" i="3"/>
  <c r="Y51" i="3" s="1"/>
  <c r="X35" i="3"/>
  <c r="X51" i="3" s="1"/>
  <c r="AA34" i="3"/>
  <c r="AA50" i="3" s="1"/>
  <c r="Z34" i="3"/>
  <c r="Z50" i="3" s="1"/>
  <c r="Y34" i="3"/>
  <c r="Y50" i="3" s="1"/>
  <c r="X34" i="3"/>
  <c r="X50" i="3" s="1"/>
  <c r="AA33" i="3"/>
  <c r="AA49" i="3" s="1"/>
  <c r="Z33" i="3"/>
  <c r="Z49" i="3" s="1"/>
  <c r="Y33" i="3"/>
  <c r="Y49" i="3" s="1"/>
  <c r="X33" i="3"/>
  <c r="X49" i="3" s="1"/>
  <c r="AA32" i="3"/>
  <c r="AA48" i="3" s="1"/>
  <c r="Z32" i="3"/>
  <c r="Z48" i="3" s="1"/>
  <c r="Y32" i="3"/>
  <c r="Y48" i="3" s="1"/>
  <c r="X32" i="3"/>
  <c r="X48" i="3" s="1"/>
  <c r="AA31" i="3"/>
  <c r="AA47" i="3" s="1"/>
  <c r="Z31" i="3"/>
  <c r="Z47" i="3" s="1"/>
  <c r="Y31" i="3"/>
  <c r="Y47" i="3" s="1"/>
  <c r="X31" i="3"/>
  <c r="X47" i="3" s="1"/>
  <c r="AA30" i="3"/>
  <c r="AA46" i="3" s="1"/>
  <c r="Z30" i="3"/>
  <c r="Z46" i="3" s="1"/>
  <c r="Y30" i="3"/>
  <c r="Y46" i="3" s="1"/>
  <c r="X30" i="3"/>
  <c r="X46" i="3" s="1"/>
  <c r="AA29" i="3"/>
  <c r="AA45" i="3" s="1"/>
  <c r="Z29" i="3"/>
  <c r="Z45" i="3" s="1"/>
  <c r="Y29" i="3"/>
  <c r="Y45" i="3" s="1"/>
  <c r="X29" i="3"/>
  <c r="X45" i="3" s="1"/>
  <c r="AA28" i="3"/>
  <c r="AA44" i="3" s="1"/>
  <c r="Z28" i="3"/>
  <c r="Z44" i="3" s="1"/>
  <c r="Y28" i="3"/>
  <c r="Y44" i="3" s="1"/>
  <c r="X28" i="3"/>
  <c r="X44" i="3" s="1"/>
  <c r="AA27" i="3"/>
  <c r="AA43" i="3" s="1"/>
  <c r="Z27" i="3"/>
  <c r="Z43" i="3" s="1"/>
  <c r="Y27" i="3"/>
  <c r="Y43" i="3" s="1"/>
  <c r="X27" i="3"/>
  <c r="X43" i="3" s="1"/>
  <c r="C18" i="3"/>
  <c r="C8" i="3"/>
  <c r="F18" i="3"/>
  <c r="E18" i="3"/>
  <c r="D18" i="3"/>
  <c r="F8" i="3"/>
  <c r="E8" i="3"/>
  <c r="D8" i="3"/>
  <c r="F41" i="3" l="1"/>
  <c r="F57" i="3" s="1"/>
  <c r="E41" i="3"/>
  <c r="E57" i="3" s="1"/>
  <c r="D41" i="3"/>
  <c r="D57" i="3" s="1"/>
  <c r="C41" i="3"/>
  <c r="C57" i="3" s="1"/>
  <c r="F40" i="3"/>
  <c r="F56" i="3" s="1"/>
  <c r="E40" i="3"/>
  <c r="E56" i="3" s="1"/>
  <c r="D40" i="3"/>
  <c r="D56" i="3" s="1"/>
  <c r="C40" i="3"/>
  <c r="C56" i="3" s="1"/>
  <c r="F39" i="3"/>
  <c r="F55" i="3" s="1"/>
  <c r="E39" i="3"/>
  <c r="E55" i="3" s="1"/>
  <c r="D39" i="3"/>
  <c r="D55" i="3" s="1"/>
  <c r="C39" i="3"/>
  <c r="C55" i="3" s="1"/>
  <c r="F38" i="3"/>
  <c r="F54" i="3" s="1"/>
  <c r="E38" i="3"/>
  <c r="E54" i="3" s="1"/>
  <c r="D38" i="3"/>
  <c r="D54" i="3" s="1"/>
  <c r="C38" i="3"/>
  <c r="C54" i="3" s="1"/>
  <c r="F37" i="3"/>
  <c r="F53" i="3" s="1"/>
  <c r="E37" i="3"/>
  <c r="E53" i="3" s="1"/>
  <c r="D37" i="3"/>
  <c r="D53" i="3" s="1"/>
  <c r="C37" i="3"/>
  <c r="C53" i="3" s="1"/>
  <c r="F36" i="3"/>
  <c r="F52" i="3" s="1"/>
  <c r="E36" i="3"/>
  <c r="E52" i="3" s="1"/>
  <c r="D36" i="3"/>
  <c r="D52" i="3" s="1"/>
  <c r="C36" i="3"/>
  <c r="C52" i="3" s="1"/>
  <c r="F35" i="3"/>
  <c r="F51" i="3" s="1"/>
  <c r="E35" i="3"/>
  <c r="E51" i="3" s="1"/>
  <c r="D35" i="3"/>
  <c r="D51" i="3" s="1"/>
  <c r="C35" i="3"/>
  <c r="C51" i="3" s="1"/>
  <c r="F34" i="3"/>
  <c r="F50" i="3" s="1"/>
  <c r="E34" i="3"/>
  <c r="E50" i="3" s="1"/>
  <c r="D34" i="3"/>
  <c r="D50" i="3" s="1"/>
  <c r="C34" i="3"/>
  <c r="C50" i="3" s="1"/>
  <c r="F33" i="3"/>
  <c r="F49" i="3" s="1"/>
  <c r="E33" i="3"/>
  <c r="E49" i="3" s="1"/>
  <c r="D33" i="3"/>
  <c r="D49" i="3" s="1"/>
  <c r="C33" i="3"/>
  <c r="C49" i="3" s="1"/>
  <c r="F32" i="3"/>
  <c r="F48" i="3" s="1"/>
  <c r="E32" i="3"/>
  <c r="E48" i="3" s="1"/>
  <c r="D32" i="3"/>
  <c r="D48" i="3" s="1"/>
  <c r="C32" i="3"/>
  <c r="C48" i="3" s="1"/>
  <c r="F31" i="3"/>
  <c r="F47" i="3" s="1"/>
  <c r="E31" i="3"/>
  <c r="E47" i="3" s="1"/>
  <c r="D31" i="3"/>
  <c r="D47" i="3" s="1"/>
  <c r="C31" i="3"/>
  <c r="C47" i="3" s="1"/>
  <c r="F30" i="3"/>
  <c r="F46" i="3" s="1"/>
  <c r="E30" i="3"/>
  <c r="E46" i="3" s="1"/>
  <c r="D30" i="3"/>
  <c r="D46" i="3" s="1"/>
  <c r="C30" i="3"/>
  <c r="C46" i="3" s="1"/>
  <c r="F29" i="3"/>
  <c r="F45" i="3" s="1"/>
  <c r="E29" i="3"/>
  <c r="E45" i="3" s="1"/>
  <c r="D29" i="3"/>
  <c r="D45" i="3" s="1"/>
  <c r="C29" i="3"/>
  <c r="C45" i="3" s="1"/>
  <c r="F28" i="3"/>
  <c r="F44" i="3" s="1"/>
  <c r="E28" i="3"/>
  <c r="E44" i="3" s="1"/>
  <c r="D28" i="3"/>
  <c r="D44" i="3" s="1"/>
  <c r="C28" i="3"/>
  <c r="C44" i="3" s="1"/>
  <c r="F27" i="3"/>
  <c r="F43" i="3" s="1"/>
  <c r="E27" i="3"/>
  <c r="E43" i="3" s="1"/>
  <c r="D27" i="3"/>
  <c r="D43" i="3" s="1"/>
  <c r="C27" i="3"/>
  <c r="C43" i="3" s="1"/>
  <c r="F41" i="2"/>
  <c r="E41" i="2"/>
  <c r="D41" i="2"/>
  <c r="C41" i="2"/>
  <c r="F40" i="2"/>
  <c r="E40" i="2"/>
  <c r="D40" i="2"/>
  <c r="C40" i="2"/>
  <c r="F39" i="2"/>
  <c r="E39" i="2"/>
  <c r="D39" i="2"/>
  <c r="C39" i="2"/>
  <c r="F38" i="2"/>
  <c r="E38" i="2"/>
  <c r="D38" i="2"/>
  <c r="C38" i="2"/>
  <c r="F37" i="2"/>
  <c r="E37" i="2"/>
  <c r="D37" i="2"/>
  <c r="C37" i="2"/>
  <c r="F36" i="2"/>
  <c r="E36" i="2"/>
  <c r="D36" i="2"/>
  <c r="C36" i="2"/>
  <c r="F35" i="2"/>
  <c r="E35" i="2"/>
  <c r="D35" i="2"/>
  <c r="C35" i="2"/>
  <c r="F34" i="2"/>
  <c r="E34" i="2"/>
  <c r="D34" i="2"/>
  <c r="C34" i="2"/>
  <c r="F33" i="2"/>
  <c r="E33" i="2"/>
  <c r="D33" i="2"/>
  <c r="C33" i="2"/>
  <c r="F32" i="2"/>
  <c r="E32" i="2"/>
  <c r="D32" i="2"/>
  <c r="C32" i="2"/>
  <c r="F31" i="2"/>
  <c r="E31" i="2"/>
  <c r="D31" i="2"/>
  <c r="C31" i="2"/>
  <c r="F30" i="2"/>
  <c r="E30" i="2"/>
  <c r="D30" i="2"/>
  <c r="C30" i="2"/>
  <c r="F29" i="2"/>
  <c r="E29" i="2"/>
  <c r="D29" i="2"/>
  <c r="C29" i="2"/>
  <c r="F28" i="2"/>
  <c r="E28" i="2"/>
  <c r="D28" i="2"/>
  <c r="C28" i="2"/>
  <c r="F27" i="2"/>
  <c r="E27" i="2"/>
  <c r="D27" i="2"/>
  <c r="C27" i="2"/>
  <c r="F41" i="1"/>
  <c r="F57" i="1" s="1"/>
  <c r="E41" i="1"/>
  <c r="E57" i="1" s="1"/>
  <c r="D41" i="1"/>
  <c r="D57" i="1" s="1"/>
  <c r="C41" i="1"/>
  <c r="C57" i="1" s="1"/>
  <c r="F40" i="1"/>
  <c r="F56" i="1" s="1"/>
  <c r="E40" i="1"/>
  <c r="E56" i="1" s="1"/>
  <c r="D40" i="1"/>
  <c r="D56" i="1" s="1"/>
  <c r="C40" i="1"/>
  <c r="C56" i="1" s="1"/>
  <c r="F39" i="1"/>
  <c r="F55" i="1" s="1"/>
  <c r="E39" i="1"/>
  <c r="E55" i="1" s="1"/>
  <c r="D39" i="1"/>
  <c r="D55" i="1" s="1"/>
  <c r="C39" i="1"/>
  <c r="C55" i="1" s="1"/>
  <c r="F38" i="1"/>
  <c r="F54" i="1" s="1"/>
  <c r="E38" i="1"/>
  <c r="E54" i="1" s="1"/>
  <c r="D38" i="1"/>
  <c r="D54" i="1" s="1"/>
  <c r="C38" i="1"/>
  <c r="C54" i="1" s="1"/>
  <c r="F37" i="1"/>
  <c r="F53" i="1" s="1"/>
  <c r="E37" i="1"/>
  <c r="E53" i="1" s="1"/>
  <c r="D37" i="1"/>
  <c r="D53" i="1" s="1"/>
  <c r="C37" i="1"/>
  <c r="C53" i="1" s="1"/>
  <c r="F36" i="1"/>
  <c r="F52" i="1" s="1"/>
  <c r="E36" i="1"/>
  <c r="E52" i="1" s="1"/>
  <c r="D36" i="1"/>
  <c r="D52" i="1" s="1"/>
  <c r="C36" i="1"/>
  <c r="C52" i="1" s="1"/>
  <c r="F35" i="1"/>
  <c r="F51" i="1" s="1"/>
  <c r="E35" i="1"/>
  <c r="E51" i="1" s="1"/>
  <c r="D35" i="1"/>
  <c r="D51" i="1" s="1"/>
  <c r="C35" i="1"/>
  <c r="C51" i="1" s="1"/>
  <c r="F34" i="1"/>
  <c r="F50" i="1" s="1"/>
  <c r="E34" i="1"/>
  <c r="E50" i="1" s="1"/>
  <c r="D34" i="1"/>
  <c r="D50" i="1" s="1"/>
  <c r="C34" i="1"/>
  <c r="C50" i="1" s="1"/>
  <c r="F33" i="1"/>
  <c r="F49" i="1" s="1"/>
  <c r="E33" i="1"/>
  <c r="E49" i="1" s="1"/>
  <c r="D33" i="1"/>
  <c r="D49" i="1" s="1"/>
  <c r="C33" i="1"/>
  <c r="C49" i="1" s="1"/>
  <c r="F32" i="1"/>
  <c r="F48" i="1" s="1"/>
  <c r="E32" i="1"/>
  <c r="E48" i="1" s="1"/>
  <c r="D32" i="1"/>
  <c r="D48" i="1" s="1"/>
  <c r="C32" i="1"/>
  <c r="C48" i="1" s="1"/>
  <c r="F31" i="1"/>
  <c r="F47" i="1" s="1"/>
  <c r="E31" i="1"/>
  <c r="E47" i="1" s="1"/>
  <c r="D31" i="1"/>
  <c r="D47" i="1" s="1"/>
  <c r="C31" i="1"/>
  <c r="C47" i="1" s="1"/>
  <c r="F30" i="1"/>
  <c r="F46" i="1" s="1"/>
  <c r="E30" i="1"/>
  <c r="E46" i="1" s="1"/>
  <c r="D30" i="1"/>
  <c r="D46" i="1" s="1"/>
  <c r="C30" i="1"/>
  <c r="C46" i="1" s="1"/>
  <c r="F29" i="1"/>
  <c r="F45" i="1" s="1"/>
  <c r="E29" i="1"/>
  <c r="E45" i="1" s="1"/>
  <c r="D29" i="1"/>
  <c r="D45" i="1" s="1"/>
  <c r="C29" i="1"/>
  <c r="C45" i="1" s="1"/>
  <c r="F28" i="1"/>
  <c r="F44" i="1" s="1"/>
  <c r="E28" i="1"/>
  <c r="E44" i="1" s="1"/>
  <c r="D28" i="1"/>
  <c r="D44" i="1" s="1"/>
  <c r="C28" i="1"/>
  <c r="C44" i="1" s="1"/>
  <c r="F27" i="1"/>
  <c r="F43" i="1" s="1"/>
  <c r="E27" i="1"/>
  <c r="E43" i="1" s="1"/>
  <c r="D27" i="1"/>
  <c r="D43" i="1" s="1"/>
  <c r="C27" i="1"/>
  <c r="C43" i="1" s="1"/>
  <c r="AR27" i="1" l="1"/>
  <c r="AS27" i="1"/>
  <c r="AT27" i="1"/>
  <c r="AU27" i="1"/>
  <c r="AR28" i="1"/>
  <c r="AS28" i="1"/>
  <c r="AT28" i="1"/>
  <c r="AU28" i="1"/>
  <c r="AR29" i="1"/>
  <c r="AS29" i="1"/>
  <c r="AT29" i="1"/>
  <c r="AU29" i="1"/>
  <c r="AR30" i="1"/>
  <c r="AS30" i="1"/>
  <c r="AT30" i="1"/>
  <c r="AU30" i="1"/>
  <c r="W44" i="3" l="1"/>
  <c r="W43" i="3"/>
  <c r="AU41" i="3"/>
  <c r="AT41" i="3"/>
  <c r="AS41" i="3"/>
  <c r="AR41" i="3"/>
  <c r="AU40" i="3"/>
  <c r="AT40" i="3"/>
  <c r="AS40" i="3"/>
  <c r="AR40" i="3"/>
  <c r="AU39" i="3"/>
  <c r="AT39" i="3"/>
  <c r="AS39" i="3"/>
  <c r="AR39" i="3"/>
  <c r="AU38" i="3"/>
  <c r="AT38" i="3"/>
  <c r="AS38" i="3"/>
  <c r="AR38" i="3"/>
  <c r="AU37" i="3"/>
  <c r="AT37" i="3"/>
  <c r="AS37" i="3"/>
  <c r="AR37" i="3"/>
  <c r="AU36" i="3"/>
  <c r="AT36" i="3"/>
  <c r="AS36" i="3"/>
  <c r="AR36" i="3"/>
  <c r="AU35" i="3"/>
  <c r="AT35" i="3"/>
  <c r="AS35" i="3"/>
  <c r="AR35" i="3"/>
  <c r="AU34" i="3"/>
  <c r="AT34" i="3"/>
  <c r="AS34" i="3"/>
  <c r="AR34" i="3"/>
  <c r="AU33" i="3"/>
  <c r="AT33" i="3"/>
  <c r="AS33" i="3"/>
  <c r="AR33" i="3"/>
  <c r="AU32" i="3"/>
  <c r="AT32" i="3"/>
  <c r="AS32" i="3"/>
  <c r="AR32" i="3"/>
  <c r="AU31" i="3"/>
  <c r="AT31" i="3"/>
  <c r="AS31" i="3"/>
  <c r="AR31" i="3"/>
  <c r="AU30" i="3"/>
  <c r="AT30" i="3"/>
  <c r="AS30" i="3"/>
  <c r="AR30" i="3"/>
  <c r="AU29" i="3"/>
  <c r="AT29" i="3"/>
  <c r="AS29" i="3"/>
  <c r="AR29" i="3"/>
  <c r="AU28" i="3"/>
  <c r="AT28" i="3"/>
  <c r="AS28" i="3"/>
  <c r="AR28" i="3"/>
  <c r="AU27" i="3"/>
  <c r="AT27" i="3"/>
  <c r="AS27" i="3"/>
  <c r="AR27" i="3"/>
  <c r="W44" i="2"/>
  <c r="W43" i="2"/>
  <c r="AW43" i="2" s="1"/>
  <c r="AW44" i="2" s="1"/>
  <c r="AU41" i="2"/>
  <c r="AT41" i="2"/>
  <c r="AS41" i="2"/>
  <c r="AR41" i="2"/>
  <c r="AU40" i="2"/>
  <c r="AT40" i="2"/>
  <c r="AS40" i="2"/>
  <c r="AR40" i="2"/>
  <c r="AU39" i="2"/>
  <c r="AT39" i="2"/>
  <c r="AS39" i="2"/>
  <c r="AR39" i="2"/>
  <c r="AU38" i="2"/>
  <c r="AT38" i="2"/>
  <c r="AS38" i="2"/>
  <c r="AR38" i="2"/>
  <c r="AU37" i="2"/>
  <c r="AT37" i="2"/>
  <c r="AS37" i="2"/>
  <c r="AR37" i="2"/>
  <c r="AU36" i="2"/>
  <c r="AT36" i="2"/>
  <c r="AS36" i="2"/>
  <c r="AR36" i="2"/>
  <c r="AU35" i="2"/>
  <c r="AT35" i="2"/>
  <c r="AS35" i="2"/>
  <c r="AR35" i="2"/>
  <c r="AU34" i="2"/>
  <c r="AT34" i="2"/>
  <c r="AS34" i="2"/>
  <c r="AR34" i="2"/>
  <c r="AU33" i="2"/>
  <c r="AT33" i="2"/>
  <c r="AS33" i="2"/>
  <c r="AR33" i="2"/>
  <c r="AU32" i="2"/>
  <c r="AT32" i="2"/>
  <c r="AS32" i="2"/>
  <c r="AR32" i="2"/>
  <c r="AU31" i="2"/>
  <c r="AT31" i="2"/>
  <c r="AS31" i="2"/>
  <c r="AR31" i="2"/>
  <c r="AU30" i="2"/>
  <c r="AT30" i="2"/>
  <c r="AS30" i="2"/>
  <c r="AR30" i="2"/>
  <c r="AU29" i="2"/>
  <c r="AT29" i="2"/>
  <c r="AS29" i="2"/>
  <c r="AR29" i="2"/>
  <c r="AU28" i="2"/>
  <c r="AT28" i="2"/>
  <c r="AS28" i="2"/>
  <c r="AR28" i="2"/>
  <c r="AU27" i="2"/>
  <c r="AU43" i="2" s="1"/>
  <c r="AU44" i="2" s="1"/>
  <c r="AT27" i="2"/>
  <c r="AS27" i="2"/>
  <c r="AR27" i="2"/>
  <c r="W44" i="1"/>
  <c r="W43" i="1"/>
  <c r="AW43" i="1" s="1"/>
  <c r="AW44" i="1" s="1"/>
  <c r="AR35" i="1"/>
  <c r="AS35" i="1"/>
  <c r="AT35" i="1"/>
  <c r="AU35" i="1"/>
  <c r="AR36" i="1"/>
  <c r="AS36" i="1"/>
  <c r="AT36" i="1"/>
  <c r="AU36" i="1"/>
  <c r="AR37" i="1"/>
  <c r="AS37" i="1"/>
  <c r="AT37" i="1"/>
  <c r="AU37" i="1"/>
  <c r="AR38" i="1"/>
  <c r="AS38" i="1"/>
  <c r="AT38" i="1"/>
  <c r="AU38" i="1"/>
  <c r="AR39" i="1"/>
  <c r="AS39" i="1"/>
  <c r="AT39" i="1"/>
  <c r="AU39" i="1"/>
  <c r="AR40" i="1"/>
  <c r="AS40" i="1"/>
  <c r="AT40" i="1"/>
  <c r="AU40" i="1"/>
  <c r="AR41" i="1"/>
  <c r="AS41" i="1"/>
  <c r="AT41" i="1"/>
  <c r="AU41" i="1"/>
  <c r="AU34" i="1"/>
  <c r="AT34" i="1"/>
  <c r="AS34" i="1"/>
  <c r="AR34" i="1"/>
  <c r="AU33" i="1"/>
  <c r="AT33" i="1"/>
  <c r="AS33" i="1"/>
  <c r="AR33" i="1"/>
  <c r="AU32" i="1"/>
  <c r="AT32" i="1"/>
  <c r="AS32" i="1"/>
  <c r="AR32" i="1"/>
  <c r="AU31" i="1"/>
  <c r="AT31" i="1"/>
  <c r="AT43" i="1" s="1"/>
  <c r="AT44" i="1" s="1"/>
  <c r="AS31" i="1"/>
  <c r="AR31" i="1"/>
  <c r="AS43" i="1"/>
  <c r="AS44" i="1" s="1"/>
  <c r="AU43" i="1" l="1"/>
  <c r="AU44" i="1" s="1"/>
  <c r="AT43" i="2"/>
  <c r="AT44" i="2" s="1"/>
  <c r="AR43" i="3"/>
  <c r="AR44" i="3" s="1"/>
  <c r="AW43" i="3"/>
  <c r="AW44" i="3" s="1"/>
  <c r="AS43" i="2"/>
  <c r="AS44" i="2" s="1"/>
  <c r="AR43" i="1"/>
  <c r="AR44" i="1" s="1"/>
  <c r="AR43" i="2"/>
  <c r="AR44" i="2" s="1"/>
  <c r="AU43" i="3"/>
  <c r="AU44" i="3" s="1"/>
  <c r="AT43" i="3"/>
  <c r="AT44" i="3" s="1"/>
  <c r="AS43" i="3"/>
  <c r="AS44" i="3" s="1"/>
</calcChain>
</file>

<file path=xl/sharedStrings.xml><?xml version="1.0" encoding="utf-8"?>
<sst xmlns="http://schemas.openxmlformats.org/spreadsheetml/2006/main" count="99" uniqueCount="13">
  <si>
    <t>Plot data</t>
  </si>
  <si>
    <t>Year</t>
  </si>
  <si>
    <t>Caliration</t>
  </si>
  <si>
    <t>Mean</t>
  </si>
  <si>
    <t>stdev</t>
  </si>
  <si>
    <t>Obs</t>
  </si>
  <si>
    <t>Grided</t>
  </si>
  <si>
    <t>Projection, RCP26</t>
  </si>
  <si>
    <t>Projection, RCP45</t>
  </si>
  <si>
    <t>Projection, RCP85</t>
  </si>
  <si>
    <t>Projection, RCP60</t>
  </si>
  <si>
    <t>Underestimation by using gridded value</t>
  </si>
  <si>
    <t>Proj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</si>
</sst>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0" fillId="0" borderId="0" xfId="1" applyFont="1" applyAlignment="1">
      <alignment horizontal="center"/>
    </xf>
    <xf numFmtId="9" fontId="0" fillId="0" borderId="0" xfId="1" applyFont="1"/>
    <xf numFmtId="9" fontId="0" fillId="0" borderId="1" xfId="1" applyFont="1" applyBorder="1"/>
    <xf numFmtId="9" fontId="0" fillId="0" borderId="0" xfId="1" applyFont="1" applyBorder="1"/>
    <xf numFmtId="9" fontId="0" fillId="0" borderId="2" xfId="1" applyFont="1" applyBorder="1"/>
    <xf numFmtId="165" fontId="0" fillId="0" borderId="0" xfId="0" applyNumberFormat="1"/>
    <xf numFmtId="2" fontId="0" fillId="0" borderId="0" xfId="0" applyNumberFormat="1"/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2" borderId="0" xfId="0" applyNumberFormat="1" applyFill="1" applyAlignment="1">
      <alignment horizontal="center"/>
    </xf>
    <xf numFmtId="164" fontId="0" fillId="2" borderId="0" xfId="0" applyNumberFormat="1" applyFill="1"/>
    <xf numFmtId="166" fontId="0" fillId="0" borderId="0" xfId="0" applyNumberFormat="1"/>
    <xf numFmtId="0" fontId="0" fillId="2" borderId="0" xfId="0" applyFill="1" applyAlignment="1">
      <alignment horizontal="center"/>
    </xf>
    <xf numFmtId="166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6.0543828550700861E-2"/>
                  <c:y val="0.246281019174011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'5_yr'!$S$27:$S$40</c:f>
              <c:numCache>
                <c:formatCode>0.000</c:formatCode>
                <c:ptCount val="14"/>
                <c:pt idx="0">
                  <c:v>4.7918477225283622</c:v>
                </c:pt>
                <c:pt idx="1">
                  <c:v>4.846960885126931</c:v>
                </c:pt>
                <c:pt idx="2">
                  <c:v>4.866933327336513</c:v>
                </c:pt>
                <c:pt idx="3">
                  <c:v>4.9019615282207711</c:v>
                </c:pt>
                <c:pt idx="4">
                  <c:v>4.9161835213303489</c:v>
                </c:pt>
                <c:pt idx="5">
                  <c:v>4.9720738872795067</c:v>
                </c:pt>
                <c:pt idx="6">
                  <c:v>4.9945143419008469</c:v>
                </c:pt>
                <c:pt idx="7">
                  <c:v>5.0657179663016434</c:v>
                </c:pt>
                <c:pt idx="8">
                  <c:v>5.1029262422567996</c:v>
                </c:pt>
                <c:pt idx="9">
                  <c:v>5.1377845019319386</c:v>
                </c:pt>
                <c:pt idx="10">
                  <c:v>5.2109448730508188</c:v>
                </c:pt>
                <c:pt idx="11">
                  <c:v>5.2192202863451929</c:v>
                </c:pt>
                <c:pt idx="12">
                  <c:v>5.1999926976475912</c:v>
                </c:pt>
                <c:pt idx="13">
                  <c:v>5.1813673286025823</c:v>
                </c:pt>
              </c:numCache>
            </c:numRef>
          </c:xVal>
          <c:yVal>
            <c:numRef>
              <c:f>'5_yr'!$AN$27:$AN$40</c:f>
              <c:numCache>
                <c:formatCode>0.000</c:formatCode>
                <c:ptCount val="14"/>
                <c:pt idx="0">
                  <c:v>3.5262650532244115</c:v>
                </c:pt>
                <c:pt idx="1">
                  <c:v>3.5636335573466633</c:v>
                </c:pt>
                <c:pt idx="2">
                  <c:v>3.5776706557692619</c:v>
                </c:pt>
                <c:pt idx="3">
                  <c:v>3.5951541211976412</c:v>
                </c:pt>
                <c:pt idx="4">
                  <c:v>3.6131784517645009</c:v>
                </c:pt>
                <c:pt idx="5">
                  <c:v>3.6480147912963856</c:v>
                </c:pt>
                <c:pt idx="6">
                  <c:v>3.6894748473823897</c:v>
                </c:pt>
                <c:pt idx="7">
                  <c:v>3.7238618440251656</c:v>
                </c:pt>
                <c:pt idx="8">
                  <c:v>3.7515622947119782</c:v>
                </c:pt>
                <c:pt idx="9">
                  <c:v>3.7723559697950009</c:v>
                </c:pt>
                <c:pt idx="10">
                  <c:v>3.8141103990579706</c:v>
                </c:pt>
                <c:pt idx="11">
                  <c:v>3.8281161745119676</c:v>
                </c:pt>
                <c:pt idx="12">
                  <c:v>3.8181278070299363</c:v>
                </c:pt>
                <c:pt idx="13">
                  <c:v>3.8106610258183857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D3-4EEB-A674-600247ADC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62464"/>
        <c:axId val="786053056"/>
      </c:scatterChart>
      <c:valAx>
        <c:axId val="78606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3056"/>
        <c:crosses val="autoZero"/>
        <c:crossBetween val="midCat"/>
      </c:valAx>
      <c:valAx>
        <c:axId val="78605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2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'15_yr'!$G$27:$G$40</c:f>
              <c:numCache>
                <c:formatCode>0.000</c:formatCode>
                <c:ptCount val="14"/>
                <c:pt idx="0">
                  <c:v>5.2539722226226964</c:v>
                </c:pt>
                <c:pt idx="1">
                  <c:v>5.2429912641004206</c:v>
                </c:pt>
                <c:pt idx="2">
                  <c:v>5.2140773081684433</c:v>
                </c:pt>
                <c:pt idx="3">
                  <c:v>5.2171027473225058</c:v>
                </c:pt>
                <c:pt idx="4">
                  <c:v>5.2210646803455738</c:v>
                </c:pt>
                <c:pt idx="5">
                  <c:v>5.2512113049237703</c:v>
                </c:pt>
                <c:pt idx="6">
                  <c:v>5.218965708888561</c:v>
                </c:pt>
                <c:pt idx="7">
                  <c:v>5.2940096432955777</c:v>
                </c:pt>
                <c:pt idx="8">
                  <c:v>5.5194345382689312</c:v>
                </c:pt>
                <c:pt idx="9">
                  <c:v>5.5314313732232225</c:v>
                </c:pt>
                <c:pt idx="10">
                  <c:v>5.6483602796238186</c:v>
                </c:pt>
                <c:pt idx="11">
                  <c:v>5.5710532494480747</c:v>
                </c:pt>
                <c:pt idx="12">
                  <c:v>5.5858298999182363</c:v>
                </c:pt>
                <c:pt idx="13">
                  <c:v>5.5594059597688297</c:v>
                </c:pt>
              </c:numCache>
            </c:numRef>
          </c:xVal>
          <c:yVal>
            <c:numRef>
              <c:f>'15_yr'!$AB$27:$AB$40</c:f>
              <c:numCache>
                <c:formatCode>0.000</c:formatCode>
                <c:ptCount val="14"/>
                <c:pt idx="0">
                  <c:v>4.0780329018778483</c:v>
                </c:pt>
                <c:pt idx="1">
                  <c:v>4.0546989114983232</c:v>
                </c:pt>
                <c:pt idx="2">
                  <c:v>4.0459111110364736</c:v>
                </c:pt>
                <c:pt idx="3">
                  <c:v>4.0491393680692429</c:v>
                </c:pt>
                <c:pt idx="4">
                  <c:v>4.0577596341912594</c:v>
                </c:pt>
                <c:pt idx="5">
                  <c:v>4.0682756956390165</c:v>
                </c:pt>
                <c:pt idx="6">
                  <c:v>4.0452573716857358</c:v>
                </c:pt>
                <c:pt idx="7">
                  <c:v>4.1342452509571412</c:v>
                </c:pt>
                <c:pt idx="8">
                  <c:v>4.2771466904015911</c:v>
                </c:pt>
                <c:pt idx="9">
                  <c:v>4.2765382965338175</c:v>
                </c:pt>
                <c:pt idx="10">
                  <c:v>4.3336280239304772</c:v>
                </c:pt>
                <c:pt idx="11">
                  <c:v>4.2878823152110019</c:v>
                </c:pt>
                <c:pt idx="12">
                  <c:v>4.3160458113146412</c:v>
                </c:pt>
                <c:pt idx="13">
                  <c:v>4.2969854953902651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17-47B1-B527-DE4255F38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76184"/>
        <c:axId val="786066384"/>
      </c:scatterChart>
      <c:valAx>
        <c:axId val="786076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6384"/>
        <c:crosses val="autoZero"/>
        <c:crossBetween val="midCat"/>
      </c:valAx>
      <c:valAx>
        <c:axId val="78606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6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'30_yr'!$S$27:$S$40</c:f>
              <c:numCache>
                <c:formatCode>0.000</c:formatCode>
                <c:ptCount val="14"/>
                <c:pt idx="0">
                  <c:v>7.3612751768429137</c:v>
                </c:pt>
                <c:pt idx="1">
                  <c:v>7.2416531126161949</c:v>
                </c:pt>
                <c:pt idx="2">
                  <c:v>7.1397377783230578</c:v>
                </c:pt>
                <c:pt idx="3">
                  <c:v>7.1437473257248971</c:v>
                </c:pt>
                <c:pt idx="4">
                  <c:v>7.1682880241665048</c:v>
                </c:pt>
                <c:pt idx="5">
                  <c:v>7.1320882887916257</c:v>
                </c:pt>
                <c:pt idx="6">
                  <c:v>7.2918922275171658</c:v>
                </c:pt>
                <c:pt idx="7">
                  <c:v>7.7701389881304177</c:v>
                </c:pt>
                <c:pt idx="8">
                  <c:v>7.8267147563695874</c:v>
                </c:pt>
                <c:pt idx="9">
                  <c:v>7.8489644719670393</c:v>
                </c:pt>
                <c:pt idx="10">
                  <c:v>7.832529531240918</c:v>
                </c:pt>
                <c:pt idx="11">
                  <c:v>7.6725018780933238</c:v>
                </c:pt>
                <c:pt idx="12">
                  <c:v>7.7119878383373317</c:v>
                </c:pt>
                <c:pt idx="13">
                  <c:v>7.3559298603114724</c:v>
                </c:pt>
              </c:numCache>
            </c:numRef>
          </c:xVal>
          <c:yVal>
            <c:numRef>
              <c:f>'30_yr'!$AN$27:$AN$40</c:f>
              <c:numCache>
                <c:formatCode>0.000</c:formatCode>
                <c:ptCount val="14"/>
                <c:pt idx="0">
                  <c:v>5.2700037208688473</c:v>
                </c:pt>
                <c:pt idx="1">
                  <c:v>5.2085499752455675</c:v>
                </c:pt>
                <c:pt idx="2">
                  <c:v>5.2007497038055464</c:v>
                </c:pt>
                <c:pt idx="3">
                  <c:v>5.2143739367930859</c:v>
                </c:pt>
                <c:pt idx="4">
                  <c:v>5.2242488616391727</c:v>
                </c:pt>
                <c:pt idx="5">
                  <c:v>5.162303906167157</c:v>
                </c:pt>
                <c:pt idx="6">
                  <c:v>5.3079098333843735</c:v>
                </c:pt>
                <c:pt idx="7">
                  <c:v>5.5629287278991519</c:v>
                </c:pt>
                <c:pt idx="8">
                  <c:v>5.6104589336208459</c:v>
                </c:pt>
                <c:pt idx="9">
                  <c:v>5.6072851886387189</c:v>
                </c:pt>
                <c:pt idx="10">
                  <c:v>5.573372239320749</c:v>
                </c:pt>
                <c:pt idx="11">
                  <c:v>5.4368153848144578</c:v>
                </c:pt>
                <c:pt idx="12">
                  <c:v>5.5069037068936586</c:v>
                </c:pt>
                <c:pt idx="13">
                  <c:v>5.3268244495603092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A4-415C-B9A7-0AD3C7EB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72656"/>
        <c:axId val="786069128"/>
      </c:scatterChart>
      <c:valAx>
        <c:axId val="786072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9128"/>
        <c:crosses val="autoZero"/>
        <c:crossBetween val="midCat"/>
      </c:valAx>
      <c:valAx>
        <c:axId val="78606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'30_yr'!$O$27:$O$40</c:f>
              <c:numCache>
                <c:formatCode>0.000</c:formatCode>
                <c:ptCount val="14"/>
                <c:pt idx="0">
                  <c:v>6.2958273514053182</c:v>
                </c:pt>
                <c:pt idx="1">
                  <c:v>6.0664286377938001</c:v>
                </c:pt>
                <c:pt idx="2">
                  <c:v>6.3032886024517154</c:v>
                </c:pt>
                <c:pt idx="3">
                  <c:v>6.403910833070718</c:v>
                </c:pt>
                <c:pt idx="4">
                  <c:v>6.3780039807483346</c:v>
                </c:pt>
                <c:pt idx="5">
                  <c:v>6.6714976754414614</c:v>
                </c:pt>
                <c:pt idx="6">
                  <c:v>6.6070045859907856</c:v>
                </c:pt>
                <c:pt idx="7">
                  <c:v>6.4806678262616924</c:v>
                </c:pt>
                <c:pt idx="8">
                  <c:v>6.1856995522726015</c:v>
                </c:pt>
                <c:pt idx="9">
                  <c:v>6.1277702345285521</c:v>
                </c:pt>
                <c:pt idx="10">
                  <c:v>6.1167231567481277</c:v>
                </c:pt>
                <c:pt idx="11">
                  <c:v>6.0803255232344764</c:v>
                </c:pt>
                <c:pt idx="12">
                  <c:v>6.1672524677478959</c:v>
                </c:pt>
                <c:pt idx="13">
                  <c:v>6.711556748942316</c:v>
                </c:pt>
              </c:numCache>
            </c:numRef>
          </c:xVal>
          <c:yVal>
            <c:numRef>
              <c:f>'30_yr'!$AJ$27:$AJ$40</c:f>
              <c:numCache>
                <c:formatCode>0.000</c:formatCode>
                <c:ptCount val="14"/>
                <c:pt idx="0">
                  <c:v>4.7516074792149174</c:v>
                </c:pt>
                <c:pt idx="1">
                  <c:v>4.6073825148556118</c:v>
                </c:pt>
                <c:pt idx="2">
                  <c:v>4.7937203913009929</c:v>
                </c:pt>
                <c:pt idx="3">
                  <c:v>4.8876737028065635</c:v>
                </c:pt>
                <c:pt idx="4">
                  <c:v>4.8854165063012225</c:v>
                </c:pt>
                <c:pt idx="5">
                  <c:v>5.0229528898912275</c:v>
                </c:pt>
                <c:pt idx="6">
                  <c:v>4.9766211942755989</c:v>
                </c:pt>
                <c:pt idx="7">
                  <c:v>4.8828539682688943</c:v>
                </c:pt>
                <c:pt idx="8">
                  <c:v>4.6860007255485243</c:v>
                </c:pt>
                <c:pt idx="9">
                  <c:v>4.6195045019405079</c:v>
                </c:pt>
                <c:pt idx="10">
                  <c:v>4.5749893489875415</c:v>
                </c:pt>
                <c:pt idx="11">
                  <c:v>4.60373608447098</c:v>
                </c:pt>
                <c:pt idx="12">
                  <c:v>4.6469077535011181</c:v>
                </c:pt>
                <c:pt idx="13">
                  <c:v>5.0188858873842968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0A-48F2-A59B-A25D74D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71872"/>
        <c:axId val="786076576"/>
      </c:scatterChart>
      <c:valAx>
        <c:axId val="786071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6576"/>
        <c:crosses val="autoZero"/>
        <c:crossBetween val="midCat"/>
      </c:valAx>
      <c:valAx>
        <c:axId val="7860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1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'30_yr'!$K$27:$K$41</c:f>
              <c:numCache>
                <c:formatCode>0.000</c:formatCode>
                <c:ptCount val="15"/>
                <c:pt idx="0">
                  <c:v>8.0937629987309503</c:v>
                </c:pt>
                <c:pt idx="1">
                  <c:v>8.0262092175768345</c:v>
                </c:pt>
                <c:pt idx="2">
                  <c:v>7.8262896026386617</c:v>
                </c:pt>
                <c:pt idx="3">
                  <c:v>7.8947047029265374</c:v>
                </c:pt>
                <c:pt idx="4">
                  <c:v>7.8282224772261646</c:v>
                </c:pt>
                <c:pt idx="5">
                  <c:v>7.9458377585429654</c:v>
                </c:pt>
                <c:pt idx="6">
                  <c:v>7.9820164743175051</c:v>
                </c:pt>
                <c:pt idx="7">
                  <c:v>8.079946655993691</c:v>
                </c:pt>
                <c:pt idx="8">
                  <c:v>8.0219437005848135</c:v>
                </c:pt>
                <c:pt idx="9">
                  <c:v>7.7952531162316765</c:v>
                </c:pt>
                <c:pt idx="10">
                  <c:v>7.6187025081532385</c:v>
                </c:pt>
                <c:pt idx="11">
                  <c:v>7.5869056956405343</c:v>
                </c:pt>
                <c:pt idx="12">
                  <c:v>7.6921755947253914</c:v>
                </c:pt>
                <c:pt idx="13">
                  <c:v>7.632885709844496</c:v>
                </c:pt>
                <c:pt idx="14">
                  <c:v>7.6278789213005007</c:v>
                </c:pt>
              </c:numCache>
            </c:numRef>
          </c:xVal>
          <c:yVal>
            <c:numRef>
              <c:f>'30_yr'!$AF$27:$AF$41</c:f>
              <c:numCache>
                <c:formatCode>0.000</c:formatCode>
                <c:ptCount val="15"/>
                <c:pt idx="0">
                  <c:v>5.6818220905950891</c:v>
                </c:pt>
                <c:pt idx="1">
                  <c:v>5.6408146754072339</c:v>
                </c:pt>
                <c:pt idx="2">
                  <c:v>5.5265306452355407</c:v>
                </c:pt>
                <c:pt idx="3">
                  <c:v>5.5619512919615861</c:v>
                </c:pt>
                <c:pt idx="4">
                  <c:v>5.5114204762005432</c:v>
                </c:pt>
                <c:pt idx="5">
                  <c:v>5.554043814414916</c:v>
                </c:pt>
                <c:pt idx="6">
                  <c:v>5.612655365464521</c:v>
                </c:pt>
                <c:pt idx="7">
                  <c:v>5.6361110030033945</c:v>
                </c:pt>
                <c:pt idx="8">
                  <c:v>5.6163702185345237</c:v>
                </c:pt>
                <c:pt idx="9">
                  <c:v>5.5071462114880649</c:v>
                </c:pt>
                <c:pt idx="10">
                  <c:v>5.415382390085175</c:v>
                </c:pt>
                <c:pt idx="11">
                  <c:v>5.4527383953416733</c:v>
                </c:pt>
                <c:pt idx="12">
                  <c:v>5.4641029564437922</c:v>
                </c:pt>
                <c:pt idx="13">
                  <c:v>5.4536183075903715</c:v>
                </c:pt>
                <c:pt idx="14">
                  <c:v>5.4353009907487442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8B-4AB5-ADA2-F52E06291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68344"/>
        <c:axId val="786074616"/>
      </c:scatterChart>
      <c:valAx>
        <c:axId val="786068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4616"/>
        <c:crosses val="autoZero"/>
        <c:crossBetween val="midCat"/>
      </c:valAx>
      <c:valAx>
        <c:axId val="786074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8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'30_yr'!$G$27:$G$41</c:f>
              <c:numCache>
                <c:formatCode>0.000</c:formatCode>
                <c:ptCount val="15"/>
                <c:pt idx="0">
                  <c:v>6.0645144247352611</c:v>
                </c:pt>
                <c:pt idx="1">
                  <c:v>6.0661483334390489</c:v>
                </c:pt>
                <c:pt idx="2">
                  <c:v>6.011931166742003</c:v>
                </c:pt>
                <c:pt idx="3">
                  <c:v>6.028979159333705</c:v>
                </c:pt>
                <c:pt idx="4">
                  <c:v>6.0198692410327546</c:v>
                </c:pt>
                <c:pt idx="5">
                  <c:v>6.0739059908526363</c:v>
                </c:pt>
                <c:pt idx="6">
                  <c:v>6.0124834142793402</c:v>
                </c:pt>
                <c:pt idx="7">
                  <c:v>6.0751532986163834</c:v>
                </c:pt>
                <c:pt idx="8">
                  <c:v>6.4633723145205924</c:v>
                </c:pt>
                <c:pt idx="9">
                  <c:v>6.4679606049138663</c:v>
                </c:pt>
                <c:pt idx="10">
                  <c:v>6.6875959005335757</c:v>
                </c:pt>
                <c:pt idx="11">
                  <c:v>6.5501916030176828</c:v>
                </c:pt>
                <c:pt idx="12">
                  <c:v>6.6055142901007873</c:v>
                </c:pt>
                <c:pt idx="13">
                  <c:v>6.5618573743607298</c:v>
                </c:pt>
                <c:pt idx="14">
                  <c:v>6.3814408671716265</c:v>
                </c:pt>
              </c:numCache>
            </c:numRef>
          </c:xVal>
          <c:yVal>
            <c:numRef>
              <c:f>'30_yr'!$AB$27:$AB$41</c:f>
              <c:numCache>
                <c:formatCode>0.000</c:formatCode>
                <c:ptCount val="15"/>
                <c:pt idx="0">
                  <c:v>4.6411440357467058</c:v>
                </c:pt>
                <c:pt idx="1">
                  <c:v>4.6206001317651184</c:v>
                </c:pt>
                <c:pt idx="2">
                  <c:v>4.607288149242895</c:v>
                </c:pt>
                <c:pt idx="3">
                  <c:v>4.6280961467382848</c:v>
                </c:pt>
                <c:pt idx="4">
                  <c:v>4.6346785972896196</c:v>
                </c:pt>
                <c:pt idx="5">
                  <c:v>4.637463222774322</c:v>
                </c:pt>
                <c:pt idx="6">
                  <c:v>4.5983230850847781</c:v>
                </c:pt>
                <c:pt idx="7">
                  <c:v>4.7022643269097415</c:v>
                </c:pt>
                <c:pt idx="8">
                  <c:v>4.9516557203929441</c:v>
                </c:pt>
                <c:pt idx="9">
                  <c:v>4.9464558534701331</c:v>
                </c:pt>
                <c:pt idx="10">
                  <c:v>5.0714709373117355</c:v>
                </c:pt>
                <c:pt idx="11">
                  <c:v>4.9972992736661546</c:v>
                </c:pt>
                <c:pt idx="12">
                  <c:v>5.0627459706462563</c:v>
                </c:pt>
                <c:pt idx="13">
                  <c:v>5.0165355678208758</c:v>
                </c:pt>
                <c:pt idx="14">
                  <c:v>4.9427377122715814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55-43FA-AFDA-00FBD6E7E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64816"/>
        <c:axId val="786068736"/>
      </c:scatterChart>
      <c:valAx>
        <c:axId val="786064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8736"/>
        <c:crosses val="autoZero"/>
        <c:crossBetween val="midCat"/>
      </c:valAx>
      <c:valAx>
        <c:axId val="78606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4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spPr>
            <a:ln w="25400">
              <a:noFill/>
            </a:ln>
          </c:spPr>
          <c:xVal>
            <c:numRef>
              <c:f>'30_yr'!$G$27:$G$41</c:f>
              <c:numCache>
                <c:formatCode>0.000</c:formatCode>
                <c:ptCount val="15"/>
                <c:pt idx="0">
                  <c:v>6.0645144247352611</c:v>
                </c:pt>
                <c:pt idx="1">
                  <c:v>6.0661483334390489</c:v>
                </c:pt>
                <c:pt idx="2">
                  <c:v>6.011931166742003</c:v>
                </c:pt>
                <c:pt idx="3">
                  <c:v>6.028979159333705</c:v>
                </c:pt>
                <c:pt idx="4">
                  <c:v>6.0198692410327546</c:v>
                </c:pt>
                <c:pt idx="5">
                  <c:v>6.0739059908526363</c:v>
                </c:pt>
                <c:pt idx="6">
                  <c:v>6.0124834142793402</c:v>
                </c:pt>
                <c:pt idx="7">
                  <c:v>6.0751532986163834</c:v>
                </c:pt>
                <c:pt idx="8">
                  <c:v>6.4633723145205924</c:v>
                </c:pt>
                <c:pt idx="9">
                  <c:v>6.4679606049138663</c:v>
                </c:pt>
                <c:pt idx="10">
                  <c:v>6.6875959005335757</c:v>
                </c:pt>
                <c:pt idx="11">
                  <c:v>6.5501916030176828</c:v>
                </c:pt>
                <c:pt idx="12">
                  <c:v>6.6055142901007873</c:v>
                </c:pt>
                <c:pt idx="13">
                  <c:v>6.5618573743607298</c:v>
                </c:pt>
                <c:pt idx="14">
                  <c:v>6.3814408671716265</c:v>
                </c:pt>
              </c:numCache>
            </c:numRef>
          </c:xVal>
          <c:yVal>
            <c:numRef>
              <c:f>'30_yr'!$AB$27:$AB$41</c:f>
              <c:numCache>
                <c:formatCode>0.000</c:formatCode>
                <c:ptCount val="15"/>
                <c:pt idx="0">
                  <c:v>4.6411440357467058</c:v>
                </c:pt>
                <c:pt idx="1">
                  <c:v>4.6206001317651184</c:v>
                </c:pt>
                <c:pt idx="2">
                  <c:v>4.607288149242895</c:v>
                </c:pt>
                <c:pt idx="3">
                  <c:v>4.6280961467382848</c:v>
                </c:pt>
                <c:pt idx="4">
                  <c:v>4.6346785972896196</c:v>
                </c:pt>
                <c:pt idx="5">
                  <c:v>4.637463222774322</c:v>
                </c:pt>
                <c:pt idx="6">
                  <c:v>4.5983230850847781</c:v>
                </c:pt>
                <c:pt idx="7">
                  <c:v>4.7022643269097415</c:v>
                </c:pt>
                <c:pt idx="8">
                  <c:v>4.9516557203929441</c:v>
                </c:pt>
                <c:pt idx="9">
                  <c:v>4.9464558534701331</c:v>
                </c:pt>
                <c:pt idx="10">
                  <c:v>5.0714709373117355</c:v>
                </c:pt>
                <c:pt idx="11">
                  <c:v>4.9972992736661546</c:v>
                </c:pt>
                <c:pt idx="12">
                  <c:v>5.0627459706462563</c:v>
                </c:pt>
                <c:pt idx="13">
                  <c:v>5.0165355678208758</c:v>
                </c:pt>
                <c:pt idx="14">
                  <c:v>4.9427377122715814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ED-4B8F-ABDA-0B83FCFA4995}"/>
            </c:ext>
          </c:extLst>
        </c:ser>
        <c:ser>
          <c:idx val="3"/>
          <c:order val="1"/>
          <c:spPr>
            <a:ln w="25400" cap="rnd">
              <a:noFill/>
              <a:round/>
            </a:ln>
            <a:effectLst/>
          </c:spPr>
          <c:xVal>
            <c:numRef>
              <c:f>'30_yr'!$S$27:$S$41</c:f>
              <c:numCache>
                <c:formatCode>0.000</c:formatCode>
                <c:ptCount val="15"/>
                <c:pt idx="0">
                  <c:v>7.3612751768429137</c:v>
                </c:pt>
                <c:pt idx="1">
                  <c:v>7.2416531126161949</c:v>
                </c:pt>
                <c:pt idx="2">
                  <c:v>7.1397377783230578</c:v>
                </c:pt>
                <c:pt idx="3">
                  <c:v>7.1437473257248971</c:v>
                </c:pt>
                <c:pt idx="4">
                  <c:v>7.1682880241665048</c:v>
                </c:pt>
                <c:pt idx="5">
                  <c:v>7.1320882887916257</c:v>
                </c:pt>
                <c:pt idx="6">
                  <c:v>7.2918922275171658</c:v>
                </c:pt>
                <c:pt idx="7">
                  <c:v>7.7701389881304177</c:v>
                </c:pt>
                <c:pt idx="8">
                  <c:v>7.8267147563695874</c:v>
                </c:pt>
                <c:pt idx="9">
                  <c:v>7.8489644719670393</c:v>
                </c:pt>
                <c:pt idx="10">
                  <c:v>7.832529531240918</c:v>
                </c:pt>
                <c:pt idx="11">
                  <c:v>7.6725018780933238</c:v>
                </c:pt>
                <c:pt idx="12">
                  <c:v>7.7119878383373317</c:v>
                </c:pt>
                <c:pt idx="13">
                  <c:v>7.3559298603114724</c:v>
                </c:pt>
                <c:pt idx="14">
                  <c:v>7.3039401840024123</c:v>
                </c:pt>
              </c:numCache>
            </c:numRef>
          </c:xVal>
          <c:yVal>
            <c:numRef>
              <c:f>'30_yr'!$AN$27:$AN$41</c:f>
              <c:numCache>
                <c:formatCode>0.000</c:formatCode>
                <c:ptCount val="15"/>
                <c:pt idx="0">
                  <c:v>5.2700037208688473</c:v>
                </c:pt>
                <c:pt idx="1">
                  <c:v>5.2085499752455675</c:v>
                </c:pt>
                <c:pt idx="2">
                  <c:v>5.2007497038055464</c:v>
                </c:pt>
                <c:pt idx="3">
                  <c:v>5.2143739367930859</c:v>
                </c:pt>
                <c:pt idx="4">
                  <c:v>5.2242488616391727</c:v>
                </c:pt>
                <c:pt idx="5">
                  <c:v>5.162303906167157</c:v>
                </c:pt>
                <c:pt idx="6">
                  <c:v>5.3079098333843735</c:v>
                </c:pt>
                <c:pt idx="7">
                  <c:v>5.5629287278991519</c:v>
                </c:pt>
                <c:pt idx="8">
                  <c:v>5.6104589336208459</c:v>
                </c:pt>
                <c:pt idx="9">
                  <c:v>5.6072851886387189</c:v>
                </c:pt>
                <c:pt idx="10">
                  <c:v>5.573372239320749</c:v>
                </c:pt>
                <c:pt idx="11">
                  <c:v>5.4368153848144578</c:v>
                </c:pt>
                <c:pt idx="12">
                  <c:v>5.5069037068936586</c:v>
                </c:pt>
                <c:pt idx="13">
                  <c:v>5.3268244495603092</c:v>
                </c:pt>
                <c:pt idx="14">
                  <c:v>5.2987438297655851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ED-4B8F-ABDA-0B83FCFA4995}"/>
            </c:ext>
          </c:extLst>
        </c:ser>
        <c:ser>
          <c:idx val="1"/>
          <c:order val="2"/>
          <c:spPr>
            <a:ln w="25400">
              <a:noFill/>
            </a:ln>
          </c:spPr>
          <c:xVal>
            <c:numRef>
              <c:f>'30_yr'!$K$27:$K$41</c:f>
              <c:numCache>
                <c:formatCode>0.000</c:formatCode>
                <c:ptCount val="15"/>
                <c:pt idx="0">
                  <c:v>8.0937629987309503</c:v>
                </c:pt>
                <c:pt idx="1">
                  <c:v>8.0262092175768345</c:v>
                </c:pt>
                <c:pt idx="2">
                  <c:v>7.8262896026386617</c:v>
                </c:pt>
                <c:pt idx="3">
                  <c:v>7.8947047029265374</c:v>
                </c:pt>
                <c:pt idx="4">
                  <c:v>7.8282224772261646</c:v>
                </c:pt>
                <c:pt idx="5">
                  <c:v>7.9458377585429654</c:v>
                </c:pt>
                <c:pt idx="6">
                  <c:v>7.9820164743175051</c:v>
                </c:pt>
                <c:pt idx="7">
                  <c:v>8.079946655993691</c:v>
                </c:pt>
                <c:pt idx="8">
                  <c:v>8.0219437005848135</c:v>
                </c:pt>
                <c:pt idx="9">
                  <c:v>7.7952531162316765</c:v>
                </c:pt>
                <c:pt idx="10">
                  <c:v>7.6187025081532385</c:v>
                </c:pt>
                <c:pt idx="11">
                  <c:v>7.5869056956405343</c:v>
                </c:pt>
                <c:pt idx="12">
                  <c:v>7.6921755947253914</c:v>
                </c:pt>
                <c:pt idx="13">
                  <c:v>7.632885709844496</c:v>
                </c:pt>
                <c:pt idx="14">
                  <c:v>7.6278789213005007</c:v>
                </c:pt>
              </c:numCache>
            </c:numRef>
          </c:xVal>
          <c:yVal>
            <c:numRef>
              <c:f>'30_yr'!$AF$27:$AF$41</c:f>
              <c:numCache>
                <c:formatCode>0.000</c:formatCode>
                <c:ptCount val="15"/>
                <c:pt idx="0">
                  <c:v>5.6818220905950891</c:v>
                </c:pt>
                <c:pt idx="1">
                  <c:v>5.6408146754072339</c:v>
                </c:pt>
                <c:pt idx="2">
                  <c:v>5.5265306452355407</c:v>
                </c:pt>
                <c:pt idx="3">
                  <c:v>5.5619512919615861</c:v>
                </c:pt>
                <c:pt idx="4">
                  <c:v>5.5114204762005432</c:v>
                </c:pt>
                <c:pt idx="5">
                  <c:v>5.554043814414916</c:v>
                </c:pt>
                <c:pt idx="6">
                  <c:v>5.612655365464521</c:v>
                </c:pt>
                <c:pt idx="7">
                  <c:v>5.6361110030033945</c:v>
                </c:pt>
                <c:pt idx="8">
                  <c:v>5.6163702185345237</c:v>
                </c:pt>
                <c:pt idx="9">
                  <c:v>5.5071462114880649</c:v>
                </c:pt>
                <c:pt idx="10">
                  <c:v>5.415382390085175</c:v>
                </c:pt>
                <c:pt idx="11">
                  <c:v>5.4527383953416733</c:v>
                </c:pt>
                <c:pt idx="12">
                  <c:v>5.4641029564437922</c:v>
                </c:pt>
                <c:pt idx="13">
                  <c:v>5.4536183075903715</c:v>
                </c:pt>
                <c:pt idx="14">
                  <c:v>5.4353009907487442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ED-4B8F-ABDA-0B83FCFA4995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'30_yr'!$O$27:$O$41</c:f>
              <c:numCache>
                <c:formatCode>0.000</c:formatCode>
                <c:ptCount val="15"/>
                <c:pt idx="0">
                  <c:v>6.2958273514053182</c:v>
                </c:pt>
                <c:pt idx="1">
                  <c:v>6.0664286377938001</c:v>
                </c:pt>
                <c:pt idx="2">
                  <c:v>6.3032886024517154</c:v>
                </c:pt>
                <c:pt idx="3">
                  <c:v>6.403910833070718</c:v>
                </c:pt>
                <c:pt idx="4">
                  <c:v>6.3780039807483346</c:v>
                </c:pt>
                <c:pt idx="5">
                  <c:v>6.6714976754414614</c:v>
                </c:pt>
                <c:pt idx="6">
                  <c:v>6.6070045859907856</c:v>
                </c:pt>
                <c:pt idx="7">
                  <c:v>6.4806678262616924</c:v>
                </c:pt>
                <c:pt idx="8">
                  <c:v>6.1856995522726015</c:v>
                </c:pt>
                <c:pt idx="9">
                  <c:v>6.1277702345285521</c:v>
                </c:pt>
                <c:pt idx="10">
                  <c:v>6.1167231567481277</c:v>
                </c:pt>
                <c:pt idx="11">
                  <c:v>6.0803255232344764</c:v>
                </c:pt>
                <c:pt idx="12">
                  <c:v>6.1672524677478959</c:v>
                </c:pt>
                <c:pt idx="13">
                  <c:v>6.711556748942316</c:v>
                </c:pt>
                <c:pt idx="14">
                  <c:v>6.8919185602434894</c:v>
                </c:pt>
              </c:numCache>
            </c:numRef>
          </c:xVal>
          <c:yVal>
            <c:numRef>
              <c:f>'30_yr'!$AJ$27:$AJ$41</c:f>
              <c:numCache>
                <c:formatCode>0.000</c:formatCode>
                <c:ptCount val="15"/>
                <c:pt idx="0">
                  <c:v>4.7516074792149174</c:v>
                </c:pt>
                <c:pt idx="1">
                  <c:v>4.6073825148556118</c:v>
                </c:pt>
                <c:pt idx="2">
                  <c:v>4.7937203913009929</c:v>
                </c:pt>
                <c:pt idx="3">
                  <c:v>4.8876737028065635</c:v>
                </c:pt>
                <c:pt idx="4">
                  <c:v>4.8854165063012225</c:v>
                </c:pt>
                <c:pt idx="5">
                  <c:v>5.0229528898912275</c:v>
                </c:pt>
                <c:pt idx="6">
                  <c:v>4.9766211942755989</c:v>
                </c:pt>
                <c:pt idx="7">
                  <c:v>4.8828539682688943</c:v>
                </c:pt>
                <c:pt idx="8">
                  <c:v>4.6860007255485243</c:v>
                </c:pt>
                <c:pt idx="9">
                  <c:v>4.6195045019405079</c:v>
                </c:pt>
                <c:pt idx="10">
                  <c:v>4.5749893489875415</c:v>
                </c:pt>
                <c:pt idx="11">
                  <c:v>4.60373608447098</c:v>
                </c:pt>
                <c:pt idx="12">
                  <c:v>4.6469077535011181</c:v>
                </c:pt>
                <c:pt idx="13">
                  <c:v>5.0188858873842968</c:v>
                </c:pt>
                <c:pt idx="14">
                  <c:v>5.1585617776573125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ED-4B8F-ABDA-0B83FCFA4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67560"/>
        <c:axId val="786071480"/>
      </c:scatterChart>
      <c:valAx>
        <c:axId val="786067560"/>
        <c:scaling>
          <c:orientation val="minMax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1480"/>
        <c:crosses val="autoZero"/>
        <c:crossBetween val="midCat"/>
      </c:valAx>
      <c:valAx>
        <c:axId val="786071480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75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1.5652724194398955E-2"/>
                  <c:y val="0.303117902341415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'5_yr'!$O$27:$O$40</c:f>
              <c:numCache>
                <c:formatCode>0.000</c:formatCode>
                <c:ptCount val="14"/>
                <c:pt idx="0">
                  <c:v>4.2593593934453375</c:v>
                </c:pt>
                <c:pt idx="1">
                  <c:v>4.2360799839310017</c:v>
                </c:pt>
                <c:pt idx="2">
                  <c:v>4.2766047225195534</c:v>
                </c:pt>
                <c:pt idx="3">
                  <c:v>4.3205889202416587</c:v>
                </c:pt>
                <c:pt idx="4">
                  <c:v>4.3705879452969718</c:v>
                </c:pt>
                <c:pt idx="5">
                  <c:v>4.4836758288022338</c:v>
                </c:pt>
                <c:pt idx="6">
                  <c:v>4.4679778507095582</c:v>
                </c:pt>
                <c:pt idx="7">
                  <c:v>4.4277348481208421</c:v>
                </c:pt>
                <c:pt idx="8">
                  <c:v>4.4538529757488181</c:v>
                </c:pt>
                <c:pt idx="9">
                  <c:v>4.3909479659392847</c:v>
                </c:pt>
                <c:pt idx="10">
                  <c:v>4.3257163501079132</c:v>
                </c:pt>
                <c:pt idx="11">
                  <c:v>4.2325842700123895</c:v>
                </c:pt>
                <c:pt idx="12">
                  <c:v>4.2664566026312407</c:v>
                </c:pt>
                <c:pt idx="13">
                  <c:v>4.3197475140981503</c:v>
                </c:pt>
              </c:numCache>
            </c:numRef>
          </c:xVal>
          <c:yVal>
            <c:numRef>
              <c:f>'5_yr'!$AJ$27:$AJ$40</c:f>
              <c:numCache>
                <c:formatCode>0.000</c:formatCode>
                <c:ptCount val="14"/>
                <c:pt idx="0">
                  <c:v>3.3434365377885227</c:v>
                </c:pt>
                <c:pt idx="1">
                  <c:v>3.3169982916739453</c:v>
                </c:pt>
                <c:pt idx="2">
                  <c:v>3.3416820265652265</c:v>
                </c:pt>
                <c:pt idx="3">
                  <c:v>3.3635602255379942</c:v>
                </c:pt>
                <c:pt idx="4">
                  <c:v>3.4119315400628243</c:v>
                </c:pt>
                <c:pt idx="5">
                  <c:v>3.4818740936020931</c:v>
                </c:pt>
                <c:pt idx="6">
                  <c:v>3.4750586066359133</c:v>
                </c:pt>
                <c:pt idx="7">
                  <c:v>3.4547414609734561</c:v>
                </c:pt>
                <c:pt idx="8">
                  <c:v>3.4910440104474194</c:v>
                </c:pt>
                <c:pt idx="9">
                  <c:v>3.4433653267539905</c:v>
                </c:pt>
                <c:pt idx="10">
                  <c:v>3.3872621890051988</c:v>
                </c:pt>
                <c:pt idx="11">
                  <c:v>3.3285300345610982</c:v>
                </c:pt>
                <c:pt idx="12">
                  <c:v>3.3525858400008119</c:v>
                </c:pt>
                <c:pt idx="13">
                  <c:v>3.3769365375682598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36-4B2C-B11E-A32496E79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61288"/>
        <c:axId val="786059328"/>
      </c:scatterChart>
      <c:valAx>
        <c:axId val="786061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9328"/>
        <c:crosses val="autoZero"/>
        <c:crossBetween val="midCat"/>
      </c:valAx>
      <c:valAx>
        <c:axId val="78605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1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7.8597983469291963E-2"/>
                  <c:y val="0.2624921389776773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'5_yr'!$K$27:$K$41</c:f>
              <c:numCache>
                <c:formatCode>0.000</c:formatCode>
                <c:ptCount val="15"/>
                <c:pt idx="0">
                  <c:v>5.1189498033214651</c:v>
                </c:pt>
                <c:pt idx="1">
                  <c:v>5.1375274292762496</c:v>
                </c:pt>
                <c:pt idx="2">
                  <c:v>5.0915233720792443</c:v>
                </c:pt>
                <c:pt idx="3">
                  <c:v>5.1106374892396778</c:v>
                </c:pt>
                <c:pt idx="4">
                  <c:v>5.091364892297344</c:v>
                </c:pt>
                <c:pt idx="5">
                  <c:v>5.1570236983422708</c:v>
                </c:pt>
                <c:pt idx="6">
                  <c:v>5.2465421159949601</c:v>
                </c:pt>
                <c:pt idx="7">
                  <c:v>5.2732049736079674</c:v>
                </c:pt>
                <c:pt idx="8">
                  <c:v>5.3034687598166315</c:v>
                </c:pt>
                <c:pt idx="9">
                  <c:v>5.2695243890816945</c:v>
                </c:pt>
                <c:pt idx="10">
                  <c:v>5.2748805235806673</c:v>
                </c:pt>
                <c:pt idx="11">
                  <c:v>5.2623541191386476</c:v>
                </c:pt>
                <c:pt idx="12">
                  <c:v>5.2005359566982907</c:v>
                </c:pt>
                <c:pt idx="13">
                  <c:v>5.2238823541382988</c:v>
                </c:pt>
                <c:pt idx="14">
                  <c:v>5.1766717116001235</c:v>
                </c:pt>
              </c:numCache>
            </c:numRef>
          </c:xVal>
          <c:yVal>
            <c:numRef>
              <c:f>'5_yr'!$AF$27:$AF$40</c:f>
              <c:numCache>
                <c:formatCode>0.000</c:formatCode>
                <c:ptCount val="14"/>
                <c:pt idx="0">
                  <c:v>3.6806714601682837</c:v>
                </c:pt>
                <c:pt idx="1">
                  <c:v>3.7016563191914056</c:v>
                </c:pt>
                <c:pt idx="2">
                  <c:v>3.6709418635162594</c:v>
                </c:pt>
                <c:pt idx="3">
                  <c:v>3.6606942257164947</c:v>
                </c:pt>
                <c:pt idx="4">
                  <c:v>3.6369458385317146</c:v>
                </c:pt>
                <c:pt idx="5">
                  <c:v>3.6680085901411816</c:v>
                </c:pt>
                <c:pt idx="6">
                  <c:v>3.751112424181454</c:v>
                </c:pt>
                <c:pt idx="7">
                  <c:v>3.7751859611792171</c:v>
                </c:pt>
                <c:pt idx="8">
                  <c:v>3.8009358200154542</c:v>
                </c:pt>
                <c:pt idx="9">
                  <c:v>3.7907993646063387</c:v>
                </c:pt>
                <c:pt idx="10">
                  <c:v>3.8038579497815794</c:v>
                </c:pt>
                <c:pt idx="11">
                  <c:v>3.7819323721922795</c:v>
                </c:pt>
                <c:pt idx="12">
                  <c:v>3.7197884682958628</c:v>
                </c:pt>
                <c:pt idx="13">
                  <c:v>3.7483448756357203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61-4A7F-AEE4-0B27C5C08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62856"/>
        <c:axId val="786059720"/>
      </c:scatterChart>
      <c:valAx>
        <c:axId val="786062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9720"/>
        <c:crosses val="autoZero"/>
        <c:crossBetween val="midCat"/>
      </c:valAx>
      <c:valAx>
        <c:axId val="786059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2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8.6239198487096075E-2"/>
                  <c:y val="0.2677407361600463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'5_yr'!$G$27:$G$40</c:f>
              <c:numCache>
                <c:formatCode>0.000</c:formatCode>
                <c:ptCount val="14"/>
                <c:pt idx="0">
                  <c:v>4.1349718496208245</c:v>
                </c:pt>
                <c:pt idx="1">
                  <c:v>4.1171368985552856</c:v>
                </c:pt>
                <c:pt idx="2">
                  <c:v>4.1101894112438693</c:v>
                </c:pt>
                <c:pt idx="3">
                  <c:v>4.1042817249899999</c:v>
                </c:pt>
                <c:pt idx="4">
                  <c:v>4.1117713491297145</c:v>
                </c:pt>
                <c:pt idx="5">
                  <c:v>4.1239184908158215</c:v>
                </c:pt>
                <c:pt idx="6">
                  <c:v>4.1238246131176854</c:v>
                </c:pt>
                <c:pt idx="7">
                  <c:v>4.1939936626128507</c:v>
                </c:pt>
                <c:pt idx="8">
                  <c:v>4.2576384181148246</c:v>
                </c:pt>
                <c:pt idx="9">
                  <c:v>4.2695717568056866</c:v>
                </c:pt>
                <c:pt idx="10">
                  <c:v>4.2914760817801856</c:v>
                </c:pt>
                <c:pt idx="11">
                  <c:v>4.2714580454682389</c:v>
                </c:pt>
                <c:pt idx="12">
                  <c:v>4.2486941767869837</c:v>
                </c:pt>
                <c:pt idx="13">
                  <c:v>4.2459751833753687</c:v>
                </c:pt>
              </c:numCache>
            </c:numRef>
          </c:xVal>
          <c:yVal>
            <c:numRef>
              <c:f>'5_yr'!$AB$27:$AB$40</c:f>
              <c:numCache>
                <c:formatCode>0.000</c:formatCode>
                <c:ptCount val="14"/>
                <c:pt idx="0">
                  <c:v>3.2782783430205473</c:v>
                </c:pt>
                <c:pt idx="1">
                  <c:v>3.2578832866810226</c:v>
                </c:pt>
                <c:pt idx="2">
                  <c:v>3.2524707253795508</c:v>
                </c:pt>
                <c:pt idx="3">
                  <c:v>3.2446268920591681</c:v>
                </c:pt>
                <c:pt idx="4">
                  <c:v>3.248238833393772</c:v>
                </c:pt>
                <c:pt idx="5">
                  <c:v>3.2654627293710692</c:v>
                </c:pt>
                <c:pt idx="6">
                  <c:v>3.2620895184828194</c:v>
                </c:pt>
                <c:pt idx="7">
                  <c:v>3.3234830537844231</c:v>
                </c:pt>
                <c:pt idx="8">
                  <c:v>3.3629699589344075</c:v>
                </c:pt>
                <c:pt idx="9">
                  <c:v>3.3650010617831891</c:v>
                </c:pt>
                <c:pt idx="10">
                  <c:v>3.3624933928079419</c:v>
                </c:pt>
                <c:pt idx="11">
                  <c:v>3.3461805698787321</c:v>
                </c:pt>
                <c:pt idx="12">
                  <c:v>3.3370214688409083</c:v>
                </c:pt>
                <c:pt idx="13">
                  <c:v>3.3439592031412499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53-4481-BC31-869BA8F3D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60112"/>
        <c:axId val="786055800"/>
      </c:scatterChart>
      <c:valAx>
        <c:axId val="786060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5800"/>
        <c:crosses val="autoZero"/>
        <c:crossBetween val="midCat"/>
      </c:valAx>
      <c:valAx>
        <c:axId val="786055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0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spPr>
            <a:ln w="25400">
              <a:noFill/>
            </a:ln>
          </c:spPr>
          <c:xVal>
            <c:numRef>
              <c:f>'5_yr'!$G$27:$G$41</c:f>
              <c:numCache>
                <c:formatCode>0.000</c:formatCode>
                <c:ptCount val="15"/>
                <c:pt idx="0">
                  <c:v>4.1349718496208245</c:v>
                </c:pt>
                <c:pt idx="1">
                  <c:v>4.1171368985552856</c:v>
                </c:pt>
                <c:pt idx="2">
                  <c:v>4.1101894112438693</c:v>
                </c:pt>
                <c:pt idx="3">
                  <c:v>4.1042817249899999</c:v>
                </c:pt>
                <c:pt idx="4">
                  <c:v>4.1117713491297145</c:v>
                </c:pt>
                <c:pt idx="5">
                  <c:v>4.1239184908158215</c:v>
                </c:pt>
                <c:pt idx="6">
                  <c:v>4.1238246131176854</c:v>
                </c:pt>
                <c:pt idx="7">
                  <c:v>4.1939936626128507</c:v>
                </c:pt>
                <c:pt idx="8">
                  <c:v>4.2576384181148246</c:v>
                </c:pt>
                <c:pt idx="9">
                  <c:v>4.2695717568056866</c:v>
                </c:pt>
                <c:pt idx="10">
                  <c:v>4.2914760817801856</c:v>
                </c:pt>
                <c:pt idx="11">
                  <c:v>4.2714580454682389</c:v>
                </c:pt>
                <c:pt idx="12">
                  <c:v>4.2486941767869837</c:v>
                </c:pt>
                <c:pt idx="13">
                  <c:v>4.2459751833753687</c:v>
                </c:pt>
                <c:pt idx="14">
                  <c:v>4.2207834730102274</c:v>
                </c:pt>
              </c:numCache>
            </c:numRef>
          </c:xVal>
          <c:yVal>
            <c:numRef>
              <c:f>'5_yr'!$AB$27:$AB$41</c:f>
              <c:numCache>
                <c:formatCode>0.000</c:formatCode>
                <c:ptCount val="15"/>
                <c:pt idx="0">
                  <c:v>3.2782783430205473</c:v>
                </c:pt>
                <c:pt idx="1">
                  <c:v>3.2578832866810226</c:v>
                </c:pt>
                <c:pt idx="2">
                  <c:v>3.2524707253795508</c:v>
                </c:pt>
                <c:pt idx="3">
                  <c:v>3.2446268920591681</c:v>
                </c:pt>
                <c:pt idx="4">
                  <c:v>3.248238833393772</c:v>
                </c:pt>
                <c:pt idx="5">
                  <c:v>3.2654627293710692</c:v>
                </c:pt>
                <c:pt idx="6">
                  <c:v>3.2620895184828194</c:v>
                </c:pt>
                <c:pt idx="7">
                  <c:v>3.3234830537844231</c:v>
                </c:pt>
                <c:pt idx="8">
                  <c:v>3.3629699589344075</c:v>
                </c:pt>
                <c:pt idx="9">
                  <c:v>3.3650010617831891</c:v>
                </c:pt>
                <c:pt idx="10">
                  <c:v>3.3624933928079419</c:v>
                </c:pt>
                <c:pt idx="11">
                  <c:v>3.3461805698787321</c:v>
                </c:pt>
                <c:pt idx="12">
                  <c:v>3.3370214688409083</c:v>
                </c:pt>
                <c:pt idx="13">
                  <c:v>3.3439592031412499</c:v>
                </c:pt>
                <c:pt idx="14">
                  <c:v>3.3295053581173142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D2-486A-8020-D10058C45F70}"/>
            </c:ext>
          </c:extLst>
        </c:ser>
        <c:ser>
          <c:idx val="3"/>
          <c:order val="1"/>
          <c:spPr>
            <a:ln w="25400" cap="rnd">
              <a:noFill/>
              <a:round/>
            </a:ln>
            <a:effectLst/>
          </c:spPr>
          <c:xVal>
            <c:numRef>
              <c:f>'5_yr'!$S$27:$S$41</c:f>
              <c:numCache>
                <c:formatCode>0.000</c:formatCode>
                <c:ptCount val="15"/>
                <c:pt idx="0">
                  <c:v>4.7918477225283622</c:v>
                </c:pt>
                <c:pt idx="1">
                  <c:v>4.846960885126931</c:v>
                </c:pt>
                <c:pt idx="2">
                  <c:v>4.866933327336513</c:v>
                </c:pt>
                <c:pt idx="3">
                  <c:v>4.9019615282207711</c:v>
                </c:pt>
                <c:pt idx="4">
                  <c:v>4.9161835213303489</c:v>
                </c:pt>
                <c:pt idx="5">
                  <c:v>4.9720738872795067</c:v>
                </c:pt>
                <c:pt idx="6">
                  <c:v>4.9945143419008469</c:v>
                </c:pt>
                <c:pt idx="7">
                  <c:v>5.0657179663016434</c:v>
                </c:pt>
                <c:pt idx="8">
                  <c:v>5.1029262422567996</c:v>
                </c:pt>
                <c:pt idx="9">
                  <c:v>5.1377845019319386</c:v>
                </c:pt>
                <c:pt idx="10">
                  <c:v>5.2109448730508188</c:v>
                </c:pt>
                <c:pt idx="11">
                  <c:v>5.2192202863451929</c:v>
                </c:pt>
                <c:pt idx="12">
                  <c:v>5.1999926976475912</c:v>
                </c:pt>
                <c:pt idx="13">
                  <c:v>5.1813673286025823</c:v>
                </c:pt>
                <c:pt idx="14">
                  <c:v>5.1856523059464816</c:v>
                </c:pt>
              </c:numCache>
            </c:numRef>
          </c:xVal>
          <c:yVal>
            <c:numRef>
              <c:f>'5_yr'!$AN$27:$AN$41</c:f>
              <c:numCache>
                <c:formatCode>0.000</c:formatCode>
                <c:ptCount val="15"/>
                <c:pt idx="0">
                  <c:v>3.5262650532244115</c:v>
                </c:pt>
                <c:pt idx="1">
                  <c:v>3.5636335573466633</c:v>
                </c:pt>
                <c:pt idx="2">
                  <c:v>3.5776706557692619</c:v>
                </c:pt>
                <c:pt idx="3">
                  <c:v>3.5951541211976412</c:v>
                </c:pt>
                <c:pt idx="4">
                  <c:v>3.6131784517645009</c:v>
                </c:pt>
                <c:pt idx="5">
                  <c:v>3.6480147912963856</c:v>
                </c:pt>
                <c:pt idx="6">
                  <c:v>3.6894748473823897</c:v>
                </c:pt>
                <c:pt idx="7">
                  <c:v>3.7238618440251656</c:v>
                </c:pt>
                <c:pt idx="8">
                  <c:v>3.7515622947119782</c:v>
                </c:pt>
                <c:pt idx="9">
                  <c:v>3.7723559697950009</c:v>
                </c:pt>
                <c:pt idx="10">
                  <c:v>3.8141103990579706</c:v>
                </c:pt>
                <c:pt idx="11">
                  <c:v>3.8281161745119676</c:v>
                </c:pt>
                <c:pt idx="12">
                  <c:v>3.8181278070299363</c:v>
                </c:pt>
                <c:pt idx="13">
                  <c:v>3.8106610258183857</c:v>
                </c:pt>
                <c:pt idx="14">
                  <c:v>3.7997761773373404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D2-486A-8020-D10058C45F70}"/>
            </c:ext>
          </c:extLst>
        </c:ser>
        <c:ser>
          <c:idx val="1"/>
          <c:order val="2"/>
          <c:spPr>
            <a:ln w="25400">
              <a:noFill/>
            </a:ln>
          </c:spPr>
          <c:xVal>
            <c:numRef>
              <c:f>'5_yr'!$K$27:$K$41</c:f>
              <c:numCache>
                <c:formatCode>0.000</c:formatCode>
                <c:ptCount val="15"/>
                <c:pt idx="0">
                  <c:v>5.1189498033214651</c:v>
                </c:pt>
                <c:pt idx="1">
                  <c:v>5.1375274292762496</c:v>
                </c:pt>
                <c:pt idx="2">
                  <c:v>5.0915233720792443</c:v>
                </c:pt>
                <c:pt idx="3">
                  <c:v>5.1106374892396778</c:v>
                </c:pt>
                <c:pt idx="4">
                  <c:v>5.091364892297344</c:v>
                </c:pt>
                <c:pt idx="5">
                  <c:v>5.1570236983422708</c:v>
                </c:pt>
                <c:pt idx="6">
                  <c:v>5.2465421159949601</c:v>
                </c:pt>
                <c:pt idx="7">
                  <c:v>5.2732049736079674</c:v>
                </c:pt>
                <c:pt idx="8">
                  <c:v>5.3034687598166315</c:v>
                </c:pt>
                <c:pt idx="9">
                  <c:v>5.2695243890816945</c:v>
                </c:pt>
                <c:pt idx="10">
                  <c:v>5.2748805235806673</c:v>
                </c:pt>
                <c:pt idx="11">
                  <c:v>5.2623541191386476</c:v>
                </c:pt>
                <c:pt idx="12">
                  <c:v>5.2005359566982907</c:v>
                </c:pt>
                <c:pt idx="13">
                  <c:v>5.2238823541382988</c:v>
                </c:pt>
                <c:pt idx="14">
                  <c:v>5.1766717116001235</c:v>
                </c:pt>
              </c:numCache>
            </c:numRef>
          </c:xVal>
          <c:yVal>
            <c:numRef>
              <c:f>'5_yr'!$AF$27:$AF$41</c:f>
              <c:numCache>
                <c:formatCode>0.000</c:formatCode>
                <c:ptCount val="15"/>
                <c:pt idx="0">
                  <c:v>3.6806714601682837</c:v>
                </c:pt>
                <c:pt idx="1">
                  <c:v>3.7016563191914056</c:v>
                </c:pt>
                <c:pt idx="2">
                  <c:v>3.6709418635162594</c:v>
                </c:pt>
                <c:pt idx="3">
                  <c:v>3.6606942257164947</c:v>
                </c:pt>
                <c:pt idx="4">
                  <c:v>3.6369458385317146</c:v>
                </c:pt>
                <c:pt idx="5">
                  <c:v>3.6680085901411816</c:v>
                </c:pt>
                <c:pt idx="6">
                  <c:v>3.751112424181454</c:v>
                </c:pt>
                <c:pt idx="7">
                  <c:v>3.7751859611792171</c:v>
                </c:pt>
                <c:pt idx="8">
                  <c:v>3.8009358200154542</c:v>
                </c:pt>
                <c:pt idx="9">
                  <c:v>3.7907993646063387</c:v>
                </c:pt>
                <c:pt idx="10">
                  <c:v>3.8038579497815794</c:v>
                </c:pt>
                <c:pt idx="11">
                  <c:v>3.7819323721922795</c:v>
                </c:pt>
                <c:pt idx="12">
                  <c:v>3.7197884682958628</c:v>
                </c:pt>
                <c:pt idx="13">
                  <c:v>3.7483448756357203</c:v>
                </c:pt>
                <c:pt idx="14">
                  <c:v>3.7106321429039477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AD2-486A-8020-D10058C45F70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'5_yr'!$O$27:$O$41</c:f>
              <c:numCache>
                <c:formatCode>0.000</c:formatCode>
                <c:ptCount val="15"/>
                <c:pt idx="0">
                  <c:v>4.2593593934453375</c:v>
                </c:pt>
                <c:pt idx="1">
                  <c:v>4.2360799839310017</c:v>
                </c:pt>
                <c:pt idx="2">
                  <c:v>4.2766047225195534</c:v>
                </c:pt>
                <c:pt idx="3">
                  <c:v>4.3205889202416587</c:v>
                </c:pt>
                <c:pt idx="4">
                  <c:v>4.3705879452969718</c:v>
                </c:pt>
                <c:pt idx="5">
                  <c:v>4.4836758288022338</c:v>
                </c:pt>
                <c:pt idx="6">
                  <c:v>4.4679778507095582</c:v>
                </c:pt>
                <c:pt idx="7">
                  <c:v>4.4277348481208421</c:v>
                </c:pt>
                <c:pt idx="8">
                  <c:v>4.4538529757488181</c:v>
                </c:pt>
                <c:pt idx="9">
                  <c:v>4.3909479659392847</c:v>
                </c:pt>
                <c:pt idx="10">
                  <c:v>4.3257163501079132</c:v>
                </c:pt>
                <c:pt idx="11">
                  <c:v>4.2325842700123895</c:v>
                </c:pt>
                <c:pt idx="12">
                  <c:v>4.2664566026312407</c:v>
                </c:pt>
                <c:pt idx="13">
                  <c:v>4.3197475140981503</c:v>
                </c:pt>
                <c:pt idx="14">
                  <c:v>4.3210858093394995</c:v>
                </c:pt>
              </c:numCache>
            </c:numRef>
          </c:xVal>
          <c:yVal>
            <c:numRef>
              <c:f>'5_yr'!$AJ$27:$AJ$41</c:f>
              <c:numCache>
                <c:formatCode>0.000</c:formatCode>
                <c:ptCount val="15"/>
                <c:pt idx="0">
                  <c:v>3.3434365377885227</c:v>
                </c:pt>
                <c:pt idx="1">
                  <c:v>3.3169982916739453</c:v>
                </c:pt>
                <c:pt idx="2">
                  <c:v>3.3416820265652265</c:v>
                </c:pt>
                <c:pt idx="3">
                  <c:v>3.3635602255379942</c:v>
                </c:pt>
                <c:pt idx="4">
                  <c:v>3.4119315400628243</c:v>
                </c:pt>
                <c:pt idx="5">
                  <c:v>3.4818740936020931</c:v>
                </c:pt>
                <c:pt idx="6">
                  <c:v>3.4750586066359133</c:v>
                </c:pt>
                <c:pt idx="7">
                  <c:v>3.4547414609734561</c:v>
                </c:pt>
                <c:pt idx="8">
                  <c:v>3.4910440104474194</c:v>
                </c:pt>
                <c:pt idx="9">
                  <c:v>3.4433653267539905</c:v>
                </c:pt>
                <c:pt idx="10">
                  <c:v>3.3872621890051988</c:v>
                </c:pt>
                <c:pt idx="11">
                  <c:v>3.3285300345610982</c:v>
                </c:pt>
                <c:pt idx="12">
                  <c:v>3.3525858400008119</c:v>
                </c:pt>
                <c:pt idx="13">
                  <c:v>3.3769365375682598</c:v>
                </c:pt>
                <c:pt idx="14">
                  <c:v>3.3744384422382749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AD2-486A-8020-D10058C45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64032"/>
        <c:axId val="786060504"/>
      </c:scatterChart>
      <c:valAx>
        <c:axId val="786064032"/>
        <c:scaling>
          <c:orientation val="minMax"/>
          <c:min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0504"/>
        <c:crosses val="autoZero"/>
        <c:crossBetween val="midCat"/>
      </c:valAx>
      <c:valAx>
        <c:axId val="786060504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40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spPr>
            <a:ln w="25400">
              <a:noFill/>
            </a:ln>
          </c:spPr>
          <c:xVal>
            <c:numRef>
              <c:f>'15_yr'!$G$27:$G$41</c:f>
              <c:numCache>
                <c:formatCode>0.000</c:formatCode>
                <c:ptCount val="15"/>
                <c:pt idx="0">
                  <c:v>5.2539722226226964</c:v>
                </c:pt>
                <c:pt idx="1">
                  <c:v>5.2429912641004206</c:v>
                </c:pt>
                <c:pt idx="2">
                  <c:v>5.2140773081684433</c:v>
                </c:pt>
                <c:pt idx="3">
                  <c:v>5.2171027473225058</c:v>
                </c:pt>
                <c:pt idx="4">
                  <c:v>5.2210646803455738</c:v>
                </c:pt>
                <c:pt idx="5">
                  <c:v>5.2512113049237703</c:v>
                </c:pt>
                <c:pt idx="6">
                  <c:v>5.218965708888561</c:v>
                </c:pt>
                <c:pt idx="7">
                  <c:v>5.2940096432955777</c:v>
                </c:pt>
                <c:pt idx="8">
                  <c:v>5.5194345382689312</c:v>
                </c:pt>
                <c:pt idx="9">
                  <c:v>5.5314313732232225</c:v>
                </c:pt>
                <c:pt idx="10">
                  <c:v>5.6483602796238186</c:v>
                </c:pt>
                <c:pt idx="11">
                  <c:v>5.5710532494480747</c:v>
                </c:pt>
                <c:pt idx="12">
                  <c:v>5.5858298999182363</c:v>
                </c:pt>
                <c:pt idx="13">
                  <c:v>5.5594059597688297</c:v>
                </c:pt>
                <c:pt idx="14">
                  <c:v>5.4544116243994907</c:v>
                </c:pt>
              </c:numCache>
            </c:numRef>
          </c:xVal>
          <c:yVal>
            <c:numRef>
              <c:f>'15_yr'!$AB$27:$AB$41</c:f>
              <c:numCache>
                <c:formatCode>0.000</c:formatCode>
                <c:ptCount val="15"/>
                <c:pt idx="0">
                  <c:v>4.0780329018778483</c:v>
                </c:pt>
                <c:pt idx="1">
                  <c:v>4.0546989114983232</c:v>
                </c:pt>
                <c:pt idx="2">
                  <c:v>4.0459111110364736</c:v>
                </c:pt>
                <c:pt idx="3">
                  <c:v>4.0491393680692429</c:v>
                </c:pt>
                <c:pt idx="4">
                  <c:v>4.0577596341912594</c:v>
                </c:pt>
                <c:pt idx="5">
                  <c:v>4.0682756956390165</c:v>
                </c:pt>
                <c:pt idx="6">
                  <c:v>4.0452573716857358</c:v>
                </c:pt>
                <c:pt idx="7">
                  <c:v>4.1342452509571412</c:v>
                </c:pt>
                <c:pt idx="8">
                  <c:v>4.2771466904015911</c:v>
                </c:pt>
                <c:pt idx="9">
                  <c:v>4.2765382965338175</c:v>
                </c:pt>
                <c:pt idx="10">
                  <c:v>4.3336280239304772</c:v>
                </c:pt>
                <c:pt idx="11">
                  <c:v>4.2878823152110019</c:v>
                </c:pt>
                <c:pt idx="12">
                  <c:v>4.3160458113146412</c:v>
                </c:pt>
                <c:pt idx="13">
                  <c:v>4.2969854953902651</c:v>
                </c:pt>
                <c:pt idx="14">
                  <c:v>4.2519166480737933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782-4207-9179-E9245B08CDD4}"/>
            </c:ext>
          </c:extLst>
        </c:ser>
        <c:ser>
          <c:idx val="3"/>
          <c:order val="1"/>
          <c:spPr>
            <a:ln w="25400" cap="rnd">
              <a:noFill/>
              <a:round/>
            </a:ln>
            <a:effectLst/>
          </c:spPr>
          <c:xVal>
            <c:numRef>
              <c:f>'15_yr'!$S$27:$S$41</c:f>
              <c:numCache>
                <c:formatCode>0.000</c:formatCode>
                <c:ptCount val="15"/>
                <c:pt idx="0">
                  <c:v>6.2449822124803331</c:v>
                </c:pt>
                <c:pt idx="1">
                  <c:v>6.2172445495947093</c:v>
                </c:pt>
                <c:pt idx="2">
                  <c:v>6.1799600375628838</c:v>
                </c:pt>
                <c:pt idx="3">
                  <c:v>6.2007142869147298</c:v>
                </c:pt>
                <c:pt idx="4">
                  <c:v>6.217452167057969</c:v>
                </c:pt>
                <c:pt idx="5">
                  <c:v>6.2422204869843938</c:v>
                </c:pt>
                <c:pt idx="6">
                  <c:v>6.3305849900817863</c:v>
                </c:pt>
                <c:pt idx="7">
                  <c:v>6.6012973379781323</c:v>
                </c:pt>
                <c:pt idx="8">
                  <c:v>6.6476220071791836</c:v>
                </c:pt>
                <c:pt idx="9">
                  <c:v>6.6783936764799314</c:v>
                </c:pt>
                <c:pt idx="10">
                  <c:v>6.715588803339374</c:v>
                </c:pt>
                <c:pt idx="11">
                  <c:v>6.635115438216765</c:v>
                </c:pt>
                <c:pt idx="12">
                  <c:v>6.6373422529885806</c:v>
                </c:pt>
                <c:pt idx="13">
                  <c:v>6.4550705998332774</c:v>
                </c:pt>
                <c:pt idx="14">
                  <c:v>6.424115859954469</c:v>
                </c:pt>
              </c:numCache>
            </c:numRef>
          </c:xVal>
          <c:yVal>
            <c:numRef>
              <c:f>'15_yr'!$AN$27:$AN$41</c:f>
              <c:numCache>
                <c:formatCode>0.000</c:formatCode>
                <c:ptCount val="15"/>
                <c:pt idx="0">
                  <c:v>4.514690865605</c:v>
                </c:pt>
                <c:pt idx="1">
                  <c:v>4.5055940038798497</c:v>
                </c:pt>
                <c:pt idx="2">
                  <c:v>4.5091383630640056</c:v>
                </c:pt>
                <c:pt idx="3">
                  <c:v>4.5244587963022234</c:v>
                </c:pt>
                <c:pt idx="4">
                  <c:v>4.5373933495440024</c:v>
                </c:pt>
                <c:pt idx="5">
                  <c:v>4.5339779397731954</c:v>
                </c:pt>
                <c:pt idx="6">
                  <c:v>4.6288741558429773</c:v>
                </c:pt>
                <c:pt idx="7">
                  <c:v>4.7701574466329077</c:v>
                </c:pt>
                <c:pt idx="8">
                  <c:v>4.8077760616264138</c:v>
                </c:pt>
                <c:pt idx="9">
                  <c:v>4.8171272911542635</c:v>
                </c:pt>
                <c:pt idx="10">
                  <c:v>4.8255200607497484</c:v>
                </c:pt>
                <c:pt idx="11">
                  <c:v>4.7624015034433675</c:v>
                </c:pt>
                <c:pt idx="12">
                  <c:v>4.7869547602943934</c:v>
                </c:pt>
                <c:pt idx="13">
                  <c:v>4.6954753824926714</c:v>
                </c:pt>
                <c:pt idx="14">
                  <c:v>4.6690064225103125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782-4207-9179-E9245B08CDD4}"/>
            </c:ext>
          </c:extLst>
        </c:ser>
        <c:ser>
          <c:idx val="1"/>
          <c:order val="2"/>
          <c:spPr>
            <a:ln w="25400">
              <a:noFill/>
            </a:ln>
          </c:spPr>
          <c:xVal>
            <c:numRef>
              <c:f>'15_yr'!$K$27:$K$41</c:f>
              <c:numCache>
                <c:formatCode>0.000</c:formatCode>
                <c:ptCount val="15"/>
                <c:pt idx="0">
                  <c:v>6.8004550615516148</c:v>
                </c:pt>
                <c:pt idx="1">
                  <c:v>6.7766622116047515</c:v>
                </c:pt>
                <c:pt idx="2">
                  <c:v>6.6511416145757885</c:v>
                </c:pt>
                <c:pt idx="3">
                  <c:v>6.6949303240307794</c:v>
                </c:pt>
                <c:pt idx="4">
                  <c:v>6.6437792288889703</c:v>
                </c:pt>
                <c:pt idx="5">
                  <c:v>6.7406577767768763</c:v>
                </c:pt>
                <c:pt idx="6">
                  <c:v>6.815100934755673</c:v>
                </c:pt>
                <c:pt idx="7">
                  <c:v>6.877801999948284</c:v>
                </c:pt>
                <c:pt idx="8">
                  <c:v>6.8683778487802751</c:v>
                </c:pt>
                <c:pt idx="9">
                  <c:v>6.7331561066675407</c:v>
                </c:pt>
                <c:pt idx="10">
                  <c:v>6.6531373770487878</c:v>
                </c:pt>
                <c:pt idx="11">
                  <c:v>6.627683060362731</c:v>
                </c:pt>
                <c:pt idx="12">
                  <c:v>6.6340079724961472</c:v>
                </c:pt>
                <c:pt idx="13">
                  <c:v>6.6150816579484975</c:v>
                </c:pt>
                <c:pt idx="14">
                  <c:v>6.5809342249190372</c:v>
                </c:pt>
              </c:numCache>
            </c:numRef>
          </c:xVal>
          <c:yVal>
            <c:numRef>
              <c:f>'15_yr'!$AF$27:$AF$41</c:f>
              <c:numCache>
                <c:formatCode>0.000</c:formatCode>
                <c:ptCount val="15"/>
                <c:pt idx="0">
                  <c:v>4.815726970053686</c:v>
                </c:pt>
                <c:pt idx="1">
                  <c:v>4.8077415853747807</c:v>
                </c:pt>
                <c:pt idx="2">
                  <c:v>4.7325922426247073</c:v>
                </c:pt>
                <c:pt idx="3">
                  <c:v>4.7418006607067067</c:v>
                </c:pt>
                <c:pt idx="4">
                  <c:v>4.6979840879440138</c:v>
                </c:pt>
                <c:pt idx="5">
                  <c:v>4.7372356072131598</c:v>
                </c:pt>
                <c:pt idx="6">
                  <c:v>4.8179007908245284</c:v>
                </c:pt>
                <c:pt idx="7">
                  <c:v>4.8446312236301505</c:v>
                </c:pt>
                <c:pt idx="8">
                  <c:v>4.8510210853939393</c:v>
                </c:pt>
                <c:pt idx="9">
                  <c:v>4.7888172354696321</c:v>
                </c:pt>
                <c:pt idx="10">
                  <c:v>4.7541424644818866</c:v>
                </c:pt>
                <c:pt idx="11">
                  <c:v>4.7570460664446692</c:v>
                </c:pt>
                <c:pt idx="12">
                  <c:v>4.7193837954156486</c:v>
                </c:pt>
                <c:pt idx="13">
                  <c:v>4.7283665909993946</c:v>
                </c:pt>
                <c:pt idx="14">
                  <c:v>4.6942442435854925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82-4207-9179-E9245B08CDD4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'15_yr'!$O$27:$O$41</c:f>
              <c:numCache>
                <c:formatCode>0.000</c:formatCode>
                <c:ptCount val="15"/>
                <c:pt idx="0">
                  <c:v>5.4662234633754521</c:v>
                </c:pt>
                <c:pt idx="1">
                  <c:v>5.3424138825739584</c:v>
                </c:pt>
                <c:pt idx="2">
                  <c:v>5.4774301881473804</c:v>
                </c:pt>
                <c:pt idx="3">
                  <c:v>5.5508221645104419</c:v>
                </c:pt>
                <c:pt idx="4">
                  <c:v>5.5684547922607068</c:v>
                </c:pt>
                <c:pt idx="5">
                  <c:v>5.7775035652419167</c:v>
                </c:pt>
                <c:pt idx="6">
                  <c:v>5.740198403773932</c:v>
                </c:pt>
                <c:pt idx="7">
                  <c:v>5.6476632823127488</c:v>
                </c:pt>
                <c:pt idx="8">
                  <c:v>5.5239451367608217</c:v>
                </c:pt>
                <c:pt idx="9">
                  <c:v>5.452800538098912</c:v>
                </c:pt>
                <c:pt idx="10">
                  <c:v>5.4033893745120869</c:v>
                </c:pt>
                <c:pt idx="11">
                  <c:v>5.3253982043307246</c:v>
                </c:pt>
                <c:pt idx="12">
                  <c:v>5.3924674737294227</c:v>
                </c:pt>
                <c:pt idx="13">
                  <c:v>5.6927793461893268</c:v>
                </c:pt>
                <c:pt idx="14">
                  <c:v>5.7799200471543504</c:v>
                </c:pt>
              </c:numCache>
            </c:numRef>
          </c:xVal>
          <c:yVal>
            <c:numRef>
              <c:f>'15_yr'!$AJ$27:$AJ$41</c:f>
              <c:numCache>
                <c:formatCode>0.000</c:formatCode>
                <c:ptCount val="15"/>
                <c:pt idx="0">
                  <c:v>4.1819606528882991</c:v>
                </c:pt>
                <c:pt idx="1">
                  <c:v>4.0969139228374063</c:v>
                </c:pt>
                <c:pt idx="2">
                  <c:v>4.1993086510446256</c:v>
                </c:pt>
                <c:pt idx="3">
                  <c:v>4.2561910290675868</c:v>
                </c:pt>
                <c:pt idx="4">
                  <c:v>4.2840355260039331</c:v>
                </c:pt>
                <c:pt idx="5">
                  <c:v>4.3925953283687038</c:v>
                </c:pt>
                <c:pt idx="6">
                  <c:v>4.3682018854890634</c:v>
                </c:pt>
                <c:pt idx="7">
                  <c:v>4.3061933847413609</c:v>
                </c:pt>
                <c:pt idx="8">
                  <c:v>4.2350627458848846</c:v>
                </c:pt>
                <c:pt idx="9">
                  <c:v>4.1696434497189951</c:v>
                </c:pt>
                <c:pt idx="10">
                  <c:v>4.1110444738930543</c:v>
                </c:pt>
                <c:pt idx="11">
                  <c:v>4.0858530133210067</c:v>
                </c:pt>
                <c:pt idx="12">
                  <c:v>4.124715090596716</c:v>
                </c:pt>
                <c:pt idx="13">
                  <c:v>4.3219395821085973</c:v>
                </c:pt>
                <c:pt idx="14">
                  <c:v>4.3870345628503635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782-4207-9179-E9245B08C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62072"/>
        <c:axId val="786053448"/>
      </c:scatterChart>
      <c:valAx>
        <c:axId val="786062072"/>
        <c:scaling>
          <c:orientation val="minMax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3448"/>
        <c:crosses val="autoZero"/>
        <c:crossBetween val="midCat"/>
      </c:valAx>
      <c:valAx>
        <c:axId val="786053448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2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'15_yr'!$S$27:$S$40</c:f>
              <c:numCache>
                <c:formatCode>0.000</c:formatCode>
                <c:ptCount val="14"/>
                <c:pt idx="0">
                  <c:v>6.2449822124803331</c:v>
                </c:pt>
                <c:pt idx="1">
                  <c:v>6.2172445495947093</c:v>
                </c:pt>
                <c:pt idx="2">
                  <c:v>6.1799600375628838</c:v>
                </c:pt>
                <c:pt idx="3">
                  <c:v>6.2007142869147298</c:v>
                </c:pt>
                <c:pt idx="4">
                  <c:v>6.217452167057969</c:v>
                </c:pt>
                <c:pt idx="5">
                  <c:v>6.2422204869843938</c:v>
                </c:pt>
                <c:pt idx="6">
                  <c:v>6.3305849900817863</c:v>
                </c:pt>
                <c:pt idx="7">
                  <c:v>6.6012973379781323</c:v>
                </c:pt>
                <c:pt idx="8">
                  <c:v>6.6476220071791836</c:v>
                </c:pt>
                <c:pt idx="9">
                  <c:v>6.6783936764799314</c:v>
                </c:pt>
                <c:pt idx="10">
                  <c:v>6.715588803339374</c:v>
                </c:pt>
                <c:pt idx="11">
                  <c:v>6.635115438216765</c:v>
                </c:pt>
                <c:pt idx="12">
                  <c:v>6.6373422529885806</c:v>
                </c:pt>
                <c:pt idx="13">
                  <c:v>6.4550705998332774</c:v>
                </c:pt>
              </c:numCache>
            </c:numRef>
          </c:xVal>
          <c:yVal>
            <c:numRef>
              <c:f>'15_yr'!$AN$27:$AN$40</c:f>
              <c:numCache>
                <c:formatCode>0.000</c:formatCode>
                <c:ptCount val="14"/>
                <c:pt idx="0">
                  <c:v>4.514690865605</c:v>
                </c:pt>
                <c:pt idx="1">
                  <c:v>4.5055940038798497</c:v>
                </c:pt>
                <c:pt idx="2">
                  <c:v>4.5091383630640056</c:v>
                </c:pt>
                <c:pt idx="3">
                  <c:v>4.5244587963022234</c:v>
                </c:pt>
                <c:pt idx="4">
                  <c:v>4.5373933495440024</c:v>
                </c:pt>
                <c:pt idx="5">
                  <c:v>4.5339779397731954</c:v>
                </c:pt>
                <c:pt idx="6">
                  <c:v>4.6288741558429773</c:v>
                </c:pt>
                <c:pt idx="7">
                  <c:v>4.7701574466329077</c:v>
                </c:pt>
                <c:pt idx="8">
                  <c:v>4.8077760616264138</c:v>
                </c:pt>
                <c:pt idx="9">
                  <c:v>4.8171272911542635</c:v>
                </c:pt>
                <c:pt idx="10">
                  <c:v>4.8255200607497484</c:v>
                </c:pt>
                <c:pt idx="11">
                  <c:v>4.7624015034433675</c:v>
                </c:pt>
                <c:pt idx="12">
                  <c:v>4.7869547602943934</c:v>
                </c:pt>
                <c:pt idx="13">
                  <c:v>4.6954753824926714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48-4EF0-BC14-902F585A3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56976"/>
        <c:axId val="786057368"/>
      </c:scatterChart>
      <c:valAx>
        <c:axId val="78605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7368"/>
        <c:crosses val="autoZero"/>
        <c:crossBetween val="midCat"/>
      </c:valAx>
      <c:valAx>
        <c:axId val="78605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6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'15_yr'!$O$27:$O$40</c:f>
              <c:numCache>
                <c:formatCode>0.000</c:formatCode>
                <c:ptCount val="14"/>
                <c:pt idx="0">
                  <c:v>5.4662234633754521</c:v>
                </c:pt>
                <c:pt idx="1">
                  <c:v>5.3424138825739584</c:v>
                </c:pt>
                <c:pt idx="2">
                  <c:v>5.4774301881473804</c:v>
                </c:pt>
                <c:pt idx="3">
                  <c:v>5.5508221645104419</c:v>
                </c:pt>
                <c:pt idx="4">
                  <c:v>5.5684547922607068</c:v>
                </c:pt>
                <c:pt idx="5">
                  <c:v>5.7775035652419167</c:v>
                </c:pt>
                <c:pt idx="6">
                  <c:v>5.740198403773932</c:v>
                </c:pt>
                <c:pt idx="7">
                  <c:v>5.6476632823127488</c:v>
                </c:pt>
                <c:pt idx="8">
                  <c:v>5.5239451367608217</c:v>
                </c:pt>
                <c:pt idx="9">
                  <c:v>5.452800538098912</c:v>
                </c:pt>
                <c:pt idx="10">
                  <c:v>5.4033893745120869</c:v>
                </c:pt>
                <c:pt idx="11">
                  <c:v>5.3253982043307246</c:v>
                </c:pt>
                <c:pt idx="12">
                  <c:v>5.3924674737294227</c:v>
                </c:pt>
                <c:pt idx="13">
                  <c:v>5.6927793461893268</c:v>
                </c:pt>
              </c:numCache>
            </c:numRef>
          </c:xVal>
          <c:yVal>
            <c:numRef>
              <c:f>'15_yr'!$AJ$27:$AJ$40</c:f>
              <c:numCache>
                <c:formatCode>0.000</c:formatCode>
                <c:ptCount val="14"/>
                <c:pt idx="0">
                  <c:v>4.1819606528882991</c:v>
                </c:pt>
                <c:pt idx="1">
                  <c:v>4.0969139228374063</c:v>
                </c:pt>
                <c:pt idx="2">
                  <c:v>4.1993086510446256</c:v>
                </c:pt>
                <c:pt idx="3">
                  <c:v>4.2561910290675868</c:v>
                </c:pt>
                <c:pt idx="4">
                  <c:v>4.2840355260039331</c:v>
                </c:pt>
                <c:pt idx="5">
                  <c:v>4.3925953283687038</c:v>
                </c:pt>
                <c:pt idx="6">
                  <c:v>4.3682018854890634</c:v>
                </c:pt>
                <c:pt idx="7">
                  <c:v>4.3061933847413609</c:v>
                </c:pt>
                <c:pt idx="8">
                  <c:v>4.2350627458848846</c:v>
                </c:pt>
                <c:pt idx="9">
                  <c:v>4.1696434497189951</c:v>
                </c:pt>
                <c:pt idx="10">
                  <c:v>4.1110444738930543</c:v>
                </c:pt>
                <c:pt idx="11">
                  <c:v>4.0858530133210067</c:v>
                </c:pt>
                <c:pt idx="12">
                  <c:v>4.124715090596716</c:v>
                </c:pt>
                <c:pt idx="13">
                  <c:v>4.3219395821085973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FE-4BD2-814F-1ECF06CD5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51880"/>
        <c:axId val="786054624"/>
      </c:scatterChart>
      <c:valAx>
        <c:axId val="786051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4624"/>
        <c:crosses val="autoZero"/>
        <c:crossBetween val="midCat"/>
      </c:valAx>
      <c:valAx>
        <c:axId val="78605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1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'15_yr'!$K$27:$K$40</c:f>
              <c:numCache>
                <c:formatCode>0.000</c:formatCode>
                <c:ptCount val="14"/>
                <c:pt idx="0">
                  <c:v>6.8004550615516148</c:v>
                </c:pt>
                <c:pt idx="1">
                  <c:v>6.7766622116047515</c:v>
                </c:pt>
                <c:pt idx="2">
                  <c:v>6.6511416145757885</c:v>
                </c:pt>
                <c:pt idx="3">
                  <c:v>6.6949303240307794</c:v>
                </c:pt>
                <c:pt idx="4">
                  <c:v>6.6437792288889703</c:v>
                </c:pt>
                <c:pt idx="5">
                  <c:v>6.7406577767768763</c:v>
                </c:pt>
                <c:pt idx="6">
                  <c:v>6.815100934755673</c:v>
                </c:pt>
                <c:pt idx="7">
                  <c:v>6.877801999948284</c:v>
                </c:pt>
                <c:pt idx="8">
                  <c:v>6.8683778487802751</c:v>
                </c:pt>
                <c:pt idx="9">
                  <c:v>6.7331561066675407</c:v>
                </c:pt>
                <c:pt idx="10">
                  <c:v>6.6531373770487878</c:v>
                </c:pt>
                <c:pt idx="11">
                  <c:v>6.627683060362731</c:v>
                </c:pt>
                <c:pt idx="12">
                  <c:v>6.6340079724961472</c:v>
                </c:pt>
                <c:pt idx="13">
                  <c:v>6.6150816579484975</c:v>
                </c:pt>
              </c:numCache>
            </c:numRef>
          </c:xVal>
          <c:yVal>
            <c:numRef>
              <c:f>'15_yr'!$AF$27:$AF$40</c:f>
              <c:numCache>
                <c:formatCode>0.000</c:formatCode>
                <c:ptCount val="14"/>
                <c:pt idx="0">
                  <c:v>4.815726970053686</c:v>
                </c:pt>
                <c:pt idx="1">
                  <c:v>4.8077415853747807</c:v>
                </c:pt>
                <c:pt idx="2">
                  <c:v>4.7325922426247073</c:v>
                </c:pt>
                <c:pt idx="3">
                  <c:v>4.7418006607067067</c:v>
                </c:pt>
                <c:pt idx="4">
                  <c:v>4.6979840879440138</c:v>
                </c:pt>
                <c:pt idx="5">
                  <c:v>4.7372356072131598</c:v>
                </c:pt>
                <c:pt idx="6">
                  <c:v>4.8179007908245284</c:v>
                </c:pt>
                <c:pt idx="7">
                  <c:v>4.8446312236301505</c:v>
                </c:pt>
                <c:pt idx="8">
                  <c:v>4.8510210853939393</c:v>
                </c:pt>
                <c:pt idx="9">
                  <c:v>4.7888172354696321</c:v>
                </c:pt>
                <c:pt idx="10">
                  <c:v>4.7541424644818866</c:v>
                </c:pt>
                <c:pt idx="11">
                  <c:v>4.7570460664446692</c:v>
                </c:pt>
                <c:pt idx="12">
                  <c:v>4.7193837954156486</c:v>
                </c:pt>
                <c:pt idx="13">
                  <c:v>4.7283665909993946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99-4E1B-B453-5BD071DD2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58936"/>
        <c:axId val="786052664"/>
      </c:scatterChart>
      <c:valAx>
        <c:axId val="786058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2664"/>
        <c:crosses val="autoZero"/>
        <c:crossBetween val="midCat"/>
      </c:valAx>
      <c:valAx>
        <c:axId val="786052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8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279287</xdr:colOff>
      <xdr:row>48</xdr:row>
      <xdr:rowOff>60553</xdr:rowOff>
    </xdr:from>
    <xdr:to>
      <xdr:col>41</xdr:col>
      <xdr:colOff>155123</xdr:colOff>
      <xdr:row>63</xdr:row>
      <xdr:rowOff>94571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3E7257-159E-4DC2-BE82-43435E38B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327933</xdr:colOff>
      <xdr:row>46</xdr:row>
      <xdr:rowOff>16328</xdr:rowOff>
    </xdr:from>
    <xdr:to>
      <xdr:col>22</xdr:col>
      <xdr:colOff>177915</xdr:colOff>
      <xdr:row>61</xdr:row>
      <xdr:rowOff>44903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C300F4-D749-497B-938F-5956F839B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155122</xdr:colOff>
      <xdr:row>45</xdr:row>
      <xdr:rowOff>125186</xdr:rowOff>
    </xdr:from>
    <xdr:to>
      <xdr:col>19</xdr:col>
      <xdr:colOff>26875</xdr:colOff>
      <xdr:row>60</xdr:row>
      <xdr:rowOff>153761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BA22BF-3BB8-4E4C-BA49-814BE71FA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13608</xdr:colOff>
      <xdr:row>55</xdr:row>
      <xdr:rowOff>48986</xdr:rowOff>
    </xdr:from>
    <xdr:to>
      <xdr:col>20</xdr:col>
      <xdr:colOff>231323</xdr:colOff>
      <xdr:row>69</xdr:row>
      <xdr:rowOff>34018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E15467-4FD9-40C1-92C4-322874AE5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517070</xdr:colOff>
      <xdr:row>6</xdr:row>
      <xdr:rowOff>163286</xdr:rowOff>
    </xdr:from>
    <xdr:to>
      <xdr:col>20</xdr:col>
      <xdr:colOff>481691</xdr:colOff>
      <xdr:row>26</xdr:row>
      <xdr:rowOff>138793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F7C4DBB-62B0-46AD-B1DD-D8EAB6AE5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258535</xdr:colOff>
      <xdr:row>6</xdr:row>
      <xdr:rowOff>176893</xdr:rowOff>
    </xdr:from>
    <xdr:to>
      <xdr:col>21</xdr:col>
      <xdr:colOff>198662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819EC4-BC83-4113-A981-BEF064936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480672</xdr:colOff>
      <xdr:row>45</xdr:row>
      <xdr:rowOff>149678</xdr:rowOff>
    </xdr:from>
    <xdr:to>
      <xdr:col>43</xdr:col>
      <xdr:colOff>359229</xdr:colOff>
      <xdr:row>60</xdr:row>
      <xdr:rowOff>178253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418C80-E66E-4920-A4CC-47E073D18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53067</xdr:colOff>
      <xdr:row>46</xdr:row>
      <xdr:rowOff>45582</xdr:rowOff>
    </xdr:from>
    <xdr:to>
      <xdr:col>39</xdr:col>
      <xdr:colOff>420122</xdr:colOff>
      <xdr:row>61</xdr:row>
      <xdr:rowOff>74157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1CD6ECE-7E01-42C2-8F32-F2AA7EC6C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183696</xdr:colOff>
      <xdr:row>45</xdr:row>
      <xdr:rowOff>154440</xdr:rowOff>
    </xdr:from>
    <xdr:to>
      <xdr:col>22</xdr:col>
      <xdr:colOff>64974</xdr:colOff>
      <xdr:row>60</xdr:row>
      <xdr:rowOff>183015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9F6062-F732-4C6D-B412-1AD315416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190500</xdr:colOff>
      <xdr:row>45</xdr:row>
      <xdr:rowOff>173490</xdr:rowOff>
    </xdr:from>
    <xdr:to>
      <xdr:col>14</xdr:col>
      <xdr:colOff>65314</xdr:colOff>
      <xdr:row>59</xdr:row>
      <xdr:rowOff>158522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2989007-F70C-4133-B09A-8BA4D2EB6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96951</xdr:colOff>
      <xdr:row>44</xdr:row>
      <xdr:rowOff>48986</xdr:rowOff>
    </xdr:from>
    <xdr:to>
      <xdr:col>42</xdr:col>
      <xdr:colOff>484414</xdr:colOff>
      <xdr:row>59</xdr:row>
      <xdr:rowOff>77561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57B1E0-C50B-4A5C-BF22-B95C7D9A9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31295</xdr:colOff>
      <xdr:row>44</xdr:row>
      <xdr:rowOff>80962</xdr:rowOff>
    </xdr:from>
    <xdr:to>
      <xdr:col>39</xdr:col>
      <xdr:colOff>403793</xdr:colOff>
      <xdr:row>59</xdr:row>
      <xdr:rowOff>109537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3C4B002-5641-4BF4-9622-37557C456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234042</xdr:colOff>
      <xdr:row>44</xdr:row>
      <xdr:rowOff>162605</xdr:rowOff>
    </xdr:from>
    <xdr:to>
      <xdr:col>21</xdr:col>
      <xdr:colOff>111238</xdr:colOff>
      <xdr:row>60</xdr:row>
      <xdr:rowOff>680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FF576B-4F3E-4773-B1B4-43B928C6D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288471</xdr:colOff>
      <xdr:row>45</xdr:row>
      <xdr:rowOff>31976</xdr:rowOff>
    </xdr:from>
    <xdr:to>
      <xdr:col>19</xdr:col>
      <xdr:colOff>8164</xdr:colOff>
      <xdr:row>59</xdr:row>
      <xdr:rowOff>17008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FF8DDC0-FB90-4157-80BD-5FFC58F5F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117021</xdr:colOff>
      <xdr:row>4</xdr:row>
      <xdr:rowOff>0</xdr:rowOff>
    </xdr:from>
    <xdr:to>
      <xdr:col>42</xdr:col>
      <xdr:colOff>81642</xdr:colOff>
      <xdr:row>23</xdr:row>
      <xdr:rowOff>166007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1AC7FFB-5193-4D01-9E73-A21E4785C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7"/>
  <sheetViews>
    <sheetView topLeftCell="B1" zoomScale="60" zoomScaleNormal="60" workbookViewId="0">
      <pane ySplit="720" activePane="bottomLeft"/>
      <selection activeCell="X1" sqref="X1:AA1048576"/>
      <selection pane="bottomLeft" activeCell="N43" sqref="N43"/>
    </sheetView>
  </sheetViews>
  <sheetFormatPr defaultRowHeight="15" x14ac:dyDescent="0.25"/>
  <cols>
    <col min="1" max="1" width="8.85546875" style="1"/>
    <col min="2" max="2" width="8.85546875" style="4"/>
    <col min="3" max="6" width="9.140625" style="4"/>
    <col min="7" max="10" width="7.7109375" customWidth="1"/>
    <col min="11" max="22" width="7.7109375" style="4" customWidth="1"/>
    <col min="23" max="23" width="8.85546875" style="4"/>
    <col min="24" max="27" width="9.140625" style="4"/>
    <col min="28" max="31" width="7.7109375" customWidth="1"/>
    <col min="32" max="43" width="7.7109375" style="4" customWidth="1"/>
  </cols>
  <sheetData>
    <row r="1" spans="1:43" x14ac:dyDescent="0.25">
      <c r="A1" s="3" t="s">
        <v>0</v>
      </c>
    </row>
    <row r="2" spans="1:43" x14ac:dyDescent="0.25">
      <c r="A2" s="1" t="s">
        <v>1</v>
      </c>
      <c r="B2" s="4" t="s">
        <v>2</v>
      </c>
      <c r="C2" s="4" t="s">
        <v>12</v>
      </c>
      <c r="G2" s="24" t="s">
        <v>7</v>
      </c>
      <c r="H2" s="25"/>
      <c r="I2" s="25"/>
      <c r="J2" s="26"/>
      <c r="K2" s="21" t="s">
        <v>8</v>
      </c>
      <c r="L2" s="22"/>
      <c r="M2" s="22"/>
      <c r="N2" s="23"/>
      <c r="O2" s="21" t="s">
        <v>10</v>
      </c>
      <c r="P2" s="22"/>
      <c r="Q2" s="22"/>
      <c r="R2" s="23"/>
      <c r="S2" s="21" t="s">
        <v>9</v>
      </c>
      <c r="T2" s="22"/>
      <c r="U2" s="22"/>
      <c r="V2" s="23"/>
      <c r="AB2" s="24" t="s">
        <v>7</v>
      </c>
      <c r="AC2" s="25"/>
      <c r="AD2" s="25"/>
      <c r="AE2" s="26"/>
      <c r="AF2" s="21" t="s">
        <v>8</v>
      </c>
      <c r="AG2" s="22"/>
      <c r="AH2" s="22"/>
      <c r="AI2" s="23"/>
      <c r="AJ2" s="21" t="s">
        <v>10</v>
      </c>
      <c r="AK2" s="22"/>
      <c r="AL2" s="22"/>
      <c r="AM2" s="23"/>
      <c r="AN2" s="21" t="s">
        <v>9</v>
      </c>
      <c r="AO2" s="22"/>
      <c r="AP2" s="22"/>
      <c r="AQ2" s="23"/>
    </row>
    <row r="3" spans="1:43" s="15" customFormat="1" x14ac:dyDescent="0.25">
      <c r="A3" s="14"/>
      <c r="B3" s="15" t="s">
        <v>5</v>
      </c>
      <c r="C3" s="16" t="s">
        <v>3</v>
      </c>
      <c r="D3" s="17" t="s">
        <v>4</v>
      </c>
      <c r="E3" s="17">
        <v>0.1</v>
      </c>
      <c r="F3" s="18">
        <v>0.9</v>
      </c>
      <c r="G3" s="16" t="s">
        <v>3</v>
      </c>
      <c r="H3" s="17" t="s">
        <v>4</v>
      </c>
      <c r="I3" s="17">
        <v>0.05</v>
      </c>
      <c r="J3" s="18">
        <v>0.95</v>
      </c>
      <c r="K3" s="16" t="s">
        <v>3</v>
      </c>
      <c r="L3" s="17" t="s">
        <v>4</v>
      </c>
      <c r="M3" s="17">
        <v>0.05</v>
      </c>
      <c r="N3" s="18">
        <v>0.95</v>
      </c>
      <c r="O3" s="16" t="s">
        <v>3</v>
      </c>
      <c r="P3" s="17" t="s">
        <v>4</v>
      </c>
      <c r="Q3" s="17">
        <v>0.05</v>
      </c>
      <c r="R3" s="18">
        <v>0.95</v>
      </c>
      <c r="S3" s="16" t="s">
        <v>3</v>
      </c>
      <c r="T3" s="17" t="s">
        <v>4</v>
      </c>
      <c r="U3" s="17">
        <v>0.05</v>
      </c>
      <c r="V3" s="18">
        <v>0.95</v>
      </c>
      <c r="W3" s="15" t="s">
        <v>6</v>
      </c>
      <c r="AB3" s="16" t="s">
        <v>3</v>
      </c>
      <c r="AC3" s="17" t="s">
        <v>4</v>
      </c>
      <c r="AD3" s="17">
        <v>0.05</v>
      </c>
      <c r="AE3" s="18">
        <v>0.95</v>
      </c>
      <c r="AF3" s="16" t="s">
        <v>3</v>
      </c>
      <c r="AG3" s="17" t="s">
        <v>4</v>
      </c>
      <c r="AH3" s="17">
        <v>0.05</v>
      </c>
      <c r="AI3" s="18">
        <v>0.95</v>
      </c>
      <c r="AJ3" s="16" t="s">
        <v>3</v>
      </c>
      <c r="AK3" s="17" t="s">
        <v>4</v>
      </c>
      <c r="AL3" s="17">
        <v>0.05</v>
      </c>
      <c r="AM3" s="18">
        <v>0.95</v>
      </c>
      <c r="AN3" s="16" t="s">
        <v>3</v>
      </c>
      <c r="AO3" s="17" t="s">
        <v>4</v>
      </c>
      <c r="AP3" s="17">
        <v>0.05</v>
      </c>
      <c r="AQ3" s="18">
        <v>0.95</v>
      </c>
    </row>
    <row r="4" spans="1:43" x14ac:dyDescent="0.25">
      <c r="A4" s="2">
        <v>1907.9986301369863</v>
      </c>
      <c r="B4" s="4">
        <v>3.4012297946000589</v>
      </c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S4" s="5"/>
      <c r="T4" s="6"/>
      <c r="U4" s="6"/>
      <c r="V4" s="7"/>
      <c r="AB4" s="5"/>
      <c r="AC4" s="6"/>
      <c r="AD4" s="6"/>
      <c r="AE4" s="7"/>
      <c r="AF4" s="5"/>
      <c r="AG4" s="6"/>
      <c r="AH4" s="6"/>
      <c r="AI4" s="7"/>
      <c r="AJ4" s="5"/>
      <c r="AK4" s="6"/>
      <c r="AL4" s="6"/>
      <c r="AM4" s="7"/>
      <c r="AN4" s="5"/>
      <c r="AO4" s="6"/>
      <c r="AP4" s="6"/>
      <c r="AQ4" s="7"/>
    </row>
    <row r="5" spans="1:43" x14ac:dyDescent="0.25">
      <c r="A5" s="2">
        <v>1912.9986301369863</v>
      </c>
      <c r="B5" s="4">
        <v>3.4588612441531073</v>
      </c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S5" s="5"/>
      <c r="T5" s="6"/>
      <c r="U5" s="6"/>
      <c r="V5" s="7"/>
      <c r="AB5" s="5"/>
      <c r="AC5" s="6"/>
      <c r="AD5" s="6"/>
      <c r="AE5" s="7"/>
      <c r="AF5" s="5"/>
      <c r="AG5" s="6"/>
      <c r="AH5" s="6"/>
      <c r="AI5" s="7"/>
      <c r="AJ5" s="5"/>
      <c r="AK5" s="6"/>
      <c r="AL5" s="6"/>
      <c r="AM5" s="7"/>
      <c r="AN5" s="5"/>
      <c r="AO5" s="6"/>
      <c r="AP5" s="6"/>
      <c r="AQ5" s="7"/>
    </row>
    <row r="6" spans="1:43" x14ac:dyDescent="0.25">
      <c r="A6" s="2">
        <v>1917.9986301369863</v>
      </c>
      <c r="B6" s="4">
        <v>3.3112469205934252</v>
      </c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S6" s="5"/>
      <c r="T6" s="6"/>
      <c r="U6" s="6"/>
      <c r="V6" s="7"/>
      <c r="AB6" s="5"/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  <c r="AN6" s="5"/>
      <c r="AO6" s="6"/>
      <c r="AP6" s="6"/>
      <c r="AQ6" s="7"/>
    </row>
    <row r="7" spans="1:43" x14ac:dyDescent="0.25">
      <c r="A7" s="2">
        <v>1922.9986301369863</v>
      </c>
      <c r="B7" s="4">
        <v>3.3344137782995702</v>
      </c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S7" s="5"/>
      <c r="T7" s="6"/>
      <c r="U7" s="6"/>
      <c r="V7" s="7"/>
      <c r="AB7" s="5"/>
      <c r="AC7" s="6"/>
      <c r="AD7" s="6"/>
      <c r="AE7" s="7"/>
      <c r="AF7" s="5"/>
      <c r="AG7" s="6"/>
      <c r="AH7" s="6"/>
      <c r="AI7" s="7"/>
      <c r="AJ7" s="5"/>
      <c r="AK7" s="6"/>
      <c r="AL7" s="6"/>
      <c r="AM7" s="7"/>
      <c r="AN7" s="5"/>
      <c r="AO7" s="6"/>
      <c r="AP7" s="6"/>
      <c r="AQ7" s="7"/>
    </row>
    <row r="8" spans="1:43" x14ac:dyDescent="0.25">
      <c r="A8" s="2">
        <v>1927.9986301369863</v>
      </c>
      <c r="B8" s="4">
        <v>3.710448331247358</v>
      </c>
      <c r="C8" s="29">
        <f>AVERAGE(B4:B15)*25.406</f>
        <v>101.4181094729322</v>
      </c>
      <c r="D8" s="20">
        <f>STDEV(B4:B15)*25.406</f>
        <v>13.392747095767565</v>
      </c>
      <c r="E8" s="20">
        <f>PERCENTILE(B4:B15,0.9)*25.406</f>
        <v>116.90877229982048</v>
      </c>
      <c r="F8" s="20">
        <f>PERCENTILE(B4:B15,0.1)*25.406</f>
        <v>84.883869222491896</v>
      </c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S8" s="5"/>
      <c r="T8" s="6"/>
      <c r="U8" s="6"/>
      <c r="V8" s="7"/>
      <c r="AB8" s="5"/>
      <c r="AC8" s="6"/>
      <c r="AD8" s="6"/>
      <c r="AE8" s="7"/>
      <c r="AF8" s="5"/>
      <c r="AG8" s="6"/>
      <c r="AH8" s="6"/>
      <c r="AI8" s="7"/>
      <c r="AJ8" s="5"/>
      <c r="AK8" s="6"/>
      <c r="AL8" s="6"/>
      <c r="AM8" s="7"/>
      <c r="AN8" s="5"/>
      <c r="AO8" s="6"/>
      <c r="AP8" s="6"/>
      <c r="AQ8" s="7"/>
    </row>
    <row r="9" spans="1:43" x14ac:dyDescent="0.25">
      <c r="A9" s="2">
        <v>1932.9986301369863</v>
      </c>
      <c r="B9" s="4">
        <v>3.9391984116343695</v>
      </c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S9" s="5"/>
      <c r="T9" s="6"/>
      <c r="U9" s="6"/>
      <c r="V9" s="7"/>
      <c r="AB9" s="5"/>
      <c r="AC9" s="6"/>
      <c r="AD9" s="6"/>
      <c r="AE9" s="7"/>
      <c r="AF9" s="5"/>
      <c r="AG9" s="6"/>
      <c r="AH9" s="6"/>
      <c r="AI9" s="7"/>
      <c r="AJ9" s="5"/>
      <c r="AK9" s="6"/>
      <c r="AL9" s="6"/>
      <c r="AM9" s="7"/>
      <c r="AN9" s="5"/>
      <c r="AO9" s="6"/>
      <c r="AP9" s="6"/>
      <c r="AQ9" s="7"/>
    </row>
    <row r="10" spans="1:43" x14ac:dyDescent="0.25">
      <c r="A10" s="2">
        <v>1937.9986301369863</v>
      </c>
      <c r="B10" s="4">
        <v>4.1945527510840943</v>
      </c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S10" s="5"/>
      <c r="T10" s="6"/>
      <c r="U10" s="6"/>
      <c r="V10" s="7"/>
      <c r="AB10" s="5"/>
      <c r="AC10" s="6"/>
      <c r="AD10" s="6"/>
      <c r="AE10" s="7"/>
      <c r="AF10" s="5"/>
      <c r="AG10" s="6"/>
      <c r="AH10" s="6"/>
      <c r="AI10" s="7"/>
      <c r="AJ10" s="5"/>
      <c r="AK10" s="6"/>
      <c r="AL10" s="6"/>
      <c r="AM10" s="7"/>
      <c r="AN10" s="5"/>
      <c r="AO10" s="6"/>
      <c r="AP10" s="6"/>
      <c r="AQ10" s="7"/>
    </row>
    <row r="11" spans="1:43" x14ac:dyDescent="0.25">
      <c r="A11" s="2">
        <v>1942.9986301369863</v>
      </c>
      <c r="B11" s="4">
        <v>4.6660222505099735</v>
      </c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S11" s="5"/>
      <c r="T11" s="6"/>
      <c r="U11" s="6"/>
      <c r="V11" s="7"/>
      <c r="AB11" s="5"/>
      <c r="AC11" s="6"/>
      <c r="AD11" s="6"/>
      <c r="AE11" s="7"/>
      <c r="AF11" s="5"/>
      <c r="AG11" s="6"/>
      <c r="AH11" s="6"/>
      <c r="AI11" s="7"/>
      <c r="AJ11" s="5"/>
      <c r="AK11" s="6"/>
      <c r="AL11" s="6"/>
      <c r="AM11" s="7"/>
      <c r="AN11" s="5"/>
      <c r="AO11" s="6"/>
      <c r="AP11" s="6"/>
      <c r="AQ11" s="7"/>
    </row>
    <row r="12" spans="1:43" x14ac:dyDescent="0.25">
      <c r="A12" s="2">
        <v>1947.9986301369863</v>
      </c>
      <c r="B12" s="4">
        <v>4.6210651449570364</v>
      </c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S12" s="5"/>
      <c r="T12" s="6"/>
      <c r="U12" s="6"/>
      <c r="V12" s="7"/>
      <c r="AB12" s="5"/>
      <c r="AC12" s="6"/>
      <c r="AD12" s="6"/>
      <c r="AE12" s="7"/>
      <c r="AF12" s="5"/>
      <c r="AG12" s="6"/>
      <c r="AH12" s="6"/>
      <c r="AI12" s="7"/>
      <c r="AJ12" s="5"/>
      <c r="AK12" s="6"/>
      <c r="AL12" s="6"/>
      <c r="AM12" s="7"/>
      <c r="AN12" s="5"/>
      <c r="AO12" s="6"/>
      <c r="AP12" s="6"/>
      <c r="AQ12" s="7"/>
    </row>
    <row r="13" spans="1:43" x14ac:dyDescent="0.25">
      <c r="A13" s="2">
        <v>1952.5</v>
      </c>
      <c r="B13" s="4">
        <v>4.4266194341178782</v>
      </c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S13" s="5"/>
      <c r="T13" s="6"/>
      <c r="U13" s="6"/>
      <c r="V13" s="7"/>
      <c r="AB13" s="5"/>
      <c r="AC13" s="6"/>
      <c r="AD13" s="6"/>
      <c r="AE13" s="7"/>
      <c r="AF13" s="5"/>
      <c r="AG13" s="6"/>
      <c r="AH13" s="6"/>
      <c r="AI13" s="7"/>
      <c r="AJ13" s="5"/>
      <c r="AK13" s="6"/>
      <c r="AL13" s="6"/>
      <c r="AM13" s="7"/>
      <c r="AN13" s="5"/>
      <c r="AO13" s="6"/>
      <c r="AP13" s="6"/>
      <c r="AQ13" s="7"/>
    </row>
    <row r="14" spans="1:43" x14ac:dyDescent="0.25">
      <c r="A14" s="2">
        <v>1957.9986301369863</v>
      </c>
      <c r="B14" s="4">
        <v>4.4247076012686843</v>
      </c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S14" s="5"/>
      <c r="T14" s="6"/>
      <c r="U14" s="6"/>
      <c r="V14" s="7"/>
      <c r="AB14" s="5"/>
      <c r="AC14" s="6"/>
      <c r="AD14" s="6"/>
      <c r="AE14" s="7"/>
      <c r="AF14" s="5"/>
      <c r="AG14" s="6"/>
      <c r="AH14" s="6"/>
      <c r="AI14" s="7"/>
      <c r="AJ14" s="5"/>
      <c r="AK14" s="6"/>
      <c r="AL14" s="6"/>
      <c r="AM14" s="7"/>
      <c r="AN14" s="5"/>
      <c r="AO14" s="6"/>
      <c r="AP14" s="6"/>
      <c r="AQ14" s="7"/>
    </row>
    <row r="15" spans="1:43" x14ac:dyDescent="0.25">
      <c r="A15" s="2">
        <v>1962.9986301369863</v>
      </c>
      <c r="B15" s="4">
        <v>4.4143861943866165</v>
      </c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S15" s="5"/>
      <c r="T15" s="6"/>
      <c r="U15" s="6"/>
      <c r="V15" s="7"/>
      <c r="AB15" s="5"/>
      <c r="AC15" s="6"/>
      <c r="AD15" s="6"/>
      <c r="AE15" s="7"/>
      <c r="AF15" s="5"/>
      <c r="AG15" s="6"/>
      <c r="AH15" s="6"/>
      <c r="AI15" s="7"/>
      <c r="AJ15" s="5"/>
      <c r="AK15" s="6"/>
      <c r="AL15" s="6"/>
      <c r="AM15" s="7"/>
      <c r="AN15" s="5"/>
      <c r="AO15" s="6"/>
      <c r="AP15" s="6"/>
      <c r="AQ15" s="7"/>
    </row>
    <row r="16" spans="1:43" x14ac:dyDescent="0.25">
      <c r="A16" s="2">
        <v>1967.9986301369863</v>
      </c>
      <c r="B16" s="4">
        <v>4.2664891224718406</v>
      </c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S16" s="5"/>
      <c r="T16" s="6"/>
      <c r="U16" s="6"/>
      <c r="V16" s="7"/>
      <c r="AB16" s="5"/>
      <c r="AC16" s="6"/>
      <c r="AD16" s="6"/>
      <c r="AE16" s="7"/>
      <c r="AF16" s="5"/>
      <c r="AG16" s="6"/>
      <c r="AH16" s="6"/>
      <c r="AI16" s="7"/>
      <c r="AJ16" s="5"/>
      <c r="AK16" s="6"/>
      <c r="AL16" s="6"/>
      <c r="AM16" s="7"/>
      <c r="AN16" s="5"/>
      <c r="AO16" s="6"/>
      <c r="AP16" s="6"/>
      <c r="AQ16" s="7"/>
    </row>
    <row r="17" spans="1:47" x14ac:dyDescent="0.25">
      <c r="A17" s="2">
        <v>1972.9986301369863</v>
      </c>
      <c r="B17" s="4">
        <v>3.9794882507614329</v>
      </c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S17" s="5"/>
      <c r="T17" s="6"/>
      <c r="U17" s="6"/>
      <c r="V17" s="7"/>
      <c r="AB17" s="5"/>
      <c r="AC17" s="6"/>
      <c r="AD17" s="6"/>
      <c r="AE17" s="7"/>
      <c r="AF17" s="5"/>
      <c r="AG17" s="6"/>
      <c r="AH17" s="6"/>
      <c r="AI17" s="7"/>
      <c r="AJ17" s="5"/>
      <c r="AK17" s="6"/>
      <c r="AL17" s="6"/>
      <c r="AM17" s="7"/>
      <c r="AN17" s="5"/>
      <c r="AO17" s="6"/>
      <c r="AP17" s="6"/>
      <c r="AQ17" s="7"/>
    </row>
    <row r="18" spans="1:47" x14ac:dyDescent="0.25">
      <c r="A18" s="2">
        <v>1977.9986301369863</v>
      </c>
      <c r="B18" s="4">
        <v>3.9044508010528922</v>
      </c>
      <c r="C18" s="29">
        <f>AVERAGE(B16:B22)*25.406</f>
        <v>105.13201056517369</v>
      </c>
      <c r="D18" s="20">
        <f>STDEV(B16:B22)*25.406</f>
        <v>5.9729389152032617</v>
      </c>
      <c r="E18" s="20">
        <f>PERCENTILE(B16:B22,0.9)*25.406</f>
        <v>110.80231163900217</v>
      </c>
      <c r="F18" s="20">
        <f>PERCENTILE(B16:B22,0.1)*25.406</f>
        <v>99.768397485738319</v>
      </c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S18" s="5"/>
      <c r="T18" s="6"/>
      <c r="U18" s="6"/>
      <c r="V18" s="7"/>
      <c r="AB18" s="5"/>
      <c r="AC18" s="6"/>
      <c r="AD18" s="6"/>
      <c r="AE18" s="7"/>
      <c r="AF18" s="5"/>
      <c r="AG18" s="6"/>
      <c r="AH18" s="6"/>
      <c r="AI18" s="7"/>
      <c r="AJ18" s="5"/>
      <c r="AK18" s="6"/>
      <c r="AL18" s="6"/>
      <c r="AM18" s="7"/>
      <c r="AN18" s="5"/>
      <c r="AO18" s="6"/>
      <c r="AP18" s="6"/>
      <c r="AQ18" s="7"/>
    </row>
    <row r="19" spans="1:47" x14ac:dyDescent="0.25">
      <c r="A19" s="2">
        <v>1982.1232876712329</v>
      </c>
      <c r="B19" s="4">
        <v>4.4018839669676622</v>
      </c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S19" s="5"/>
      <c r="T19" s="6"/>
      <c r="U19" s="6"/>
      <c r="V19" s="7"/>
      <c r="AB19" s="5"/>
      <c r="AC19" s="6"/>
      <c r="AD19" s="6"/>
      <c r="AE19" s="7"/>
      <c r="AF19" s="5"/>
      <c r="AG19" s="6"/>
      <c r="AH19" s="6"/>
      <c r="AI19" s="7"/>
      <c r="AJ19" s="5"/>
      <c r="AK19" s="6"/>
      <c r="AL19" s="6"/>
      <c r="AM19" s="7"/>
      <c r="AN19" s="5"/>
      <c r="AO19" s="6"/>
      <c r="AP19" s="6"/>
      <c r="AQ19" s="7"/>
    </row>
    <row r="20" spans="1:47" x14ac:dyDescent="0.25">
      <c r="A20" s="2"/>
      <c r="G20" s="5"/>
      <c r="H20" s="6"/>
      <c r="I20" s="6"/>
      <c r="J20" s="7"/>
      <c r="K20" s="5"/>
      <c r="L20" s="6"/>
      <c r="M20" s="6"/>
      <c r="N20" s="7"/>
      <c r="O20" s="5"/>
      <c r="P20" s="6"/>
      <c r="Q20" s="6"/>
      <c r="R20" s="7"/>
      <c r="S20" s="5"/>
      <c r="T20" s="6"/>
      <c r="U20" s="6"/>
      <c r="V20" s="7"/>
      <c r="AB20" s="5"/>
      <c r="AC20" s="6"/>
      <c r="AD20" s="6"/>
      <c r="AE20" s="7"/>
      <c r="AF20" s="5"/>
      <c r="AG20" s="6"/>
      <c r="AH20" s="6"/>
      <c r="AI20" s="7"/>
      <c r="AJ20" s="5"/>
      <c r="AK20" s="6"/>
      <c r="AL20" s="6"/>
      <c r="AM20" s="7"/>
      <c r="AN20" s="5"/>
      <c r="AO20" s="6"/>
      <c r="AP20" s="6"/>
      <c r="AQ20" s="7"/>
    </row>
    <row r="21" spans="1:47" x14ac:dyDescent="0.25">
      <c r="A21" s="2">
        <v>1964.9984668623242</v>
      </c>
      <c r="G21" s="5"/>
      <c r="H21" s="6"/>
      <c r="I21" s="6"/>
      <c r="J21" s="7"/>
      <c r="K21" s="5"/>
      <c r="L21" s="6"/>
      <c r="M21" s="6"/>
      <c r="N21" s="7"/>
      <c r="O21" s="5"/>
      <c r="P21" s="6"/>
      <c r="Q21" s="6"/>
      <c r="R21" s="7"/>
      <c r="S21" s="5"/>
      <c r="T21" s="6"/>
      <c r="U21" s="6"/>
      <c r="V21" s="7"/>
      <c r="W21" s="4">
        <v>3.4820399553990029</v>
      </c>
      <c r="AB21" s="5"/>
      <c r="AC21" s="6"/>
      <c r="AD21" s="6"/>
      <c r="AE21" s="7"/>
      <c r="AF21" s="5"/>
      <c r="AG21" s="6"/>
      <c r="AH21" s="6"/>
      <c r="AI21" s="7"/>
      <c r="AJ21" s="5"/>
      <c r="AK21" s="6"/>
      <c r="AL21" s="6"/>
      <c r="AM21" s="7"/>
      <c r="AN21" s="5"/>
      <c r="AO21" s="6"/>
      <c r="AP21" s="6"/>
      <c r="AQ21" s="7"/>
    </row>
    <row r="22" spans="1:47" x14ac:dyDescent="0.25">
      <c r="A22" s="2">
        <v>1969.9973170090675</v>
      </c>
      <c r="G22" s="5"/>
      <c r="H22" s="6"/>
      <c r="I22" s="6"/>
      <c r="J22" s="7"/>
      <c r="K22" s="5"/>
      <c r="L22" s="6"/>
      <c r="M22" s="6"/>
      <c r="N22" s="7"/>
      <c r="O22" s="5"/>
      <c r="P22" s="6"/>
      <c r="Q22" s="6"/>
      <c r="R22" s="7"/>
      <c r="S22" s="5"/>
      <c r="T22" s="6"/>
      <c r="U22" s="6"/>
      <c r="V22" s="7"/>
      <c r="W22" s="4">
        <v>3.3495978686080097</v>
      </c>
      <c r="AB22" s="5"/>
      <c r="AC22" s="6"/>
      <c r="AD22" s="6"/>
      <c r="AE22" s="7"/>
      <c r="AF22" s="5"/>
      <c r="AG22" s="6"/>
      <c r="AH22" s="6"/>
      <c r="AI22" s="7"/>
      <c r="AJ22" s="5"/>
      <c r="AK22" s="6"/>
      <c r="AL22" s="6"/>
      <c r="AM22" s="7"/>
      <c r="AN22" s="5"/>
      <c r="AO22" s="6"/>
      <c r="AP22" s="6"/>
      <c r="AQ22" s="7"/>
    </row>
    <row r="23" spans="1:47" x14ac:dyDescent="0.25">
      <c r="A23" s="2">
        <v>1974.9964409303957</v>
      </c>
      <c r="G23" s="5"/>
      <c r="H23" s="6"/>
      <c r="I23" s="6"/>
      <c r="J23" s="7"/>
      <c r="K23" s="5"/>
      <c r="L23" s="6"/>
      <c r="M23" s="6"/>
      <c r="N23" s="7"/>
      <c r="O23" s="5"/>
      <c r="P23" s="6"/>
      <c r="Q23" s="6"/>
      <c r="R23" s="7"/>
      <c r="S23" s="5"/>
      <c r="T23" s="6"/>
      <c r="U23" s="6"/>
      <c r="V23" s="7"/>
      <c r="W23" s="4">
        <v>2.9763493330233031</v>
      </c>
      <c r="AB23" s="5"/>
      <c r="AC23" s="6"/>
      <c r="AD23" s="6"/>
      <c r="AE23" s="7"/>
      <c r="AF23" s="5"/>
      <c r="AG23" s="6"/>
      <c r="AH23" s="6"/>
      <c r="AI23" s="7"/>
      <c r="AJ23" s="5"/>
      <c r="AK23" s="6"/>
      <c r="AL23" s="6"/>
      <c r="AM23" s="7"/>
      <c r="AN23" s="5"/>
      <c r="AO23" s="6"/>
      <c r="AP23" s="6"/>
      <c r="AQ23" s="7"/>
    </row>
    <row r="24" spans="1:47" x14ac:dyDescent="0.25">
      <c r="A24" s="2">
        <v>1979.9983025975732</v>
      </c>
      <c r="G24" s="5"/>
      <c r="H24" s="6"/>
      <c r="I24" s="6"/>
      <c r="J24" s="7"/>
      <c r="K24" s="5"/>
      <c r="L24" s="6"/>
      <c r="M24" s="6"/>
      <c r="N24" s="7"/>
      <c r="O24" s="5"/>
      <c r="P24" s="6"/>
      <c r="Q24" s="6"/>
      <c r="R24" s="7"/>
      <c r="S24" s="5"/>
      <c r="T24" s="6"/>
      <c r="U24" s="6"/>
      <c r="V24" s="7"/>
      <c r="W24" s="4">
        <v>3.1109994532646095</v>
      </c>
      <c r="AB24" s="5"/>
      <c r="AC24" s="6"/>
      <c r="AD24" s="6"/>
      <c r="AE24" s="7"/>
      <c r="AF24" s="5"/>
      <c r="AG24" s="6"/>
      <c r="AH24" s="6"/>
      <c r="AI24" s="7"/>
      <c r="AJ24" s="5"/>
      <c r="AK24" s="6"/>
      <c r="AL24" s="6"/>
      <c r="AM24" s="7"/>
      <c r="AN24" s="5"/>
      <c r="AO24" s="6"/>
      <c r="AP24" s="6"/>
      <c r="AQ24" s="7"/>
      <c r="AR24" t="s">
        <v>11</v>
      </c>
    </row>
    <row r="25" spans="1:47" x14ac:dyDescent="0.25">
      <c r="A25" s="2">
        <v>1984.9974265189014</v>
      </c>
      <c r="G25" s="5"/>
      <c r="H25" s="6"/>
      <c r="I25" s="6"/>
      <c r="J25" s="7"/>
      <c r="K25" s="5"/>
      <c r="L25" s="6"/>
      <c r="M25" s="6"/>
      <c r="N25" s="7"/>
      <c r="O25" s="5"/>
      <c r="P25" s="6"/>
      <c r="Q25" s="6"/>
      <c r="R25" s="7"/>
      <c r="S25" s="5"/>
      <c r="T25" s="6"/>
      <c r="U25" s="6"/>
      <c r="V25" s="7"/>
      <c r="W25" s="4">
        <v>3.1911415844136553</v>
      </c>
      <c r="AB25" s="5"/>
      <c r="AC25" s="6"/>
      <c r="AD25" s="6"/>
      <c r="AE25" s="7"/>
      <c r="AF25" s="5"/>
      <c r="AG25" s="6"/>
      <c r="AH25" s="6"/>
      <c r="AI25" s="7"/>
      <c r="AJ25" s="5"/>
      <c r="AK25" s="6"/>
      <c r="AL25" s="6"/>
      <c r="AM25" s="7"/>
      <c r="AN25" s="5"/>
      <c r="AO25" s="6"/>
      <c r="AP25" s="6"/>
      <c r="AQ25" s="7"/>
    </row>
    <row r="26" spans="1:47" x14ac:dyDescent="0.25">
      <c r="A26" s="2"/>
      <c r="G26" s="5"/>
      <c r="H26" s="6"/>
      <c r="I26" s="6"/>
      <c r="J26" s="7"/>
      <c r="K26" s="5"/>
      <c r="L26" s="6"/>
      <c r="M26" s="6"/>
      <c r="N26" s="7"/>
      <c r="O26" s="5"/>
      <c r="P26" s="6"/>
      <c r="Q26" s="6"/>
      <c r="R26" s="7"/>
      <c r="S26" s="5"/>
      <c r="T26" s="6"/>
      <c r="U26" s="6"/>
      <c r="V26" s="7"/>
      <c r="AB26" s="5"/>
      <c r="AC26" s="6"/>
      <c r="AD26" s="6"/>
      <c r="AE26" s="7"/>
      <c r="AF26" s="5"/>
      <c r="AG26" s="6"/>
      <c r="AH26" s="6"/>
      <c r="AI26" s="7"/>
      <c r="AJ26" s="5"/>
      <c r="AK26" s="6"/>
      <c r="AL26" s="6"/>
      <c r="AM26" s="7"/>
      <c r="AN26" s="5"/>
      <c r="AO26" s="6"/>
      <c r="AP26" s="6"/>
      <c r="AQ26" s="7"/>
      <c r="AR26" s="19"/>
      <c r="AS26" s="19"/>
      <c r="AT26" s="19"/>
      <c r="AU26" s="19"/>
    </row>
    <row r="27" spans="1:47" x14ac:dyDescent="0.25">
      <c r="A27" s="1">
        <v>2015</v>
      </c>
      <c r="C27" s="4">
        <f t="shared" ref="C27:F41" si="0">AVERAGE(G27,K27,O27,S27)</f>
        <v>4.5762821922289971</v>
      </c>
      <c r="D27" s="4">
        <f t="shared" si="0"/>
        <v>0.44743894524420141</v>
      </c>
      <c r="E27" s="4">
        <f t="shared" si="0"/>
        <v>4.0437289798017755</v>
      </c>
      <c r="F27" s="4">
        <f t="shared" si="0"/>
        <v>5.101180052943433</v>
      </c>
      <c r="G27" s="5">
        <v>4.1349718496208245</v>
      </c>
      <c r="H27" s="6">
        <v>0.37763343864981669</v>
      </c>
      <c r="I27" s="6">
        <v>3.6141640003919826</v>
      </c>
      <c r="J27" s="7">
        <v>4.6586886119454887</v>
      </c>
      <c r="K27" s="5">
        <v>5.1189498033214651</v>
      </c>
      <c r="L27" s="6">
        <v>0.45756546109784318</v>
      </c>
      <c r="M27" s="6">
        <v>4.6538298289419213</v>
      </c>
      <c r="N27" s="7">
        <v>5.6813551619687823</v>
      </c>
      <c r="O27" s="5">
        <v>4.2593593934453375</v>
      </c>
      <c r="P27" s="6">
        <v>0.53765964271488942</v>
      </c>
      <c r="Q27" s="6">
        <v>3.6648222056977517</v>
      </c>
      <c r="R27" s="7">
        <v>4.8528690306939</v>
      </c>
      <c r="S27" s="5">
        <v>4.7918477225283622</v>
      </c>
      <c r="T27" s="6">
        <v>0.41689723851425636</v>
      </c>
      <c r="U27" s="6">
        <v>4.242099884175448</v>
      </c>
      <c r="V27" s="7">
        <v>5.211807407165562</v>
      </c>
      <c r="X27" s="4">
        <f t="shared" ref="X27:X41" si="1">AVERAGE(AB27,AF27,AJ27,AN27)</f>
        <v>3.4571628485504413</v>
      </c>
      <c r="Y27" s="4">
        <f t="shared" ref="Y27:Y41" si="2">AVERAGE(AC27,AG27,AK27,AO27)</f>
        <v>0.33930736852616111</v>
      </c>
      <c r="Z27" s="4">
        <f t="shared" ref="Z27:Z41" si="3">AVERAGE(AD27,AH27,AL27,AP27)</f>
        <v>3.0525172197846344</v>
      </c>
      <c r="AA27" s="4">
        <f t="shared" ref="AA27:AA41" si="4">AVERAGE(AE27,AI27,AM27,AQ27)</f>
        <v>3.8557937351793732</v>
      </c>
      <c r="AB27" s="5">
        <v>3.2782783430205473</v>
      </c>
      <c r="AC27" s="6">
        <v>0.29939442601999711</v>
      </c>
      <c r="AD27" s="6">
        <v>2.865372728401046</v>
      </c>
      <c r="AE27" s="7">
        <v>3.693490195058482</v>
      </c>
      <c r="AF27" s="5">
        <v>3.6806714601682837</v>
      </c>
      <c r="AG27" s="6">
        <v>0.32900266627518043</v>
      </c>
      <c r="AH27" s="6">
        <v>3.3462368825636783</v>
      </c>
      <c r="AI27" s="7">
        <v>4.0850570142668481</v>
      </c>
      <c r="AJ27" s="5">
        <v>3.3434365377885227</v>
      </c>
      <c r="AK27" s="6">
        <v>0.42204254872543284</v>
      </c>
      <c r="AL27" s="6">
        <v>2.8767472606055957</v>
      </c>
      <c r="AM27" s="7">
        <v>3.8093192265703522</v>
      </c>
      <c r="AN27" s="5">
        <v>3.5262650532244115</v>
      </c>
      <c r="AO27" s="6">
        <v>0.30678983308403396</v>
      </c>
      <c r="AP27" s="6">
        <v>3.1217120075682181</v>
      </c>
      <c r="AQ27" s="7">
        <v>3.835308504821811</v>
      </c>
      <c r="AR27" s="19">
        <f t="shared" ref="AR27:AR34" si="5">(AB27-G27)/G27</f>
        <v>-0.20718242777851939</v>
      </c>
      <c r="AS27" s="19">
        <f t="shared" ref="AS27:AS34" si="6">(AF27-K27)/K27</f>
        <v>-0.28097137077217377</v>
      </c>
      <c r="AT27" s="19">
        <f t="shared" ref="AT27:AT34" si="7">(AJ27-O27)/O27</f>
        <v>-0.21503770192914795</v>
      </c>
      <c r="AU27" s="19">
        <f t="shared" ref="AU27:AU34" si="8">(AN27-S27)/S27</f>
        <v>-0.26411162094194862</v>
      </c>
    </row>
    <row r="28" spans="1:47" x14ac:dyDescent="0.25">
      <c r="A28" s="1">
        <v>2020</v>
      </c>
      <c r="C28" s="4">
        <f t="shared" si="0"/>
        <v>4.5844262992223666</v>
      </c>
      <c r="D28" s="4">
        <f t="shared" si="0"/>
        <v>0.45687316567082925</v>
      </c>
      <c r="E28" s="4">
        <f t="shared" si="0"/>
        <v>4.0310852504067789</v>
      </c>
      <c r="F28" s="4">
        <f t="shared" si="0"/>
        <v>5.1019894578913183</v>
      </c>
      <c r="G28" s="5">
        <v>4.1171368985552856</v>
      </c>
      <c r="H28" s="6">
        <v>0.3895238979154475</v>
      </c>
      <c r="I28" s="6">
        <v>3.5224738976138763</v>
      </c>
      <c r="J28" s="7">
        <v>4.5790812205621165</v>
      </c>
      <c r="K28" s="5">
        <v>5.1375274292762496</v>
      </c>
      <c r="L28" s="6">
        <v>0.50148738791096192</v>
      </c>
      <c r="M28" s="6">
        <v>4.6383971741405094</v>
      </c>
      <c r="N28" s="7">
        <v>5.7753384415605593</v>
      </c>
      <c r="O28" s="5">
        <v>4.2360799839310017</v>
      </c>
      <c r="P28" s="6">
        <v>0.49662544100680656</v>
      </c>
      <c r="Q28" s="6">
        <v>3.5350555108798312</v>
      </c>
      <c r="R28" s="7">
        <v>4.8070453455287598</v>
      </c>
      <c r="S28" s="5">
        <v>4.846960885126931</v>
      </c>
      <c r="T28" s="6">
        <v>0.43985593585010102</v>
      </c>
      <c r="U28" s="6">
        <v>4.4284144189928973</v>
      </c>
      <c r="V28" s="7">
        <v>5.2464928239138358</v>
      </c>
      <c r="X28" s="4">
        <f t="shared" si="1"/>
        <v>3.4600428637232588</v>
      </c>
      <c r="Y28" s="4">
        <f t="shared" si="2"/>
        <v>0.34545710142019137</v>
      </c>
      <c r="Z28" s="4">
        <f t="shared" si="3"/>
        <v>3.0383327458336717</v>
      </c>
      <c r="AA28" s="4">
        <f t="shared" si="4"/>
        <v>3.8515230757870267</v>
      </c>
      <c r="AB28" s="5">
        <v>3.2578832866810226</v>
      </c>
      <c r="AC28" s="6">
        <v>0.3082295847939584</v>
      </c>
      <c r="AD28" s="6">
        <v>2.7873274854749903</v>
      </c>
      <c r="AE28" s="7">
        <v>3.6234190274457632</v>
      </c>
      <c r="AF28" s="5">
        <v>3.7016563191914056</v>
      </c>
      <c r="AG28" s="6">
        <v>0.36132828174834974</v>
      </c>
      <c r="AH28" s="6">
        <v>3.3420263827176431</v>
      </c>
      <c r="AI28" s="7">
        <v>4.1612075715347308</v>
      </c>
      <c r="AJ28" s="5">
        <v>3.3169982916739453</v>
      </c>
      <c r="AK28" s="6">
        <v>0.38887503202730567</v>
      </c>
      <c r="AL28" s="6">
        <v>2.7680716924706585</v>
      </c>
      <c r="AM28" s="7">
        <v>3.7640840729172127</v>
      </c>
      <c r="AN28" s="5">
        <v>3.5636335573466633</v>
      </c>
      <c r="AO28" s="6">
        <v>0.32339550711115184</v>
      </c>
      <c r="AP28" s="6">
        <v>3.2559054226713942</v>
      </c>
      <c r="AQ28" s="7">
        <v>3.8573816312504001</v>
      </c>
      <c r="AR28" s="19">
        <f t="shared" si="5"/>
        <v>-0.20870173449315652</v>
      </c>
      <c r="AS28" s="19">
        <f t="shared" si="6"/>
        <v>-0.27948680174484686</v>
      </c>
      <c r="AT28" s="19">
        <f t="shared" si="7"/>
        <v>-0.21696514129654512</v>
      </c>
      <c r="AU28" s="19">
        <f t="shared" si="8"/>
        <v>-0.2647694830214542</v>
      </c>
    </row>
    <row r="29" spans="1:47" x14ac:dyDescent="0.25">
      <c r="A29" s="1">
        <v>2025</v>
      </c>
      <c r="C29" s="4">
        <f t="shared" si="0"/>
        <v>4.5863127082947948</v>
      </c>
      <c r="D29" s="4">
        <f t="shared" si="0"/>
        <v>0.47031263760061037</v>
      </c>
      <c r="E29" s="4">
        <f t="shared" si="0"/>
        <v>4.012154561935251</v>
      </c>
      <c r="F29" s="4">
        <f t="shared" si="0"/>
        <v>5.1133413601955624</v>
      </c>
      <c r="G29" s="5">
        <v>4.1101894112438693</v>
      </c>
      <c r="H29" s="6">
        <v>0.34931201449368754</v>
      </c>
      <c r="I29" s="6">
        <v>3.5894136684784383</v>
      </c>
      <c r="J29" s="7">
        <v>4.4982243224223923</v>
      </c>
      <c r="K29" s="5">
        <v>5.0915233720792443</v>
      </c>
      <c r="L29" s="6">
        <v>0.53821138460936602</v>
      </c>
      <c r="M29" s="6">
        <v>4.5648169133029803</v>
      </c>
      <c r="N29" s="7">
        <v>5.7840870696601687</v>
      </c>
      <c r="O29" s="5">
        <v>4.2766047225195534</v>
      </c>
      <c r="P29" s="6">
        <v>0.52691301976889227</v>
      </c>
      <c r="Q29" s="6">
        <v>3.4841096745340741</v>
      </c>
      <c r="R29" s="7">
        <v>4.8560219886672948</v>
      </c>
      <c r="S29" s="5">
        <v>4.866933327336513</v>
      </c>
      <c r="T29" s="6">
        <v>0.46681413153049561</v>
      </c>
      <c r="U29" s="6">
        <v>4.4102779914255086</v>
      </c>
      <c r="V29" s="7">
        <v>5.3150320600323928</v>
      </c>
      <c r="X29" s="4">
        <f t="shared" si="1"/>
        <v>3.4606913178075747</v>
      </c>
      <c r="Y29" s="4">
        <f t="shared" si="2"/>
        <v>0.35483486089712507</v>
      </c>
      <c r="Z29" s="4">
        <f t="shared" si="3"/>
        <v>3.0239959302513895</v>
      </c>
      <c r="AA29" s="4">
        <f t="shared" si="4"/>
        <v>3.8578254902003581</v>
      </c>
      <c r="AB29" s="5">
        <v>3.2524707253795508</v>
      </c>
      <c r="AC29" s="6">
        <v>0.27641721280680581</v>
      </c>
      <c r="AD29" s="6">
        <v>2.8403710169819858</v>
      </c>
      <c r="AE29" s="7">
        <v>3.5595300997190562</v>
      </c>
      <c r="AF29" s="5">
        <v>3.6709418635162594</v>
      </c>
      <c r="AG29" s="6">
        <v>0.38804549420672318</v>
      </c>
      <c r="AH29" s="6">
        <v>3.291191315790384</v>
      </c>
      <c r="AI29" s="7">
        <v>4.1702739660738466</v>
      </c>
      <c r="AJ29" s="5">
        <v>3.3416820265652265</v>
      </c>
      <c r="AK29" s="6">
        <v>0.41172282265253579</v>
      </c>
      <c r="AL29" s="6">
        <v>2.7224369408433917</v>
      </c>
      <c r="AM29" s="7">
        <v>3.794430968727629</v>
      </c>
      <c r="AN29" s="5">
        <v>3.5776706557692619</v>
      </c>
      <c r="AO29" s="6">
        <v>0.3431539139224356</v>
      </c>
      <c r="AP29" s="6">
        <v>3.2419844473897954</v>
      </c>
      <c r="AQ29" s="7">
        <v>3.9070669262808995</v>
      </c>
      <c r="AR29" s="19">
        <f t="shared" si="5"/>
        <v>-0.2086810606630283</v>
      </c>
      <c r="AS29" s="19">
        <f t="shared" si="6"/>
        <v>-0.27900913042118802</v>
      </c>
      <c r="AT29" s="19">
        <f t="shared" si="7"/>
        <v>-0.21861330579168398</v>
      </c>
      <c r="AU29" s="19">
        <f t="shared" si="8"/>
        <v>-0.26490247243078946</v>
      </c>
    </row>
    <row r="30" spans="1:47" x14ac:dyDescent="0.25">
      <c r="A30" s="1">
        <v>2030</v>
      </c>
      <c r="C30" s="4">
        <f t="shared" si="0"/>
        <v>4.6093674156730264</v>
      </c>
      <c r="D30" s="4">
        <f t="shared" si="0"/>
        <v>0.46900102552068101</v>
      </c>
      <c r="E30" s="4">
        <f t="shared" si="0"/>
        <v>4.0060261455295532</v>
      </c>
      <c r="F30" s="4">
        <f t="shared" si="0"/>
        <v>5.0801137250053099</v>
      </c>
      <c r="G30" s="5">
        <v>4.1042817249899999</v>
      </c>
      <c r="H30" s="6">
        <v>0.34933291619129603</v>
      </c>
      <c r="I30" s="6">
        <v>3.6739877856287362</v>
      </c>
      <c r="J30" s="7">
        <v>4.5126262576616467</v>
      </c>
      <c r="K30" s="5">
        <v>5.1106374892396778</v>
      </c>
      <c r="L30" s="6">
        <v>0.5293772910770429</v>
      </c>
      <c r="M30" s="6">
        <v>4.4117726745313828</v>
      </c>
      <c r="N30" s="7">
        <v>5.6413879175545816</v>
      </c>
      <c r="O30" s="5">
        <v>4.3205889202416587</v>
      </c>
      <c r="P30" s="6">
        <v>0.49551302878142056</v>
      </c>
      <c r="Q30" s="6">
        <v>3.598757000164519</v>
      </c>
      <c r="R30" s="7">
        <v>4.8327978967325711</v>
      </c>
      <c r="S30" s="5">
        <v>4.9019615282207711</v>
      </c>
      <c r="T30" s="6">
        <v>0.50178086603296457</v>
      </c>
      <c r="U30" s="6">
        <v>4.3395871217935742</v>
      </c>
      <c r="V30" s="7">
        <v>5.3336428280724366</v>
      </c>
      <c r="X30" s="4">
        <f t="shared" si="1"/>
        <v>3.4660088661278246</v>
      </c>
      <c r="Y30" s="4">
        <f t="shared" si="2"/>
        <v>0.35227945363485713</v>
      </c>
      <c r="Z30" s="4">
        <f t="shared" si="3"/>
        <v>3.0122209511031786</v>
      </c>
      <c r="AA30" s="4">
        <f t="shared" si="4"/>
        <v>3.8205935493101033</v>
      </c>
      <c r="AB30" s="5">
        <v>3.2446268920591681</v>
      </c>
      <c r="AC30" s="6">
        <v>0.27616402822798247</v>
      </c>
      <c r="AD30" s="6">
        <v>2.9044593839076569</v>
      </c>
      <c r="AE30" s="7">
        <v>3.5674423664123536</v>
      </c>
      <c r="AF30" s="5">
        <v>3.6606942257164947</v>
      </c>
      <c r="AG30" s="6">
        <v>0.37918721426658569</v>
      </c>
      <c r="AH30" s="6">
        <v>3.1601049358000046</v>
      </c>
      <c r="AI30" s="7">
        <v>4.040865003299464</v>
      </c>
      <c r="AJ30" s="5">
        <v>3.3635602255379942</v>
      </c>
      <c r="AK30" s="6">
        <v>0.38575480000810369</v>
      </c>
      <c r="AL30" s="6">
        <v>2.8016171245592072</v>
      </c>
      <c r="AM30" s="7">
        <v>3.7623127503192682</v>
      </c>
      <c r="AN30" s="5">
        <v>3.5951541211976412</v>
      </c>
      <c r="AO30" s="6">
        <v>0.36801177203675672</v>
      </c>
      <c r="AP30" s="6">
        <v>3.1827023601458446</v>
      </c>
      <c r="AQ30" s="7">
        <v>3.9117540772093267</v>
      </c>
      <c r="AR30" s="19">
        <f t="shared" si="5"/>
        <v>-0.20945317366899963</v>
      </c>
      <c r="AS30" s="19">
        <f t="shared" si="6"/>
        <v>-0.28371084166623112</v>
      </c>
      <c r="AT30" s="19">
        <f t="shared" si="7"/>
        <v>-0.22150422369970252</v>
      </c>
      <c r="AU30" s="19">
        <f t="shared" si="8"/>
        <v>-0.26658867057601165</v>
      </c>
    </row>
    <row r="31" spans="1:47" x14ac:dyDescent="0.25">
      <c r="A31" s="1">
        <v>2035</v>
      </c>
      <c r="C31" s="4">
        <f t="shared" si="0"/>
        <v>4.6224769270135946</v>
      </c>
      <c r="D31" s="4">
        <f t="shared" si="0"/>
        <v>0.48465944213713857</v>
      </c>
      <c r="E31" s="4">
        <f t="shared" si="0"/>
        <v>4.0003502513815459</v>
      </c>
      <c r="F31" s="4">
        <f t="shared" si="0"/>
        <v>5.2611140737338378</v>
      </c>
      <c r="G31" s="5">
        <v>4.1117713491297145</v>
      </c>
      <c r="H31" s="6">
        <v>0.42874594030192714</v>
      </c>
      <c r="I31" s="6">
        <v>3.6166210060764952</v>
      </c>
      <c r="J31" s="7">
        <v>4.6892648774897046</v>
      </c>
      <c r="K31" s="5">
        <v>5.091364892297344</v>
      </c>
      <c r="L31" s="6">
        <v>0.52333687119014416</v>
      </c>
      <c r="M31" s="6">
        <v>4.3751101795924487</v>
      </c>
      <c r="N31" s="7">
        <v>5.8521938455597464</v>
      </c>
      <c r="O31" s="5">
        <v>4.3705879452969718</v>
      </c>
      <c r="P31" s="6">
        <v>0.51558718266313019</v>
      </c>
      <c r="Q31" s="6">
        <v>3.6021279037248104</v>
      </c>
      <c r="R31" s="7">
        <v>5.0083657346906598</v>
      </c>
      <c r="S31" s="5">
        <v>4.9161835213303489</v>
      </c>
      <c r="T31" s="6">
        <v>0.47096777439335274</v>
      </c>
      <c r="U31" s="6">
        <v>4.4075419161324296</v>
      </c>
      <c r="V31" s="7">
        <v>5.4946318371952394</v>
      </c>
      <c r="X31" s="4">
        <f t="shared" si="1"/>
        <v>3.4775736659382028</v>
      </c>
      <c r="Y31" s="4">
        <f t="shared" si="2"/>
        <v>0.36529472662058188</v>
      </c>
      <c r="Z31" s="4">
        <f t="shared" si="3"/>
        <v>3.008438353788105</v>
      </c>
      <c r="AA31" s="4">
        <f t="shared" si="4"/>
        <v>3.9582534017048654</v>
      </c>
      <c r="AB31" s="5">
        <v>3.248238833393772</v>
      </c>
      <c r="AC31" s="6">
        <v>0.33870298095331008</v>
      </c>
      <c r="AD31" s="6">
        <v>2.8570773518551311</v>
      </c>
      <c r="AE31" s="7">
        <v>3.7044502190899973</v>
      </c>
      <c r="AF31" s="5">
        <v>3.6369458385317146</v>
      </c>
      <c r="AG31" s="6">
        <v>0.37383842959375224</v>
      </c>
      <c r="AH31" s="6">
        <v>3.1252992267082655</v>
      </c>
      <c r="AI31" s="7">
        <v>4.1804334403707486</v>
      </c>
      <c r="AJ31" s="5">
        <v>3.4119315400628243</v>
      </c>
      <c r="AK31" s="6">
        <v>0.40249691624977396</v>
      </c>
      <c r="AL31" s="6">
        <v>2.8120275715499812</v>
      </c>
      <c r="AM31" s="7">
        <v>3.9098174497893279</v>
      </c>
      <c r="AN31" s="5">
        <v>3.6131784517645009</v>
      </c>
      <c r="AO31" s="6">
        <v>0.34614057968549133</v>
      </c>
      <c r="AP31" s="6">
        <v>3.2393492650390425</v>
      </c>
      <c r="AQ31" s="7">
        <v>4.0383124975693878</v>
      </c>
      <c r="AR31" s="19">
        <f t="shared" si="5"/>
        <v>-0.21001472173755853</v>
      </c>
      <c r="AS31" s="19">
        <f t="shared" si="6"/>
        <v>-0.28566388081239275</v>
      </c>
      <c r="AT31" s="19">
        <f t="shared" si="7"/>
        <v>-0.21934266447280218</v>
      </c>
      <c r="AU31" s="19">
        <f t="shared" si="8"/>
        <v>-0.26504402529164472</v>
      </c>
    </row>
    <row r="32" spans="1:47" x14ac:dyDescent="0.25">
      <c r="A32" s="1">
        <v>2040</v>
      </c>
      <c r="C32" s="4">
        <f t="shared" si="0"/>
        <v>4.6841729763099584</v>
      </c>
      <c r="D32" s="4">
        <f t="shared" si="0"/>
        <v>0.49194634469534271</v>
      </c>
      <c r="E32" s="4">
        <f t="shared" si="0"/>
        <v>4.0801147168065643</v>
      </c>
      <c r="F32" s="4">
        <f t="shared" si="0"/>
        <v>5.2361981861847102</v>
      </c>
      <c r="G32" s="5">
        <v>4.1239184908158215</v>
      </c>
      <c r="H32" s="6">
        <v>0.47584580654138625</v>
      </c>
      <c r="I32" s="6">
        <v>3.6796243211172182</v>
      </c>
      <c r="J32" s="7">
        <v>4.6089380681340417</v>
      </c>
      <c r="K32" s="5">
        <v>5.1570236983422708</v>
      </c>
      <c r="L32" s="6">
        <v>0.49830954712564979</v>
      </c>
      <c r="M32" s="6">
        <v>4.5202427041176589</v>
      </c>
      <c r="N32" s="7">
        <v>5.7185672728049077</v>
      </c>
      <c r="O32" s="5">
        <v>4.4836758288022338</v>
      </c>
      <c r="P32" s="6">
        <v>0.51528072180410023</v>
      </c>
      <c r="Q32" s="6">
        <v>3.78797348768473</v>
      </c>
      <c r="R32" s="7">
        <v>5.1019867638871359</v>
      </c>
      <c r="S32" s="5">
        <v>4.9720738872795067</v>
      </c>
      <c r="T32" s="6">
        <v>0.47834930331023467</v>
      </c>
      <c r="U32" s="6">
        <v>4.332618354306649</v>
      </c>
      <c r="V32" s="7">
        <v>5.5153006399127564</v>
      </c>
      <c r="X32" s="4">
        <f t="shared" si="1"/>
        <v>3.5158400511026819</v>
      </c>
      <c r="Y32" s="4">
        <f t="shared" si="2"/>
        <v>0.37058412863591872</v>
      </c>
      <c r="Z32" s="4">
        <f t="shared" si="3"/>
        <v>3.0623010766684189</v>
      </c>
      <c r="AA32" s="4">
        <f t="shared" si="4"/>
        <v>3.931386861940533</v>
      </c>
      <c r="AB32" s="5">
        <v>3.2654627293710692</v>
      </c>
      <c r="AC32" s="6">
        <v>0.37679133320625319</v>
      </c>
      <c r="AD32" s="6">
        <v>2.913655084467631</v>
      </c>
      <c r="AE32" s="7">
        <v>3.6495181747624348</v>
      </c>
      <c r="AF32" s="5">
        <v>3.6680085901411816</v>
      </c>
      <c r="AG32" s="6">
        <v>0.35442995927937937</v>
      </c>
      <c r="AH32" s="6">
        <v>3.215088787270131</v>
      </c>
      <c r="AI32" s="7">
        <v>4.067414676936874</v>
      </c>
      <c r="AJ32" s="5">
        <v>3.4818740936020931</v>
      </c>
      <c r="AK32" s="6">
        <v>0.40014993605404559</v>
      </c>
      <c r="AL32" s="6">
        <v>2.9416147057947302</v>
      </c>
      <c r="AM32" s="7">
        <v>3.9620338796493653</v>
      </c>
      <c r="AN32" s="5">
        <v>3.6480147912963856</v>
      </c>
      <c r="AO32" s="6">
        <v>0.35096528600399701</v>
      </c>
      <c r="AP32" s="6">
        <v>3.1788457291411834</v>
      </c>
      <c r="AQ32" s="7">
        <v>4.0465807164134588</v>
      </c>
      <c r="AR32" s="19">
        <f t="shared" si="5"/>
        <v>-0.20816506518171429</v>
      </c>
      <c r="AS32" s="19">
        <f t="shared" si="6"/>
        <v>-0.28873536274028261</v>
      </c>
      <c r="AT32" s="19">
        <f t="shared" si="7"/>
        <v>-0.22343313242334947</v>
      </c>
      <c r="AU32" s="19">
        <f t="shared" si="8"/>
        <v>-0.26629915926442238</v>
      </c>
    </row>
    <row r="33" spans="1:49" x14ac:dyDescent="0.25">
      <c r="A33" s="1">
        <v>2045</v>
      </c>
      <c r="C33" s="4">
        <f t="shared" si="0"/>
        <v>4.7082147304307629</v>
      </c>
      <c r="D33" s="4">
        <f t="shared" si="0"/>
        <v>0.49290534304784944</v>
      </c>
      <c r="E33" s="4">
        <f t="shared" si="0"/>
        <v>4.1620260663461002</v>
      </c>
      <c r="F33" s="4">
        <f t="shared" si="0"/>
        <v>5.284489067624885</v>
      </c>
      <c r="G33" s="5">
        <v>4.1238246131176854</v>
      </c>
      <c r="H33" s="6">
        <v>0.47151723640676579</v>
      </c>
      <c r="I33" s="6">
        <v>3.64191294739924</v>
      </c>
      <c r="J33" s="7">
        <v>4.585478317909863</v>
      </c>
      <c r="K33" s="5">
        <v>5.2465421159949601</v>
      </c>
      <c r="L33" s="6">
        <v>0.56366197918718275</v>
      </c>
      <c r="M33" s="6">
        <v>4.5362564712948839</v>
      </c>
      <c r="N33" s="7">
        <v>5.9516235205642722</v>
      </c>
      <c r="O33" s="5">
        <v>4.4679778507095582</v>
      </c>
      <c r="P33" s="6">
        <v>0.48246251747726765</v>
      </c>
      <c r="Q33" s="6">
        <v>4.0268235133562147</v>
      </c>
      <c r="R33" s="7">
        <v>5.0134870813507586</v>
      </c>
      <c r="S33" s="5">
        <v>4.9945143419008469</v>
      </c>
      <c r="T33" s="6">
        <v>0.45397963912018163</v>
      </c>
      <c r="U33" s="6">
        <v>4.4431113333340635</v>
      </c>
      <c r="V33" s="7">
        <v>5.5873673506746444</v>
      </c>
      <c r="X33" s="4">
        <f t="shared" si="1"/>
        <v>3.5444338491706437</v>
      </c>
      <c r="Y33" s="4">
        <f t="shared" si="2"/>
        <v>0.3716473084700832</v>
      </c>
      <c r="Z33" s="4">
        <f t="shared" si="3"/>
        <v>3.1345633969931144</v>
      </c>
      <c r="AA33" s="4">
        <f t="shared" si="4"/>
        <v>3.9773137537481933</v>
      </c>
      <c r="AB33" s="5">
        <v>3.2620895184828194</v>
      </c>
      <c r="AC33" s="6">
        <v>0.37298662745592404</v>
      </c>
      <c r="AD33" s="6">
        <v>2.8808805338489534</v>
      </c>
      <c r="AE33" s="7">
        <v>3.6272737474097609</v>
      </c>
      <c r="AF33" s="5">
        <v>3.751112424181454</v>
      </c>
      <c r="AG33" s="6">
        <v>0.40300056807354534</v>
      </c>
      <c r="AH33" s="6">
        <v>3.2432805517507646</v>
      </c>
      <c r="AI33" s="7">
        <v>4.2552234287755129</v>
      </c>
      <c r="AJ33" s="5">
        <v>3.4750586066359133</v>
      </c>
      <c r="AK33" s="6">
        <v>0.3752448153860814</v>
      </c>
      <c r="AL33" s="6">
        <v>3.1319420496388717</v>
      </c>
      <c r="AM33" s="7">
        <v>3.8993392566928491</v>
      </c>
      <c r="AN33" s="5">
        <v>3.6894748473823897</v>
      </c>
      <c r="AO33" s="6">
        <v>0.33535722296478215</v>
      </c>
      <c r="AP33" s="6">
        <v>3.2821504527338674</v>
      </c>
      <c r="AQ33" s="7">
        <v>4.1274185821146503</v>
      </c>
      <c r="AR33" s="19">
        <f t="shared" si="5"/>
        <v>-0.20896502045545989</v>
      </c>
      <c r="AS33" s="19">
        <f t="shared" si="6"/>
        <v>-0.28503148526234812</v>
      </c>
      <c r="AT33" s="19">
        <f t="shared" si="7"/>
        <v>-0.22223011779612106</v>
      </c>
      <c r="AU33" s="19">
        <f t="shared" si="8"/>
        <v>-0.26129457344230511</v>
      </c>
    </row>
    <row r="34" spans="1:49" x14ac:dyDescent="0.25">
      <c r="A34" s="1">
        <v>2050</v>
      </c>
      <c r="C34" s="4">
        <f t="shared" si="0"/>
        <v>4.7401628626608261</v>
      </c>
      <c r="D34" s="4">
        <f t="shared" si="0"/>
        <v>0.50107341319577392</v>
      </c>
      <c r="E34" s="4">
        <f t="shared" si="0"/>
        <v>4.1951355924528855</v>
      </c>
      <c r="F34" s="4">
        <f t="shared" si="0"/>
        <v>5.3117102222190686</v>
      </c>
      <c r="G34" s="5">
        <v>4.1939936626128507</v>
      </c>
      <c r="H34" s="6">
        <v>0.47203253387162586</v>
      </c>
      <c r="I34" s="6">
        <v>3.6614441829977848</v>
      </c>
      <c r="J34" s="7">
        <v>4.7528067919055124</v>
      </c>
      <c r="K34" s="5">
        <v>5.2732049736079674</v>
      </c>
      <c r="L34" s="6">
        <v>0.57666248910907503</v>
      </c>
      <c r="M34" s="6">
        <v>4.5372291136011222</v>
      </c>
      <c r="N34" s="7">
        <v>6.143612497780957</v>
      </c>
      <c r="O34" s="5">
        <v>4.4277348481208421</v>
      </c>
      <c r="P34" s="6">
        <v>0.50435749702145249</v>
      </c>
      <c r="Q34" s="6">
        <v>3.9666086581025874</v>
      </c>
      <c r="R34" s="7">
        <v>4.8472998753044276</v>
      </c>
      <c r="S34" s="5">
        <v>5.0657179663016434</v>
      </c>
      <c r="T34" s="6">
        <v>0.45124113278094202</v>
      </c>
      <c r="U34" s="6">
        <v>4.6152604151100478</v>
      </c>
      <c r="V34" s="7">
        <v>5.5031217238853767</v>
      </c>
      <c r="X34" s="4">
        <f t="shared" si="1"/>
        <v>3.5693180799905653</v>
      </c>
      <c r="Y34" s="4">
        <f t="shared" si="2"/>
        <v>0.37803436146616909</v>
      </c>
      <c r="Z34" s="4">
        <f t="shared" si="3"/>
        <v>3.159357685632703</v>
      </c>
      <c r="AA34" s="4">
        <f t="shared" si="4"/>
        <v>3.9980360704438764</v>
      </c>
      <c r="AB34" s="5">
        <v>3.3234830537844231</v>
      </c>
      <c r="AC34" s="6">
        <v>0.37405686640449415</v>
      </c>
      <c r="AD34" s="6">
        <v>2.9014702151432394</v>
      </c>
      <c r="AE34" s="7">
        <v>3.7663082258852718</v>
      </c>
      <c r="AF34" s="5">
        <v>3.7751859611792171</v>
      </c>
      <c r="AG34" s="6">
        <v>0.41284344987896754</v>
      </c>
      <c r="AH34" s="6">
        <v>3.2482870925840128</v>
      </c>
      <c r="AI34" s="7">
        <v>4.3983269697704994</v>
      </c>
      <c r="AJ34" s="5">
        <v>3.4547414609734561</v>
      </c>
      <c r="AK34" s="6">
        <v>0.39352509034101357</v>
      </c>
      <c r="AL34" s="6">
        <v>3.0949476110610346</v>
      </c>
      <c r="AM34" s="7">
        <v>3.7821072009523902</v>
      </c>
      <c r="AN34" s="5">
        <v>3.7238618440251656</v>
      </c>
      <c r="AO34" s="6">
        <v>0.33171203924020121</v>
      </c>
      <c r="AP34" s="6">
        <v>3.3927258237425248</v>
      </c>
      <c r="AQ34" s="7">
        <v>4.045401885167343</v>
      </c>
      <c r="AR34" s="19">
        <f t="shared" si="5"/>
        <v>-0.20756125994861446</v>
      </c>
      <c r="AS34" s="19">
        <f t="shared" si="6"/>
        <v>-0.28408131675636233</v>
      </c>
      <c r="AT34" s="19">
        <f t="shared" si="7"/>
        <v>-0.21974969606870889</v>
      </c>
      <c r="AU34" s="19">
        <f t="shared" si="8"/>
        <v>-0.2648896229918094</v>
      </c>
    </row>
    <row r="35" spans="1:49" x14ac:dyDescent="0.25">
      <c r="A35" s="1">
        <v>2055</v>
      </c>
      <c r="C35" s="4">
        <f t="shared" si="0"/>
        <v>4.7794715989842684</v>
      </c>
      <c r="D35" s="4">
        <f t="shared" si="0"/>
        <v>0.50180818843596009</v>
      </c>
      <c r="E35" s="4">
        <f t="shared" si="0"/>
        <v>4.187586142617941</v>
      </c>
      <c r="F35" s="4">
        <f t="shared" si="0"/>
        <v>5.3894665441974254</v>
      </c>
      <c r="G35" s="5">
        <v>4.2576384181148246</v>
      </c>
      <c r="H35" s="6">
        <v>0.45369226399569385</v>
      </c>
      <c r="I35" s="6">
        <v>3.7943856426241616</v>
      </c>
      <c r="J35" s="7">
        <v>4.8352511548187005</v>
      </c>
      <c r="K35" s="5">
        <v>5.3034687598166315</v>
      </c>
      <c r="L35" s="6">
        <v>0.53931459095122736</v>
      </c>
      <c r="M35" s="6">
        <v>4.5280465720892229</v>
      </c>
      <c r="N35" s="7">
        <v>6.0243649634481748</v>
      </c>
      <c r="O35" s="5">
        <v>4.4538529757488181</v>
      </c>
      <c r="P35" s="6">
        <v>0.54094848772106374</v>
      </c>
      <c r="Q35" s="6">
        <v>3.9294281846953454</v>
      </c>
      <c r="R35" s="7">
        <v>5.1373973079963369</v>
      </c>
      <c r="S35" s="5">
        <v>5.1029262422567996</v>
      </c>
      <c r="T35" s="6">
        <v>0.47327741107585547</v>
      </c>
      <c r="U35" s="6">
        <v>4.4984841710630361</v>
      </c>
      <c r="V35" s="7">
        <v>5.5608527505264913</v>
      </c>
      <c r="X35" s="4">
        <f t="shared" si="1"/>
        <v>3.6016280210273148</v>
      </c>
      <c r="Y35" s="4">
        <f t="shared" si="2"/>
        <v>0.37920752530346297</v>
      </c>
      <c r="Z35" s="4">
        <f t="shared" si="3"/>
        <v>3.1573592638959198</v>
      </c>
      <c r="AA35" s="4">
        <f t="shared" si="4"/>
        <v>4.062961257479186</v>
      </c>
      <c r="AB35" s="5">
        <v>3.3629699589344075</v>
      </c>
      <c r="AC35" s="6">
        <v>0.35835674723501354</v>
      </c>
      <c r="AD35" s="6">
        <v>2.9970616749571395</v>
      </c>
      <c r="AE35" s="7">
        <v>3.8192074527451458</v>
      </c>
      <c r="AF35" s="5">
        <v>3.8009358200154542</v>
      </c>
      <c r="AG35" s="6">
        <v>0.38652064145926612</v>
      </c>
      <c r="AH35" s="6">
        <v>3.2451995458057876</v>
      </c>
      <c r="AI35" s="7">
        <v>4.3175939407641515</v>
      </c>
      <c r="AJ35" s="5">
        <v>3.4910440104474194</v>
      </c>
      <c r="AK35" s="6">
        <v>0.42400927653021675</v>
      </c>
      <c r="AL35" s="6">
        <v>3.07998643048104</v>
      </c>
      <c r="AM35" s="7">
        <v>4.0268235613129892</v>
      </c>
      <c r="AN35" s="5">
        <v>3.7515622947119782</v>
      </c>
      <c r="AO35" s="6">
        <v>0.3479434359893554</v>
      </c>
      <c r="AP35" s="6">
        <v>3.307189404339713</v>
      </c>
      <c r="AQ35" s="7">
        <v>4.0882200750944584</v>
      </c>
      <c r="AR35" s="19">
        <f t="shared" ref="AR35:AR41" si="9">(AB35-G35)/G35</f>
        <v>-0.21013255972463574</v>
      </c>
      <c r="AS35" s="19">
        <f t="shared" ref="AS35:AS41" si="10">(AF35-K35)/K35</f>
        <v>-0.28331135863108725</v>
      </c>
      <c r="AT35" s="19">
        <f t="shared" ref="AT35:AT41" si="11">(AJ35-O35)/O35</f>
        <v>-0.21617439339463679</v>
      </c>
      <c r="AU35" s="19">
        <f t="shared" ref="AU35:AU41" si="12">(AN35-S35)/S35</f>
        <v>-0.26482137569505071</v>
      </c>
    </row>
    <row r="36" spans="1:49" x14ac:dyDescent="0.25">
      <c r="A36" s="1">
        <v>2060</v>
      </c>
      <c r="C36" s="4">
        <f t="shared" si="0"/>
        <v>4.7669571534396509</v>
      </c>
      <c r="D36" s="4">
        <f t="shared" si="0"/>
        <v>0.50053740478006126</v>
      </c>
      <c r="E36" s="4">
        <f t="shared" si="0"/>
        <v>4.1828680421334017</v>
      </c>
      <c r="F36" s="4">
        <f t="shared" si="0"/>
        <v>5.358469970741341</v>
      </c>
      <c r="G36" s="5">
        <v>4.2695717568056866</v>
      </c>
      <c r="H36" s="6">
        <v>0.50305475281493539</v>
      </c>
      <c r="I36" s="6">
        <v>3.7088237488239004</v>
      </c>
      <c r="J36" s="7">
        <v>4.8785080281539752</v>
      </c>
      <c r="K36" s="5">
        <v>5.2695243890816945</v>
      </c>
      <c r="L36" s="6">
        <v>0.56350786953689158</v>
      </c>
      <c r="M36" s="6">
        <v>4.5173893870139947</v>
      </c>
      <c r="N36" s="7">
        <v>6.0033771581655646</v>
      </c>
      <c r="O36" s="5">
        <v>4.3909479659392847</v>
      </c>
      <c r="P36" s="6">
        <v>0.52603169487910817</v>
      </c>
      <c r="Q36" s="6">
        <v>3.9693874756767262</v>
      </c>
      <c r="R36" s="7">
        <v>4.9522937349513221</v>
      </c>
      <c r="S36" s="5">
        <v>5.1377845019319386</v>
      </c>
      <c r="T36" s="6">
        <v>0.40955530188930989</v>
      </c>
      <c r="U36" s="6">
        <v>4.5358715570189867</v>
      </c>
      <c r="V36" s="7">
        <v>5.5997009616945013</v>
      </c>
      <c r="X36" s="4">
        <f t="shared" si="1"/>
        <v>3.5928804307346298</v>
      </c>
      <c r="Y36" s="4">
        <f t="shared" si="2"/>
        <v>0.3787689240718719</v>
      </c>
      <c r="Z36" s="4">
        <f t="shared" si="3"/>
        <v>3.1539926720611549</v>
      </c>
      <c r="AA36" s="4">
        <f t="shared" si="4"/>
        <v>4.0396820293338145</v>
      </c>
      <c r="AB36" s="5">
        <v>3.3650010617831891</v>
      </c>
      <c r="AC36" s="6">
        <v>0.39647530801164088</v>
      </c>
      <c r="AD36" s="6">
        <v>2.923055651393077</v>
      </c>
      <c r="AE36" s="7">
        <v>3.8449253531079748</v>
      </c>
      <c r="AF36" s="5">
        <v>3.7907993646063387</v>
      </c>
      <c r="AG36" s="6">
        <v>0.40537724395339225</v>
      </c>
      <c r="AH36" s="6">
        <v>3.2497272151265841</v>
      </c>
      <c r="AI36" s="7">
        <v>4.3187196104110139</v>
      </c>
      <c r="AJ36" s="5">
        <v>3.4433653267539905</v>
      </c>
      <c r="AK36" s="6">
        <v>0.41251213017571919</v>
      </c>
      <c r="AL36" s="6">
        <v>3.1127791329390084</v>
      </c>
      <c r="AM36" s="7">
        <v>3.8835706246372292</v>
      </c>
      <c r="AN36" s="5">
        <v>3.7723559697950009</v>
      </c>
      <c r="AO36" s="6">
        <v>0.30071101414673518</v>
      </c>
      <c r="AP36" s="6">
        <v>3.3304086887859494</v>
      </c>
      <c r="AQ36" s="7">
        <v>4.1115125291790395</v>
      </c>
      <c r="AR36" s="19">
        <f t="shared" si="9"/>
        <v>-0.2118645022373998</v>
      </c>
      <c r="AS36" s="19">
        <f t="shared" si="10"/>
        <v>-0.2806183092233584</v>
      </c>
      <c r="AT36" s="19">
        <f t="shared" si="11"/>
        <v>-0.21580365937736479</v>
      </c>
      <c r="AU36" s="19">
        <f t="shared" si="12"/>
        <v>-0.2657621259948722</v>
      </c>
    </row>
    <row r="37" spans="1:49" x14ac:dyDescent="0.25">
      <c r="A37" s="1">
        <v>2065</v>
      </c>
      <c r="C37" s="4">
        <f t="shared" si="0"/>
        <v>4.7757544571298958</v>
      </c>
      <c r="D37" s="4">
        <f t="shared" si="0"/>
        <v>0.492485378507723</v>
      </c>
      <c r="E37" s="4">
        <f t="shared" si="0"/>
        <v>4.184579534854131</v>
      </c>
      <c r="F37" s="4">
        <f t="shared" si="0"/>
        <v>5.346159647930028</v>
      </c>
      <c r="G37" s="5">
        <v>4.2914760817801856</v>
      </c>
      <c r="H37" s="6">
        <v>0.50279112222900202</v>
      </c>
      <c r="I37" s="6">
        <v>3.6833440888974112</v>
      </c>
      <c r="J37" s="7">
        <v>4.871023788592062</v>
      </c>
      <c r="K37" s="5">
        <v>5.2748805235806673</v>
      </c>
      <c r="L37" s="6">
        <v>0.59077129847677901</v>
      </c>
      <c r="M37" s="6">
        <v>4.4836849603317628</v>
      </c>
      <c r="N37" s="7">
        <v>5.8949965757915637</v>
      </c>
      <c r="O37" s="5">
        <v>4.3257163501079132</v>
      </c>
      <c r="P37" s="6">
        <v>0.45203936995852589</v>
      </c>
      <c r="Q37" s="6">
        <v>3.9815990472001159</v>
      </c>
      <c r="R37" s="7">
        <v>5.0249523217265777</v>
      </c>
      <c r="S37" s="5">
        <v>5.2109448730508188</v>
      </c>
      <c r="T37" s="6">
        <v>0.4243397233665851</v>
      </c>
      <c r="U37" s="6">
        <v>4.5896900429872316</v>
      </c>
      <c r="V37" s="7">
        <v>5.5936659056099103</v>
      </c>
      <c r="X37" s="4">
        <f t="shared" si="1"/>
        <v>3.5919309826631727</v>
      </c>
      <c r="Y37" s="4">
        <f t="shared" si="2"/>
        <v>0.37113369665238127</v>
      </c>
      <c r="Z37" s="4">
        <f t="shared" si="3"/>
        <v>3.1491246030431426</v>
      </c>
      <c r="AA37" s="4">
        <f t="shared" si="4"/>
        <v>4.0241665914284903</v>
      </c>
      <c r="AB37" s="5">
        <v>3.3624933928079419</v>
      </c>
      <c r="AC37" s="6">
        <v>0.39395112409812222</v>
      </c>
      <c r="AD37" s="6">
        <v>2.8860047047537334</v>
      </c>
      <c r="AE37" s="7">
        <v>3.8165854808998234</v>
      </c>
      <c r="AF37" s="5">
        <v>3.8038579497815794</v>
      </c>
      <c r="AG37" s="6">
        <v>0.42602104259382212</v>
      </c>
      <c r="AH37" s="6">
        <v>3.2333055894689138</v>
      </c>
      <c r="AI37" s="7">
        <v>4.25104028205332</v>
      </c>
      <c r="AJ37" s="5">
        <v>3.3872621890051988</v>
      </c>
      <c r="AK37" s="6">
        <v>0.35397047376073315</v>
      </c>
      <c r="AL37" s="6">
        <v>3.1178003393642828</v>
      </c>
      <c r="AM37" s="7">
        <v>3.934800533214275</v>
      </c>
      <c r="AN37" s="5">
        <v>3.8141103990579706</v>
      </c>
      <c r="AO37" s="6">
        <v>0.31059214615684744</v>
      </c>
      <c r="AP37" s="6">
        <v>3.3593877785856407</v>
      </c>
      <c r="AQ37" s="7">
        <v>4.0942400695465411</v>
      </c>
      <c r="AR37" s="19">
        <f t="shared" si="9"/>
        <v>-0.21647159887860404</v>
      </c>
      <c r="AS37" s="19">
        <f t="shared" si="10"/>
        <v>-0.2788731549886434</v>
      </c>
      <c r="AT37" s="19">
        <f t="shared" si="11"/>
        <v>-0.21694768800069447</v>
      </c>
      <c r="AU37" s="19">
        <f t="shared" si="12"/>
        <v>-0.26805781063176981</v>
      </c>
    </row>
    <row r="38" spans="1:49" x14ac:dyDescent="0.25">
      <c r="A38" s="1">
        <v>2070</v>
      </c>
      <c r="C38" s="4">
        <f t="shared" si="0"/>
        <v>4.7464041802411163</v>
      </c>
      <c r="D38" s="4">
        <f t="shared" si="0"/>
        <v>0.49167513042023642</v>
      </c>
      <c r="E38" s="4">
        <f t="shared" si="0"/>
        <v>4.2027346651399267</v>
      </c>
      <c r="F38" s="4">
        <f t="shared" si="0"/>
        <v>5.3844784536075245</v>
      </c>
      <c r="G38" s="5">
        <v>4.2714580454682389</v>
      </c>
      <c r="H38" s="6">
        <v>0.51053051521691328</v>
      </c>
      <c r="I38" s="6">
        <v>3.6644159226538227</v>
      </c>
      <c r="J38" s="7">
        <v>4.8642645990498767</v>
      </c>
      <c r="K38" s="5">
        <v>5.2623541191386476</v>
      </c>
      <c r="L38" s="6">
        <v>0.57767228815926985</v>
      </c>
      <c r="M38" s="6">
        <v>4.5858470367050996</v>
      </c>
      <c r="N38" s="7">
        <v>5.9024563318565155</v>
      </c>
      <c r="O38" s="5">
        <v>4.2325842700123895</v>
      </c>
      <c r="P38" s="6">
        <v>0.40155070868019244</v>
      </c>
      <c r="Q38" s="6">
        <v>3.8855139922003739</v>
      </c>
      <c r="R38" s="7">
        <v>4.8911224225224643</v>
      </c>
      <c r="S38" s="5">
        <v>5.2192202863451929</v>
      </c>
      <c r="T38" s="6">
        <v>0.4769470096245701</v>
      </c>
      <c r="U38" s="6">
        <v>4.6751617090004105</v>
      </c>
      <c r="V38" s="7">
        <v>5.8800704610012442</v>
      </c>
      <c r="X38" s="4">
        <f t="shared" si="1"/>
        <v>3.571189787786019</v>
      </c>
      <c r="Y38" s="4">
        <f t="shared" si="2"/>
        <v>0.37017643664962946</v>
      </c>
      <c r="Z38" s="4">
        <f t="shared" si="3"/>
        <v>3.1627593684038469</v>
      </c>
      <c r="AA38" s="4">
        <f t="shared" si="4"/>
        <v>4.0529421022129855</v>
      </c>
      <c r="AB38" s="5">
        <v>3.3461805698787321</v>
      </c>
      <c r="AC38" s="6">
        <v>0.39994008419711552</v>
      </c>
      <c r="AD38" s="6">
        <v>2.8706350922368298</v>
      </c>
      <c r="AE38" s="7">
        <v>3.8105741680778706</v>
      </c>
      <c r="AF38" s="5">
        <v>3.7819323721922795</v>
      </c>
      <c r="AG38" s="6">
        <v>0.41515973225031244</v>
      </c>
      <c r="AH38" s="6">
        <v>3.2957423558709205</v>
      </c>
      <c r="AI38" s="7">
        <v>4.2419590494136639</v>
      </c>
      <c r="AJ38" s="5">
        <v>3.3285300345610982</v>
      </c>
      <c r="AK38" s="6">
        <v>0.31578192162902929</v>
      </c>
      <c r="AL38" s="6">
        <v>3.055591855400551</v>
      </c>
      <c r="AM38" s="7">
        <v>3.8464084463541242</v>
      </c>
      <c r="AN38" s="5">
        <v>3.8281161745119676</v>
      </c>
      <c r="AO38" s="6">
        <v>0.34982400852206053</v>
      </c>
      <c r="AP38" s="6">
        <v>3.4290681701070849</v>
      </c>
      <c r="AQ38" s="7">
        <v>4.3128267450062836</v>
      </c>
      <c r="AR38" s="19">
        <f t="shared" si="9"/>
        <v>-0.21661865005818581</v>
      </c>
      <c r="AS38" s="19">
        <f t="shared" si="10"/>
        <v>-0.28132309484118989</v>
      </c>
      <c r="AT38" s="19">
        <f t="shared" si="11"/>
        <v>-0.21359391279140319</v>
      </c>
      <c r="AU38" s="19">
        <f t="shared" si="12"/>
        <v>-0.26653485300720248</v>
      </c>
    </row>
    <row r="39" spans="1:49" x14ac:dyDescent="0.25">
      <c r="A39" s="1">
        <v>2075</v>
      </c>
      <c r="C39" s="4">
        <f t="shared" si="0"/>
        <v>4.7289198584410261</v>
      </c>
      <c r="D39" s="4">
        <f t="shared" si="0"/>
        <v>0.45354218040480787</v>
      </c>
      <c r="E39" s="4">
        <f t="shared" si="0"/>
        <v>4.1884039784358027</v>
      </c>
      <c r="F39" s="4">
        <f t="shared" si="0"/>
        <v>5.3107270137373446</v>
      </c>
      <c r="G39" s="5">
        <v>4.2486941767869837</v>
      </c>
      <c r="H39" s="6">
        <v>0.48933742486003129</v>
      </c>
      <c r="I39" s="6">
        <v>3.6759773253329304</v>
      </c>
      <c r="J39" s="7">
        <v>4.8238188786547269</v>
      </c>
      <c r="K39" s="5">
        <v>5.2005359566982907</v>
      </c>
      <c r="L39" s="6">
        <v>0.50530196125225391</v>
      </c>
      <c r="M39" s="6">
        <v>4.6202209262427383</v>
      </c>
      <c r="N39" s="7">
        <v>5.8483063356805927</v>
      </c>
      <c r="O39" s="5">
        <v>4.2664566026312407</v>
      </c>
      <c r="P39" s="6">
        <v>0.31955964900359213</v>
      </c>
      <c r="Q39" s="6">
        <v>3.9154343559800409</v>
      </c>
      <c r="R39" s="7">
        <v>4.6396641365500662</v>
      </c>
      <c r="S39" s="5">
        <v>5.1999926976475912</v>
      </c>
      <c r="T39" s="6">
        <v>0.49996968650335433</v>
      </c>
      <c r="U39" s="6">
        <v>4.5419833061875021</v>
      </c>
      <c r="V39" s="7">
        <v>5.9311187040639899</v>
      </c>
      <c r="X39" s="4">
        <f t="shared" si="1"/>
        <v>3.5568808960418798</v>
      </c>
      <c r="Y39" s="4">
        <f t="shared" si="2"/>
        <v>0.34099511398750693</v>
      </c>
      <c r="Z39" s="4">
        <f t="shared" si="3"/>
        <v>3.1509088514280004</v>
      </c>
      <c r="AA39" s="4">
        <f t="shared" si="4"/>
        <v>3.9931678266623143</v>
      </c>
      <c r="AB39" s="5">
        <v>3.3370214688409083</v>
      </c>
      <c r="AC39" s="6">
        <v>0.38433679251071207</v>
      </c>
      <c r="AD39" s="6">
        <v>2.8871965698611377</v>
      </c>
      <c r="AE39" s="7">
        <v>3.7887375485434864</v>
      </c>
      <c r="AF39" s="5">
        <v>3.7197884682958628</v>
      </c>
      <c r="AG39" s="6">
        <v>0.36142744211824374</v>
      </c>
      <c r="AH39" s="6">
        <v>3.3047064120922158</v>
      </c>
      <c r="AI39" s="7">
        <v>4.1831193260968718</v>
      </c>
      <c r="AJ39" s="5">
        <v>3.3525858400008119</v>
      </c>
      <c r="AK39" s="6">
        <v>0.25111028988888368</v>
      </c>
      <c r="AL39" s="6">
        <v>3.0767522096007509</v>
      </c>
      <c r="AM39" s="7">
        <v>3.6458526911920832</v>
      </c>
      <c r="AN39" s="5">
        <v>3.8181278070299363</v>
      </c>
      <c r="AO39" s="6">
        <v>0.36710593143218839</v>
      </c>
      <c r="AP39" s="6">
        <v>3.3349802141578975</v>
      </c>
      <c r="AQ39" s="7">
        <v>4.3549617408168144</v>
      </c>
      <c r="AR39" s="19">
        <f t="shared" si="9"/>
        <v>-0.21457715477076658</v>
      </c>
      <c r="AS39" s="19">
        <f t="shared" si="10"/>
        <v>-0.28472978568588203</v>
      </c>
      <c r="AT39" s="19">
        <f t="shared" si="11"/>
        <v>-0.2141990058135877</v>
      </c>
      <c r="AU39" s="19">
        <f t="shared" si="12"/>
        <v>-0.26574362137908242</v>
      </c>
    </row>
    <row r="40" spans="1:49" x14ac:dyDescent="0.25">
      <c r="A40" s="1">
        <v>2080</v>
      </c>
      <c r="C40" s="4">
        <f t="shared" si="0"/>
        <v>4.7427430950536005</v>
      </c>
      <c r="D40" s="4">
        <f t="shared" si="0"/>
        <v>0.44816154443988088</v>
      </c>
      <c r="E40" s="4">
        <f t="shared" si="0"/>
        <v>4.2308466165271819</v>
      </c>
      <c r="F40" s="4">
        <f t="shared" si="0"/>
        <v>5.3580390319839957</v>
      </c>
      <c r="G40" s="5">
        <v>4.2459751833753687</v>
      </c>
      <c r="H40" s="6">
        <v>0.44349723930764112</v>
      </c>
      <c r="I40" s="6">
        <v>3.7929644107351672</v>
      </c>
      <c r="J40" s="7">
        <v>4.7302023655927128</v>
      </c>
      <c r="K40" s="5">
        <v>5.2238823541382988</v>
      </c>
      <c r="L40" s="6">
        <v>0.47939663787266018</v>
      </c>
      <c r="M40" s="6">
        <v>4.5700812892605347</v>
      </c>
      <c r="N40" s="7">
        <v>5.889151356202925</v>
      </c>
      <c r="O40" s="5">
        <v>4.3197475140981503</v>
      </c>
      <c r="P40" s="6">
        <v>0.36942643623488297</v>
      </c>
      <c r="Q40" s="6">
        <v>3.9723409786773964</v>
      </c>
      <c r="R40" s="7">
        <v>4.9079247874762526</v>
      </c>
      <c r="S40" s="5">
        <v>5.1813673286025823</v>
      </c>
      <c r="T40" s="6">
        <v>0.50032586434433934</v>
      </c>
      <c r="U40" s="6">
        <v>4.5879997874356295</v>
      </c>
      <c r="V40" s="7">
        <v>5.9048776186640914</v>
      </c>
      <c r="X40" s="4">
        <f t="shared" si="1"/>
        <v>3.5699754105409038</v>
      </c>
      <c r="Y40" s="4">
        <f t="shared" si="2"/>
        <v>0.33750769384704832</v>
      </c>
      <c r="Z40" s="4">
        <f t="shared" si="3"/>
        <v>3.1865055529575708</v>
      </c>
      <c r="AA40" s="4">
        <f t="shared" si="4"/>
        <v>4.0326324334459978</v>
      </c>
      <c r="AB40" s="5">
        <v>3.3439592031412499</v>
      </c>
      <c r="AC40" s="6">
        <v>0.34928058005548046</v>
      </c>
      <c r="AD40" s="6">
        <v>2.9871861470424883</v>
      </c>
      <c r="AE40" s="7">
        <v>3.7253170473243191</v>
      </c>
      <c r="AF40" s="5">
        <v>3.7483448756357203</v>
      </c>
      <c r="AG40" s="6">
        <v>0.34398629393777619</v>
      </c>
      <c r="AH40" s="6">
        <v>3.2792164180856855</v>
      </c>
      <c r="AI40" s="7">
        <v>4.2257020375619998</v>
      </c>
      <c r="AJ40" s="5">
        <v>3.3769365375682598</v>
      </c>
      <c r="AK40" s="6">
        <v>0.28879688602023734</v>
      </c>
      <c r="AL40" s="6">
        <v>3.1053535760586981</v>
      </c>
      <c r="AM40" s="7">
        <v>3.8367405697612069</v>
      </c>
      <c r="AN40" s="5">
        <v>3.8106610258183857</v>
      </c>
      <c r="AO40" s="6">
        <v>0.36796701537469928</v>
      </c>
      <c r="AP40" s="6">
        <v>3.3742660706434124</v>
      </c>
      <c r="AQ40" s="7">
        <v>4.3427700791364652</v>
      </c>
      <c r="AR40" s="19">
        <f t="shared" si="9"/>
        <v>-0.21244023840880169</v>
      </c>
      <c r="AS40" s="19">
        <f t="shared" si="10"/>
        <v>-0.28245993658981905</v>
      </c>
      <c r="AT40" s="19">
        <f t="shared" si="11"/>
        <v>-0.21825603775518918</v>
      </c>
      <c r="AU40" s="19">
        <f t="shared" si="12"/>
        <v>-0.26454528618681755</v>
      </c>
    </row>
    <row r="41" spans="1:49" x14ac:dyDescent="0.25">
      <c r="A41" s="1">
        <v>2085</v>
      </c>
      <c r="C41" s="4">
        <f t="shared" si="0"/>
        <v>4.7260483249740837</v>
      </c>
      <c r="D41" s="4">
        <f t="shared" si="0"/>
        <v>0.46232711382218483</v>
      </c>
      <c r="E41" s="4">
        <f t="shared" si="0"/>
        <v>4.1843365277189237</v>
      </c>
      <c r="F41" s="4">
        <f t="shared" si="0"/>
        <v>5.320455744633021</v>
      </c>
      <c r="G41" s="5">
        <v>4.2207834730102274</v>
      </c>
      <c r="H41" s="6">
        <v>0.47915078624046648</v>
      </c>
      <c r="I41" s="6">
        <v>3.6791711956140287</v>
      </c>
      <c r="J41" s="7">
        <v>4.8361940278903113</v>
      </c>
      <c r="K41" s="5">
        <v>5.1766717116001235</v>
      </c>
      <c r="L41" s="6">
        <v>0.44636140105709354</v>
      </c>
      <c r="M41" s="6">
        <v>4.6325068730677446</v>
      </c>
      <c r="N41" s="7">
        <v>5.77580181163734</v>
      </c>
      <c r="O41" s="5">
        <v>4.3210858093394995</v>
      </c>
      <c r="P41" s="6">
        <v>0.38962358127383778</v>
      </c>
      <c r="Q41" s="6">
        <v>3.8780401741748065</v>
      </c>
      <c r="R41" s="7">
        <v>4.8806774417444849</v>
      </c>
      <c r="S41" s="5">
        <v>5.1856523059464816</v>
      </c>
      <c r="T41" s="6">
        <v>0.53417268671734164</v>
      </c>
      <c r="U41" s="6">
        <v>4.5476278680191147</v>
      </c>
      <c r="V41" s="7">
        <v>5.7891496972599494</v>
      </c>
      <c r="X41" s="4">
        <f t="shared" si="1"/>
        <v>3.5535880301492191</v>
      </c>
      <c r="Y41" s="4">
        <f t="shared" si="2"/>
        <v>0.3484007236037025</v>
      </c>
      <c r="Z41" s="4">
        <f t="shared" si="3"/>
        <v>3.1458890663027463</v>
      </c>
      <c r="AA41" s="4">
        <f t="shared" si="4"/>
        <v>4.0021189123600784</v>
      </c>
      <c r="AB41" s="5">
        <v>3.3295053581173142</v>
      </c>
      <c r="AC41" s="6">
        <v>0.37797132222847185</v>
      </c>
      <c r="AD41" s="6">
        <v>2.9022621718359138</v>
      </c>
      <c r="AE41" s="7">
        <v>3.8149632720372275</v>
      </c>
      <c r="AF41" s="5">
        <v>3.7106321429039477</v>
      </c>
      <c r="AG41" s="6">
        <v>0.3199513228553042</v>
      </c>
      <c r="AH41" s="6">
        <v>3.3205754320695187</v>
      </c>
      <c r="AI41" s="7">
        <v>4.1400878879915899</v>
      </c>
      <c r="AJ41" s="5">
        <v>3.3744384422382749</v>
      </c>
      <c r="AK41" s="6">
        <v>0.30426629987566828</v>
      </c>
      <c r="AL41" s="6">
        <v>3.0284535928436407</v>
      </c>
      <c r="AM41" s="7">
        <v>3.8114368263622156</v>
      </c>
      <c r="AN41" s="5">
        <v>3.7997761773373404</v>
      </c>
      <c r="AO41" s="6">
        <v>0.39141394945536573</v>
      </c>
      <c r="AP41" s="6">
        <v>3.3322650684619135</v>
      </c>
      <c r="AQ41" s="7">
        <v>4.2419876630492812</v>
      </c>
      <c r="AR41" s="19">
        <f t="shared" si="9"/>
        <v>-0.21116414063696595</v>
      </c>
      <c r="AS41" s="19">
        <f t="shared" si="10"/>
        <v>-0.28320118608468198</v>
      </c>
      <c r="AT41" s="19">
        <f t="shared" si="11"/>
        <v>-0.21907627130550425</v>
      </c>
      <c r="AU41" s="19">
        <f t="shared" si="12"/>
        <v>-0.26725203442967665</v>
      </c>
    </row>
    <row r="42" spans="1:49" x14ac:dyDescent="0.25">
      <c r="G42" s="5"/>
      <c r="H42" s="6"/>
      <c r="I42" s="6"/>
      <c r="J42" s="7"/>
      <c r="K42" s="5"/>
      <c r="L42" s="6"/>
      <c r="M42" s="6"/>
      <c r="N42" s="7"/>
      <c r="O42" s="5"/>
      <c r="P42" s="6"/>
      <c r="Q42" s="6"/>
      <c r="R42" s="7"/>
      <c r="S42" s="5"/>
      <c r="T42" s="6"/>
      <c r="U42" s="6"/>
      <c r="V42" s="7"/>
      <c r="AB42" s="5"/>
      <c r="AC42" s="6"/>
      <c r="AD42" s="6"/>
      <c r="AE42" s="7"/>
      <c r="AF42" s="5"/>
      <c r="AG42" s="6"/>
      <c r="AH42" s="6"/>
      <c r="AI42" s="7"/>
      <c r="AJ42" s="5"/>
      <c r="AK42" s="6"/>
      <c r="AL42" s="6"/>
      <c r="AM42" s="7"/>
      <c r="AN42" s="5"/>
      <c r="AO42" s="6"/>
      <c r="AP42" s="6"/>
      <c r="AQ42" s="7"/>
    </row>
    <row r="43" spans="1:49" x14ac:dyDescent="0.25">
      <c r="A43" s="1">
        <v>2015</v>
      </c>
      <c r="C43" s="29">
        <f>C27*25.406</f>
        <v>116.26502537576989</v>
      </c>
      <c r="D43" s="29">
        <f t="shared" ref="D43:F43" si="13">D27*25.406</f>
        <v>11.367633842874181</v>
      </c>
      <c r="E43" s="29">
        <f t="shared" si="13"/>
        <v>102.73497846084391</v>
      </c>
      <c r="F43" s="29">
        <f t="shared" si="13"/>
        <v>129.60058042508086</v>
      </c>
      <c r="G43" s="5"/>
      <c r="H43" s="6"/>
      <c r="I43" s="6"/>
      <c r="J43" s="7"/>
      <c r="K43" s="5"/>
      <c r="L43" s="6"/>
      <c r="M43" s="6"/>
      <c r="N43" s="7"/>
      <c r="O43" s="5"/>
      <c r="P43" s="6"/>
      <c r="Q43" s="6"/>
      <c r="R43" s="7"/>
      <c r="S43" s="5"/>
      <c r="T43" s="6"/>
      <c r="U43" s="6"/>
      <c r="V43" s="7"/>
      <c r="W43" s="4">
        <f>AVERAGE(W21:W25)</f>
        <v>3.2220256389417159</v>
      </c>
      <c r="X43" s="29">
        <f>X27*25.406</f>
        <v>87.832679330272512</v>
      </c>
      <c r="Y43" s="29">
        <f t="shared" ref="Y43:AA43" si="14">Y27*25.406</f>
        <v>8.6204430047756482</v>
      </c>
      <c r="Z43" s="29">
        <f t="shared" si="14"/>
        <v>77.552252485848413</v>
      </c>
      <c r="AA43" s="29">
        <f t="shared" si="14"/>
        <v>97.960295635967157</v>
      </c>
      <c r="AB43" s="5"/>
      <c r="AC43" s="6"/>
      <c r="AD43" s="6"/>
      <c r="AE43" s="7"/>
      <c r="AF43" s="5"/>
      <c r="AG43" s="6"/>
      <c r="AH43" s="6"/>
      <c r="AI43" s="7"/>
      <c r="AJ43" s="5"/>
      <c r="AK43" s="6"/>
      <c r="AL43" s="6"/>
      <c r="AM43" s="7"/>
      <c r="AN43" s="5"/>
      <c r="AO43" s="6"/>
      <c r="AP43" s="6"/>
      <c r="AQ43" s="7"/>
      <c r="AR43" s="19">
        <f>AVERAGE(AR27:AR41)</f>
        <v>-0.21079955390949404</v>
      </c>
      <c r="AS43" s="19">
        <f t="shared" ref="AS43:AU43" si="15">AVERAGE(AS27:AS41)</f>
        <v>-0.28274713441469923</v>
      </c>
      <c r="AT43" s="19">
        <f t="shared" si="15"/>
        <v>-0.21806179679442941</v>
      </c>
      <c r="AU43" s="19">
        <f t="shared" si="15"/>
        <v>-0.26537444901899049</v>
      </c>
      <c r="AW43" s="19" t="e">
        <f>(W43-B43)/B43</f>
        <v>#DIV/0!</v>
      </c>
    </row>
    <row r="44" spans="1:49" x14ac:dyDescent="0.25">
      <c r="A44" s="30">
        <v>2020</v>
      </c>
      <c r="B44" s="28"/>
      <c r="C44" s="31">
        <f t="shared" ref="C44:F57" si="16">C28*25.406</f>
        <v>116.47193455804344</v>
      </c>
      <c r="D44" s="31">
        <f t="shared" si="16"/>
        <v>11.607319647033087</v>
      </c>
      <c r="E44" s="31">
        <f t="shared" si="16"/>
        <v>102.41375187183462</v>
      </c>
      <c r="F44" s="31">
        <f t="shared" si="16"/>
        <v>129.62114416718683</v>
      </c>
      <c r="G44" s="11"/>
      <c r="H44" s="12"/>
      <c r="I44" s="12"/>
      <c r="J44" s="13"/>
      <c r="K44" s="8"/>
      <c r="L44" s="9"/>
      <c r="M44" s="9"/>
      <c r="N44" s="10"/>
      <c r="O44" s="8"/>
      <c r="P44" s="9"/>
      <c r="Q44" s="9"/>
      <c r="R44" s="10"/>
      <c r="S44" s="8"/>
      <c r="T44" s="9"/>
      <c r="U44" s="9"/>
      <c r="V44" s="10"/>
      <c r="W44" s="4">
        <f>STDEV(W21:W25)</f>
        <v>0.19844369766044281</v>
      </c>
      <c r="X44" s="31">
        <f t="shared" ref="X44:AA44" si="17">X28*25.406</f>
        <v>87.905848995753104</v>
      </c>
      <c r="Y44" s="31">
        <f t="shared" si="17"/>
        <v>8.7766831186813814</v>
      </c>
      <c r="Z44" s="31">
        <f t="shared" si="17"/>
        <v>77.19188174065026</v>
      </c>
      <c r="AA44" s="31">
        <f t="shared" si="17"/>
        <v>97.851795263445197</v>
      </c>
      <c r="AB44" s="11"/>
      <c r="AC44" s="12"/>
      <c r="AD44" s="12"/>
      <c r="AE44" s="13"/>
      <c r="AF44" s="8"/>
      <c r="AG44" s="9"/>
      <c r="AH44" s="9"/>
      <c r="AI44" s="10"/>
      <c r="AJ44" s="8"/>
      <c r="AK44" s="9"/>
      <c r="AL44" s="9"/>
      <c r="AM44" s="10"/>
      <c r="AN44" s="8"/>
      <c r="AO44" s="9"/>
      <c r="AP44" s="9"/>
      <c r="AQ44" s="10"/>
      <c r="AR44" s="20">
        <f>1+AR43</f>
        <v>0.78920044609050599</v>
      </c>
      <c r="AS44" s="20">
        <f t="shared" ref="AS44:AW44" si="18">1+AS43</f>
        <v>0.71725286558530077</v>
      </c>
      <c r="AT44" s="20">
        <f t="shared" si="18"/>
        <v>0.78193820320557061</v>
      </c>
      <c r="AU44" s="20">
        <f t="shared" si="18"/>
        <v>0.73462555098100957</v>
      </c>
      <c r="AW44" s="20" t="e">
        <f t="shared" si="18"/>
        <v>#DIV/0!</v>
      </c>
    </row>
    <row r="45" spans="1:49" x14ac:dyDescent="0.25">
      <c r="A45" s="1">
        <v>2025</v>
      </c>
      <c r="C45" s="29">
        <f t="shared" si="16"/>
        <v>116.51986066693755</v>
      </c>
      <c r="D45" s="29">
        <f t="shared" si="16"/>
        <v>11.948762870881106</v>
      </c>
      <c r="E45" s="29">
        <f t="shared" si="16"/>
        <v>101.93279880052698</v>
      </c>
      <c r="F45" s="29">
        <f t="shared" si="16"/>
        <v>129.90955059712846</v>
      </c>
      <c r="X45" s="29">
        <f t="shared" ref="X45:AA45" si="19">X29*25.406</f>
        <v>87.922323620219231</v>
      </c>
      <c r="Y45" s="29">
        <f t="shared" si="19"/>
        <v>9.0149344759523586</v>
      </c>
      <c r="Z45" s="29">
        <f t="shared" si="19"/>
        <v>76.827640603966799</v>
      </c>
      <c r="AA45" s="29">
        <f t="shared" si="19"/>
        <v>98.011914404030293</v>
      </c>
    </row>
    <row r="46" spans="1:49" x14ac:dyDescent="0.25">
      <c r="A46" s="1">
        <v>2030</v>
      </c>
      <c r="C46" s="29">
        <f t="shared" si="16"/>
        <v>117.10558856258891</v>
      </c>
      <c r="D46" s="29">
        <f t="shared" si="16"/>
        <v>11.915440054378422</v>
      </c>
      <c r="E46" s="29">
        <f t="shared" si="16"/>
        <v>101.77710025332382</v>
      </c>
      <c r="F46" s="29">
        <f t="shared" si="16"/>
        <v>129.06536929748489</v>
      </c>
      <c r="X46" s="29">
        <f t="shared" ref="X46:AA46" si="20">X30*25.406</f>
        <v>88.057421252843511</v>
      </c>
      <c r="Y46" s="29">
        <f t="shared" si="20"/>
        <v>8.9500117990471804</v>
      </c>
      <c r="Z46" s="29">
        <f t="shared" si="20"/>
        <v>76.528485483727351</v>
      </c>
      <c r="AA46" s="29">
        <f t="shared" si="20"/>
        <v>97.065999713772484</v>
      </c>
    </row>
    <row r="47" spans="1:49" x14ac:dyDescent="0.25">
      <c r="A47" s="1">
        <v>2035</v>
      </c>
      <c r="C47" s="29">
        <f t="shared" si="16"/>
        <v>117.43864880770738</v>
      </c>
      <c r="D47" s="29">
        <f t="shared" si="16"/>
        <v>12.313257786936141</v>
      </c>
      <c r="E47" s="29">
        <f t="shared" si="16"/>
        <v>101.63289848659954</v>
      </c>
      <c r="F47" s="29">
        <f t="shared" si="16"/>
        <v>133.66386415728186</v>
      </c>
      <c r="X47" s="29">
        <f t="shared" ref="X47:AA47" si="21">X31*25.406</f>
        <v>88.351236556825981</v>
      </c>
      <c r="Y47" s="29">
        <f t="shared" si="21"/>
        <v>9.2806778245225026</v>
      </c>
      <c r="Z47" s="29">
        <f t="shared" si="21"/>
        <v>76.432384816340587</v>
      </c>
      <c r="AA47" s="29">
        <f t="shared" si="21"/>
        <v>100.56338592371381</v>
      </c>
    </row>
    <row r="48" spans="1:49" x14ac:dyDescent="0.25">
      <c r="A48" s="1">
        <v>2040</v>
      </c>
      <c r="C48" s="29">
        <f t="shared" si="16"/>
        <v>119.0060986361308</v>
      </c>
      <c r="D48" s="29">
        <f t="shared" si="16"/>
        <v>12.498388833329876</v>
      </c>
      <c r="E48" s="29">
        <f t="shared" si="16"/>
        <v>103.65939449518757</v>
      </c>
      <c r="F48" s="29">
        <f t="shared" si="16"/>
        <v>133.03085111820874</v>
      </c>
      <c r="X48" s="29">
        <f t="shared" ref="X48:AA48" si="22">X32*25.406</f>
        <v>89.323432338314731</v>
      </c>
      <c r="Y48" s="29">
        <f t="shared" si="22"/>
        <v>9.4150603721241506</v>
      </c>
      <c r="Z48" s="29">
        <f t="shared" si="22"/>
        <v>77.800821153837845</v>
      </c>
      <c r="AA48" s="29">
        <f t="shared" si="22"/>
        <v>99.880814614461173</v>
      </c>
    </row>
    <row r="49" spans="1:27" x14ac:dyDescent="0.25">
      <c r="A49" s="1">
        <v>2045</v>
      </c>
      <c r="C49" s="29">
        <f t="shared" si="16"/>
        <v>119.61690344132396</v>
      </c>
      <c r="D49" s="29">
        <f t="shared" si="16"/>
        <v>12.522753145473663</v>
      </c>
      <c r="E49" s="29">
        <f t="shared" si="16"/>
        <v>105.74043424158901</v>
      </c>
      <c r="F49" s="29">
        <f t="shared" si="16"/>
        <v>134.25772925207781</v>
      </c>
      <c r="X49" s="29">
        <f t="shared" ref="X49:AA49" si="23">X33*25.406</f>
        <v>90.049886372029377</v>
      </c>
      <c r="Y49" s="29">
        <f t="shared" si="23"/>
        <v>9.4420715189909341</v>
      </c>
      <c r="Z49" s="29">
        <f t="shared" si="23"/>
        <v>79.636717664007065</v>
      </c>
      <c r="AA49" s="29">
        <f t="shared" si="23"/>
        <v>101.04763322772659</v>
      </c>
    </row>
    <row r="50" spans="1:27" x14ac:dyDescent="0.25">
      <c r="A50" s="30">
        <v>2050</v>
      </c>
      <c r="B50" s="28"/>
      <c r="C50" s="31">
        <f t="shared" si="16"/>
        <v>120.42857768876094</v>
      </c>
      <c r="D50" s="31">
        <f t="shared" si="16"/>
        <v>12.730271135651831</v>
      </c>
      <c r="E50" s="31">
        <f t="shared" si="16"/>
        <v>106.581614861858</v>
      </c>
      <c r="F50" s="31">
        <f t="shared" si="16"/>
        <v>134.94930990569765</v>
      </c>
      <c r="X50" s="31">
        <f t="shared" ref="X50:AA50" si="24">X34*25.406</f>
        <v>90.682095140240293</v>
      </c>
      <c r="Y50" s="31">
        <f t="shared" si="24"/>
        <v>9.6043409874094916</v>
      </c>
      <c r="Z50" s="31">
        <f t="shared" si="24"/>
        <v>80.266641361184455</v>
      </c>
      <c r="AA50" s="31">
        <f t="shared" si="24"/>
        <v>101.57410440569711</v>
      </c>
    </row>
    <row r="51" spans="1:27" x14ac:dyDescent="0.25">
      <c r="A51" s="1">
        <v>2055</v>
      </c>
      <c r="C51" s="29">
        <f t="shared" si="16"/>
        <v>121.42725544379432</v>
      </c>
      <c r="D51" s="29">
        <f t="shared" si="16"/>
        <v>12.748938835404001</v>
      </c>
      <c r="E51" s="29">
        <f t="shared" si="16"/>
        <v>106.38981353935141</v>
      </c>
      <c r="F51" s="29">
        <f t="shared" si="16"/>
        <v>136.92478702187978</v>
      </c>
      <c r="X51" s="29">
        <f t="shared" ref="X51:AA51" si="25">X35*25.406</f>
        <v>91.502961502219961</v>
      </c>
      <c r="Y51" s="29">
        <f t="shared" si="25"/>
        <v>9.6341463878597793</v>
      </c>
      <c r="Z51" s="29">
        <f t="shared" si="25"/>
        <v>80.215869458539728</v>
      </c>
      <c r="AA51" s="29">
        <f t="shared" si="25"/>
        <v>103.2235937075162</v>
      </c>
    </row>
    <row r="52" spans="1:27" x14ac:dyDescent="0.25">
      <c r="A52" s="1">
        <v>2060</v>
      </c>
      <c r="C52" s="29">
        <f t="shared" si="16"/>
        <v>121.10931344028776</v>
      </c>
      <c r="D52" s="29">
        <f t="shared" si="16"/>
        <v>12.716653305842236</v>
      </c>
      <c r="E52" s="29">
        <f t="shared" si="16"/>
        <v>106.2699454784412</v>
      </c>
      <c r="F52" s="29">
        <f t="shared" si="16"/>
        <v>136.1372880766545</v>
      </c>
      <c r="X52" s="29">
        <f t="shared" ref="X52:AA52" si="26">X36*25.406</f>
        <v>91.280720223244003</v>
      </c>
      <c r="Y52" s="29">
        <f t="shared" si="26"/>
        <v>9.6230032849699771</v>
      </c>
      <c r="Z52" s="29">
        <f t="shared" si="26"/>
        <v>80.130337826385698</v>
      </c>
      <c r="AA52" s="29">
        <f t="shared" si="26"/>
        <v>102.63216163725488</v>
      </c>
    </row>
    <row r="53" spans="1:27" x14ac:dyDescent="0.25">
      <c r="A53" s="1">
        <v>2065</v>
      </c>
      <c r="C53" s="29">
        <f t="shared" si="16"/>
        <v>121.33281773784212</v>
      </c>
      <c r="D53" s="29">
        <f t="shared" si="16"/>
        <v>12.51208352636721</v>
      </c>
      <c r="E53" s="29">
        <f t="shared" si="16"/>
        <v>106.31342766250405</v>
      </c>
      <c r="F53" s="29">
        <f t="shared" si="16"/>
        <v>135.8245320153103</v>
      </c>
      <c r="X53" s="29">
        <f t="shared" ref="X53:AA53" si="27">X37*25.406</f>
        <v>91.256598545540555</v>
      </c>
      <c r="Y53" s="29">
        <f t="shared" si="27"/>
        <v>9.4290226971503976</v>
      </c>
      <c r="Z53" s="29">
        <f t="shared" si="27"/>
        <v>80.006659664914082</v>
      </c>
      <c r="AA53" s="29">
        <f t="shared" si="27"/>
        <v>102.23797642183222</v>
      </c>
    </row>
    <row r="54" spans="1:27" x14ac:dyDescent="0.25">
      <c r="A54" s="1">
        <v>2070</v>
      </c>
      <c r="C54" s="29">
        <f t="shared" si="16"/>
        <v>120.5871446032058</v>
      </c>
      <c r="D54" s="29">
        <f t="shared" si="16"/>
        <v>12.491498363456525</v>
      </c>
      <c r="E54" s="29">
        <f t="shared" si="16"/>
        <v>106.77467690254497</v>
      </c>
      <c r="F54" s="29">
        <f t="shared" si="16"/>
        <v>136.79805959235276</v>
      </c>
      <c r="X54" s="29">
        <f t="shared" ref="X54:AA54" si="28">X38*25.406</f>
        <v>90.729647748491601</v>
      </c>
      <c r="Y54" s="29">
        <f t="shared" si="28"/>
        <v>9.4047025495204863</v>
      </c>
      <c r="Z54" s="29">
        <f t="shared" si="28"/>
        <v>80.35306451366813</v>
      </c>
      <c r="AA54" s="29">
        <f t="shared" si="28"/>
        <v>102.9690470488231</v>
      </c>
    </row>
    <row r="55" spans="1:27" x14ac:dyDescent="0.25">
      <c r="A55" s="1">
        <v>2075</v>
      </c>
      <c r="C55" s="29">
        <f t="shared" si="16"/>
        <v>120.14293792355271</v>
      </c>
      <c r="D55" s="29">
        <f t="shared" si="16"/>
        <v>11.522692635364548</v>
      </c>
      <c r="E55" s="29">
        <f t="shared" si="16"/>
        <v>106.41059147614</v>
      </c>
      <c r="F55" s="29">
        <f t="shared" si="16"/>
        <v>134.92433051101096</v>
      </c>
      <c r="X55" s="29">
        <f t="shared" ref="X55:AA55" si="29">X39*25.406</f>
        <v>90.366116044839998</v>
      </c>
      <c r="Y55" s="29">
        <f t="shared" si="29"/>
        <v>8.6633218659666014</v>
      </c>
      <c r="Z55" s="29">
        <f t="shared" si="29"/>
        <v>80.05199027937978</v>
      </c>
      <c r="AA55" s="29">
        <f t="shared" si="29"/>
        <v>101.45042180418275</v>
      </c>
    </row>
    <row r="56" spans="1:27" x14ac:dyDescent="0.25">
      <c r="A56" s="1">
        <v>2080</v>
      </c>
      <c r="C56" s="29">
        <f t="shared" si="16"/>
        <v>120.49413107293176</v>
      </c>
      <c r="D56" s="29">
        <f t="shared" si="16"/>
        <v>11.385992198039613</v>
      </c>
      <c r="E56" s="29">
        <f t="shared" si="16"/>
        <v>107.48888913948957</v>
      </c>
      <c r="F56" s="29">
        <f t="shared" si="16"/>
        <v>136.12633964658539</v>
      </c>
      <c r="X56" s="29">
        <f t="shared" ref="X56:AA56" si="30">X40*25.406</f>
        <v>90.698795280202205</v>
      </c>
      <c r="Y56" s="29">
        <f t="shared" si="30"/>
        <v>8.574720469878109</v>
      </c>
      <c r="Z56" s="29">
        <f t="shared" si="30"/>
        <v>80.956360078440042</v>
      </c>
      <c r="AA56" s="29">
        <f t="shared" si="30"/>
        <v>102.45305960412901</v>
      </c>
    </row>
    <row r="57" spans="1:27" x14ac:dyDescent="0.25">
      <c r="A57" s="30">
        <v>2085</v>
      </c>
      <c r="B57" s="28"/>
      <c r="C57" s="31">
        <f t="shared" si="16"/>
        <v>120.06998374429156</v>
      </c>
      <c r="D57" s="31">
        <f t="shared" si="16"/>
        <v>11.745882653766428</v>
      </c>
      <c r="E57" s="31">
        <f t="shared" si="16"/>
        <v>106.30725382322697</v>
      </c>
      <c r="F57" s="31">
        <f t="shared" si="16"/>
        <v>135.17149864814652</v>
      </c>
      <c r="X57" s="31">
        <f t="shared" ref="X57:AA57" si="31">X41*25.406</f>
        <v>90.282457493971052</v>
      </c>
      <c r="Y57" s="31">
        <f t="shared" si="31"/>
        <v>8.8514687838756654</v>
      </c>
      <c r="Z57" s="31">
        <f t="shared" si="31"/>
        <v>79.924457618487565</v>
      </c>
      <c r="AA57" s="31">
        <f t="shared" si="31"/>
        <v>101.67783308742015</v>
      </c>
    </row>
  </sheetData>
  <mergeCells count="8">
    <mergeCell ref="AJ2:AM2"/>
    <mergeCell ref="AN2:AQ2"/>
    <mergeCell ref="G2:J2"/>
    <mergeCell ref="K2:N2"/>
    <mergeCell ref="O2:R2"/>
    <mergeCell ref="S2:V2"/>
    <mergeCell ref="AB2:AE2"/>
    <mergeCell ref="AF2:A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57"/>
  <sheetViews>
    <sheetView zoomScale="60" zoomScaleNormal="60" workbookViewId="0">
      <pane ySplit="2" topLeftCell="A3" activePane="bottomLeft" state="frozen"/>
      <selection pane="bottomLeft" activeCell="A42" sqref="A42:F57"/>
    </sheetView>
  </sheetViews>
  <sheetFormatPr defaultRowHeight="15" x14ac:dyDescent="0.25"/>
  <cols>
    <col min="1" max="1" width="8.85546875" style="1"/>
    <col min="2" max="2" width="8.85546875" style="4"/>
    <col min="3" max="6" width="9.140625" style="4"/>
    <col min="7" max="10" width="7.7109375" customWidth="1"/>
    <col min="11" max="22" width="7.7109375" style="4" customWidth="1"/>
    <col min="23" max="23" width="8.85546875" style="4"/>
    <col min="24" max="27" width="9.140625" style="4"/>
    <col min="28" max="31" width="7.7109375" customWidth="1"/>
    <col min="32" max="43" width="7.7109375" style="4" customWidth="1"/>
  </cols>
  <sheetData>
    <row r="1" spans="1:48" x14ac:dyDescent="0.25">
      <c r="A1" s="3" t="s">
        <v>0</v>
      </c>
    </row>
    <row r="2" spans="1:48" x14ac:dyDescent="0.25">
      <c r="A2" s="1" t="s">
        <v>1</v>
      </c>
      <c r="B2" s="4" t="s">
        <v>2</v>
      </c>
      <c r="C2" s="4" t="s">
        <v>12</v>
      </c>
      <c r="G2" s="24" t="s">
        <v>7</v>
      </c>
      <c r="H2" s="25"/>
      <c r="I2" s="25"/>
      <c r="J2" s="26"/>
      <c r="K2" s="21" t="s">
        <v>8</v>
      </c>
      <c r="L2" s="22"/>
      <c r="M2" s="22"/>
      <c r="N2" s="23"/>
      <c r="O2" s="21" t="s">
        <v>10</v>
      </c>
      <c r="P2" s="22"/>
      <c r="Q2" s="22"/>
      <c r="R2" s="23"/>
      <c r="S2" s="21" t="s">
        <v>9</v>
      </c>
      <c r="T2" s="22"/>
      <c r="U2" s="22"/>
      <c r="V2" s="23"/>
      <c r="AB2" s="24" t="s">
        <v>7</v>
      </c>
      <c r="AC2" s="25"/>
      <c r="AD2" s="25"/>
      <c r="AE2" s="26"/>
      <c r="AF2" s="21" t="s">
        <v>8</v>
      </c>
      <c r="AG2" s="22"/>
      <c r="AH2" s="22"/>
      <c r="AI2" s="23"/>
      <c r="AJ2" s="21" t="s">
        <v>10</v>
      </c>
      <c r="AK2" s="22"/>
      <c r="AL2" s="22"/>
      <c r="AM2" s="23"/>
      <c r="AN2" s="21" t="s">
        <v>9</v>
      </c>
      <c r="AO2" s="22"/>
      <c r="AP2" s="22"/>
      <c r="AQ2" s="23"/>
    </row>
    <row r="3" spans="1:48" x14ac:dyDescent="0.25">
      <c r="A3" s="14"/>
      <c r="B3" s="15" t="s">
        <v>5</v>
      </c>
      <c r="C3" s="16" t="s">
        <v>3</v>
      </c>
      <c r="D3" s="17" t="s">
        <v>4</v>
      </c>
      <c r="E3" s="17">
        <v>0.1</v>
      </c>
      <c r="F3" s="18">
        <v>0.9</v>
      </c>
      <c r="G3" s="16" t="s">
        <v>3</v>
      </c>
      <c r="H3" s="17" t="s">
        <v>4</v>
      </c>
      <c r="I3" s="17">
        <v>0.05</v>
      </c>
      <c r="J3" s="18">
        <v>0.95</v>
      </c>
      <c r="K3" s="16" t="s">
        <v>3</v>
      </c>
      <c r="L3" s="17" t="s">
        <v>4</v>
      </c>
      <c r="M3" s="17">
        <v>0.05</v>
      </c>
      <c r="N3" s="18">
        <v>0.95</v>
      </c>
      <c r="O3" s="16" t="s">
        <v>3</v>
      </c>
      <c r="P3" s="17" t="s">
        <v>4</v>
      </c>
      <c r="Q3" s="17">
        <v>0.05</v>
      </c>
      <c r="R3" s="18">
        <v>0.95</v>
      </c>
      <c r="S3" s="16" t="s">
        <v>3</v>
      </c>
      <c r="T3" s="17" t="s">
        <v>4</v>
      </c>
      <c r="U3" s="17">
        <v>0.05</v>
      </c>
      <c r="V3" s="18">
        <v>0.95</v>
      </c>
      <c r="W3" s="15" t="s">
        <v>6</v>
      </c>
      <c r="X3" s="15"/>
      <c r="Y3" s="15"/>
      <c r="Z3" s="15"/>
      <c r="AA3" s="15"/>
      <c r="AB3" s="16" t="s">
        <v>3</v>
      </c>
      <c r="AC3" s="17" t="s">
        <v>4</v>
      </c>
      <c r="AD3" s="17">
        <v>0.05</v>
      </c>
      <c r="AE3" s="18">
        <v>0.95</v>
      </c>
      <c r="AF3" s="16" t="s">
        <v>3</v>
      </c>
      <c r="AG3" s="17" t="s">
        <v>4</v>
      </c>
      <c r="AH3" s="17">
        <v>0.05</v>
      </c>
      <c r="AI3" s="18">
        <v>0.95</v>
      </c>
      <c r="AJ3" s="16" t="s">
        <v>3</v>
      </c>
      <c r="AK3" s="17" t="s">
        <v>4</v>
      </c>
      <c r="AL3" s="17">
        <v>0.05</v>
      </c>
      <c r="AM3" s="18">
        <v>0.95</v>
      </c>
      <c r="AN3" s="16" t="s">
        <v>3</v>
      </c>
      <c r="AO3" s="17" t="s">
        <v>4</v>
      </c>
      <c r="AP3" s="17">
        <v>0.05</v>
      </c>
      <c r="AQ3" s="18">
        <v>0.95</v>
      </c>
      <c r="AR3" s="15"/>
      <c r="AS3" s="15"/>
      <c r="AT3" s="15"/>
      <c r="AU3" s="15"/>
      <c r="AV3" s="15"/>
    </row>
    <row r="4" spans="1:48" x14ac:dyDescent="0.25">
      <c r="A4" s="2">
        <v>1907.9986301369863</v>
      </c>
      <c r="B4" s="4">
        <v>3.9520584203032114</v>
      </c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S4" s="5"/>
      <c r="T4" s="6"/>
      <c r="U4" s="6"/>
      <c r="V4" s="7"/>
      <c r="AB4" s="5"/>
      <c r="AC4" s="6"/>
      <c r="AD4" s="6"/>
      <c r="AE4" s="7"/>
      <c r="AF4" s="5"/>
      <c r="AG4" s="6"/>
      <c r="AH4" s="6"/>
      <c r="AI4" s="7"/>
      <c r="AJ4" s="5"/>
      <c r="AK4" s="6"/>
      <c r="AL4" s="6"/>
      <c r="AM4" s="7"/>
      <c r="AN4" s="5"/>
      <c r="AO4" s="6"/>
      <c r="AP4" s="6"/>
      <c r="AQ4" s="7"/>
    </row>
    <row r="5" spans="1:48" x14ac:dyDescent="0.25">
      <c r="A5" s="2">
        <v>1912.9986301369863</v>
      </c>
      <c r="B5" s="4">
        <v>3.9346299957815782</v>
      </c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S5" s="5"/>
      <c r="T5" s="6"/>
      <c r="U5" s="6"/>
      <c r="V5" s="7"/>
      <c r="AB5" s="5"/>
      <c r="AC5" s="6"/>
      <c r="AD5" s="6"/>
      <c r="AE5" s="7"/>
      <c r="AF5" s="5"/>
      <c r="AG5" s="6"/>
      <c r="AH5" s="6"/>
      <c r="AI5" s="7"/>
      <c r="AJ5" s="5"/>
      <c r="AK5" s="6"/>
      <c r="AL5" s="6"/>
      <c r="AM5" s="7"/>
      <c r="AN5" s="5"/>
      <c r="AO5" s="6"/>
      <c r="AP5" s="6"/>
      <c r="AQ5" s="7"/>
    </row>
    <row r="6" spans="1:48" x14ac:dyDescent="0.25">
      <c r="A6" s="2">
        <v>1917.9986301369863</v>
      </c>
      <c r="B6" s="4">
        <v>3.810544297550277</v>
      </c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S6" s="5"/>
      <c r="T6" s="6"/>
      <c r="U6" s="6"/>
      <c r="V6" s="7"/>
      <c r="AB6" s="5"/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  <c r="AN6" s="5"/>
      <c r="AO6" s="6"/>
      <c r="AP6" s="6"/>
      <c r="AQ6" s="7"/>
    </row>
    <row r="7" spans="1:48" x14ac:dyDescent="0.25">
      <c r="A7" s="2">
        <v>1922.9986301369863</v>
      </c>
      <c r="B7" s="4">
        <v>4.5557019525519031</v>
      </c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S7" s="5"/>
      <c r="T7" s="6"/>
      <c r="U7" s="6"/>
      <c r="V7" s="7"/>
      <c r="AB7" s="5"/>
      <c r="AC7" s="6"/>
      <c r="AD7" s="6"/>
      <c r="AE7" s="7"/>
      <c r="AF7" s="5"/>
      <c r="AG7" s="6"/>
      <c r="AH7" s="6"/>
      <c r="AI7" s="7"/>
      <c r="AJ7" s="5"/>
      <c r="AK7" s="6"/>
      <c r="AL7" s="6"/>
      <c r="AM7" s="7"/>
      <c r="AN7" s="5"/>
      <c r="AO7" s="6"/>
      <c r="AP7" s="6"/>
      <c r="AQ7" s="7"/>
    </row>
    <row r="8" spans="1:48" x14ac:dyDescent="0.25">
      <c r="A8" s="2">
        <v>1927.9986301369863</v>
      </c>
      <c r="B8" s="4">
        <v>5.2480265111284412</v>
      </c>
      <c r="C8" s="29">
        <f>AVERAGE(B4:B15)*25.406</f>
        <v>128.87012461040649</v>
      </c>
      <c r="D8" s="20">
        <f>STDEV(B4:B15)*25.406</f>
        <v>19.756711653046523</v>
      </c>
      <c r="E8" s="20">
        <f>PERCENTILE(B4:B15,0.9)*25.406</f>
        <v>146.13740542234277</v>
      </c>
      <c r="F8" s="20">
        <f>PERCENTILE(B4:B15,0.1)*25.406</f>
        <v>100.00748832816643</v>
      </c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S8" s="5"/>
      <c r="T8" s="6"/>
      <c r="U8" s="6"/>
      <c r="V8" s="7"/>
      <c r="AB8" s="5"/>
      <c r="AC8" s="6"/>
      <c r="AD8" s="6"/>
      <c r="AE8" s="7"/>
      <c r="AF8" s="5"/>
      <c r="AG8" s="6"/>
      <c r="AH8" s="6"/>
      <c r="AI8" s="7"/>
      <c r="AJ8" s="5"/>
      <c r="AK8" s="6"/>
      <c r="AL8" s="6"/>
      <c r="AM8" s="7"/>
      <c r="AN8" s="5"/>
      <c r="AO8" s="6"/>
      <c r="AP8" s="6"/>
      <c r="AQ8" s="7"/>
    </row>
    <row r="9" spans="1:48" x14ac:dyDescent="0.25">
      <c r="A9" s="2">
        <v>1932.9986301369863</v>
      </c>
      <c r="B9" s="4">
        <v>5.4539296763942602</v>
      </c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S9" s="5"/>
      <c r="T9" s="6"/>
      <c r="U9" s="6"/>
      <c r="V9" s="7"/>
      <c r="AB9" s="5"/>
      <c r="AC9" s="6"/>
      <c r="AD9" s="6"/>
      <c r="AE9" s="7"/>
      <c r="AF9" s="5"/>
      <c r="AG9" s="6"/>
      <c r="AH9" s="6"/>
      <c r="AI9" s="7"/>
      <c r="AJ9" s="5"/>
      <c r="AK9" s="6"/>
      <c r="AL9" s="6"/>
      <c r="AM9" s="7"/>
      <c r="AN9" s="5"/>
      <c r="AO9" s="6"/>
      <c r="AP9" s="6"/>
      <c r="AQ9" s="7"/>
    </row>
    <row r="10" spans="1:48" x14ac:dyDescent="0.25">
      <c r="A10" s="2">
        <v>1937.9986301369863</v>
      </c>
      <c r="B10" s="4">
        <v>5.5572311243600945</v>
      </c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S10" s="5"/>
      <c r="T10" s="6"/>
      <c r="U10" s="6"/>
      <c r="V10" s="7"/>
      <c r="AB10" s="5"/>
      <c r="AC10" s="6"/>
      <c r="AD10" s="6"/>
      <c r="AE10" s="7"/>
      <c r="AF10" s="5"/>
      <c r="AG10" s="6"/>
      <c r="AH10" s="6"/>
      <c r="AI10" s="7"/>
      <c r="AJ10" s="5"/>
      <c r="AK10" s="6"/>
      <c r="AL10" s="6"/>
      <c r="AM10" s="7"/>
      <c r="AN10" s="5"/>
      <c r="AO10" s="6"/>
      <c r="AP10" s="6"/>
      <c r="AQ10" s="7"/>
    </row>
    <row r="11" spans="1:48" x14ac:dyDescent="0.25">
      <c r="A11" s="2">
        <v>1942.9986301369863</v>
      </c>
      <c r="B11" s="4">
        <v>5.777174596367523</v>
      </c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S11" s="5"/>
      <c r="T11" s="6"/>
      <c r="U11" s="6"/>
      <c r="V11" s="7"/>
      <c r="AB11" s="5"/>
      <c r="AC11" s="6"/>
      <c r="AD11" s="6"/>
      <c r="AE11" s="7"/>
      <c r="AF11" s="5"/>
      <c r="AG11" s="6"/>
      <c r="AH11" s="6"/>
      <c r="AI11" s="7"/>
      <c r="AJ11" s="5"/>
      <c r="AK11" s="6"/>
      <c r="AL11" s="6"/>
      <c r="AM11" s="7"/>
      <c r="AN11" s="5"/>
      <c r="AO11" s="6"/>
      <c r="AP11" s="6"/>
      <c r="AQ11" s="7"/>
    </row>
    <row r="12" spans="1:48" x14ac:dyDescent="0.25">
      <c r="A12" s="2">
        <v>1947.9986301369863</v>
      </c>
      <c r="B12" s="4">
        <v>5.7616743679410609</v>
      </c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S12" s="5"/>
      <c r="T12" s="6"/>
      <c r="U12" s="6"/>
      <c r="V12" s="7"/>
      <c r="AB12" s="5"/>
      <c r="AC12" s="6"/>
      <c r="AD12" s="6"/>
      <c r="AE12" s="7"/>
      <c r="AF12" s="5"/>
      <c r="AG12" s="6"/>
      <c r="AH12" s="6"/>
      <c r="AI12" s="7"/>
      <c r="AJ12" s="5"/>
      <c r="AK12" s="6"/>
      <c r="AL12" s="6"/>
      <c r="AM12" s="7"/>
      <c r="AN12" s="5"/>
      <c r="AO12" s="6"/>
      <c r="AP12" s="6"/>
      <c r="AQ12" s="7"/>
    </row>
    <row r="13" spans="1:48" x14ac:dyDescent="0.25">
      <c r="A13" s="2">
        <v>1952.5</v>
      </c>
      <c r="B13" s="4">
        <v>5.5731240442201528</v>
      </c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S13" s="5"/>
      <c r="T13" s="6"/>
      <c r="U13" s="6"/>
      <c r="V13" s="7"/>
      <c r="AB13" s="5"/>
      <c r="AC13" s="6"/>
      <c r="AD13" s="6"/>
      <c r="AE13" s="7"/>
      <c r="AF13" s="5"/>
      <c r="AG13" s="6"/>
      <c r="AH13" s="6"/>
      <c r="AI13" s="7"/>
      <c r="AJ13" s="5"/>
      <c r="AK13" s="6"/>
      <c r="AL13" s="6"/>
      <c r="AM13" s="7"/>
      <c r="AN13" s="5"/>
      <c r="AO13" s="6"/>
      <c r="AP13" s="6"/>
      <c r="AQ13" s="7"/>
    </row>
    <row r="14" spans="1:48" x14ac:dyDescent="0.25">
      <c r="A14" s="2">
        <v>1957.9986301369863</v>
      </c>
      <c r="B14" s="4">
        <v>5.6657546759124822</v>
      </c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S14" s="5"/>
      <c r="T14" s="6"/>
      <c r="U14" s="6"/>
      <c r="V14" s="7"/>
      <c r="AB14" s="5"/>
      <c r="AC14" s="6"/>
      <c r="AD14" s="6"/>
      <c r="AE14" s="7"/>
      <c r="AF14" s="5"/>
      <c r="AG14" s="6"/>
      <c r="AH14" s="6"/>
      <c r="AI14" s="7"/>
      <c r="AJ14" s="5"/>
      <c r="AK14" s="6"/>
      <c r="AL14" s="6"/>
      <c r="AM14" s="7"/>
      <c r="AN14" s="5"/>
      <c r="AO14" s="6"/>
      <c r="AP14" s="6"/>
      <c r="AQ14" s="7"/>
    </row>
    <row r="15" spans="1:48" x14ac:dyDescent="0.25">
      <c r="A15" s="2">
        <v>1962.9986301369863</v>
      </c>
      <c r="B15" s="4">
        <v>5.5792952373110243</v>
      </c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S15" s="5"/>
      <c r="T15" s="6"/>
      <c r="U15" s="6"/>
      <c r="V15" s="7"/>
      <c r="AB15" s="5"/>
      <c r="AC15" s="6"/>
      <c r="AD15" s="6"/>
      <c r="AE15" s="7"/>
      <c r="AF15" s="5"/>
      <c r="AG15" s="6"/>
      <c r="AH15" s="6"/>
      <c r="AI15" s="7"/>
      <c r="AJ15" s="5"/>
      <c r="AK15" s="6"/>
      <c r="AL15" s="6"/>
      <c r="AM15" s="7"/>
      <c r="AN15" s="5"/>
      <c r="AO15" s="6"/>
      <c r="AP15" s="6"/>
      <c r="AQ15" s="7"/>
    </row>
    <row r="16" spans="1:48" x14ac:dyDescent="0.25">
      <c r="A16" s="2">
        <v>1967.9986301369863</v>
      </c>
      <c r="B16" s="4">
        <v>5.5749203307363882</v>
      </c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S16" s="5"/>
      <c r="T16" s="6"/>
      <c r="U16" s="6"/>
      <c r="V16" s="7"/>
      <c r="AB16" s="5"/>
      <c r="AC16" s="6"/>
      <c r="AD16" s="6"/>
      <c r="AE16" s="7"/>
      <c r="AF16" s="5"/>
      <c r="AG16" s="6"/>
      <c r="AH16" s="6"/>
      <c r="AI16" s="7"/>
      <c r="AJ16" s="5"/>
      <c r="AK16" s="6"/>
      <c r="AL16" s="6"/>
      <c r="AM16" s="7"/>
      <c r="AN16" s="5"/>
      <c r="AO16" s="6"/>
      <c r="AP16" s="6"/>
      <c r="AQ16" s="7"/>
    </row>
    <row r="17" spans="1:47" x14ac:dyDescent="0.25">
      <c r="A17" s="2">
        <v>1972.9986301369863</v>
      </c>
      <c r="B17" s="4">
        <v>5.0967042739327644</v>
      </c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S17" s="5"/>
      <c r="T17" s="6"/>
      <c r="U17" s="6"/>
      <c r="V17" s="7"/>
      <c r="AB17" s="5"/>
      <c r="AC17" s="6"/>
      <c r="AD17" s="6"/>
      <c r="AE17" s="7"/>
      <c r="AF17" s="5"/>
      <c r="AG17" s="6"/>
      <c r="AH17" s="6"/>
      <c r="AI17" s="7"/>
      <c r="AJ17" s="5"/>
      <c r="AK17" s="6"/>
      <c r="AL17" s="6"/>
      <c r="AM17" s="7"/>
      <c r="AN17" s="5"/>
      <c r="AO17" s="6"/>
      <c r="AP17" s="6"/>
      <c r="AQ17" s="7"/>
    </row>
    <row r="18" spans="1:47" x14ac:dyDescent="0.25">
      <c r="A18" s="2">
        <v>1977.9986301369863</v>
      </c>
      <c r="B18" s="4">
        <v>5.0746079138217848</v>
      </c>
      <c r="C18" s="29">
        <f>AVERAGE(B16:B22)*25.406</f>
        <v>134.41118165936174</v>
      </c>
      <c r="D18" s="20">
        <f>STDEV(B16:B22)*25.406</f>
        <v>6.2366803722393902</v>
      </c>
      <c r="E18" s="20">
        <f>PERCENTILE(B16:B22,0.9)*25.406</f>
        <v>140.42428112768195</v>
      </c>
      <c r="F18" s="20">
        <f>PERCENTILE(B16:B22,0.1)*25.406</f>
        <v>129.09390269605012</v>
      </c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S18" s="5"/>
      <c r="T18" s="6"/>
      <c r="U18" s="6"/>
      <c r="V18" s="7"/>
      <c r="AB18" s="5"/>
      <c r="AC18" s="6"/>
      <c r="AD18" s="6"/>
      <c r="AE18" s="7"/>
      <c r="AF18" s="5"/>
      <c r="AG18" s="6"/>
      <c r="AH18" s="6"/>
      <c r="AI18" s="7"/>
      <c r="AJ18" s="5"/>
      <c r="AK18" s="6"/>
      <c r="AL18" s="6"/>
      <c r="AM18" s="7"/>
      <c r="AN18" s="5"/>
      <c r="AO18" s="6"/>
      <c r="AP18" s="6"/>
      <c r="AQ18" s="7"/>
    </row>
    <row r="19" spans="1:47" x14ac:dyDescent="0.25">
      <c r="A19" s="2">
        <v>1982.1232876712329</v>
      </c>
      <c r="B19" s="4">
        <v>5.4158837783463074</v>
      </c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S19" s="5"/>
      <c r="T19" s="6"/>
      <c r="U19" s="6"/>
      <c r="V19" s="7"/>
      <c r="AB19" s="5"/>
      <c r="AC19" s="6"/>
      <c r="AD19" s="6"/>
      <c r="AE19" s="7"/>
      <c r="AF19" s="5"/>
      <c r="AG19" s="6"/>
      <c r="AH19" s="6"/>
      <c r="AI19" s="7"/>
      <c r="AJ19" s="5"/>
      <c r="AK19" s="6"/>
      <c r="AL19" s="6"/>
      <c r="AM19" s="7"/>
      <c r="AN19" s="5"/>
      <c r="AO19" s="6"/>
      <c r="AP19" s="6"/>
      <c r="AQ19" s="7"/>
    </row>
    <row r="20" spans="1:47" x14ac:dyDescent="0.25">
      <c r="A20" s="2"/>
      <c r="G20" s="5"/>
      <c r="H20" s="6"/>
      <c r="I20" s="6"/>
      <c r="J20" s="7"/>
      <c r="K20" s="5"/>
      <c r="L20" s="6"/>
      <c r="M20" s="6"/>
      <c r="N20" s="7"/>
      <c r="O20" s="5"/>
      <c r="P20" s="6"/>
      <c r="Q20" s="6"/>
      <c r="R20" s="7"/>
      <c r="S20" s="5"/>
      <c r="T20" s="6"/>
      <c r="U20" s="6"/>
      <c r="V20" s="7"/>
      <c r="AB20" s="5"/>
      <c r="AC20" s="6"/>
      <c r="AD20" s="6"/>
      <c r="AE20" s="7"/>
      <c r="AF20" s="5"/>
      <c r="AG20" s="6"/>
      <c r="AH20" s="6"/>
      <c r="AI20" s="7"/>
      <c r="AJ20" s="5"/>
      <c r="AK20" s="6"/>
      <c r="AL20" s="6"/>
      <c r="AM20" s="7"/>
      <c r="AN20" s="5"/>
      <c r="AO20" s="6"/>
      <c r="AP20" s="6"/>
      <c r="AQ20" s="7"/>
    </row>
    <row r="21" spans="1:47" x14ac:dyDescent="0.25">
      <c r="A21" s="2">
        <v>1964.9984668623242</v>
      </c>
      <c r="G21" s="5"/>
      <c r="H21" s="6"/>
      <c r="I21" s="6"/>
      <c r="J21" s="7"/>
      <c r="K21" s="5"/>
      <c r="L21" s="6"/>
      <c r="M21" s="6"/>
      <c r="N21" s="7"/>
      <c r="O21" s="5"/>
      <c r="P21" s="6"/>
      <c r="Q21" s="6"/>
      <c r="R21" s="7"/>
      <c r="S21" s="5"/>
      <c r="T21" s="6"/>
      <c r="U21" s="6"/>
      <c r="V21" s="7"/>
      <c r="W21" s="4">
        <v>4.1575840492776486</v>
      </c>
      <c r="AB21" s="5"/>
      <c r="AC21" s="6"/>
      <c r="AD21" s="6"/>
      <c r="AE21" s="7"/>
      <c r="AF21" s="5"/>
      <c r="AG21" s="6"/>
      <c r="AH21" s="6"/>
      <c r="AI21" s="7"/>
      <c r="AJ21" s="5"/>
      <c r="AK21" s="6"/>
      <c r="AL21" s="6"/>
      <c r="AM21" s="7"/>
      <c r="AN21" s="5"/>
      <c r="AO21" s="6"/>
      <c r="AP21" s="6"/>
      <c r="AQ21" s="7"/>
    </row>
    <row r="22" spans="1:47" x14ac:dyDescent="0.25">
      <c r="A22" s="2">
        <v>1969.9973170090675</v>
      </c>
      <c r="G22" s="5"/>
      <c r="H22" s="6"/>
      <c r="I22" s="6"/>
      <c r="J22" s="7"/>
      <c r="K22" s="5"/>
      <c r="L22" s="6"/>
      <c r="M22" s="6"/>
      <c r="N22" s="7"/>
      <c r="O22" s="5"/>
      <c r="P22" s="6"/>
      <c r="Q22" s="6"/>
      <c r="R22" s="7"/>
      <c r="S22" s="5"/>
      <c r="T22" s="6"/>
      <c r="U22" s="6"/>
      <c r="V22" s="7"/>
      <c r="W22" s="4">
        <v>4.0255459806020681</v>
      </c>
      <c r="AB22" s="5"/>
      <c r="AC22" s="6"/>
      <c r="AD22" s="6"/>
      <c r="AE22" s="7"/>
      <c r="AF22" s="5"/>
      <c r="AG22" s="6"/>
      <c r="AH22" s="6"/>
      <c r="AI22" s="7"/>
      <c r="AJ22" s="5"/>
      <c r="AK22" s="6"/>
      <c r="AL22" s="6"/>
      <c r="AM22" s="7"/>
      <c r="AN22" s="5"/>
      <c r="AO22" s="6"/>
      <c r="AP22" s="6"/>
      <c r="AQ22" s="7"/>
    </row>
    <row r="23" spans="1:47" x14ac:dyDescent="0.25">
      <c r="A23" s="2">
        <v>1974.9964409303957</v>
      </c>
      <c r="G23" s="5"/>
      <c r="H23" s="6"/>
      <c r="I23" s="6"/>
      <c r="J23" s="7"/>
      <c r="K23" s="5"/>
      <c r="L23" s="6"/>
      <c r="M23" s="6"/>
      <c r="N23" s="7"/>
      <c r="O23" s="5"/>
      <c r="P23" s="6"/>
      <c r="Q23" s="6"/>
      <c r="R23" s="7"/>
      <c r="S23" s="5"/>
      <c r="T23" s="6"/>
      <c r="U23" s="6"/>
      <c r="V23" s="7"/>
      <c r="W23" s="4">
        <v>3.8479679413706451</v>
      </c>
      <c r="AB23" s="5"/>
      <c r="AC23" s="6"/>
      <c r="AD23" s="6"/>
      <c r="AE23" s="7"/>
      <c r="AF23" s="5"/>
      <c r="AG23" s="6"/>
      <c r="AH23" s="6"/>
      <c r="AI23" s="7"/>
      <c r="AJ23" s="5"/>
      <c r="AK23" s="6"/>
      <c r="AL23" s="6"/>
      <c r="AM23" s="7"/>
      <c r="AN23" s="5"/>
      <c r="AO23" s="6"/>
      <c r="AP23" s="6"/>
      <c r="AQ23" s="7"/>
    </row>
    <row r="24" spans="1:47" x14ac:dyDescent="0.25">
      <c r="A24" s="2">
        <v>1979.9983025975732</v>
      </c>
      <c r="G24" s="5"/>
      <c r="H24" s="6"/>
      <c r="I24" s="6"/>
      <c r="J24" s="7"/>
      <c r="K24" s="5"/>
      <c r="L24" s="6"/>
      <c r="M24" s="6"/>
      <c r="N24" s="7"/>
      <c r="O24" s="5"/>
      <c r="P24" s="6"/>
      <c r="Q24" s="6"/>
      <c r="R24" s="7"/>
      <c r="S24" s="5"/>
      <c r="T24" s="6"/>
      <c r="U24" s="6"/>
      <c r="V24" s="7"/>
      <c r="W24" s="4">
        <v>3.9413308017323789</v>
      </c>
      <c r="AB24" s="5"/>
      <c r="AC24" s="6"/>
      <c r="AD24" s="6"/>
      <c r="AE24" s="7"/>
      <c r="AF24" s="5"/>
      <c r="AG24" s="6"/>
      <c r="AH24" s="6"/>
      <c r="AI24" s="7"/>
      <c r="AJ24" s="5"/>
      <c r="AK24" s="6"/>
      <c r="AL24" s="6"/>
      <c r="AM24" s="7"/>
      <c r="AN24" s="5"/>
      <c r="AO24" s="6"/>
      <c r="AP24" s="6"/>
      <c r="AQ24" s="7"/>
      <c r="AR24" t="s">
        <v>11</v>
      </c>
    </row>
    <row r="25" spans="1:47" x14ac:dyDescent="0.25">
      <c r="A25" s="2">
        <v>1984.9974265189014</v>
      </c>
      <c r="G25" s="5"/>
      <c r="H25" s="6"/>
      <c r="I25" s="6"/>
      <c r="J25" s="7"/>
      <c r="K25" s="5"/>
      <c r="L25" s="6"/>
      <c r="M25" s="6"/>
      <c r="N25" s="7"/>
      <c r="O25" s="5"/>
      <c r="P25" s="6"/>
      <c r="Q25" s="6"/>
      <c r="R25" s="7"/>
      <c r="S25" s="5"/>
      <c r="T25" s="6"/>
      <c r="U25" s="6"/>
      <c r="V25" s="7"/>
      <c r="W25" s="4">
        <v>3.9811614917175562</v>
      </c>
      <c r="AB25" s="5"/>
      <c r="AC25" s="6"/>
      <c r="AD25" s="6"/>
      <c r="AE25" s="7"/>
      <c r="AF25" s="5"/>
      <c r="AG25" s="6"/>
      <c r="AH25" s="6"/>
      <c r="AI25" s="7"/>
      <c r="AJ25" s="5"/>
      <c r="AK25" s="6"/>
      <c r="AL25" s="6"/>
      <c r="AM25" s="7"/>
      <c r="AN25" s="5"/>
      <c r="AO25" s="6"/>
      <c r="AP25" s="6"/>
      <c r="AQ25" s="7"/>
    </row>
    <row r="26" spans="1:47" x14ac:dyDescent="0.25">
      <c r="A26" s="2"/>
      <c r="G26" s="5"/>
      <c r="H26" s="6"/>
      <c r="I26" s="6"/>
      <c r="J26" s="7"/>
      <c r="K26" s="5"/>
      <c r="L26" s="6"/>
      <c r="M26" s="6"/>
      <c r="N26" s="7"/>
      <c r="O26" s="5"/>
      <c r="P26" s="6"/>
      <c r="Q26" s="6"/>
      <c r="R26" s="7"/>
      <c r="S26" s="5"/>
      <c r="T26" s="6"/>
      <c r="U26" s="6"/>
      <c r="V26" s="7"/>
      <c r="AB26" s="5"/>
      <c r="AC26" s="6"/>
      <c r="AD26" s="6"/>
      <c r="AE26" s="7"/>
      <c r="AF26" s="5"/>
      <c r="AG26" s="6"/>
      <c r="AH26" s="6"/>
      <c r="AI26" s="7"/>
      <c r="AJ26" s="5"/>
      <c r="AK26" s="6"/>
      <c r="AL26" s="6"/>
      <c r="AM26" s="7"/>
      <c r="AN26" s="5"/>
      <c r="AO26" s="6"/>
      <c r="AP26" s="6"/>
      <c r="AQ26" s="7"/>
      <c r="AR26" s="19"/>
      <c r="AS26" s="19"/>
      <c r="AT26" s="19"/>
      <c r="AU26" s="19"/>
    </row>
    <row r="27" spans="1:47" x14ac:dyDescent="0.25">
      <c r="A27" s="1">
        <v>2015</v>
      </c>
      <c r="C27" s="4">
        <f t="shared" ref="C27:F41" si="0">AVERAGE(G27,K27,O27,S27)</f>
        <v>5.9414082400075241</v>
      </c>
      <c r="D27" s="4">
        <f t="shared" si="0"/>
        <v>0.89478204244188686</v>
      </c>
      <c r="E27" s="4">
        <f t="shared" si="0"/>
        <v>4.911807704568699</v>
      </c>
      <c r="F27" s="4">
        <f t="shared" si="0"/>
        <v>7.0970278498195958</v>
      </c>
      <c r="G27" s="5">
        <v>5.2539722226226964</v>
      </c>
      <c r="H27" s="6">
        <v>0.58202812367725931</v>
      </c>
      <c r="I27" s="6">
        <v>4.4579663007287458</v>
      </c>
      <c r="J27" s="7">
        <v>5.9676452652293692</v>
      </c>
      <c r="K27" s="5">
        <v>6.8004550615516148</v>
      </c>
      <c r="L27" s="6">
        <v>1.0231667167584504</v>
      </c>
      <c r="M27" s="6">
        <v>5.5947102904900667</v>
      </c>
      <c r="N27" s="7">
        <v>8.4107769015769716</v>
      </c>
      <c r="O27" s="5">
        <v>5.4662234633754521</v>
      </c>
      <c r="P27" s="6">
        <v>0.87024075850457083</v>
      </c>
      <c r="Q27" s="6">
        <v>4.4162056083963508</v>
      </c>
      <c r="R27" s="7">
        <v>6.658665942062723</v>
      </c>
      <c r="S27" s="5">
        <v>6.2449822124803331</v>
      </c>
      <c r="T27" s="6">
        <v>1.1036925708272667</v>
      </c>
      <c r="U27" s="6">
        <v>5.1783486186596335</v>
      </c>
      <c r="V27" s="7">
        <v>7.3510232904093193</v>
      </c>
      <c r="X27" s="4">
        <f t="shared" ref="X27:X41" si="1">AVERAGE(AB27,AF27,AJ27,AN27)</f>
        <v>4.3976028476062083</v>
      </c>
      <c r="Y27" s="4">
        <f t="shared" ref="Y27:Y41" si="2">AVERAGE(AC27,AG27,AK27,AO27)</f>
        <v>0.65999693202861853</v>
      </c>
      <c r="Z27" s="4">
        <f t="shared" ref="Z27:Z41" si="3">AVERAGE(AD27,AH27,AL27,AP27)</f>
        <v>3.6360744220831758</v>
      </c>
      <c r="AA27" s="4">
        <f t="shared" ref="AA27:AA41" si="4">AVERAGE(AE27,AI27,AM27,AQ27)</f>
        <v>5.2491429404446013</v>
      </c>
      <c r="AB27" s="5">
        <v>4.0780329018778483</v>
      </c>
      <c r="AC27" s="6">
        <v>0.45175911436190774</v>
      </c>
      <c r="AD27" s="6">
        <v>3.4601883069643407</v>
      </c>
      <c r="AE27" s="7">
        <v>4.631972288234266</v>
      </c>
      <c r="AF27" s="5">
        <v>4.815726970053686</v>
      </c>
      <c r="AG27" s="6">
        <v>0.72455321124211969</v>
      </c>
      <c r="AH27" s="6">
        <v>3.961881519940901</v>
      </c>
      <c r="AI27" s="7">
        <v>5.9560727623994145</v>
      </c>
      <c r="AJ27" s="5">
        <v>4.1819606528882991</v>
      </c>
      <c r="AK27" s="6">
        <v>0.66578189402422794</v>
      </c>
      <c r="AL27" s="6">
        <v>3.3786394231994565</v>
      </c>
      <c r="AM27" s="7">
        <v>5.0942445286051896</v>
      </c>
      <c r="AN27" s="5">
        <v>4.514690865605</v>
      </c>
      <c r="AO27" s="6">
        <v>0.79789350848621854</v>
      </c>
      <c r="AP27" s="6">
        <v>3.7435884382280045</v>
      </c>
      <c r="AQ27" s="7">
        <v>5.3142821825395359</v>
      </c>
      <c r="AR27" s="19">
        <f t="shared" ref="AR27:AR41" si="5">(AB27-G27)/G27</f>
        <v>-0.22381909742146269</v>
      </c>
      <c r="AS27" s="19">
        <f t="shared" ref="AS27:AS41" si="6">(AF27-K27)/K27</f>
        <v>-0.29185224717080721</v>
      </c>
      <c r="AT27" s="19">
        <f t="shared" ref="AT27:AT41" si="7">(AJ27-O27)/O27</f>
        <v>-0.23494517176107302</v>
      </c>
      <c r="AU27" s="19">
        <f t="shared" ref="AU27:AU41" si="8">(AN27-S27)/S27</f>
        <v>-0.2770690592868974</v>
      </c>
    </row>
    <row r="28" spans="1:47" x14ac:dyDescent="0.25">
      <c r="A28" s="1">
        <v>2020</v>
      </c>
      <c r="C28" s="4">
        <f t="shared" si="0"/>
        <v>5.8948279769684602</v>
      </c>
      <c r="D28" s="4">
        <f t="shared" si="0"/>
        <v>0.87428600287324998</v>
      </c>
      <c r="E28" s="4">
        <f t="shared" si="0"/>
        <v>4.9439262376870738</v>
      </c>
      <c r="F28" s="4">
        <f t="shared" si="0"/>
        <v>6.8892192632998039</v>
      </c>
      <c r="G28" s="5">
        <v>5.2429912641004206</v>
      </c>
      <c r="H28" s="6">
        <v>0.58398989969876358</v>
      </c>
      <c r="I28" s="6">
        <v>4.4914558711283039</v>
      </c>
      <c r="J28" s="7">
        <v>5.9045116656376218</v>
      </c>
      <c r="K28" s="5">
        <v>6.7766622116047515</v>
      </c>
      <c r="L28" s="6">
        <v>1.063427058848871</v>
      </c>
      <c r="M28" s="6">
        <v>5.7073443836536493</v>
      </c>
      <c r="N28" s="7">
        <v>8.2172605893894186</v>
      </c>
      <c r="O28" s="5">
        <v>5.3424138825739584</v>
      </c>
      <c r="P28" s="6">
        <v>0.72607016872041641</v>
      </c>
      <c r="Q28" s="6">
        <v>4.3939009717872146</v>
      </c>
      <c r="R28" s="7">
        <v>6.1594093432847572</v>
      </c>
      <c r="S28" s="5">
        <v>6.2172445495947093</v>
      </c>
      <c r="T28" s="6">
        <v>1.1236568842249488</v>
      </c>
      <c r="U28" s="6">
        <v>5.1830037241791258</v>
      </c>
      <c r="V28" s="7">
        <v>7.27569545488742</v>
      </c>
      <c r="X28" s="4">
        <f t="shared" si="1"/>
        <v>4.3662371058975902</v>
      </c>
      <c r="Y28" s="4">
        <f t="shared" si="2"/>
        <v>0.64429778627319589</v>
      </c>
      <c r="Z28" s="4">
        <f t="shared" si="3"/>
        <v>3.6620553028495859</v>
      </c>
      <c r="AA28" s="4">
        <f t="shared" si="4"/>
        <v>5.0980394389033066</v>
      </c>
      <c r="AB28" s="5">
        <v>4.0546989114983232</v>
      </c>
      <c r="AC28" s="6">
        <v>0.45163211063272113</v>
      </c>
      <c r="AD28" s="6">
        <v>3.4734944832740191</v>
      </c>
      <c r="AE28" s="7">
        <v>4.5662897032687999</v>
      </c>
      <c r="AF28" s="5">
        <v>4.8077415853747807</v>
      </c>
      <c r="AG28" s="6">
        <v>0.75445438096136108</v>
      </c>
      <c r="AH28" s="6">
        <v>4.0491079647378543</v>
      </c>
      <c r="AI28" s="7">
        <v>5.829782305781098</v>
      </c>
      <c r="AJ28" s="5">
        <v>4.0969139228374063</v>
      </c>
      <c r="AK28" s="6">
        <v>0.5567983028964435</v>
      </c>
      <c r="AL28" s="6">
        <v>3.3695319124565497</v>
      </c>
      <c r="AM28" s="7">
        <v>4.7234397127614889</v>
      </c>
      <c r="AN28" s="5">
        <v>4.5055940038798497</v>
      </c>
      <c r="AO28" s="6">
        <v>0.81430635060225753</v>
      </c>
      <c r="AP28" s="6">
        <v>3.7560868509299197</v>
      </c>
      <c r="AQ28" s="7">
        <v>5.2726460338018377</v>
      </c>
      <c r="AR28" s="19">
        <f t="shared" si="5"/>
        <v>-0.22664396958631622</v>
      </c>
      <c r="AS28" s="19">
        <f t="shared" si="6"/>
        <v>-0.29054430702747386</v>
      </c>
      <c r="AT28" s="19">
        <f t="shared" si="7"/>
        <v>-0.23313430728367196</v>
      </c>
      <c r="AU28" s="19">
        <f t="shared" si="8"/>
        <v>-0.27530693574317244</v>
      </c>
    </row>
    <row r="29" spans="1:47" x14ac:dyDescent="0.25">
      <c r="A29" s="1">
        <v>2025</v>
      </c>
      <c r="C29" s="4">
        <f t="shared" si="0"/>
        <v>5.8806522871136249</v>
      </c>
      <c r="D29" s="4">
        <f t="shared" si="0"/>
        <v>0.89270897938958704</v>
      </c>
      <c r="E29" s="4">
        <f t="shared" si="0"/>
        <v>4.8878311551861584</v>
      </c>
      <c r="F29" s="4">
        <f t="shared" si="0"/>
        <v>6.924853785686178</v>
      </c>
      <c r="G29" s="5">
        <v>5.2140773081684433</v>
      </c>
      <c r="H29" s="6">
        <v>0.56595292147971976</v>
      </c>
      <c r="I29" s="6">
        <v>4.4828284583445317</v>
      </c>
      <c r="J29" s="7">
        <v>5.8875884119290474</v>
      </c>
      <c r="K29" s="5">
        <v>6.6511416145757885</v>
      </c>
      <c r="L29" s="6">
        <v>1.1517788080731683</v>
      </c>
      <c r="M29" s="6">
        <v>5.3858718938275212</v>
      </c>
      <c r="N29" s="7">
        <v>8.3467425989418622</v>
      </c>
      <c r="O29" s="5">
        <v>5.4774301881473804</v>
      </c>
      <c r="P29" s="6">
        <v>0.81162723151252736</v>
      </c>
      <c r="Q29" s="6">
        <v>4.3792399073478059</v>
      </c>
      <c r="R29" s="7">
        <v>6.4196395073336578</v>
      </c>
      <c r="S29" s="5">
        <v>6.1799600375628838</v>
      </c>
      <c r="T29" s="6">
        <v>1.0414769564929329</v>
      </c>
      <c r="U29" s="6">
        <v>5.3033843612247766</v>
      </c>
      <c r="V29" s="7">
        <v>7.0454446245401456</v>
      </c>
      <c r="X29" s="4">
        <f t="shared" si="1"/>
        <v>4.3717375919424537</v>
      </c>
      <c r="Y29" s="4">
        <f t="shared" si="2"/>
        <v>0.66021030460284924</v>
      </c>
      <c r="Z29" s="4">
        <f t="shared" si="3"/>
        <v>3.6344287868829768</v>
      </c>
      <c r="AA29" s="4">
        <f t="shared" si="4"/>
        <v>5.1424768850617415</v>
      </c>
      <c r="AB29" s="5">
        <v>4.0459111110364736</v>
      </c>
      <c r="AC29" s="6">
        <v>0.43915636036909678</v>
      </c>
      <c r="AD29" s="6">
        <v>3.4784918589666445</v>
      </c>
      <c r="AE29" s="7">
        <v>4.568528229475147</v>
      </c>
      <c r="AF29" s="5">
        <v>4.7325922426247073</v>
      </c>
      <c r="AG29" s="6">
        <v>0.81954343602624802</v>
      </c>
      <c r="AH29" s="6">
        <v>3.8322948181767535</v>
      </c>
      <c r="AI29" s="7">
        <v>5.9390900937021884</v>
      </c>
      <c r="AJ29" s="5">
        <v>4.1993086510446256</v>
      </c>
      <c r="AK29" s="6">
        <v>0.62223946953977127</v>
      </c>
      <c r="AL29" s="6">
        <v>3.3573736946422756</v>
      </c>
      <c r="AM29" s="7">
        <v>4.9216597553481654</v>
      </c>
      <c r="AN29" s="5">
        <v>4.5091383630640056</v>
      </c>
      <c r="AO29" s="6">
        <v>0.75990195247628101</v>
      </c>
      <c r="AP29" s="6">
        <v>3.8695547757462347</v>
      </c>
      <c r="AQ29" s="7">
        <v>5.1406294617214643</v>
      </c>
      <c r="AR29" s="19">
        <f t="shared" si="5"/>
        <v>-0.22404082795280095</v>
      </c>
      <c r="AS29" s="19">
        <f t="shared" si="6"/>
        <v>-0.28845414563819155</v>
      </c>
      <c r="AT29" s="19">
        <f t="shared" si="7"/>
        <v>-0.2333432820136136</v>
      </c>
      <c r="AU29" s="19">
        <f t="shared" si="8"/>
        <v>-0.2703612425231442</v>
      </c>
    </row>
    <row r="30" spans="1:47" x14ac:dyDescent="0.25">
      <c r="A30" s="1">
        <v>2030</v>
      </c>
      <c r="C30" s="4">
        <f t="shared" si="0"/>
        <v>5.9158923806946149</v>
      </c>
      <c r="D30" s="4">
        <f t="shared" si="0"/>
        <v>0.87586512875694411</v>
      </c>
      <c r="E30" s="4">
        <f t="shared" si="0"/>
        <v>4.9595038031040177</v>
      </c>
      <c r="F30" s="4">
        <f t="shared" si="0"/>
        <v>6.889467604353074</v>
      </c>
      <c r="G30" s="5">
        <v>5.2171027473225058</v>
      </c>
      <c r="H30" s="6">
        <v>0.65574302767206505</v>
      </c>
      <c r="I30" s="6">
        <v>4.4643375628185114</v>
      </c>
      <c r="J30" s="7">
        <v>6.0592121158413708</v>
      </c>
      <c r="K30" s="5">
        <v>6.6949303240307794</v>
      </c>
      <c r="L30" s="6">
        <v>1.0545903173202027</v>
      </c>
      <c r="M30" s="6">
        <v>5.2871895986163704</v>
      </c>
      <c r="N30" s="7">
        <v>8.0546278112875402</v>
      </c>
      <c r="O30" s="5">
        <v>5.5508221645104419</v>
      </c>
      <c r="P30" s="6">
        <v>0.73507641272080926</v>
      </c>
      <c r="Q30" s="6">
        <v>4.809969748478971</v>
      </c>
      <c r="R30" s="7">
        <v>6.2907390785450223</v>
      </c>
      <c r="S30" s="5">
        <v>6.2007142869147298</v>
      </c>
      <c r="T30" s="6">
        <v>1.0580507573146996</v>
      </c>
      <c r="U30" s="6">
        <v>5.2765183025022191</v>
      </c>
      <c r="V30" s="7">
        <v>7.1532914117383628</v>
      </c>
      <c r="X30" s="4">
        <f t="shared" si="1"/>
        <v>4.39289746353644</v>
      </c>
      <c r="Y30" s="4">
        <f t="shared" si="2"/>
        <v>0.64788258598639015</v>
      </c>
      <c r="Z30" s="4">
        <f t="shared" si="3"/>
        <v>3.6869683992427618</v>
      </c>
      <c r="AA30" s="4">
        <f t="shared" si="4"/>
        <v>5.1126531632056968</v>
      </c>
      <c r="AB30" s="5">
        <v>4.0491393680692429</v>
      </c>
      <c r="AC30" s="6">
        <v>0.50894050534974855</v>
      </c>
      <c r="AD30" s="6">
        <v>3.4648972530272615</v>
      </c>
      <c r="AE30" s="7">
        <v>4.7027240033420732</v>
      </c>
      <c r="AF30" s="5">
        <v>4.7418006607067067</v>
      </c>
      <c r="AG30" s="6">
        <v>0.74693190539929544</v>
      </c>
      <c r="AH30" s="6">
        <v>3.7447438462520832</v>
      </c>
      <c r="AI30" s="7">
        <v>5.7048300174563975</v>
      </c>
      <c r="AJ30" s="5">
        <v>4.2561910290675868</v>
      </c>
      <c r="AK30" s="6">
        <v>0.56363283506082595</v>
      </c>
      <c r="AL30" s="6">
        <v>3.688129341352846</v>
      </c>
      <c r="AM30" s="7">
        <v>4.8235354040872291</v>
      </c>
      <c r="AN30" s="5">
        <v>4.5244587963022234</v>
      </c>
      <c r="AO30" s="6">
        <v>0.77202509813569042</v>
      </c>
      <c r="AP30" s="6">
        <v>3.8501031563388564</v>
      </c>
      <c r="AQ30" s="7">
        <v>5.2195232279370876</v>
      </c>
      <c r="AR30" s="19">
        <f t="shared" si="5"/>
        <v>-0.22387202932751879</v>
      </c>
      <c r="AS30" s="19">
        <f t="shared" si="6"/>
        <v>-0.29173263481376499</v>
      </c>
      <c r="AT30" s="19">
        <f t="shared" si="7"/>
        <v>-0.23323232073982969</v>
      </c>
      <c r="AU30" s="19">
        <f t="shared" si="8"/>
        <v>-0.27033264444225114</v>
      </c>
    </row>
    <row r="31" spans="1:47" x14ac:dyDescent="0.25">
      <c r="A31" s="1">
        <v>2035</v>
      </c>
      <c r="C31" s="4">
        <f t="shared" si="0"/>
        <v>5.9126877171383043</v>
      </c>
      <c r="D31" s="4">
        <f t="shared" si="0"/>
        <v>0.87944279324766339</v>
      </c>
      <c r="E31" s="4">
        <f t="shared" si="0"/>
        <v>4.929893402897088</v>
      </c>
      <c r="F31" s="4">
        <f t="shared" si="0"/>
        <v>7.0140362473037534</v>
      </c>
      <c r="G31" s="5">
        <v>5.2210646803455738</v>
      </c>
      <c r="H31" s="6">
        <v>0.74464995558089231</v>
      </c>
      <c r="I31" s="6">
        <v>4.2892204882275378</v>
      </c>
      <c r="J31" s="7">
        <v>6.3049351152078073</v>
      </c>
      <c r="K31" s="5">
        <v>6.6437792288889703</v>
      </c>
      <c r="L31" s="6">
        <v>1.0782180048854106</v>
      </c>
      <c r="M31" s="6">
        <v>5.3278500794174404</v>
      </c>
      <c r="N31" s="7">
        <v>8.1130828575289655</v>
      </c>
      <c r="O31" s="5">
        <v>5.5684547922607068</v>
      </c>
      <c r="P31" s="6">
        <v>0.70205836099427121</v>
      </c>
      <c r="Q31" s="6">
        <v>4.7581955172022576</v>
      </c>
      <c r="R31" s="7">
        <v>6.4082402566631416</v>
      </c>
      <c r="S31" s="5">
        <v>6.217452167057969</v>
      </c>
      <c r="T31" s="6">
        <v>0.99284485153007918</v>
      </c>
      <c r="U31" s="6">
        <v>5.3443075267411153</v>
      </c>
      <c r="V31" s="7">
        <v>7.2298867598151002</v>
      </c>
      <c r="X31" s="4">
        <f t="shared" si="1"/>
        <v>4.3942931494208022</v>
      </c>
      <c r="Y31" s="4">
        <f t="shared" si="2"/>
        <v>0.65146326650076847</v>
      </c>
      <c r="Z31" s="4">
        <f t="shared" si="3"/>
        <v>3.66546360020208</v>
      </c>
      <c r="AA31" s="4">
        <f t="shared" si="4"/>
        <v>5.2108665561321912</v>
      </c>
      <c r="AB31" s="5">
        <v>4.0577596341912594</v>
      </c>
      <c r="AC31" s="6">
        <v>0.57873455250097838</v>
      </c>
      <c r="AD31" s="6">
        <v>3.3335395795410538</v>
      </c>
      <c r="AE31" s="7">
        <v>4.9001329753669891</v>
      </c>
      <c r="AF31" s="5">
        <v>4.6979840879440138</v>
      </c>
      <c r="AG31" s="6">
        <v>0.76243518271354249</v>
      </c>
      <c r="AH31" s="6">
        <v>3.7674573512642353</v>
      </c>
      <c r="AI31" s="7">
        <v>5.7369657924675455</v>
      </c>
      <c r="AJ31" s="5">
        <v>4.2840355260039331</v>
      </c>
      <c r="AK31" s="6">
        <v>0.54012164451935774</v>
      </c>
      <c r="AL31" s="6">
        <v>3.6606705802295694</v>
      </c>
      <c r="AM31" s="7">
        <v>4.9301161530249074</v>
      </c>
      <c r="AN31" s="5">
        <v>4.5373933495440024</v>
      </c>
      <c r="AO31" s="6">
        <v>0.72456168626919515</v>
      </c>
      <c r="AP31" s="6">
        <v>3.9001868897734622</v>
      </c>
      <c r="AQ31" s="7">
        <v>5.2762513036693237</v>
      </c>
      <c r="AR31" s="19">
        <f t="shared" si="5"/>
        <v>-0.22280992812318831</v>
      </c>
      <c r="AS31" s="19">
        <f t="shared" si="6"/>
        <v>-0.2928747440137846</v>
      </c>
      <c r="AT31" s="19">
        <f t="shared" si="7"/>
        <v>-0.23065990731251304</v>
      </c>
      <c r="AU31" s="19">
        <f t="shared" si="8"/>
        <v>-0.27021660519005686</v>
      </c>
    </row>
    <row r="32" spans="1:47" x14ac:dyDescent="0.25">
      <c r="A32" s="1">
        <v>2040</v>
      </c>
      <c r="C32" s="4">
        <f t="shared" si="0"/>
        <v>6.0028982834817395</v>
      </c>
      <c r="D32" s="4">
        <f t="shared" si="0"/>
        <v>0.79385734799766594</v>
      </c>
      <c r="E32" s="4">
        <f t="shared" si="0"/>
        <v>5.0799455898376085</v>
      </c>
      <c r="F32" s="4">
        <f t="shared" si="0"/>
        <v>7.0927894446055788</v>
      </c>
      <c r="G32" s="5">
        <v>5.2512113049237703</v>
      </c>
      <c r="H32" s="6">
        <v>0.67887554281282769</v>
      </c>
      <c r="I32" s="6">
        <v>4.4902577896193083</v>
      </c>
      <c r="J32" s="7">
        <v>6.172068540305089</v>
      </c>
      <c r="K32" s="5">
        <v>6.7406577767768763</v>
      </c>
      <c r="L32" s="6">
        <v>0.98024029133904378</v>
      </c>
      <c r="M32" s="6">
        <v>5.4705483234479448</v>
      </c>
      <c r="N32" s="7">
        <v>8.0209029855505243</v>
      </c>
      <c r="O32" s="5">
        <v>5.7775035652419167</v>
      </c>
      <c r="P32" s="6">
        <v>0.755439607533686</v>
      </c>
      <c r="Q32" s="6">
        <v>5.0118273290735225</v>
      </c>
      <c r="R32" s="7">
        <v>6.8877813518582212</v>
      </c>
      <c r="S32" s="5">
        <v>6.2422204869843938</v>
      </c>
      <c r="T32" s="6">
        <v>0.76087395030510618</v>
      </c>
      <c r="U32" s="6">
        <v>5.3471489172096582</v>
      </c>
      <c r="V32" s="7">
        <v>7.2904049007084808</v>
      </c>
      <c r="X32" s="4">
        <f t="shared" si="1"/>
        <v>4.4330211427485189</v>
      </c>
      <c r="Y32" s="4">
        <f t="shared" si="2"/>
        <v>0.58546335634000513</v>
      </c>
      <c r="Z32" s="4">
        <f t="shared" si="3"/>
        <v>3.7544177472099869</v>
      </c>
      <c r="AA32" s="4">
        <f t="shared" si="4"/>
        <v>5.2376784930535969</v>
      </c>
      <c r="AB32" s="5">
        <v>4.0682756956390165</v>
      </c>
      <c r="AC32" s="6">
        <v>0.52594586483304051</v>
      </c>
      <c r="AD32" s="6">
        <v>3.4787414887558383</v>
      </c>
      <c r="AE32" s="7">
        <v>4.781692256565151</v>
      </c>
      <c r="AF32" s="5">
        <v>4.7372356072131598</v>
      </c>
      <c r="AG32" s="6">
        <v>0.68889852675130536</v>
      </c>
      <c r="AH32" s="6">
        <v>3.8446212768881365</v>
      </c>
      <c r="AI32" s="7">
        <v>5.636973198084676</v>
      </c>
      <c r="AJ32" s="5">
        <v>4.3925953283687038</v>
      </c>
      <c r="AK32" s="6">
        <v>0.57435542071850032</v>
      </c>
      <c r="AL32" s="6">
        <v>3.8104570708918537</v>
      </c>
      <c r="AM32" s="7">
        <v>5.2367317211219486</v>
      </c>
      <c r="AN32" s="5">
        <v>4.5339779397731954</v>
      </c>
      <c r="AO32" s="6">
        <v>0.55265361305717409</v>
      </c>
      <c r="AP32" s="6">
        <v>3.8838511523041195</v>
      </c>
      <c r="AQ32" s="7">
        <v>5.295316796442612</v>
      </c>
      <c r="AR32" s="19">
        <f t="shared" si="5"/>
        <v>-0.22526909328055045</v>
      </c>
      <c r="AS32" s="19">
        <f t="shared" si="6"/>
        <v>-0.29721463926947439</v>
      </c>
      <c r="AT32" s="19">
        <f t="shared" si="7"/>
        <v>-0.23970703284459569</v>
      </c>
      <c r="AU32" s="19">
        <f t="shared" si="8"/>
        <v>-0.27365943749873012</v>
      </c>
    </row>
    <row r="33" spans="1:49" x14ac:dyDescent="0.25">
      <c r="A33" s="1">
        <v>2045</v>
      </c>
      <c r="C33" s="4">
        <f t="shared" si="0"/>
        <v>6.0262125093749876</v>
      </c>
      <c r="D33" s="4">
        <f t="shared" si="0"/>
        <v>0.7907292519567044</v>
      </c>
      <c r="E33" s="4">
        <f t="shared" si="0"/>
        <v>5.1732223048469725</v>
      </c>
      <c r="F33" s="4">
        <f t="shared" si="0"/>
        <v>7.1135586021760746</v>
      </c>
      <c r="G33" s="5">
        <v>5.218965708888561</v>
      </c>
      <c r="H33" s="6">
        <v>0.69520025212677117</v>
      </c>
      <c r="I33" s="6">
        <v>4.4529005020950709</v>
      </c>
      <c r="J33" s="7">
        <v>6.1604457223847788</v>
      </c>
      <c r="K33" s="5">
        <v>6.815100934755673</v>
      </c>
      <c r="L33" s="6">
        <v>0.98329745319987638</v>
      </c>
      <c r="M33" s="6">
        <v>5.5563211710020211</v>
      </c>
      <c r="N33" s="7">
        <v>8.2206580941171818</v>
      </c>
      <c r="O33" s="5">
        <v>5.740198403773932</v>
      </c>
      <c r="P33" s="6">
        <v>0.72772654340674203</v>
      </c>
      <c r="Q33" s="6">
        <v>5.155722971265412</v>
      </c>
      <c r="R33" s="7">
        <v>6.7471793839071257</v>
      </c>
      <c r="S33" s="5">
        <v>6.3305849900817863</v>
      </c>
      <c r="T33" s="6">
        <v>0.75669275909342815</v>
      </c>
      <c r="U33" s="6">
        <v>5.5279445750253879</v>
      </c>
      <c r="V33" s="7">
        <v>7.3259512082952121</v>
      </c>
      <c r="X33" s="4">
        <f t="shared" si="1"/>
        <v>4.4650585509605758</v>
      </c>
      <c r="Y33" s="4">
        <f t="shared" si="2"/>
        <v>0.58526704599723156</v>
      </c>
      <c r="Z33" s="4">
        <f t="shared" si="3"/>
        <v>3.8362256459946575</v>
      </c>
      <c r="AA33" s="4">
        <f t="shared" si="4"/>
        <v>5.2694335942223489</v>
      </c>
      <c r="AB33" s="5">
        <v>4.0452573716857358</v>
      </c>
      <c r="AC33" s="6">
        <v>0.53885465082170603</v>
      </c>
      <c r="AD33" s="6">
        <v>3.4514747914140456</v>
      </c>
      <c r="AE33" s="7">
        <v>4.7750052139457368</v>
      </c>
      <c r="AF33" s="5">
        <v>4.8179007908245284</v>
      </c>
      <c r="AG33" s="6">
        <v>0.69513711135626333</v>
      </c>
      <c r="AH33" s="6">
        <v>3.9280128673259966</v>
      </c>
      <c r="AI33" s="7">
        <v>5.8115522443344645</v>
      </c>
      <c r="AJ33" s="5">
        <v>4.3682018854890634</v>
      </c>
      <c r="AK33" s="6">
        <v>0.55378860370746219</v>
      </c>
      <c r="AL33" s="6">
        <v>3.9234251536208418</v>
      </c>
      <c r="AM33" s="7">
        <v>5.1344987809373972</v>
      </c>
      <c r="AN33" s="5">
        <v>4.6288741558429773</v>
      </c>
      <c r="AO33" s="6">
        <v>0.55328781810349492</v>
      </c>
      <c r="AP33" s="6">
        <v>4.0419897716177458</v>
      </c>
      <c r="AQ33" s="7">
        <v>5.356678137671798</v>
      </c>
      <c r="AR33" s="19">
        <f t="shared" si="5"/>
        <v>-0.22489290075308427</v>
      </c>
      <c r="AS33" s="19">
        <f t="shared" si="6"/>
        <v>-0.29305510850849137</v>
      </c>
      <c r="AT33" s="19">
        <f t="shared" si="7"/>
        <v>-0.23901552207373883</v>
      </c>
      <c r="AU33" s="19">
        <f t="shared" si="8"/>
        <v>-0.26880783322629781</v>
      </c>
    </row>
    <row r="34" spans="1:49" x14ac:dyDescent="0.25">
      <c r="A34" s="1">
        <v>2050</v>
      </c>
      <c r="C34" s="4">
        <f t="shared" si="0"/>
        <v>6.1051930658836859</v>
      </c>
      <c r="D34" s="4">
        <f t="shared" si="0"/>
        <v>0.80115219798128356</v>
      </c>
      <c r="E34" s="4">
        <f t="shared" si="0"/>
        <v>5.2205097087084544</v>
      </c>
      <c r="F34" s="4">
        <f t="shared" si="0"/>
        <v>7.143706676429928</v>
      </c>
      <c r="G34" s="5">
        <v>5.2940096432955777</v>
      </c>
      <c r="H34" s="6">
        <v>0.7208222436232623</v>
      </c>
      <c r="I34" s="6">
        <v>4.5439392330566006</v>
      </c>
      <c r="J34" s="7">
        <v>6.1949460751935685</v>
      </c>
      <c r="K34" s="5">
        <v>6.877801999948284</v>
      </c>
      <c r="L34" s="6">
        <v>0.95736871074524932</v>
      </c>
      <c r="M34" s="6">
        <v>5.7315356886887852</v>
      </c>
      <c r="N34" s="7">
        <v>8.1715257625705782</v>
      </c>
      <c r="O34" s="5">
        <v>5.6476632823127488</v>
      </c>
      <c r="P34" s="6">
        <v>0.74121392405212427</v>
      </c>
      <c r="Q34" s="6">
        <v>4.9905592953348714</v>
      </c>
      <c r="R34" s="7">
        <v>6.7237781488736941</v>
      </c>
      <c r="S34" s="5">
        <v>6.6012973379781323</v>
      </c>
      <c r="T34" s="6">
        <v>0.78520391350449847</v>
      </c>
      <c r="U34" s="6">
        <v>5.6160046177535596</v>
      </c>
      <c r="V34" s="7">
        <v>7.4845767190818728</v>
      </c>
      <c r="X34" s="4">
        <f t="shared" si="1"/>
        <v>4.5138068264903897</v>
      </c>
      <c r="Y34" s="4">
        <f t="shared" si="2"/>
        <v>0.59245500340854418</v>
      </c>
      <c r="Z34" s="4">
        <f t="shared" si="3"/>
        <v>3.8622638072198834</v>
      </c>
      <c r="AA34" s="4">
        <f t="shared" si="4"/>
        <v>5.2822127447881968</v>
      </c>
      <c r="AB34" s="5">
        <v>4.1342452509571412</v>
      </c>
      <c r="AC34" s="6">
        <v>0.56291093864132569</v>
      </c>
      <c r="AD34" s="6">
        <v>3.5484935730505676</v>
      </c>
      <c r="AE34" s="7">
        <v>4.8378125687283786</v>
      </c>
      <c r="AF34" s="5">
        <v>4.8446312236301505</v>
      </c>
      <c r="AG34" s="6">
        <v>0.67435764342123439</v>
      </c>
      <c r="AH34" s="6">
        <v>4.0372166510436065</v>
      </c>
      <c r="AI34" s="7">
        <v>5.7559128416818739</v>
      </c>
      <c r="AJ34" s="5">
        <v>4.3061933847413609</v>
      </c>
      <c r="AK34" s="6">
        <v>0.5651559480232291</v>
      </c>
      <c r="AL34" s="6">
        <v>3.8051690317716913</v>
      </c>
      <c r="AM34" s="7">
        <v>5.126702414399543</v>
      </c>
      <c r="AN34" s="5">
        <v>4.7701574466329077</v>
      </c>
      <c r="AO34" s="6">
        <v>0.56739548354838731</v>
      </c>
      <c r="AP34" s="6">
        <v>4.0581759730136673</v>
      </c>
      <c r="AQ34" s="7">
        <v>5.4084231543429926</v>
      </c>
      <c r="AR34" s="19">
        <f t="shared" si="5"/>
        <v>-0.21907107664739173</v>
      </c>
      <c r="AS34" s="19">
        <f t="shared" si="6"/>
        <v>-0.29561344981048038</v>
      </c>
      <c r="AT34" s="19">
        <f t="shared" si="7"/>
        <v>-0.23752653628848225</v>
      </c>
      <c r="AU34" s="19">
        <f t="shared" si="8"/>
        <v>-0.27739091236058039</v>
      </c>
    </row>
    <row r="35" spans="1:49" x14ac:dyDescent="0.25">
      <c r="A35" s="1">
        <v>2055</v>
      </c>
      <c r="C35" s="4">
        <f t="shared" si="0"/>
        <v>6.1398448827473029</v>
      </c>
      <c r="D35" s="4">
        <f t="shared" si="0"/>
        <v>0.79079885475460654</v>
      </c>
      <c r="E35" s="4">
        <f t="shared" si="0"/>
        <v>5.1685454032655809</v>
      </c>
      <c r="F35" s="4">
        <f t="shared" si="0"/>
        <v>7.0601585919232228</v>
      </c>
      <c r="G35" s="5">
        <v>5.5194345382689312</v>
      </c>
      <c r="H35" s="6">
        <v>0.7506927640559431</v>
      </c>
      <c r="I35" s="6">
        <v>4.5390568208534958</v>
      </c>
      <c r="J35" s="7">
        <v>6.5889658298668303</v>
      </c>
      <c r="K35" s="5">
        <v>6.8683778487802751</v>
      </c>
      <c r="L35" s="6">
        <v>0.81072519866462289</v>
      </c>
      <c r="M35" s="6">
        <v>5.7122628899413952</v>
      </c>
      <c r="N35" s="7">
        <v>7.8907479191683203</v>
      </c>
      <c r="O35" s="5">
        <v>5.5239451367608217</v>
      </c>
      <c r="P35" s="6">
        <v>0.75438737356607333</v>
      </c>
      <c r="Q35" s="6">
        <v>4.7962448639313457</v>
      </c>
      <c r="R35" s="7">
        <v>6.227497842487681</v>
      </c>
      <c r="S35" s="5">
        <v>6.6476220071791836</v>
      </c>
      <c r="T35" s="6">
        <v>0.84739008273178651</v>
      </c>
      <c r="U35" s="6">
        <v>5.626617038336085</v>
      </c>
      <c r="V35" s="7">
        <v>7.5334227761700614</v>
      </c>
      <c r="X35" s="4">
        <f t="shared" si="1"/>
        <v>4.5427516458267068</v>
      </c>
      <c r="Y35" s="4">
        <f t="shared" si="2"/>
        <v>0.58639026220272017</v>
      </c>
      <c r="Z35" s="4">
        <f t="shared" si="3"/>
        <v>3.8246025739256195</v>
      </c>
      <c r="AA35" s="4">
        <f t="shared" si="4"/>
        <v>5.2254827566698481</v>
      </c>
      <c r="AB35" s="5">
        <v>4.2771466904015911</v>
      </c>
      <c r="AC35" s="6">
        <v>0.58173043796934221</v>
      </c>
      <c r="AD35" s="6">
        <v>3.5174276865229754</v>
      </c>
      <c r="AE35" s="7">
        <v>5.1059530096760319</v>
      </c>
      <c r="AF35" s="5">
        <v>4.8510210853939393</v>
      </c>
      <c r="AG35" s="6">
        <v>0.57260172922500052</v>
      </c>
      <c r="AH35" s="6">
        <v>4.0344763107842088</v>
      </c>
      <c r="AI35" s="7">
        <v>5.5731040688466962</v>
      </c>
      <c r="AJ35" s="5">
        <v>4.2350627458848846</v>
      </c>
      <c r="AK35" s="6">
        <v>0.57836886186546388</v>
      </c>
      <c r="AL35" s="6">
        <v>3.6771541788498499</v>
      </c>
      <c r="AM35" s="7">
        <v>4.7744580114101929</v>
      </c>
      <c r="AN35" s="5">
        <v>4.8077760616264138</v>
      </c>
      <c r="AO35" s="6">
        <v>0.61286001975107418</v>
      </c>
      <c r="AP35" s="6">
        <v>4.0693521195454432</v>
      </c>
      <c r="AQ35" s="7">
        <v>5.4484159367464704</v>
      </c>
      <c r="AR35" s="19">
        <f t="shared" si="5"/>
        <v>-0.22507520276831849</v>
      </c>
      <c r="AS35" s="19">
        <f t="shared" si="6"/>
        <v>-0.29371662535202386</v>
      </c>
      <c r="AT35" s="19">
        <f t="shared" si="7"/>
        <v>-0.23332642866031847</v>
      </c>
      <c r="AU35" s="19">
        <f t="shared" si="8"/>
        <v>-0.27676753334738419</v>
      </c>
    </row>
    <row r="36" spans="1:49" x14ac:dyDescent="0.25">
      <c r="A36" s="1">
        <v>2060</v>
      </c>
      <c r="C36" s="4">
        <f t="shared" si="0"/>
        <v>6.0989454236174021</v>
      </c>
      <c r="D36" s="4">
        <f t="shared" si="0"/>
        <v>0.78211446318621447</v>
      </c>
      <c r="E36" s="4">
        <f t="shared" si="0"/>
        <v>5.1841331557499899</v>
      </c>
      <c r="F36" s="4">
        <f t="shared" si="0"/>
        <v>7.0745713679482991</v>
      </c>
      <c r="G36" s="5">
        <v>5.5314313732232225</v>
      </c>
      <c r="H36" s="6">
        <v>0.76215428692301024</v>
      </c>
      <c r="I36" s="6">
        <v>4.6935969277985272</v>
      </c>
      <c r="J36" s="7">
        <v>6.5858719204268317</v>
      </c>
      <c r="K36" s="5">
        <v>6.7331561066675407</v>
      </c>
      <c r="L36" s="6">
        <v>0.8116213729057502</v>
      </c>
      <c r="M36" s="6">
        <v>5.6392389691857412</v>
      </c>
      <c r="N36" s="7">
        <v>7.8998371994548382</v>
      </c>
      <c r="O36" s="5">
        <v>5.452800538098912</v>
      </c>
      <c r="P36" s="6">
        <v>0.72429667542291931</v>
      </c>
      <c r="Q36" s="6">
        <v>4.7427521809335964</v>
      </c>
      <c r="R36" s="7">
        <v>6.030402757157022</v>
      </c>
      <c r="S36" s="5">
        <v>6.6783936764799314</v>
      </c>
      <c r="T36" s="6">
        <v>0.83038551749317813</v>
      </c>
      <c r="U36" s="6">
        <v>5.6609445450820948</v>
      </c>
      <c r="V36" s="7">
        <v>7.7821735947545072</v>
      </c>
      <c r="X36" s="4">
        <f t="shared" si="1"/>
        <v>4.5130315682191773</v>
      </c>
      <c r="Y36" s="4">
        <f t="shared" si="2"/>
        <v>0.57982706392991346</v>
      </c>
      <c r="Z36" s="4">
        <f t="shared" si="3"/>
        <v>3.8373741170991682</v>
      </c>
      <c r="AA36" s="4">
        <f t="shared" si="4"/>
        <v>5.2337412753083363</v>
      </c>
      <c r="AB36" s="5">
        <v>4.2765382965338175</v>
      </c>
      <c r="AC36" s="6">
        <v>0.58924747971597824</v>
      </c>
      <c r="AD36" s="6">
        <v>3.6287799044910698</v>
      </c>
      <c r="AE36" s="7">
        <v>5.0917622552659783</v>
      </c>
      <c r="AF36" s="5">
        <v>4.7888172354696321</v>
      </c>
      <c r="AG36" s="6">
        <v>0.57724882026688074</v>
      </c>
      <c r="AH36" s="6">
        <v>4.0107914242217797</v>
      </c>
      <c r="AI36" s="7">
        <v>5.6185948964841721</v>
      </c>
      <c r="AJ36" s="5">
        <v>4.1696434497189951</v>
      </c>
      <c r="AK36" s="6">
        <v>0.55385464170735055</v>
      </c>
      <c r="AL36" s="6">
        <v>3.6266842013929401</v>
      </c>
      <c r="AM36" s="7">
        <v>4.6113238839126298</v>
      </c>
      <c r="AN36" s="5">
        <v>4.8171272911542635</v>
      </c>
      <c r="AO36" s="6">
        <v>0.59895731402944408</v>
      </c>
      <c r="AP36" s="6">
        <v>4.0832409382908832</v>
      </c>
      <c r="AQ36" s="7">
        <v>5.6132840655705643</v>
      </c>
      <c r="AR36" s="19">
        <f t="shared" si="5"/>
        <v>-0.2268658855218095</v>
      </c>
      <c r="AS36" s="19">
        <f t="shared" si="6"/>
        <v>-0.28877079936888994</v>
      </c>
      <c r="AT36" s="19">
        <f t="shared" si="7"/>
        <v>-0.23532074562684852</v>
      </c>
      <c r="AU36" s="19">
        <f t="shared" si="8"/>
        <v>-0.2786997106625661</v>
      </c>
    </row>
    <row r="37" spans="1:49" x14ac:dyDescent="0.25">
      <c r="A37" s="1">
        <v>2065</v>
      </c>
      <c r="C37" s="4">
        <f t="shared" si="0"/>
        <v>6.1051189586310173</v>
      </c>
      <c r="D37" s="4">
        <f t="shared" si="0"/>
        <v>0.80345399874754442</v>
      </c>
      <c r="E37" s="4">
        <f t="shared" si="0"/>
        <v>5.1717607661234446</v>
      </c>
      <c r="F37" s="4">
        <f t="shared" si="0"/>
        <v>7.0231966953372069</v>
      </c>
      <c r="G37" s="5">
        <v>5.6483602796238186</v>
      </c>
      <c r="H37" s="6">
        <v>0.87004330114946504</v>
      </c>
      <c r="I37" s="6">
        <v>4.591111611434239</v>
      </c>
      <c r="J37" s="7">
        <v>6.7173909007004449</v>
      </c>
      <c r="K37" s="5">
        <v>6.6531373770487878</v>
      </c>
      <c r="L37" s="6">
        <v>0.82595447544748557</v>
      </c>
      <c r="M37" s="6">
        <v>5.5918289387865743</v>
      </c>
      <c r="N37" s="7">
        <v>7.6337607222807629</v>
      </c>
      <c r="O37" s="5">
        <v>5.4033893745120869</v>
      </c>
      <c r="P37" s="6">
        <v>0.65869683644485477</v>
      </c>
      <c r="Q37" s="6">
        <v>4.8111499458438507</v>
      </c>
      <c r="R37" s="7">
        <v>6.1611747073026546</v>
      </c>
      <c r="S37" s="5">
        <v>6.715588803339374</v>
      </c>
      <c r="T37" s="6">
        <v>0.85912138194837229</v>
      </c>
      <c r="U37" s="6">
        <v>5.6929525684291145</v>
      </c>
      <c r="V37" s="7">
        <v>7.5804604510649636</v>
      </c>
      <c r="X37" s="4">
        <f t="shared" si="1"/>
        <v>4.5060837557637914</v>
      </c>
      <c r="Y37" s="4">
        <f t="shared" si="2"/>
        <v>0.59405320286765018</v>
      </c>
      <c r="Z37" s="4">
        <f t="shared" si="3"/>
        <v>3.8173455896338995</v>
      </c>
      <c r="AA37" s="4">
        <f t="shared" si="4"/>
        <v>5.1858153044518032</v>
      </c>
      <c r="AB37" s="5">
        <v>4.3336280239304772</v>
      </c>
      <c r="AC37" s="6">
        <v>0.66752895446418248</v>
      </c>
      <c r="AD37" s="6">
        <v>3.5224682837740513</v>
      </c>
      <c r="AE37" s="7">
        <v>5.1538273080749395</v>
      </c>
      <c r="AF37" s="5">
        <v>4.7541424644818866</v>
      </c>
      <c r="AG37" s="6">
        <v>0.59020354201607794</v>
      </c>
      <c r="AH37" s="6">
        <v>3.9957616843613528</v>
      </c>
      <c r="AI37" s="7">
        <v>5.4548679753231513</v>
      </c>
      <c r="AJ37" s="5">
        <v>4.1110444738930543</v>
      </c>
      <c r="AK37" s="6">
        <v>0.50115433142960875</v>
      </c>
      <c r="AL37" s="6">
        <v>3.6604527319888387</v>
      </c>
      <c r="AM37" s="7">
        <v>4.6875880077462249</v>
      </c>
      <c r="AN37" s="5">
        <v>4.8255200607497484</v>
      </c>
      <c r="AO37" s="6">
        <v>0.61732598356073187</v>
      </c>
      <c r="AP37" s="6">
        <v>4.0906996584113546</v>
      </c>
      <c r="AQ37" s="7">
        <v>5.4469779266628962</v>
      </c>
      <c r="AR37" s="19">
        <f t="shared" si="5"/>
        <v>-0.23276352615752455</v>
      </c>
      <c r="AS37" s="19">
        <f t="shared" si="6"/>
        <v>-0.28542848357796291</v>
      </c>
      <c r="AT37" s="19">
        <f t="shared" si="7"/>
        <v>-0.23917300994724783</v>
      </c>
      <c r="AU37" s="19">
        <f t="shared" si="8"/>
        <v>-0.28144497793697187</v>
      </c>
    </row>
    <row r="38" spans="1:49" x14ac:dyDescent="0.25">
      <c r="A38" s="1">
        <v>2070</v>
      </c>
      <c r="C38" s="4">
        <f t="shared" si="0"/>
        <v>6.0398124880895736</v>
      </c>
      <c r="D38" s="4">
        <f t="shared" si="0"/>
        <v>0.82972744963475964</v>
      </c>
      <c r="E38" s="4">
        <f t="shared" si="0"/>
        <v>5.0505202301604752</v>
      </c>
      <c r="F38" s="4">
        <f t="shared" si="0"/>
        <v>7.1087545398236225</v>
      </c>
      <c r="G38" s="5">
        <v>5.5710532494480747</v>
      </c>
      <c r="H38" s="6">
        <v>0.93511854570899933</v>
      </c>
      <c r="I38" s="6">
        <v>4.3950822170043198</v>
      </c>
      <c r="J38" s="7">
        <v>6.7547127636419013</v>
      </c>
      <c r="K38" s="5">
        <v>6.627683060362731</v>
      </c>
      <c r="L38" s="6">
        <v>0.86823906832201814</v>
      </c>
      <c r="M38" s="6">
        <v>5.6364299078849669</v>
      </c>
      <c r="N38" s="7">
        <v>7.8581550985299851</v>
      </c>
      <c r="O38" s="5">
        <v>5.3253982043307246</v>
      </c>
      <c r="P38" s="6">
        <v>0.62871835226044415</v>
      </c>
      <c r="Q38" s="6">
        <v>4.5963428855282107</v>
      </c>
      <c r="R38" s="7">
        <v>6.1010435595626067</v>
      </c>
      <c r="S38" s="5">
        <v>6.635115438216765</v>
      </c>
      <c r="T38" s="6">
        <v>0.88683383224757695</v>
      </c>
      <c r="U38" s="6">
        <v>5.5742259102244054</v>
      </c>
      <c r="V38" s="7">
        <v>7.721106737559996</v>
      </c>
      <c r="X38" s="4">
        <f t="shared" si="1"/>
        <v>4.4732957246050109</v>
      </c>
      <c r="Y38" s="4">
        <f t="shared" si="2"/>
        <v>0.61545623390933057</v>
      </c>
      <c r="Z38" s="4">
        <f t="shared" si="3"/>
        <v>3.7389436515447985</v>
      </c>
      <c r="AA38" s="4">
        <f t="shared" si="4"/>
        <v>5.2654929446153318</v>
      </c>
      <c r="AB38" s="5">
        <v>4.2878823152110019</v>
      </c>
      <c r="AC38" s="6">
        <v>0.71973432944097038</v>
      </c>
      <c r="AD38" s="6">
        <v>3.3827706303216942</v>
      </c>
      <c r="AE38" s="7">
        <v>5.198911607319415</v>
      </c>
      <c r="AF38" s="5">
        <v>4.7570460664446692</v>
      </c>
      <c r="AG38" s="6">
        <v>0.62318206937143317</v>
      </c>
      <c r="AH38" s="6">
        <v>4.0455701453877042</v>
      </c>
      <c r="AI38" s="7">
        <v>5.6402223009934174</v>
      </c>
      <c r="AJ38" s="5">
        <v>4.0858530133210067</v>
      </c>
      <c r="AK38" s="6">
        <v>0.4823772186696782</v>
      </c>
      <c r="AL38" s="6">
        <v>3.5264933641619023</v>
      </c>
      <c r="AM38" s="7">
        <v>4.6809583538691353</v>
      </c>
      <c r="AN38" s="5">
        <v>4.7624015034433675</v>
      </c>
      <c r="AO38" s="6">
        <v>0.63653131815524044</v>
      </c>
      <c r="AP38" s="6">
        <v>4.0009404663078927</v>
      </c>
      <c r="AQ38" s="7">
        <v>5.5418795162793604</v>
      </c>
      <c r="AR38" s="19">
        <f t="shared" si="5"/>
        <v>-0.23032824795997001</v>
      </c>
      <c r="AS38" s="19">
        <f t="shared" si="6"/>
        <v>-0.28224599409490808</v>
      </c>
      <c r="AT38" s="19">
        <f t="shared" si="7"/>
        <v>-0.23276103371982473</v>
      </c>
      <c r="AU38" s="19">
        <f t="shared" si="8"/>
        <v>-0.28224285654277975</v>
      </c>
    </row>
    <row r="39" spans="1:49" x14ac:dyDescent="0.25">
      <c r="A39" s="1">
        <v>2075</v>
      </c>
      <c r="C39" s="4">
        <f t="shared" si="0"/>
        <v>6.0624118997830969</v>
      </c>
      <c r="D39" s="4">
        <f t="shared" si="0"/>
        <v>0.81863901034723008</v>
      </c>
      <c r="E39" s="4">
        <f t="shared" si="0"/>
        <v>5.0933240315921307</v>
      </c>
      <c r="F39" s="4">
        <f t="shared" si="0"/>
        <v>7.1225872417202707</v>
      </c>
      <c r="G39" s="5">
        <v>5.5858298999182363</v>
      </c>
      <c r="H39" s="6">
        <v>0.93045633429611974</v>
      </c>
      <c r="I39" s="6">
        <v>4.5691513913281012</v>
      </c>
      <c r="J39" s="7">
        <v>6.748672385542041</v>
      </c>
      <c r="K39" s="5">
        <v>6.6340079724961472</v>
      </c>
      <c r="L39" s="6">
        <v>0.93003801132491504</v>
      </c>
      <c r="M39" s="6">
        <v>5.5876872663716606</v>
      </c>
      <c r="N39" s="7">
        <v>8.0435459318065519</v>
      </c>
      <c r="O39" s="5">
        <v>5.3924674737294227</v>
      </c>
      <c r="P39" s="6">
        <v>0.54550129242744061</v>
      </c>
      <c r="Q39" s="6">
        <v>4.6915414308547083</v>
      </c>
      <c r="R39" s="7">
        <v>5.9891537039008425</v>
      </c>
      <c r="S39" s="5">
        <v>6.6373422529885806</v>
      </c>
      <c r="T39" s="6">
        <v>0.86856040334044515</v>
      </c>
      <c r="U39" s="6">
        <v>5.5249160378140498</v>
      </c>
      <c r="V39" s="7">
        <v>7.7089769456316484</v>
      </c>
      <c r="X39" s="4">
        <f t="shared" si="1"/>
        <v>4.4867748644053496</v>
      </c>
      <c r="Y39" s="4">
        <f t="shared" si="2"/>
        <v>0.60605996028227604</v>
      </c>
      <c r="Z39" s="4">
        <f t="shared" si="3"/>
        <v>3.769687582135274</v>
      </c>
      <c r="AA39" s="4">
        <f t="shared" si="4"/>
        <v>5.2694058572356379</v>
      </c>
      <c r="AB39" s="5">
        <v>4.3160458113146412</v>
      </c>
      <c r="AC39" s="6">
        <v>0.7189427956459481</v>
      </c>
      <c r="AD39" s="6">
        <v>3.5304810703406457</v>
      </c>
      <c r="AE39" s="7">
        <v>5.2145481877240618</v>
      </c>
      <c r="AF39" s="5">
        <v>4.7193837954156486</v>
      </c>
      <c r="AG39" s="6">
        <v>0.66162210506296593</v>
      </c>
      <c r="AH39" s="6">
        <v>3.9750390485048652</v>
      </c>
      <c r="AI39" s="7">
        <v>5.7221185873803009</v>
      </c>
      <c r="AJ39" s="5">
        <v>4.124715090596716</v>
      </c>
      <c r="AK39" s="6">
        <v>0.41725562996476523</v>
      </c>
      <c r="AL39" s="6">
        <v>3.5885745871032229</v>
      </c>
      <c r="AM39" s="7">
        <v>4.5811222381464045</v>
      </c>
      <c r="AN39" s="5">
        <v>4.7869547602943934</v>
      </c>
      <c r="AO39" s="6">
        <v>0.62641931045542476</v>
      </c>
      <c r="AP39" s="6">
        <v>3.9846556225923617</v>
      </c>
      <c r="AQ39" s="7">
        <v>5.5598344156917836</v>
      </c>
      <c r="AR39" s="19">
        <f t="shared" si="5"/>
        <v>-0.22732236952331503</v>
      </c>
      <c r="AS39" s="19">
        <f t="shared" si="6"/>
        <v>-0.28860745796784021</v>
      </c>
      <c r="AT39" s="19">
        <f t="shared" si="7"/>
        <v>-0.23509689938953512</v>
      </c>
      <c r="AU39" s="19">
        <f t="shared" si="8"/>
        <v>-0.27878440227502471</v>
      </c>
    </row>
    <row r="40" spans="1:49" x14ac:dyDescent="0.25">
      <c r="A40" s="1">
        <v>2080</v>
      </c>
      <c r="C40" s="4">
        <f t="shared" si="0"/>
        <v>6.080584390934983</v>
      </c>
      <c r="D40" s="4">
        <f t="shared" si="0"/>
        <v>0.79896631783057293</v>
      </c>
      <c r="E40" s="4">
        <f t="shared" si="0"/>
        <v>5.1863874190295238</v>
      </c>
      <c r="F40" s="4">
        <f t="shared" si="0"/>
        <v>7.1815955815359649</v>
      </c>
      <c r="G40" s="5">
        <v>5.5594059597688297</v>
      </c>
      <c r="H40" s="6">
        <v>0.90044850381331132</v>
      </c>
      <c r="I40" s="6">
        <v>4.5667091234159294</v>
      </c>
      <c r="J40" s="7">
        <v>6.7741457531323945</v>
      </c>
      <c r="K40" s="5">
        <v>6.6150816579484975</v>
      </c>
      <c r="L40" s="6">
        <v>0.89153278788152746</v>
      </c>
      <c r="M40" s="6">
        <v>5.6346850645820048</v>
      </c>
      <c r="N40" s="7">
        <v>7.905507277960699</v>
      </c>
      <c r="O40" s="5">
        <v>5.6927793461893268</v>
      </c>
      <c r="P40" s="6">
        <v>0.56481671987121784</v>
      </c>
      <c r="Q40" s="6">
        <v>5.0026916953950149</v>
      </c>
      <c r="R40" s="7">
        <v>6.3654681921943723</v>
      </c>
      <c r="S40" s="5">
        <v>6.4550705998332774</v>
      </c>
      <c r="T40" s="6">
        <v>0.8390672597562352</v>
      </c>
      <c r="U40" s="6">
        <v>5.5414637927251444</v>
      </c>
      <c r="V40" s="7">
        <v>7.681261102856392</v>
      </c>
      <c r="X40" s="4">
        <f t="shared" si="1"/>
        <v>4.5106917627477321</v>
      </c>
      <c r="Y40" s="4">
        <f t="shared" si="2"/>
        <v>0.59309578520451112</v>
      </c>
      <c r="Z40" s="4">
        <f t="shared" si="3"/>
        <v>3.8465596437379164</v>
      </c>
      <c r="AA40" s="4">
        <f t="shared" si="4"/>
        <v>5.3266721813729969</v>
      </c>
      <c r="AB40" s="5">
        <v>4.2969854953902651</v>
      </c>
      <c r="AC40" s="6">
        <v>0.69597618670620609</v>
      </c>
      <c r="AD40" s="6">
        <v>3.5297085708417311</v>
      </c>
      <c r="AE40" s="7">
        <v>5.2358842393441334</v>
      </c>
      <c r="AF40" s="5">
        <v>4.7283665909993946</v>
      </c>
      <c r="AG40" s="6">
        <v>0.63725499804440733</v>
      </c>
      <c r="AH40" s="6">
        <v>4.0275930045639736</v>
      </c>
      <c r="AI40" s="7">
        <v>5.65074453058293</v>
      </c>
      <c r="AJ40" s="5">
        <v>4.3219395821085973</v>
      </c>
      <c r="AK40" s="6">
        <v>0.42880701847019653</v>
      </c>
      <c r="AL40" s="6">
        <v>3.7980272799237724</v>
      </c>
      <c r="AM40" s="7">
        <v>4.8326427682312572</v>
      </c>
      <c r="AN40" s="5">
        <v>4.6954753824926714</v>
      </c>
      <c r="AO40" s="6">
        <v>0.61034493759723474</v>
      </c>
      <c r="AP40" s="6">
        <v>4.0309097196221879</v>
      </c>
      <c r="AQ40" s="7">
        <v>5.5874171873336671</v>
      </c>
      <c r="AR40" s="19">
        <f t="shared" si="5"/>
        <v>-0.22707830180314056</v>
      </c>
      <c r="AS40" s="19">
        <f t="shared" si="6"/>
        <v>-0.28521417640885488</v>
      </c>
      <c r="AT40" s="19">
        <f t="shared" si="7"/>
        <v>-0.24080324929480218</v>
      </c>
      <c r="AU40" s="19">
        <f t="shared" si="8"/>
        <v>-0.27259116536789746</v>
      </c>
    </row>
    <row r="41" spans="1:49" x14ac:dyDescent="0.25">
      <c r="A41" s="1">
        <v>2085</v>
      </c>
      <c r="C41" s="4">
        <f t="shared" si="0"/>
        <v>6.0598454391068373</v>
      </c>
      <c r="D41" s="4">
        <f t="shared" si="0"/>
        <v>0.7988543149484213</v>
      </c>
      <c r="E41" s="4">
        <f t="shared" si="0"/>
        <v>5.1122094726453717</v>
      </c>
      <c r="F41" s="4">
        <f t="shared" si="0"/>
        <v>7.0255790205825992</v>
      </c>
      <c r="G41" s="5">
        <v>5.4544116243994907</v>
      </c>
      <c r="H41" s="6">
        <v>0.92432431297241591</v>
      </c>
      <c r="I41" s="6">
        <v>4.3543325282581939</v>
      </c>
      <c r="J41" s="7">
        <v>6.5890467927130185</v>
      </c>
      <c r="K41" s="5">
        <v>6.5809342249190372</v>
      </c>
      <c r="L41" s="6">
        <v>0.86916483562765845</v>
      </c>
      <c r="M41" s="6">
        <v>5.5940760200480595</v>
      </c>
      <c r="N41" s="7">
        <v>7.7819297570429953</v>
      </c>
      <c r="O41" s="5">
        <v>5.7799200471543504</v>
      </c>
      <c r="P41" s="6">
        <v>0.66836710636269681</v>
      </c>
      <c r="Q41" s="6">
        <v>4.9558222430044685</v>
      </c>
      <c r="R41" s="7">
        <v>6.5757644911171766</v>
      </c>
      <c r="S41" s="5">
        <v>6.424115859954469</v>
      </c>
      <c r="T41" s="6">
        <v>0.73356100483091402</v>
      </c>
      <c r="U41" s="6">
        <v>5.5446070992707623</v>
      </c>
      <c r="V41" s="7">
        <v>7.1555750414572037</v>
      </c>
      <c r="X41" s="4">
        <f t="shared" si="1"/>
        <v>4.5005504692549909</v>
      </c>
      <c r="Y41" s="4">
        <f t="shared" si="2"/>
        <v>0.59524391796881293</v>
      </c>
      <c r="Z41" s="4">
        <f t="shared" si="3"/>
        <v>3.7939978675312567</v>
      </c>
      <c r="AA41" s="4">
        <f t="shared" si="4"/>
        <v>5.2197625256481182</v>
      </c>
      <c r="AB41" s="5">
        <v>4.2519166480737933</v>
      </c>
      <c r="AC41" s="6">
        <v>0.72054516695546977</v>
      </c>
      <c r="AD41" s="6">
        <v>3.3943640933385946</v>
      </c>
      <c r="AE41" s="7">
        <v>5.1364069458102506</v>
      </c>
      <c r="AF41" s="5">
        <v>4.6942442435854925</v>
      </c>
      <c r="AG41" s="6">
        <v>0.61998371157132526</v>
      </c>
      <c r="AH41" s="6">
        <v>3.9903087096442302</v>
      </c>
      <c r="AI41" s="7">
        <v>5.5509260110307741</v>
      </c>
      <c r="AJ41" s="5">
        <v>4.3870345628503635</v>
      </c>
      <c r="AK41" s="6">
        <v>0.50729933500187985</v>
      </c>
      <c r="AL41" s="6">
        <v>3.7615336008163673</v>
      </c>
      <c r="AM41" s="7">
        <v>4.9910908566802901</v>
      </c>
      <c r="AN41" s="5">
        <v>4.6690064225103125</v>
      </c>
      <c r="AO41" s="6">
        <v>0.53314745834657651</v>
      </c>
      <c r="AP41" s="6">
        <v>4.0297850663258341</v>
      </c>
      <c r="AQ41" s="7">
        <v>5.2006262890711579</v>
      </c>
      <c r="AR41" s="19">
        <f t="shared" si="5"/>
        <v>-0.2204628214978343</v>
      </c>
      <c r="AS41" s="19">
        <f t="shared" si="6"/>
        <v>-0.28669029606609631</v>
      </c>
      <c r="AT41" s="19">
        <f t="shared" si="7"/>
        <v>-0.2409869812973886</v>
      </c>
      <c r="AU41" s="19">
        <f t="shared" si="8"/>
        <v>-0.2732063797891397</v>
      </c>
    </row>
    <row r="42" spans="1:49" x14ac:dyDescent="0.25">
      <c r="G42" s="5"/>
      <c r="H42" s="6"/>
      <c r="I42" s="6"/>
      <c r="J42" s="7"/>
      <c r="K42" s="5"/>
      <c r="L42" s="6"/>
      <c r="M42" s="6"/>
      <c r="N42" s="7"/>
      <c r="O42" s="5"/>
      <c r="P42" s="6"/>
      <c r="Q42" s="6"/>
      <c r="R42" s="7"/>
      <c r="S42" s="5"/>
      <c r="T42" s="6"/>
      <c r="U42" s="6"/>
      <c r="V42" s="7"/>
      <c r="AB42" s="5"/>
      <c r="AC42" s="6"/>
      <c r="AD42" s="6"/>
      <c r="AE42" s="7"/>
      <c r="AF42" s="5"/>
      <c r="AG42" s="6"/>
      <c r="AH42" s="6"/>
      <c r="AI42" s="7"/>
      <c r="AJ42" s="5"/>
      <c r="AK42" s="6"/>
      <c r="AL42" s="6"/>
      <c r="AM42" s="7"/>
      <c r="AN42" s="5"/>
      <c r="AO42" s="6"/>
      <c r="AP42" s="6"/>
      <c r="AQ42" s="7"/>
    </row>
    <row r="43" spans="1:49" x14ac:dyDescent="0.25">
      <c r="A43" s="1">
        <v>2015</v>
      </c>
      <c r="C43" s="29">
        <f>C27*25.406</f>
        <v>150.94741774563116</v>
      </c>
      <c r="D43" s="29">
        <f t="shared" ref="D43:F43" si="9">D27*25.406</f>
        <v>22.732832570278575</v>
      </c>
      <c r="E43" s="29">
        <f t="shared" si="9"/>
        <v>124.78938654227235</v>
      </c>
      <c r="F43" s="29">
        <f t="shared" si="9"/>
        <v>180.30708955251663</v>
      </c>
      <c r="G43" s="5"/>
      <c r="H43" s="6"/>
      <c r="I43" s="6"/>
      <c r="J43" s="7"/>
      <c r="K43" s="5"/>
      <c r="L43" s="6"/>
      <c r="M43" s="6"/>
      <c r="N43" s="7"/>
      <c r="O43" s="5"/>
      <c r="P43" s="6"/>
      <c r="Q43" s="6"/>
      <c r="R43" s="7"/>
      <c r="S43" s="5"/>
      <c r="T43" s="6"/>
      <c r="U43" s="6"/>
      <c r="V43" s="7"/>
      <c r="W43" s="4">
        <f>AVERAGE(W21:W25)</f>
        <v>3.9907180529400592</v>
      </c>
      <c r="X43" s="29">
        <f>X27*25.406</f>
        <v>111.72549794628333</v>
      </c>
      <c r="Y43" s="29">
        <f t="shared" ref="Y43:AA43" si="10">Y27*25.406</f>
        <v>16.767882055119081</v>
      </c>
      <c r="Z43" s="29">
        <f t="shared" si="10"/>
        <v>92.378106767445161</v>
      </c>
      <c r="AA43" s="29">
        <f t="shared" si="10"/>
        <v>133.35972554493554</v>
      </c>
      <c r="AB43" s="5"/>
      <c r="AC43" s="6"/>
      <c r="AD43" s="6"/>
      <c r="AE43" s="7"/>
      <c r="AF43" s="5"/>
      <c r="AG43" s="6"/>
      <c r="AH43" s="6"/>
      <c r="AI43" s="7"/>
      <c r="AJ43" s="5"/>
      <c r="AK43" s="6"/>
      <c r="AL43" s="6"/>
      <c r="AM43" s="7"/>
      <c r="AN43" s="5"/>
      <c r="AO43" s="6"/>
      <c r="AP43" s="6"/>
      <c r="AQ43" s="7"/>
      <c r="AR43" s="19">
        <f>AVERAGE(AR27:AR41)</f>
        <v>-0.22535435188828165</v>
      </c>
      <c r="AS43" s="19">
        <f t="shared" ref="AS43:AU43" si="11">AVERAGE(AS27:AS41)</f>
        <v>-0.29013434060593629</v>
      </c>
      <c r="AT43" s="19">
        <f t="shared" si="11"/>
        <v>-0.23593549521689891</v>
      </c>
      <c r="AU43" s="19">
        <f t="shared" si="11"/>
        <v>-0.27512544641285958</v>
      </c>
      <c r="AW43" s="19" t="e">
        <f>(W43-B43)/B43</f>
        <v>#DIV/0!</v>
      </c>
    </row>
    <row r="44" spans="1:49" x14ac:dyDescent="0.25">
      <c r="A44" s="30">
        <v>2020</v>
      </c>
      <c r="B44" s="28"/>
      <c r="C44" s="31">
        <f t="shared" ref="C44:F57" si="12">C28*25.406</f>
        <v>149.76399958286069</v>
      </c>
      <c r="D44" s="31">
        <f t="shared" si="12"/>
        <v>22.212110188997787</v>
      </c>
      <c r="E44" s="31">
        <f t="shared" si="12"/>
        <v>125.60538999467779</v>
      </c>
      <c r="F44" s="31">
        <f t="shared" si="12"/>
        <v>175.02750460339482</v>
      </c>
      <c r="G44" s="11"/>
      <c r="H44" s="12"/>
      <c r="I44" s="12"/>
      <c r="J44" s="13"/>
      <c r="K44" s="8"/>
      <c r="L44" s="9"/>
      <c r="M44" s="9"/>
      <c r="N44" s="10"/>
      <c r="O44" s="8"/>
      <c r="P44" s="9"/>
      <c r="Q44" s="9"/>
      <c r="R44" s="10"/>
      <c r="S44" s="8"/>
      <c r="T44" s="9"/>
      <c r="U44" s="9"/>
      <c r="V44" s="10"/>
      <c r="W44" s="4">
        <f>STDEV(W21:W25)</f>
        <v>0.11397945875934909</v>
      </c>
      <c r="X44" s="31">
        <f t="shared" ref="X44:AA44" si="13">X28*25.406</f>
        <v>110.92861991243417</v>
      </c>
      <c r="Y44" s="31">
        <f t="shared" si="13"/>
        <v>16.369029558056813</v>
      </c>
      <c r="Z44" s="31">
        <f t="shared" si="13"/>
        <v>93.038177024196571</v>
      </c>
      <c r="AA44" s="31">
        <f t="shared" si="13"/>
        <v>129.52078998477739</v>
      </c>
      <c r="AB44" s="11"/>
      <c r="AC44" s="12"/>
      <c r="AD44" s="12"/>
      <c r="AE44" s="13"/>
      <c r="AF44" s="8"/>
      <c r="AG44" s="9"/>
      <c r="AH44" s="9"/>
      <c r="AI44" s="10"/>
      <c r="AJ44" s="8"/>
      <c r="AK44" s="9"/>
      <c r="AL44" s="9"/>
      <c r="AM44" s="10"/>
      <c r="AN44" s="8"/>
      <c r="AO44" s="9"/>
      <c r="AP44" s="9"/>
      <c r="AQ44" s="10"/>
      <c r="AR44" s="20">
        <f>1+AR43</f>
        <v>0.77464564811171832</v>
      </c>
      <c r="AS44" s="20">
        <f t="shared" ref="AS44:AW44" si="14">1+AS43</f>
        <v>0.70986565939406376</v>
      </c>
      <c r="AT44" s="20">
        <f t="shared" si="14"/>
        <v>0.76406450478310106</v>
      </c>
      <c r="AU44" s="20">
        <f t="shared" si="14"/>
        <v>0.72487455358714037</v>
      </c>
      <c r="AW44" s="20" t="e">
        <f t="shared" si="14"/>
        <v>#DIV/0!</v>
      </c>
    </row>
    <row r="45" spans="1:49" x14ac:dyDescent="0.25">
      <c r="A45" s="1">
        <v>2025</v>
      </c>
      <c r="C45" s="29">
        <f t="shared" si="12"/>
        <v>149.40385200640875</v>
      </c>
      <c r="D45" s="29">
        <f t="shared" si="12"/>
        <v>22.680164330371849</v>
      </c>
      <c r="E45" s="29">
        <f t="shared" si="12"/>
        <v>124.18023832865954</v>
      </c>
      <c r="F45" s="29">
        <f t="shared" si="12"/>
        <v>175.93283527914303</v>
      </c>
      <c r="X45" s="29">
        <f t="shared" ref="X45:AA45" si="15">X29*25.406</f>
        <v>111.06836526088998</v>
      </c>
      <c r="Y45" s="29">
        <f t="shared" si="15"/>
        <v>16.773302998739986</v>
      </c>
      <c r="Z45" s="29">
        <f t="shared" si="15"/>
        <v>92.336297759548899</v>
      </c>
      <c r="AA45" s="29">
        <f t="shared" si="15"/>
        <v>130.64976774187861</v>
      </c>
    </row>
    <row r="46" spans="1:49" x14ac:dyDescent="0.25">
      <c r="A46" s="1">
        <v>2030</v>
      </c>
      <c r="C46" s="29">
        <f t="shared" si="12"/>
        <v>150.29916182392739</v>
      </c>
      <c r="D46" s="29">
        <f t="shared" si="12"/>
        <v>22.252229461198922</v>
      </c>
      <c r="E46" s="29">
        <f t="shared" si="12"/>
        <v>126.00115362166066</v>
      </c>
      <c r="F46" s="29">
        <f t="shared" si="12"/>
        <v>175.03381395619419</v>
      </c>
      <c r="X46" s="29">
        <f t="shared" ref="X46:AA46" si="16">X30*25.406</f>
        <v>111.60595295860679</v>
      </c>
      <c r="Y46" s="29">
        <f t="shared" si="16"/>
        <v>16.460104979570229</v>
      </c>
      <c r="Z46" s="29">
        <f t="shared" si="16"/>
        <v>93.671119151161605</v>
      </c>
      <c r="AA46" s="29">
        <f t="shared" si="16"/>
        <v>129.89206626440392</v>
      </c>
    </row>
    <row r="47" spans="1:49" x14ac:dyDescent="0.25">
      <c r="A47" s="1">
        <v>2035</v>
      </c>
      <c r="C47" s="29">
        <f t="shared" si="12"/>
        <v>150.21774414161575</v>
      </c>
      <c r="D47" s="29">
        <f t="shared" si="12"/>
        <v>22.343123605250135</v>
      </c>
      <c r="E47" s="29">
        <f t="shared" si="12"/>
        <v>125.24887179400341</v>
      </c>
      <c r="F47" s="29">
        <f t="shared" si="12"/>
        <v>178.19860489899915</v>
      </c>
      <c r="X47" s="29">
        <f t="shared" ref="X47:AA47" si="17">X31*25.406</f>
        <v>111.6414117541849</v>
      </c>
      <c r="Y47" s="29">
        <f t="shared" si="17"/>
        <v>16.551075748718524</v>
      </c>
      <c r="Z47" s="29">
        <f t="shared" si="17"/>
        <v>93.124768226734034</v>
      </c>
      <c r="AA47" s="29">
        <f t="shared" si="17"/>
        <v>132.38727572509444</v>
      </c>
    </row>
    <row r="48" spans="1:49" x14ac:dyDescent="0.25">
      <c r="A48" s="1">
        <v>2040</v>
      </c>
      <c r="C48" s="29">
        <f t="shared" si="12"/>
        <v>152.50963379013706</v>
      </c>
      <c r="D48" s="29">
        <f t="shared" si="12"/>
        <v>20.168739783228698</v>
      </c>
      <c r="E48" s="29">
        <f t="shared" si="12"/>
        <v>129.06109765541427</v>
      </c>
      <c r="F48" s="29">
        <f t="shared" si="12"/>
        <v>180.19940862964933</v>
      </c>
      <c r="X48" s="29">
        <f t="shared" ref="X48:AA48" si="18">X32*25.406</f>
        <v>112.62533515266887</v>
      </c>
      <c r="Y48" s="29">
        <f t="shared" si="18"/>
        <v>14.87428203117417</v>
      </c>
      <c r="Z48" s="29">
        <f t="shared" si="18"/>
        <v>95.384737285616922</v>
      </c>
      <c r="AA48" s="29">
        <f t="shared" si="18"/>
        <v>133.06845979451967</v>
      </c>
    </row>
    <row r="49" spans="1:27" x14ac:dyDescent="0.25">
      <c r="A49" s="1">
        <v>2045</v>
      </c>
      <c r="C49" s="29">
        <f t="shared" si="12"/>
        <v>153.10195501318094</v>
      </c>
      <c r="D49" s="29">
        <f t="shared" si="12"/>
        <v>20.089267375212032</v>
      </c>
      <c r="E49" s="29">
        <f t="shared" si="12"/>
        <v>131.43088587694217</v>
      </c>
      <c r="F49" s="29">
        <f t="shared" si="12"/>
        <v>180.72706984688534</v>
      </c>
      <c r="X49" s="29">
        <f t="shared" ref="X49:AA49" si="19">X33*25.406</f>
        <v>113.43927754570439</v>
      </c>
      <c r="Y49" s="29">
        <f t="shared" si="19"/>
        <v>14.869294570605664</v>
      </c>
      <c r="Z49" s="29">
        <f t="shared" si="19"/>
        <v>97.463148762140264</v>
      </c>
      <c r="AA49" s="29">
        <f t="shared" si="19"/>
        <v>133.875229894813</v>
      </c>
    </row>
    <row r="50" spans="1:27" x14ac:dyDescent="0.25">
      <c r="A50" s="30">
        <v>2050</v>
      </c>
      <c r="B50" s="28"/>
      <c r="C50" s="31">
        <f t="shared" si="12"/>
        <v>155.10853503184092</v>
      </c>
      <c r="D50" s="31">
        <f t="shared" si="12"/>
        <v>20.354072741912489</v>
      </c>
      <c r="E50" s="31">
        <f t="shared" si="12"/>
        <v>132.63226965944699</v>
      </c>
      <c r="F50" s="31">
        <f t="shared" si="12"/>
        <v>181.49301182137873</v>
      </c>
      <c r="X50" s="31">
        <f t="shared" ref="X50:AA50" si="20">X34*25.406</f>
        <v>114.67777623381484</v>
      </c>
      <c r="Y50" s="31">
        <f t="shared" si="20"/>
        <v>15.051911816597473</v>
      </c>
      <c r="Z50" s="31">
        <f t="shared" si="20"/>
        <v>98.124674286228355</v>
      </c>
      <c r="AA50" s="31">
        <f t="shared" si="20"/>
        <v>134.19989699408893</v>
      </c>
    </row>
    <row r="51" spans="1:27" x14ac:dyDescent="0.25">
      <c r="A51" s="1">
        <v>2055</v>
      </c>
      <c r="C51" s="29">
        <f t="shared" si="12"/>
        <v>155.98889909107797</v>
      </c>
      <c r="D51" s="29">
        <f t="shared" si="12"/>
        <v>20.091035703895532</v>
      </c>
      <c r="E51" s="29">
        <f t="shared" si="12"/>
        <v>131.31206451536534</v>
      </c>
      <c r="F51" s="29">
        <f t="shared" si="12"/>
        <v>179.37038918640138</v>
      </c>
      <c r="X51" s="29">
        <f t="shared" ref="X51:AA51" si="21">X35*25.406</f>
        <v>115.41314831387331</v>
      </c>
      <c r="Y51" s="29">
        <f t="shared" si="21"/>
        <v>14.897831001522308</v>
      </c>
      <c r="Z51" s="29">
        <f t="shared" si="21"/>
        <v>97.167852993154284</v>
      </c>
      <c r="AA51" s="29">
        <f t="shared" si="21"/>
        <v>132.75861491595415</v>
      </c>
    </row>
    <row r="52" spans="1:27" x14ac:dyDescent="0.25">
      <c r="A52" s="1">
        <v>2060</v>
      </c>
      <c r="C52" s="29">
        <f t="shared" si="12"/>
        <v>154.94980743242371</v>
      </c>
      <c r="D52" s="29">
        <f t="shared" si="12"/>
        <v>19.870400051708963</v>
      </c>
      <c r="E52" s="29">
        <f t="shared" si="12"/>
        <v>131.70808695498422</v>
      </c>
      <c r="F52" s="29">
        <f t="shared" si="12"/>
        <v>179.73656017409448</v>
      </c>
      <c r="X52" s="29">
        <f t="shared" ref="X52:AA52" si="22">X36*25.406</f>
        <v>114.65808002217641</v>
      </c>
      <c r="Y52" s="29">
        <f t="shared" si="22"/>
        <v>14.73108638620338</v>
      </c>
      <c r="Z52" s="29">
        <f t="shared" si="22"/>
        <v>97.492326819021457</v>
      </c>
      <c r="AA52" s="29">
        <f t="shared" si="22"/>
        <v>132.96843084048359</v>
      </c>
    </row>
    <row r="53" spans="1:27" x14ac:dyDescent="0.25">
      <c r="A53" s="1">
        <v>2065</v>
      </c>
      <c r="C53" s="29">
        <f t="shared" si="12"/>
        <v>155.10665226297962</v>
      </c>
      <c r="D53" s="29">
        <f t="shared" si="12"/>
        <v>20.412552292180113</v>
      </c>
      <c r="E53" s="29">
        <f t="shared" si="12"/>
        <v>131.39375402413222</v>
      </c>
      <c r="F53" s="29">
        <f t="shared" si="12"/>
        <v>178.43133524173706</v>
      </c>
      <c r="X53" s="29">
        <f t="shared" ref="X53:AA53" si="23">X37*25.406</f>
        <v>114.48156389893488</v>
      </c>
      <c r="Y53" s="29">
        <f t="shared" si="23"/>
        <v>15.092515672055519</v>
      </c>
      <c r="Z53" s="29">
        <f t="shared" si="23"/>
        <v>96.983482050238848</v>
      </c>
      <c r="AA53" s="29">
        <f t="shared" si="23"/>
        <v>131.75082362490249</v>
      </c>
    </row>
    <row r="54" spans="1:27" x14ac:dyDescent="0.25">
      <c r="A54" s="1">
        <v>2070</v>
      </c>
      <c r="C54" s="29">
        <f t="shared" si="12"/>
        <v>153.4474760724037</v>
      </c>
      <c r="D54" s="29">
        <f t="shared" si="12"/>
        <v>21.080055585420702</v>
      </c>
      <c r="E54" s="29">
        <f t="shared" si="12"/>
        <v>128.31351696745702</v>
      </c>
      <c r="F54" s="29">
        <f t="shared" si="12"/>
        <v>180.60501783875895</v>
      </c>
      <c r="X54" s="29">
        <f t="shared" ref="X54:AA54" si="24">X38*25.406</f>
        <v>113.64855117931491</v>
      </c>
      <c r="Y54" s="29">
        <f t="shared" si="24"/>
        <v>15.636281078700453</v>
      </c>
      <c r="Z54" s="29">
        <f t="shared" si="24"/>
        <v>94.991602411147142</v>
      </c>
      <c r="AA54" s="29">
        <f t="shared" si="24"/>
        <v>133.77511375089711</v>
      </c>
    </row>
    <row r="55" spans="1:27" x14ac:dyDescent="0.25">
      <c r="A55" s="1">
        <v>2075</v>
      </c>
      <c r="C55" s="29">
        <f t="shared" si="12"/>
        <v>154.02163672588935</v>
      </c>
      <c r="D55" s="29">
        <f t="shared" si="12"/>
        <v>20.798342696881726</v>
      </c>
      <c r="E55" s="29">
        <f t="shared" si="12"/>
        <v>129.40099034662967</v>
      </c>
      <c r="F55" s="29">
        <f t="shared" si="12"/>
        <v>180.95645146314519</v>
      </c>
      <c r="X55" s="29">
        <f t="shared" ref="X55:AA55" si="25">X39*25.406</f>
        <v>113.99100220508231</v>
      </c>
      <c r="Y55" s="29">
        <f t="shared" si="25"/>
        <v>15.397559350931504</v>
      </c>
      <c r="Z55" s="29">
        <f t="shared" si="25"/>
        <v>95.772682711728763</v>
      </c>
      <c r="AA55" s="29">
        <f t="shared" si="25"/>
        <v>133.87452520892862</v>
      </c>
    </row>
    <row r="56" spans="1:27" x14ac:dyDescent="0.25">
      <c r="A56" s="1">
        <v>2080</v>
      </c>
      <c r="C56" s="29">
        <f t="shared" si="12"/>
        <v>154.48332703609418</v>
      </c>
      <c r="D56" s="29">
        <f t="shared" si="12"/>
        <v>20.298538270803533</v>
      </c>
      <c r="E56" s="29">
        <f t="shared" si="12"/>
        <v>131.76535876786409</v>
      </c>
      <c r="F56" s="29">
        <f t="shared" si="12"/>
        <v>182.45561734450271</v>
      </c>
      <c r="X56" s="29">
        <f t="shared" ref="X56:AA56" si="26">X40*25.406</f>
        <v>114.59863492436888</v>
      </c>
      <c r="Y56" s="29">
        <f t="shared" si="26"/>
        <v>15.06819151890581</v>
      </c>
      <c r="Z56" s="29">
        <f t="shared" si="26"/>
        <v>97.725694308805501</v>
      </c>
      <c r="AA56" s="29">
        <f t="shared" si="26"/>
        <v>135.32943343996234</v>
      </c>
    </row>
    <row r="57" spans="1:27" x14ac:dyDescent="0.25">
      <c r="A57" s="30">
        <v>2085</v>
      </c>
      <c r="B57" s="28"/>
      <c r="C57" s="31">
        <f t="shared" si="12"/>
        <v>153.9564332259483</v>
      </c>
      <c r="D57" s="31">
        <f t="shared" si="12"/>
        <v>20.295692725579592</v>
      </c>
      <c r="E57" s="31">
        <f t="shared" si="12"/>
        <v>129.8807938620283</v>
      </c>
      <c r="F57" s="31">
        <f t="shared" si="12"/>
        <v>178.4918605969215</v>
      </c>
      <c r="X57" s="31">
        <f t="shared" ref="X57:AA57" si="27">X41*25.406</f>
        <v>114.3409852218923</v>
      </c>
      <c r="Y57" s="31">
        <f t="shared" si="27"/>
        <v>15.12276697991566</v>
      </c>
      <c r="Z57" s="31">
        <f t="shared" si="27"/>
        <v>96.390309822499106</v>
      </c>
      <c r="AA57" s="31">
        <f t="shared" si="27"/>
        <v>132.61328672661608</v>
      </c>
    </row>
  </sheetData>
  <mergeCells count="8">
    <mergeCell ref="AJ2:AM2"/>
    <mergeCell ref="AN2:AQ2"/>
    <mergeCell ref="G2:J2"/>
    <mergeCell ref="K2:N2"/>
    <mergeCell ref="O2:R2"/>
    <mergeCell ref="S2:V2"/>
    <mergeCell ref="AB2:AE2"/>
    <mergeCell ref="AF2:AI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57"/>
  <sheetViews>
    <sheetView tabSelected="1" zoomScale="60" zoomScaleNormal="60" workbookViewId="0">
      <selection activeCell="C43" sqref="C43:F43"/>
    </sheetView>
  </sheetViews>
  <sheetFormatPr defaultRowHeight="15" x14ac:dyDescent="0.25"/>
  <cols>
    <col min="1" max="1" width="8.85546875" style="1"/>
    <col min="2" max="2" width="8.85546875" style="4"/>
    <col min="3" max="6" width="9.140625" style="4"/>
    <col min="7" max="10" width="7.7109375" customWidth="1"/>
    <col min="11" max="22" width="7.7109375" style="4" customWidth="1"/>
    <col min="23" max="23" width="8.85546875" style="4"/>
    <col min="24" max="27" width="9.140625" style="4"/>
    <col min="28" max="31" width="7.7109375" customWidth="1"/>
    <col min="32" max="43" width="7.7109375" style="4" customWidth="1"/>
  </cols>
  <sheetData>
    <row r="1" spans="1:43" x14ac:dyDescent="0.25">
      <c r="A1" s="3" t="s">
        <v>0</v>
      </c>
    </row>
    <row r="2" spans="1:43" x14ac:dyDescent="0.25">
      <c r="A2" s="1" t="s">
        <v>1</v>
      </c>
      <c r="B2" s="4" t="s">
        <v>2</v>
      </c>
      <c r="C2" s="4" t="s">
        <v>12</v>
      </c>
      <c r="G2" s="24" t="s">
        <v>7</v>
      </c>
      <c r="H2" s="25"/>
      <c r="I2" s="25"/>
      <c r="J2" s="26"/>
      <c r="K2" s="21" t="s">
        <v>8</v>
      </c>
      <c r="L2" s="22"/>
      <c r="M2" s="22"/>
      <c r="N2" s="23"/>
      <c r="O2" s="21" t="s">
        <v>10</v>
      </c>
      <c r="P2" s="22"/>
      <c r="Q2" s="22"/>
      <c r="R2" s="23"/>
      <c r="S2" s="21" t="s">
        <v>9</v>
      </c>
      <c r="T2" s="22"/>
      <c r="U2" s="22"/>
      <c r="V2" s="23"/>
      <c r="AB2" s="24" t="s">
        <v>7</v>
      </c>
      <c r="AC2" s="25"/>
      <c r="AD2" s="25"/>
      <c r="AE2" s="26"/>
      <c r="AF2" s="21" t="s">
        <v>8</v>
      </c>
      <c r="AG2" s="22"/>
      <c r="AH2" s="22"/>
      <c r="AI2" s="23"/>
      <c r="AJ2" s="21" t="s">
        <v>10</v>
      </c>
      <c r="AK2" s="22"/>
      <c r="AL2" s="22"/>
      <c r="AM2" s="23"/>
      <c r="AN2" s="21" t="s">
        <v>9</v>
      </c>
      <c r="AO2" s="22"/>
      <c r="AP2" s="22"/>
      <c r="AQ2" s="23"/>
    </row>
    <row r="3" spans="1:43" s="15" customFormat="1" x14ac:dyDescent="0.25">
      <c r="A3" s="14"/>
      <c r="B3" s="15" t="s">
        <v>5</v>
      </c>
      <c r="C3" s="16" t="s">
        <v>3</v>
      </c>
      <c r="D3" s="17" t="s">
        <v>4</v>
      </c>
      <c r="E3" s="17">
        <v>0.1</v>
      </c>
      <c r="F3" s="18">
        <v>0.9</v>
      </c>
      <c r="G3" s="16" t="s">
        <v>3</v>
      </c>
      <c r="H3" s="17" t="s">
        <v>4</v>
      </c>
      <c r="I3" s="17">
        <v>0.05</v>
      </c>
      <c r="J3" s="18">
        <v>0.95</v>
      </c>
      <c r="K3" s="16" t="s">
        <v>3</v>
      </c>
      <c r="L3" s="17" t="s">
        <v>4</v>
      </c>
      <c r="M3" s="17">
        <v>0.05</v>
      </c>
      <c r="N3" s="18">
        <v>0.95</v>
      </c>
      <c r="O3" s="16" t="s">
        <v>3</v>
      </c>
      <c r="P3" s="17" t="s">
        <v>4</v>
      </c>
      <c r="Q3" s="17">
        <v>0.05</v>
      </c>
      <c r="R3" s="18">
        <v>0.95</v>
      </c>
      <c r="S3" s="16" t="s">
        <v>3</v>
      </c>
      <c r="T3" s="17" t="s">
        <v>4</v>
      </c>
      <c r="U3" s="17">
        <v>0.05</v>
      </c>
      <c r="V3" s="18">
        <v>0.95</v>
      </c>
      <c r="W3" s="15" t="s">
        <v>6</v>
      </c>
      <c r="AB3" s="16" t="s">
        <v>3</v>
      </c>
      <c r="AC3" s="17" t="s">
        <v>4</v>
      </c>
      <c r="AD3" s="17">
        <v>0.05</v>
      </c>
      <c r="AE3" s="18">
        <v>0.95</v>
      </c>
      <c r="AF3" s="16" t="s">
        <v>3</v>
      </c>
      <c r="AG3" s="17" t="s">
        <v>4</v>
      </c>
      <c r="AH3" s="17">
        <v>0.05</v>
      </c>
      <c r="AI3" s="18">
        <v>0.95</v>
      </c>
      <c r="AJ3" s="16" t="s">
        <v>3</v>
      </c>
      <c r="AK3" s="17" t="s">
        <v>4</v>
      </c>
      <c r="AL3" s="17">
        <v>0.05</v>
      </c>
      <c r="AM3" s="18">
        <v>0.95</v>
      </c>
      <c r="AN3" s="16" t="s">
        <v>3</v>
      </c>
      <c r="AO3" s="17" t="s">
        <v>4</v>
      </c>
      <c r="AP3" s="17">
        <v>0.05</v>
      </c>
      <c r="AQ3" s="18">
        <v>0.95</v>
      </c>
    </row>
    <row r="4" spans="1:43" x14ac:dyDescent="0.25">
      <c r="A4" s="27">
        <v>1907.9986301369863</v>
      </c>
      <c r="B4" s="28">
        <v>4.2227905210194319</v>
      </c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S4" s="5"/>
      <c r="T4" s="6"/>
      <c r="U4" s="6"/>
      <c r="V4" s="7"/>
      <c r="AB4" s="5"/>
      <c r="AC4" s="6"/>
      <c r="AD4" s="6"/>
      <c r="AE4" s="7"/>
      <c r="AF4" s="5"/>
      <c r="AG4" s="6"/>
      <c r="AH4" s="6"/>
      <c r="AI4" s="7"/>
      <c r="AJ4" s="5"/>
      <c r="AK4" s="6"/>
      <c r="AL4" s="6"/>
      <c r="AM4" s="7"/>
      <c r="AN4" s="5"/>
      <c r="AO4" s="6"/>
      <c r="AP4" s="6"/>
      <c r="AQ4" s="7"/>
    </row>
    <row r="5" spans="1:43" x14ac:dyDescent="0.25">
      <c r="A5" s="27">
        <v>1912.9986301369863</v>
      </c>
      <c r="B5" s="28">
        <v>4.1420697835489264</v>
      </c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S5" s="5"/>
      <c r="T5" s="6"/>
      <c r="U5" s="6"/>
      <c r="V5" s="7"/>
      <c r="AB5" s="5"/>
      <c r="AC5" s="6"/>
      <c r="AD5" s="6"/>
      <c r="AE5" s="7"/>
      <c r="AF5" s="5"/>
      <c r="AG5" s="6"/>
      <c r="AH5" s="6"/>
      <c r="AI5" s="7"/>
      <c r="AJ5" s="5"/>
      <c r="AK5" s="6"/>
      <c r="AL5" s="6"/>
      <c r="AM5" s="7"/>
      <c r="AN5" s="5"/>
      <c r="AO5" s="6"/>
      <c r="AP5" s="6"/>
      <c r="AQ5" s="7"/>
    </row>
    <row r="6" spans="1:43" x14ac:dyDescent="0.25">
      <c r="A6" s="27">
        <v>1917.9986301369863</v>
      </c>
      <c r="B6" s="28">
        <v>4.071222016869025</v>
      </c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S6" s="5"/>
      <c r="T6" s="6"/>
      <c r="U6" s="6"/>
      <c r="V6" s="7"/>
      <c r="AB6" s="5"/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  <c r="AN6" s="5"/>
      <c r="AO6" s="6"/>
      <c r="AP6" s="6"/>
      <c r="AQ6" s="7"/>
    </row>
    <row r="7" spans="1:43" x14ac:dyDescent="0.25">
      <c r="A7" s="27">
        <v>1922.9986301369863</v>
      </c>
      <c r="B7" s="28">
        <v>5.5906850050073089</v>
      </c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S7" s="5"/>
      <c r="T7" s="6"/>
      <c r="U7" s="6"/>
      <c r="V7" s="7"/>
      <c r="AB7" s="5"/>
      <c r="AC7" s="6"/>
      <c r="AD7" s="6"/>
      <c r="AE7" s="7"/>
      <c r="AF7" s="5"/>
      <c r="AG7" s="6"/>
      <c r="AH7" s="6"/>
      <c r="AI7" s="7"/>
      <c r="AJ7" s="5"/>
      <c r="AK7" s="6"/>
      <c r="AL7" s="6"/>
      <c r="AM7" s="7"/>
      <c r="AN7" s="5"/>
      <c r="AO7" s="6"/>
      <c r="AP7" s="6"/>
      <c r="AQ7" s="7"/>
    </row>
    <row r="8" spans="1:43" x14ac:dyDescent="0.25">
      <c r="A8" s="27">
        <v>1927.9986301369863</v>
      </c>
      <c r="B8" s="28">
        <v>6.4806378925860137</v>
      </c>
      <c r="C8" s="29">
        <f>AVERAGE(B4:B15)*25.406</f>
        <v>146.22820082900014</v>
      </c>
      <c r="D8" s="20">
        <f>STDEV(B4:B15)*25.406</f>
        <v>25.484901043175462</v>
      </c>
      <c r="E8" s="20">
        <f>PERCENTILE(B4:B15,0.9)*25.406</f>
        <v>164.60792432948355</v>
      </c>
      <c r="F8" s="20">
        <f>PERCENTILE(B4:B15,0.1)*25.406</f>
        <v>105.43850402646159</v>
      </c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S8" s="5"/>
      <c r="T8" s="6"/>
      <c r="U8" s="6"/>
      <c r="V8" s="7"/>
      <c r="AB8" s="5"/>
      <c r="AC8" s="6"/>
      <c r="AD8" s="6"/>
      <c r="AE8" s="7"/>
      <c r="AF8" s="5"/>
      <c r="AG8" s="6"/>
      <c r="AH8" s="6"/>
      <c r="AI8" s="7"/>
      <c r="AJ8" s="5"/>
      <c r="AK8" s="6"/>
      <c r="AL8" s="6"/>
      <c r="AM8" s="7"/>
      <c r="AN8" s="5"/>
      <c r="AO8" s="6"/>
      <c r="AP8" s="6"/>
      <c r="AQ8" s="7"/>
    </row>
    <row r="9" spans="1:43" x14ac:dyDescent="0.25">
      <c r="A9" s="27">
        <v>1932.9986301369863</v>
      </c>
      <c r="B9" s="28">
        <v>6.5886514486018246</v>
      </c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S9" s="5"/>
      <c r="T9" s="6"/>
      <c r="U9" s="6"/>
      <c r="V9" s="7"/>
      <c r="AB9" s="5"/>
      <c r="AC9" s="6"/>
      <c r="AD9" s="6"/>
      <c r="AE9" s="7"/>
      <c r="AF9" s="5"/>
      <c r="AG9" s="6"/>
      <c r="AH9" s="6"/>
      <c r="AI9" s="7"/>
      <c r="AJ9" s="5"/>
      <c r="AK9" s="6"/>
      <c r="AL9" s="6"/>
      <c r="AM9" s="7"/>
      <c r="AN9" s="5"/>
      <c r="AO9" s="6"/>
      <c r="AP9" s="6"/>
      <c r="AQ9" s="7"/>
    </row>
    <row r="10" spans="1:43" x14ac:dyDescent="0.25">
      <c r="A10" s="27">
        <v>1937.9986301369863</v>
      </c>
      <c r="B10" s="28">
        <v>6.4652234355456741</v>
      </c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S10" s="5"/>
      <c r="T10" s="6"/>
      <c r="U10" s="6"/>
      <c r="V10" s="7"/>
      <c r="AB10" s="5"/>
      <c r="AC10" s="6"/>
      <c r="AD10" s="6"/>
      <c r="AE10" s="7"/>
      <c r="AF10" s="5"/>
      <c r="AG10" s="6"/>
      <c r="AH10" s="6"/>
      <c r="AI10" s="7"/>
      <c r="AJ10" s="5"/>
      <c r="AK10" s="6"/>
      <c r="AL10" s="6"/>
      <c r="AM10" s="7"/>
      <c r="AN10" s="5"/>
      <c r="AO10" s="6"/>
      <c r="AP10" s="6"/>
      <c r="AQ10" s="7"/>
    </row>
    <row r="11" spans="1:43" x14ac:dyDescent="0.25">
      <c r="A11" s="27">
        <v>1942.9986301369863</v>
      </c>
      <c r="B11" s="28">
        <v>6.2604515210472425</v>
      </c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S11" s="5"/>
      <c r="T11" s="6"/>
      <c r="U11" s="6"/>
      <c r="V11" s="7"/>
      <c r="AB11" s="5"/>
      <c r="AC11" s="6"/>
      <c r="AD11" s="6"/>
      <c r="AE11" s="7"/>
      <c r="AF11" s="5"/>
      <c r="AG11" s="6"/>
      <c r="AH11" s="6"/>
      <c r="AI11" s="7"/>
      <c r="AJ11" s="5"/>
      <c r="AK11" s="6"/>
      <c r="AL11" s="6"/>
      <c r="AM11" s="7"/>
      <c r="AN11" s="5"/>
      <c r="AO11" s="6"/>
      <c r="AP11" s="6"/>
      <c r="AQ11" s="7"/>
    </row>
    <row r="12" spans="1:43" x14ac:dyDescent="0.25">
      <c r="A12" s="27">
        <v>1947.9986301369863</v>
      </c>
      <c r="B12" s="28">
        <v>6.3053093124539048</v>
      </c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S12" s="5"/>
      <c r="T12" s="6"/>
      <c r="U12" s="6"/>
      <c r="V12" s="7"/>
      <c r="AB12" s="5"/>
      <c r="AC12" s="6"/>
      <c r="AD12" s="6"/>
      <c r="AE12" s="7"/>
      <c r="AF12" s="5"/>
      <c r="AG12" s="6"/>
      <c r="AH12" s="6"/>
      <c r="AI12" s="7"/>
      <c r="AJ12" s="5"/>
      <c r="AK12" s="6"/>
      <c r="AL12" s="6"/>
      <c r="AM12" s="7"/>
      <c r="AN12" s="5"/>
      <c r="AO12" s="6"/>
      <c r="AP12" s="6"/>
      <c r="AQ12" s="7"/>
    </row>
    <row r="13" spans="1:43" x14ac:dyDescent="0.25">
      <c r="A13" s="27">
        <v>1952.5</v>
      </c>
      <c r="B13" s="28">
        <v>6.1777939719120223</v>
      </c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S13" s="5"/>
      <c r="T13" s="6"/>
      <c r="U13" s="6"/>
      <c r="V13" s="7"/>
      <c r="AB13" s="5"/>
      <c r="AC13" s="6"/>
      <c r="AD13" s="6"/>
      <c r="AE13" s="7"/>
      <c r="AF13" s="5"/>
      <c r="AG13" s="6"/>
      <c r="AH13" s="6"/>
      <c r="AI13" s="7"/>
      <c r="AJ13" s="5"/>
      <c r="AK13" s="6"/>
      <c r="AL13" s="6"/>
      <c r="AM13" s="7"/>
      <c r="AN13" s="5"/>
      <c r="AO13" s="6"/>
      <c r="AP13" s="6"/>
      <c r="AQ13" s="7"/>
    </row>
    <row r="14" spans="1:43" x14ac:dyDescent="0.25">
      <c r="A14" s="27">
        <v>1957.9986301369863</v>
      </c>
      <c r="B14" s="28">
        <v>6.4487682008880718</v>
      </c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S14" s="5"/>
      <c r="T14" s="6"/>
      <c r="U14" s="6"/>
      <c r="V14" s="7"/>
      <c r="AB14" s="5"/>
      <c r="AC14" s="6"/>
      <c r="AD14" s="6"/>
      <c r="AE14" s="7"/>
      <c r="AF14" s="5"/>
      <c r="AG14" s="6"/>
      <c r="AH14" s="6"/>
      <c r="AI14" s="7"/>
      <c r="AJ14" s="5"/>
      <c r="AK14" s="6"/>
      <c r="AL14" s="6"/>
      <c r="AM14" s="7"/>
      <c r="AN14" s="5"/>
      <c r="AO14" s="6"/>
      <c r="AP14" s="6"/>
      <c r="AQ14" s="7"/>
    </row>
    <row r="15" spans="1:43" x14ac:dyDescent="0.25">
      <c r="A15" s="27">
        <v>1962.9986301369863</v>
      </c>
      <c r="B15" s="28">
        <v>6.3142710126964836</v>
      </c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S15" s="5"/>
      <c r="T15" s="6"/>
      <c r="U15" s="6"/>
      <c r="V15" s="7"/>
      <c r="AB15" s="5"/>
      <c r="AC15" s="6"/>
      <c r="AD15" s="6"/>
      <c r="AE15" s="7"/>
      <c r="AF15" s="5"/>
      <c r="AG15" s="6"/>
      <c r="AH15" s="6"/>
      <c r="AI15" s="7"/>
      <c r="AJ15" s="5"/>
      <c r="AK15" s="6"/>
      <c r="AL15" s="6"/>
      <c r="AM15" s="7"/>
      <c r="AN15" s="5"/>
      <c r="AO15" s="6"/>
      <c r="AP15" s="6"/>
      <c r="AQ15" s="7"/>
    </row>
    <row r="16" spans="1:43" x14ac:dyDescent="0.25">
      <c r="A16" s="2">
        <v>1967.9986301369863</v>
      </c>
      <c r="B16" s="4">
        <v>6.4004485105319429</v>
      </c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S16" s="5"/>
      <c r="T16" s="6"/>
      <c r="U16" s="6"/>
      <c r="V16" s="7"/>
      <c r="AB16" s="5"/>
      <c r="AC16" s="6"/>
      <c r="AD16" s="6"/>
      <c r="AE16" s="7"/>
      <c r="AF16" s="5"/>
      <c r="AG16" s="6"/>
      <c r="AH16" s="6"/>
      <c r="AI16" s="7"/>
      <c r="AJ16" s="5"/>
      <c r="AK16" s="6"/>
      <c r="AL16" s="6"/>
      <c r="AM16" s="7"/>
      <c r="AN16" s="5"/>
      <c r="AO16" s="6"/>
      <c r="AP16" s="6"/>
      <c r="AQ16" s="7"/>
    </row>
    <row r="17" spans="1:47" x14ac:dyDescent="0.25">
      <c r="A17" s="2">
        <v>1972.9986301369863</v>
      </c>
      <c r="B17" s="4">
        <v>5.7223941504684479</v>
      </c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S17" s="5"/>
      <c r="T17" s="6"/>
      <c r="U17" s="6"/>
      <c r="V17" s="7"/>
      <c r="AB17" s="5"/>
      <c r="AC17" s="6"/>
      <c r="AD17" s="6"/>
      <c r="AE17" s="7"/>
      <c r="AF17" s="5"/>
      <c r="AG17" s="6"/>
      <c r="AH17" s="6"/>
      <c r="AI17" s="7"/>
      <c r="AJ17" s="5"/>
      <c r="AK17" s="6"/>
      <c r="AL17" s="6"/>
      <c r="AM17" s="7"/>
      <c r="AN17" s="5"/>
      <c r="AO17" s="6"/>
      <c r="AP17" s="6"/>
      <c r="AQ17" s="7"/>
    </row>
    <row r="18" spans="1:47" x14ac:dyDescent="0.25">
      <c r="A18" s="2">
        <v>1977.9986301369863</v>
      </c>
      <c r="B18" s="4">
        <v>5.7928576586211777</v>
      </c>
      <c r="C18" s="29">
        <f>AVERAGE(B16:B22)*25.406</f>
        <v>150.8049735828144</v>
      </c>
      <c r="D18" s="20">
        <f>STDEV(B16:B22)*25.406</f>
        <v>7.9479297685151096</v>
      </c>
      <c r="E18" s="20">
        <f>PERCENTILE(B16:B22,0.9)*25.406</f>
        <v>158.24294000428782</v>
      </c>
      <c r="F18" s="20">
        <f>PERCENTILE(B16:B22,0.1)*25.406</f>
        <v>145.92020455323987</v>
      </c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S18" s="5"/>
      <c r="T18" s="6"/>
      <c r="U18" s="6"/>
      <c r="V18" s="7"/>
      <c r="AB18" s="5"/>
      <c r="AC18" s="6"/>
      <c r="AD18" s="6"/>
      <c r="AE18" s="7"/>
      <c r="AF18" s="5"/>
      <c r="AG18" s="6"/>
      <c r="AH18" s="6"/>
      <c r="AI18" s="7"/>
      <c r="AJ18" s="5"/>
      <c r="AK18" s="6"/>
      <c r="AL18" s="6"/>
      <c r="AM18" s="7"/>
      <c r="AN18" s="5"/>
      <c r="AO18" s="6"/>
      <c r="AP18" s="6"/>
      <c r="AQ18" s="7"/>
    </row>
    <row r="19" spans="1:47" x14ac:dyDescent="0.25">
      <c r="A19" s="2">
        <v>1982.1232876712329</v>
      </c>
      <c r="B19" s="4">
        <v>5.8275057864658777</v>
      </c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S19" s="5"/>
      <c r="T19" s="6"/>
      <c r="U19" s="6"/>
      <c r="V19" s="7"/>
      <c r="AB19" s="5"/>
      <c r="AC19" s="6"/>
      <c r="AD19" s="6"/>
      <c r="AE19" s="7"/>
      <c r="AF19" s="5"/>
      <c r="AG19" s="6"/>
      <c r="AH19" s="6"/>
      <c r="AI19" s="7"/>
      <c r="AJ19" s="5"/>
      <c r="AK19" s="6"/>
      <c r="AL19" s="6"/>
      <c r="AM19" s="7"/>
      <c r="AN19" s="5"/>
      <c r="AO19" s="6"/>
      <c r="AP19" s="6"/>
      <c r="AQ19" s="7"/>
    </row>
    <row r="20" spans="1:47" x14ac:dyDescent="0.25">
      <c r="A20" s="2"/>
      <c r="G20" s="5"/>
      <c r="H20" s="6"/>
      <c r="I20" s="6"/>
      <c r="J20" s="7"/>
      <c r="K20" s="5"/>
      <c r="L20" s="6"/>
      <c r="M20" s="6"/>
      <c r="N20" s="7"/>
      <c r="O20" s="5"/>
      <c r="P20" s="6"/>
      <c r="Q20" s="6"/>
      <c r="R20" s="7"/>
      <c r="S20" s="5"/>
      <c r="T20" s="6"/>
      <c r="U20" s="6"/>
      <c r="V20" s="7"/>
      <c r="AB20" s="5"/>
      <c r="AC20" s="6"/>
      <c r="AD20" s="6"/>
      <c r="AE20" s="7"/>
      <c r="AF20" s="5"/>
      <c r="AG20" s="6"/>
      <c r="AH20" s="6"/>
      <c r="AI20" s="7"/>
      <c r="AJ20" s="5"/>
      <c r="AK20" s="6"/>
      <c r="AL20" s="6"/>
      <c r="AM20" s="7"/>
      <c r="AN20" s="5"/>
      <c r="AO20" s="6"/>
      <c r="AP20" s="6"/>
      <c r="AQ20" s="7"/>
    </row>
    <row r="21" spans="1:47" x14ac:dyDescent="0.25">
      <c r="A21" s="2">
        <v>1964.9984668623242</v>
      </c>
      <c r="G21" s="5"/>
      <c r="H21" s="6"/>
      <c r="I21" s="6"/>
      <c r="J21" s="7"/>
      <c r="K21" s="5"/>
      <c r="L21" s="6"/>
      <c r="M21" s="6"/>
      <c r="N21" s="7"/>
      <c r="O21" s="5"/>
      <c r="P21" s="6"/>
      <c r="Q21" s="6"/>
      <c r="R21" s="7"/>
      <c r="S21" s="5"/>
      <c r="T21" s="6"/>
      <c r="U21" s="6"/>
      <c r="V21" s="7"/>
      <c r="W21" s="4">
        <v>4.3938801913906493</v>
      </c>
      <c r="AB21" s="5"/>
      <c r="AC21" s="6"/>
      <c r="AD21" s="6"/>
      <c r="AE21" s="7"/>
      <c r="AF21" s="5"/>
      <c r="AG21" s="6"/>
      <c r="AH21" s="6"/>
      <c r="AI21" s="7"/>
      <c r="AJ21" s="5"/>
      <c r="AK21" s="6"/>
      <c r="AL21" s="6"/>
      <c r="AM21" s="7"/>
      <c r="AN21" s="5"/>
      <c r="AO21" s="6"/>
      <c r="AP21" s="6"/>
      <c r="AQ21" s="7"/>
    </row>
    <row r="22" spans="1:47" x14ac:dyDescent="0.25">
      <c r="A22" s="2">
        <v>1969.9973170090675</v>
      </c>
      <c r="G22" s="5"/>
      <c r="H22" s="6"/>
      <c r="I22" s="6"/>
      <c r="J22" s="7"/>
      <c r="K22" s="5"/>
      <c r="L22" s="6"/>
      <c r="M22" s="6"/>
      <c r="N22" s="7"/>
      <c r="O22" s="5"/>
      <c r="P22" s="6"/>
      <c r="Q22" s="6"/>
      <c r="R22" s="7"/>
      <c r="S22" s="5"/>
      <c r="T22" s="6"/>
      <c r="U22" s="6"/>
      <c r="V22" s="7"/>
      <c r="W22" s="4">
        <v>4.2897030027171565</v>
      </c>
      <c r="AB22" s="5"/>
      <c r="AC22" s="6"/>
      <c r="AD22" s="6"/>
      <c r="AE22" s="7"/>
      <c r="AF22" s="5"/>
      <c r="AG22" s="6"/>
      <c r="AH22" s="6"/>
      <c r="AI22" s="7"/>
      <c r="AJ22" s="5"/>
      <c r="AK22" s="6"/>
      <c r="AL22" s="6"/>
      <c r="AM22" s="7"/>
      <c r="AN22" s="5"/>
      <c r="AO22" s="6"/>
      <c r="AP22" s="6"/>
      <c r="AQ22" s="7"/>
    </row>
    <row r="23" spans="1:47" x14ac:dyDescent="0.25">
      <c r="A23" s="2">
        <v>1974.9964409303957</v>
      </c>
      <c r="G23" s="5"/>
      <c r="H23" s="6"/>
      <c r="I23" s="6"/>
      <c r="J23" s="7"/>
      <c r="K23" s="5"/>
      <c r="L23" s="6"/>
      <c r="M23" s="6"/>
      <c r="N23" s="7"/>
      <c r="O23" s="5"/>
      <c r="P23" s="6"/>
      <c r="Q23" s="6"/>
      <c r="R23" s="7"/>
      <c r="S23" s="5"/>
      <c r="T23" s="6"/>
      <c r="U23" s="6"/>
      <c r="V23" s="7"/>
      <c r="W23" s="4">
        <v>4.3794644211891427</v>
      </c>
      <c r="AB23" s="5"/>
      <c r="AC23" s="6"/>
      <c r="AD23" s="6"/>
      <c r="AE23" s="7"/>
      <c r="AF23" s="5"/>
      <c r="AG23" s="6"/>
      <c r="AH23" s="6"/>
      <c r="AI23" s="7"/>
      <c r="AJ23" s="5"/>
      <c r="AK23" s="6"/>
      <c r="AL23" s="6"/>
      <c r="AM23" s="7"/>
      <c r="AN23" s="5"/>
      <c r="AO23" s="6"/>
      <c r="AP23" s="6"/>
      <c r="AQ23" s="7"/>
    </row>
    <row r="24" spans="1:47" x14ac:dyDescent="0.25">
      <c r="A24" s="2">
        <v>1979.9983025975732</v>
      </c>
      <c r="G24" s="5"/>
      <c r="H24" s="6"/>
      <c r="I24" s="6"/>
      <c r="J24" s="7"/>
      <c r="K24" s="5"/>
      <c r="L24" s="6"/>
      <c r="M24" s="6"/>
      <c r="N24" s="7"/>
      <c r="O24" s="5"/>
      <c r="P24" s="6"/>
      <c r="Q24" s="6"/>
      <c r="R24" s="7"/>
      <c r="S24" s="5"/>
      <c r="T24" s="6"/>
      <c r="U24" s="6"/>
      <c r="V24" s="7"/>
      <c r="W24" s="4">
        <v>4.3904145738974245</v>
      </c>
      <c r="AB24" s="5"/>
      <c r="AC24" s="6"/>
      <c r="AD24" s="6"/>
      <c r="AE24" s="7"/>
      <c r="AF24" s="5"/>
      <c r="AG24" s="6"/>
      <c r="AH24" s="6"/>
      <c r="AI24" s="7"/>
      <c r="AJ24" s="5"/>
      <c r="AK24" s="6"/>
      <c r="AL24" s="6"/>
      <c r="AM24" s="7"/>
      <c r="AN24" s="5"/>
      <c r="AO24" s="6"/>
      <c r="AP24" s="6"/>
      <c r="AQ24" s="7"/>
      <c r="AR24" t="s">
        <v>11</v>
      </c>
    </row>
    <row r="25" spans="1:47" x14ac:dyDescent="0.25">
      <c r="A25" s="2">
        <v>1984.9974265189014</v>
      </c>
      <c r="G25" s="5"/>
      <c r="H25" s="6"/>
      <c r="I25" s="6"/>
      <c r="J25" s="7"/>
      <c r="K25" s="5"/>
      <c r="L25" s="6"/>
      <c r="M25" s="6"/>
      <c r="N25" s="7"/>
      <c r="O25" s="5"/>
      <c r="P25" s="6"/>
      <c r="Q25" s="6"/>
      <c r="R25" s="7"/>
      <c r="S25" s="5"/>
      <c r="T25" s="6"/>
      <c r="U25" s="6"/>
      <c r="V25" s="7"/>
      <c r="W25" s="4">
        <v>4.3819972809435317</v>
      </c>
      <c r="AB25" s="5"/>
      <c r="AC25" s="6"/>
      <c r="AD25" s="6"/>
      <c r="AE25" s="7"/>
      <c r="AF25" s="5"/>
      <c r="AG25" s="6"/>
      <c r="AH25" s="6"/>
      <c r="AI25" s="7"/>
      <c r="AJ25" s="5"/>
      <c r="AK25" s="6"/>
      <c r="AL25" s="6"/>
      <c r="AM25" s="7"/>
      <c r="AN25" s="5"/>
      <c r="AO25" s="6"/>
      <c r="AP25" s="6"/>
      <c r="AQ25" s="7"/>
    </row>
    <row r="26" spans="1:47" x14ac:dyDescent="0.25">
      <c r="A26" s="2"/>
      <c r="G26" s="5"/>
      <c r="H26" s="6"/>
      <c r="I26" s="6"/>
      <c r="J26" s="7"/>
      <c r="K26" s="5"/>
      <c r="L26" s="6"/>
      <c r="M26" s="6"/>
      <c r="N26" s="7"/>
      <c r="O26" s="5"/>
      <c r="P26" s="6"/>
      <c r="Q26" s="6"/>
      <c r="R26" s="7"/>
      <c r="S26" s="5"/>
      <c r="T26" s="6"/>
      <c r="U26" s="6"/>
      <c r="V26" s="7"/>
      <c r="AB26" s="5"/>
      <c r="AC26" s="6"/>
      <c r="AD26" s="6"/>
      <c r="AE26" s="7"/>
      <c r="AF26" s="5"/>
      <c r="AG26" s="6"/>
      <c r="AH26" s="6"/>
      <c r="AI26" s="7"/>
      <c r="AJ26" s="5"/>
      <c r="AK26" s="6"/>
      <c r="AL26" s="6"/>
      <c r="AM26" s="7"/>
      <c r="AN26" s="5"/>
      <c r="AO26" s="6"/>
      <c r="AP26" s="6"/>
      <c r="AQ26" s="7"/>
      <c r="AR26" s="19"/>
      <c r="AS26" s="19"/>
      <c r="AT26" s="19"/>
      <c r="AU26" s="19"/>
    </row>
    <row r="27" spans="1:47" x14ac:dyDescent="0.25">
      <c r="A27" s="1">
        <v>2015</v>
      </c>
      <c r="C27" s="4">
        <f t="shared" ref="C27:F41" si="0">AVERAGE(G27,K27,O27,S27)</f>
        <v>6.9538449879286111</v>
      </c>
      <c r="D27" s="4">
        <f t="shared" si="0"/>
        <v>1.4931260473934971</v>
      </c>
      <c r="E27" s="4">
        <f t="shared" si="0"/>
        <v>5.4169074143032727</v>
      </c>
      <c r="F27" s="4">
        <f t="shared" si="0"/>
        <v>8.6454713542064283</v>
      </c>
      <c r="G27" s="5">
        <v>6.0645144247352611</v>
      </c>
      <c r="H27" s="6">
        <v>0.91752256877163041</v>
      </c>
      <c r="I27" s="6">
        <v>5.0781156420010607</v>
      </c>
      <c r="J27" s="7">
        <v>7.1864823709606656</v>
      </c>
      <c r="K27" s="5">
        <v>8.0937629987309503</v>
      </c>
      <c r="L27" s="6">
        <v>1.764745462420569</v>
      </c>
      <c r="M27" s="6">
        <v>6.1459228167640303</v>
      </c>
      <c r="N27" s="7">
        <v>10.385817144147618</v>
      </c>
      <c r="O27" s="5">
        <v>6.2958273514053182</v>
      </c>
      <c r="P27" s="6">
        <v>1.317238244930055</v>
      </c>
      <c r="Q27" s="6">
        <v>4.8232224471640261</v>
      </c>
      <c r="R27" s="7">
        <v>7.6372383635216128</v>
      </c>
      <c r="S27" s="5">
        <v>7.3612751768429137</v>
      </c>
      <c r="T27" s="6">
        <v>1.9729979134517337</v>
      </c>
      <c r="U27" s="6">
        <v>5.6203687512839755</v>
      </c>
      <c r="V27" s="7">
        <v>9.3723475381958146</v>
      </c>
      <c r="X27" s="4">
        <f t="shared" ref="X27:X41" si="1">AVERAGE(AB27,AF27,AJ27,AN27)</f>
        <v>5.0861443316063895</v>
      </c>
      <c r="Y27" s="4">
        <f t="shared" ref="Y27:Y41" si="2">AVERAGE(AC27,AG27,AK27,AO27)</f>
        <v>1.0869161399034313</v>
      </c>
      <c r="Z27" s="4">
        <f t="shared" ref="Z27:Z41" si="3">AVERAGE(AD27,AH27,AL27,AP27)</f>
        <v>3.9661417980816429</v>
      </c>
      <c r="AA27" s="4">
        <f t="shared" ref="AA27:AA41" si="4">AVERAGE(AE27,AI27,AM27,AQ27)</f>
        <v>6.3160938198853298</v>
      </c>
      <c r="AB27" s="5">
        <v>4.6411440357467058</v>
      </c>
      <c r="AC27" s="6">
        <v>0.70217565652889713</v>
      </c>
      <c r="AD27" s="6">
        <v>3.8862577403687393</v>
      </c>
      <c r="AE27" s="7">
        <v>5.4997807669389696</v>
      </c>
      <c r="AF27" s="5">
        <v>5.6818220905950891</v>
      </c>
      <c r="AG27" s="6">
        <v>1.2388514161127275</v>
      </c>
      <c r="AH27" s="6">
        <v>4.3144381708307371</v>
      </c>
      <c r="AI27" s="7">
        <v>7.2908442324974914</v>
      </c>
      <c r="AJ27" s="5">
        <v>4.7516074792149174</v>
      </c>
      <c r="AK27" s="6">
        <v>0.99415037089930414</v>
      </c>
      <c r="AL27" s="6">
        <v>3.6401982733446814</v>
      </c>
      <c r="AM27" s="7">
        <v>5.7640016002910475</v>
      </c>
      <c r="AN27" s="5">
        <v>5.2700037208688473</v>
      </c>
      <c r="AO27" s="6">
        <v>1.4124871160727961</v>
      </c>
      <c r="AP27" s="6">
        <v>4.0236730077824134</v>
      </c>
      <c r="AQ27" s="7">
        <v>6.7097486798138117</v>
      </c>
      <c r="AR27" s="19">
        <f t="shared" ref="AR27:AR41" si="5">(AB27-G27)/G27</f>
        <v>-0.23470475775984173</v>
      </c>
      <c r="AS27" s="19">
        <f t="shared" ref="AS27:AS41" si="6">(AF27-K27)/K27</f>
        <v>-0.2979999424883133</v>
      </c>
      <c r="AT27" s="19">
        <f t="shared" ref="AT27:AT41" si="7">(AJ27-O27)/O27</f>
        <v>-0.24527671837216264</v>
      </c>
      <c r="AU27" s="19">
        <f t="shared" ref="AU27:AU41" si="8">(AN27-S27)/S27</f>
        <v>-0.28409092252831197</v>
      </c>
    </row>
    <row r="28" spans="1:47" x14ac:dyDescent="0.25">
      <c r="A28" s="1">
        <v>2020</v>
      </c>
      <c r="C28" s="4">
        <f t="shared" si="0"/>
        <v>6.8501098253564701</v>
      </c>
      <c r="D28" s="4">
        <f t="shared" si="0"/>
        <v>1.3895227565760389</v>
      </c>
      <c r="E28" s="4">
        <f t="shared" si="0"/>
        <v>5.4532001842306057</v>
      </c>
      <c r="F28" s="4">
        <f t="shared" si="0"/>
        <v>8.3074621915911102</v>
      </c>
      <c r="G28" s="5">
        <v>6.0661483334390489</v>
      </c>
      <c r="H28" s="6">
        <v>0.89174631412683636</v>
      </c>
      <c r="I28" s="6">
        <v>5.2119879633322865</v>
      </c>
      <c r="J28" s="7">
        <v>7.1529589675098233</v>
      </c>
      <c r="K28" s="5">
        <v>8.0262092175768345</v>
      </c>
      <c r="L28" s="6">
        <v>1.7978880282735972</v>
      </c>
      <c r="M28" s="6">
        <v>6.1103162732693725</v>
      </c>
      <c r="N28" s="7">
        <v>10.070912431494047</v>
      </c>
      <c r="O28" s="5">
        <v>6.0664286377938001</v>
      </c>
      <c r="P28" s="6">
        <v>0.93247524242174729</v>
      </c>
      <c r="Q28" s="6">
        <v>4.9338366336469281</v>
      </c>
      <c r="R28" s="7">
        <v>7.238899949891902</v>
      </c>
      <c r="S28" s="5">
        <v>7.2416531126161949</v>
      </c>
      <c r="T28" s="6">
        <v>1.9359814414819745</v>
      </c>
      <c r="U28" s="6">
        <v>5.5566598666738356</v>
      </c>
      <c r="V28" s="7">
        <v>8.7670774174686734</v>
      </c>
      <c r="X28" s="4">
        <f t="shared" si="1"/>
        <v>5.0193368243183833</v>
      </c>
      <c r="Y28" s="4">
        <f t="shared" si="2"/>
        <v>1.0108640836521201</v>
      </c>
      <c r="Z28" s="4">
        <f t="shared" si="3"/>
        <v>4.0020307665825632</v>
      </c>
      <c r="AA28" s="4">
        <f t="shared" si="4"/>
        <v>6.0824569235309776</v>
      </c>
      <c r="AB28" s="5">
        <v>4.6206001317651184</v>
      </c>
      <c r="AC28" s="6">
        <v>0.67924536461500618</v>
      </c>
      <c r="AD28" s="6">
        <v>3.9699840733169811</v>
      </c>
      <c r="AE28" s="7">
        <v>5.4484264694940245</v>
      </c>
      <c r="AF28" s="5">
        <v>5.6408146754072339</v>
      </c>
      <c r="AG28" s="6">
        <v>1.2635545498135525</v>
      </c>
      <c r="AH28" s="6">
        <v>4.2943263465094885</v>
      </c>
      <c r="AI28" s="7">
        <v>7.0778307789319657</v>
      </c>
      <c r="AJ28" s="5">
        <v>4.6073825148556118</v>
      </c>
      <c r="AK28" s="6">
        <v>0.70820418140320296</v>
      </c>
      <c r="AL28" s="6">
        <v>3.7471919632250041</v>
      </c>
      <c r="AM28" s="7">
        <v>5.4978609404775751</v>
      </c>
      <c r="AN28" s="5">
        <v>5.2085499752455675</v>
      </c>
      <c r="AO28" s="6">
        <v>1.3924522387767191</v>
      </c>
      <c r="AP28" s="6">
        <v>3.9966206832787803</v>
      </c>
      <c r="AQ28" s="7">
        <v>6.3057095052203449</v>
      </c>
      <c r="AR28" s="19">
        <f t="shared" si="5"/>
        <v>-0.23829753613268695</v>
      </c>
      <c r="AS28" s="19">
        <f t="shared" si="6"/>
        <v>-0.29720064323089834</v>
      </c>
      <c r="AT28" s="19">
        <f t="shared" si="7"/>
        <v>-0.2405115447741927</v>
      </c>
      <c r="AU28" s="19">
        <f t="shared" si="8"/>
        <v>-0.28075124640099303</v>
      </c>
    </row>
    <row r="29" spans="1:47" x14ac:dyDescent="0.25">
      <c r="A29" s="1">
        <v>2025</v>
      </c>
      <c r="C29" s="4">
        <f t="shared" si="0"/>
        <v>6.8203117875388592</v>
      </c>
      <c r="D29" s="4">
        <f t="shared" si="0"/>
        <v>1.3853968724709154</v>
      </c>
      <c r="E29" s="4">
        <f t="shared" si="0"/>
        <v>5.3723372913960903</v>
      </c>
      <c r="F29" s="4">
        <f t="shared" si="0"/>
        <v>8.2838560203280132</v>
      </c>
      <c r="G29" s="5">
        <v>6.011931166742003</v>
      </c>
      <c r="H29" s="6">
        <v>0.91318625483859039</v>
      </c>
      <c r="I29" s="6">
        <v>4.9116990641488547</v>
      </c>
      <c r="J29" s="7">
        <v>7.1134178017114129</v>
      </c>
      <c r="K29" s="5">
        <v>7.8262896026386617</v>
      </c>
      <c r="L29" s="6">
        <v>1.8350215311401605</v>
      </c>
      <c r="M29" s="6">
        <v>5.8962288369792519</v>
      </c>
      <c r="N29" s="7">
        <v>9.9421776665869181</v>
      </c>
      <c r="O29" s="5">
        <v>6.3032886024517154</v>
      </c>
      <c r="P29" s="6">
        <v>1.0932359312439646</v>
      </c>
      <c r="Q29" s="6">
        <v>4.9794601215252854</v>
      </c>
      <c r="R29" s="7">
        <v>7.5161833139294432</v>
      </c>
      <c r="S29" s="5">
        <v>7.1397377783230578</v>
      </c>
      <c r="T29" s="6">
        <v>1.7001437726609459</v>
      </c>
      <c r="U29" s="6">
        <v>5.70196114293097</v>
      </c>
      <c r="V29" s="7">
        <v>8.5636452990842749</v>
      </c>
      <c r="X29" s="4">
        <f t="shared" si="1"/>
        <v>5.032072222396244</v>
      </c>
      <c r="Y29" s="4">
        <f t="shared" si="2"/>
        <v>1.0163671394216998</v>
      </c>
      <c r="Z29" s="4">
        <f t="shared" si="3"/>
        <v>3.9670276370067628</v>
      </c>
      <c r="AA29" s="4">
        <f t="shared" si="4"/>
        <v>6.1065453931394433</v>
      </c>
      <c r="AB29" s="5">
        <v>4.607288149242895</v>
      </c>
      <c r="AC29" s="6">
        <v>0.69982707607235872</v>
      </c>
      <c r="AD29" s="6">
        <v>3.7641170970298918</v>
      </c>
      <c r="AE29" s="7">
        <v>5.4514206216700831</v>
      </c>
      <c r="AF29" s="5">
        <v>5.5265306452355407</v>
      </c>
      <c r="AG29" s="6">
        <v>1.295799573158392</v>
      </c>
      <c r="AH29" s="6">
        <v>4.1636191622529486</v>
      </c>
      <c r="AI29" s="7">
        <v>7.0206639856827984</v>
      </c>
      <c r="AJ29" s="5">
        <v>4.7937203913009929</v>
      </c>
      <c r="AK29" s="6">
        <v>0.83141796396070522</v>
      </c>
      <c r="AL29" s="6">
        <v>3.7869342541195712</v>
      </c>
      <c r="AM29" s="7">
        <v>5.7161401752611321</v>
      </c>
      <c r="AN29" s="5">
        <v>5.2007497038055464</v>
      </c>
      <c r="AO29" s="6">
        <v>1.2384239444953431</v>
      </c>
      <c r="AP29" s="6">
        <v>4.1534400346246407</v>
      </c>
      <c r="AQ29" s="7">
        <v>6.2379567899437607</v>
      </c>
      <c r="AR29" s="19">
        <f t="shared" si="5"/>
        <v>-0.23364256484997561</v>
      </c>
      <c r="AS29" s="19">
        <f t="shared" si="6"/>
        <v>-0.29385048013400233</v>
      </c>
      <c r="AT29" s="19">
        <f t="shared" si="7"/>
        <v>-0.23948898842479838</v>
      </c>
      <c r="AU29" s="19">
        <f t="shared" si="8"/>
        <v>-0.27157693107504155</v>
      </c>
    </row>
    <row r="30" spans="1:47" x14ac:dyDescent="0.25">
      <c r="A30" s="1">
        <v>2030</v>
      </c>
      <c r="C30" s="4">
        <f t="shared" si="0"/>
        <v>6.8678355052639635</v>
      </c>
      <c r="D30" s="4">
        <f t="shared" si="0"/>
        <v>1.3512886556084946</v>
      </c>
      <c r="E30" s="4">
        <f t="shared" si="0"/>
        <v>5.4036952430739031</v>
      </c>
      <c r="F30" s="4">
        <f t="shared" si="0"/>
        <v>8.4056565027687036</v>
      </c>
      <c r="G30" s="5">
        <v>6.028979159333705</v>
      </c>
      <c r="H30" s="6">
        <v>1.0786670777633034</v>
      </c>
      <c r="I30" s="6">
        <v>4.8648661268495603</v>
      </c>
      <c r="J30" s="7">
        <v>7.3704840114085259</v>
      </c>
      <c r="K30" s="5">
        <v>7.8947047029265374</v>
      </c>
      <c r="L30" s="6">
        <v>1.6353412697775276</v>
      </c>
      <c r="M30" s="6">
        <v>5.9799563455231626</v>
      </c>
      <c r="N30" s="7">
        <v>10.156024354965206</v>
      </c>
      <c r="O30" s="5">
        <v>6.403910833070718</v>
      </c>
      <c r="P30" s="6">
        <v>0.98901671892725684</v>
      </c>
      <c r="Q30" s="6">
        <v>5.1776653360025708</v>
      </c>
      <c r="R30" s="7">
        <v>7.509641876260817</v>
      </c>
      <c r="S30" s="5">
        <v>7.1437473257248971</v>
      </c>
      <c r="T30" s="6">
        <v>1.7021295559658911</v>
      </c>
      <c r="U30" s="6">
        <v>5.5922931639203188</v>
      </c>
      <c r="V30" s="7">
        <v>8.5864757684402697</v>
      </c>
      <c r="X30" s="4">
        <f t="shared" si="1"/>
        <v>5.0730237695748794</v>
      </c>
      <c r="Y30" s="4">
        <f t="shared" si="2"/>
        <v>0.9943564284809534</v>
      </c>
      <c r="Z30" s="4">
        <f t="shared" si="3"/>
        <v>3.9952877427501701</v>
      </c>
      <c r="AA30" s="4">
        <f t="shared" si="4"/>
        <v>6.2030090066990189</v>
      </c>
      <c r="AB30" s="5">
        <v>4.6280961467382848</v>
      </c>
      <c r="AC30" s="6">
        <v>0.82802988935219723</v>
      </c>
      <c r="AD30" s="6">
        <v>3.7344743746897135</v>
      </c>
      <c r="AE30" s="7">
        <v>5.6578912866180415</v>
      </c>
      <c r="AF30" s="5">
        <v>5.5619512919615861</v>
      </c>
      <c r="AG30" s="6">
        <v>1.1521252321021562</v>
      </c>
      <c r="AH30" s="6">
        <v>4.2129791009823334</v>
      </c>
      <c r="AI30" s="7">
        <v>7.1550887471892937</v>
      </c>
      <c r="AJ30" s="5">
        <v>4.8876737028065635</v>
      </c>
      <c r="AK30" s="6">
        <v>0.75484983078986023</v>
      </c>
      <c r="AL30" s="6">
        <v>3.9517631279350796</v>
      </c>
      <c r="AM30" s="7">
        <v>5.7316037141783243</v>
      </c>
      <c r="AN30" s="5">
        <v>5.2143739367930859</v>
      </c>
      <c r="AO30" s="6">
        <v>1.2424207616795999</v>
      </c>
      <c r="AP30" s="6">
        <v>4.0819343673935551</v>
      </c>
      <c r="AQ30" s="7">
        <v>6.267452278810417</v>
      </c>
      <c r="AR30" s="19">
        <f t="shared" si="5"/>
        <v>-0.23235824433505578</v>
      </c>
      <c r="AS30" s="19">
        <f t="shared" si="6"/>
        <v>-0.29548330162370839</v>
      </c>
      <c r="AT30" s="19">
        <f t="shared" si="7"/>
        <v>-0.23676737071885628</v>
      </c>
      <c r="AU30" s="19">
        <f t="shared" si="8"/>
        <v>-0.2700786157405185</v>
      </c>
    </row>
    <row r="31" spans="1:47" x14ac:dyDescent="0.25">
      <c r="A31" s="1">
        <v>2035</v>
      </c>
      <c r="C31" s="4">
        <f t="shared" si="0"/>
        <v>6.8485959307934392</v>
      </c>
      <c r="D31" s="4">
        <f t="shared" si="0"/>
        <v>1.3363530537760586</v>
      </c>
      <c r="E31" s="4">
        <f t="shared" si="0"/>
        <v>5.4675438512622829</v>
      </c>
      <c r="F31" s="4">
        <f t="shared" si="0"/>
        <v>8.4109789654822738</v>
      </c>
      <c r="G31" s="5">
        <v>6.0198692410327546</v>
      </c>
      <c r="H31" s="6">
        <v>1.1852284609473198</v>
      </c>
      <c r="I31" s="6">
        <v>4.5429387060014177</v>
      </c>
      <c r="J31" s="7">
        <v>7.3419555346452201</v>
      </c>
      <c r="K31" s="5">
        <v>7.8282224772261646</v>
      </c>
      <c r="L31" s="6">
        <v>1.6584248014925538</v>
      </c>
      <c r="M31" s="6">
        <v>5.8720418021392637</v>
      </c>
      <c r="N31" s="7">
        <v>10.201613184452189</v>
      </c>
      <c r="O31" s="5">
        <v>6.3780039807483346</v>
      </c>
      <c r="P31" s="6">
        <v>0.89374575391713285</v>
      </c>
      <c r="Q31" s="6">
        <v>5.719371034579475</v>
      </c>
      <c r="R31" s="7">
        <v>7.5880684150663864</v>
      </c>
      <c r="S31" s="5">
        <v>7.1682880241665048</v>
      </c>
      <c r="T31" s="6">
        <v>1.6080131987472284</v>
      </c>
      <c r="U31" s="6">
        <v>5.7358238623289743</v>
      </c>
      <c r="V31" s="7">
        <v>8.5122787277652971</v>
      </c>
      <c r="X31" s="4">
        <f t="shared" si="1"/>
        <v>5.0639411103576393</v>
      </c>
      <c r="Y31" s="4">
        <f t="shared" si="2"/>
        <v>0.98415496040389006</v>
      </c>
      <c r="Z31" s="4">
        <f t="shared" si="3"/>
        <v>4.0482405412826523</v>
      </c>
      <c r="AA31" s="4">
        <f t="shared" si="4"/>
        <v>6.2127481643257578</v>
      </c>
      <c r="AB31" s="5">
        <v>4.6346785972896196</v>
      </c>
      <c r="AC31" s="6">
        <v>0.91250370413505311</v>
      </c>
      <c r="AD31" s="6">
        <v>3.4975943739753403</v>
      </c>
      <c r="AE31" s="7">
        <v>5.6525487209477268</v>
      </c>
      <c r="AF31" s="5">
        <v>5.5114204762005432</v>
      </c>
      <c r="AG31" s="6">
        <v>1.1676056008596767</v>
      </c>
      <c r="AH31" s="6">
        <v>4.1341813572068302</v>
      </c>
      <c r="AI31" s="7">
        <v>7.1823942100058957</v>
      </c>
      <c r="AJ31" s="5">
        <v>4.8854165063012225</v>
      </c>
      <c r="AK31" s="6">
        <v>0.68459039407985578</v>
      </c>
      <c r="AL31" s="6">
        <v>4.3809175632902742</v>
      </c>
      <c r="AM31" s="7">
        <v>5.8123003368772963</v>
      </c>
      <c r="AN31" s="5">
        <v>5.2242488616391727</v>
      </c>
      <c r="AO31" s="6">
        <v>1.1719201425409747</v>
      </c>
      <c r="AP31" s="6">
        <v>4.1802688706581632</v>
      </c>
      <c r="AQ31" s="7">
        <v>6.2037493894721107</v>
      </c>
      <c r="AR31" s="19">
        <f t="shared" si="5"/>
        <v>-0.23010311159275196</v>
      </c>
      <c r="AS31" s="19">
        <f t="shared" si="6"/>
        <v>-0.29595505336820116</v>
      </c>
      <c r="AT31" s="19">
        <f t="shared" si="7"/>
        <v>-0.23402109483663039</v>
      </c>
      <c r="AU31" s="19">
        <f t="shared" si="8"/>
        <v>-0.2711999233252595</v>
      </c>
    </row>
    <row r="32" spans="1:47" x14ac:dyDescent="0.25">
      <c r="A32" s="1">
        <v>2040</v>
      </c>
      <c r="C32" s="4">
        <f t="shared" si="0"/>
        <v>6.955832428407172</v>
      </c>
      <c r="D32" s="4">
        <f t="shared" si="0"/>
        <v>1.1698666490846474</v>
      </c>
      <c r="E32" s="4">
        <f t="shared" si="0"/>
        <v>5.5789966055916125</v>
      </c>
      <c r="F32" s="4">
        <f t="shared" si="0"/>
        <v>8.5823002873315897</v>
      </c>
      <c r="G32" s="5">
        <v>6.0739059908526363</v>
      </c>
      <c r="H32" s="6">
        <v>1.0343940467957449</v>
      </c>
      <c r="I32" s="6">
        <v>5.0104100934454294</v>
      </c>
      <c r="J32" s="7">
        <v>7.7141749013871754</v>
      </c>
      <c r="K32" s="5">
        <v>7.9458377585429654</v>
      </c>
      <c r="L32" s="6">
        <v>1.5324338856806525</v>
      </c>
      <c r="M32" s="6">
        <v>6.0138767019048212</v>
      </c>
      <c r="N32" s="7">
        <v>10.092771346523744</v>
      </c>
      <c r="O32" s="5">
        <v>6.6714976754414614</v>
      </c>
      <c r="P32" s="6">
        <v>0.98463604073368527</v>
      </c>
      <c r="Q32" s="6">
        <v>5.7163747034952133</v>
      </c>
      <c r="R32" s="7">
        <v>8.0803724911706478</v>
      </c>
      <c r="S32" s="5">
        <v>7.1320882887916257</v>
      </c>
      <c r="T32" s="6">
        <v>1.1280026231285072</v>
      </c>
      <c r="U32" s="6">
        <v>5.5753249235209879</v>
      </c>
      <c r="V32" s="7">
        <v>8.4418824102447925</v>
      </c>
      <c r="X32" s="4">
        <f t="shared" si="1"/>
        <v>5.0941909583119056</v>
      </c>
      <c r="Y32" s="4">
        <f t="shared" si="2"/>
        <v>0.85467808246597354</v>
      </c>
      <c r="Z32" s="4">
        <f t="shared" si="3"/>
        <v>4.0921112029799183</v>
      </c>
      <c r="AA32" s="4">
        <f t="shared" si="4"/>
        <v>6.2846461155267797</v>
      </c>
      <c r="AB32" s="5">
        <v>4.637463222774322</v>
      </c>
      <c r="AC32" s="6">
        <v>0.78976598536365972</v>
      </c>
      <c r="AD32" s="6">
        <v>3.825477801988288</v>
      </c>
      <c r="AE32" s="7">
        <v>5.8898182574949418</v>
      </c>
      <c r="AF32" s="5">
        <v>5.554043814414916</v>
      </c>
      <c r="AG32" s="6">
        <v>1.0711526213348141</v>
      </c>
      <c r="AH32" s="6">
        <v>4.2036265667464727</v>
      </c>
      <c r="AI32" s="7">
        <v>7.0547242431669384</v>
      </c>
      <c r="AJ32" s="5">
        <v>5.0229528898912275</v>
      </c>
      <c r="AK32" s="6">
        <v>0.74132986128441591</v>
      </c>
      <c r="AL32" s="6">
        <v>4.3038433397524063</v>
      </c>
      <c r="AM32" s="7">
        <v>6.0836909986988008</v>
      </c>
      <c r="AN32" s="5">
        <v>5.162303906167157</v>
      </c>
      <c r="AO32" s="6">
        <v>0.81646386188100395</v>
      </c>
      <c r="AP32" s="6">
        <v>4.0354971034325056</v>
      </c>
      <c r="AQ32" s="7">
        <v>6.1103509627464376</v>
      </c>
      <c r="AR32" s="19">
        <f t="shared" si="5"/>
        <v>-0.2364940732111448</v>
      </c>
      <c r="AS32" s="19">
        <f t="shared" si="6"/>
        <v>-0.30101217981156397</v>
      </c>
      <c r="AT32" s="19">
        <f t="shared" si="7"/>
        <v>-0.24710265456866065</v>
      </c>
      <c r="AU32" s="19">
        <f t="shared" si="8"/>
        <v>-0.27618620281524936</v>
      </c>
    </row>
    <row r="33" spans="1:49" x14ac:dyDescent="0.25">
      <c r="A33" s="1">
        <v>2045</v>
      </c>
      <c r="C33" s="4">
        <f t="shared" si="0"/>
        <v>6.9733491755261996</v>
      </c>
      <c r="D33" s="4">
        <f t="shared" si="0"/>
        <v>1.1583840873094644</v>
      </c>
      <c r="E33" s="4">
        <f t="shared" si="0"/>
        <v>5.7115731150694611</v>
      </c>
      <c r="F33" s="4">
        <f t="shared" si="0"/>
        <v>8.503827755792118</v>
      </c>
      <c r="G33" s="5">
        <v>6.0124834142793402</v>
      </c>
      <c r="H33" s="6">
        <v>1.0369204364637215</v>
      </c>
      <c r="I33" s="6">
        <v>5.0097418264069482</v>
      </c>
      <c r="J33" s="7">
        <v>7.2371635507700622</v>
      </c>
      <c r="K33" s="5">
        <v>7.9820164743175051</v>
      </c>
      <c r="L33" s="6">
        <v>1.489153041418517</v>
      </c>
      <c r="M33" s="6">
        <v>6.0421232737666664</v>
      </c>
      <c r="N33" s="7">
        <v>10.016983736927806</v>
      </c>
      <c r="O33" s="5">
        <v>6.6070045859907856</v>
      </c>
      <c r="P33" s="6">
        <v>0.99126899988867057</v>
      </c>
      <c r="Q33" s="6">
        <v>5.7152835175471779</v>
      </c>
      <c r="R33" s="7">
        <v>8.1656644432898009</v>
      </c>
      <c r="S33" s="5">
        <v>7.2918922275171658</v>
      </c>
      <c r="T33" s="6">
        <v>1.1161938714669486</v>
      </c>
      <c r="U33" s="6">
        <v>6.0791438425570501</v>
      </c>
      <c r="V33" s="7">
        <v>8.595499292180806</v>
      </c>
      <c r="X33" s="4">
        <f t="shared" si="1"/>
        <v>5.1238773695523179</v>
      </c>
      <c r="Y33" s="4">
        <f t="shared" si="2"/>
        <v>0.8498265183710898</v>
      </c>
      <c r="Z33" s="4">
        <f t="shared" si="3"/>
        <v>4.2025246566885839</v>
      </c>
      <c r="AA33" s="4">
        <f t="shared" si="4"/>
        <v>6.2465023498004335</v>
      </c>
      <c r="AB33" s="5">
        <v>4.5983230850847781</v>
      </c>
      <c r="AC33" s="6">
        <v>0.79303257104432623</v>
      </c>
      <c r="AD33" s="6">
        <v>3.8314303597032051</v>
      </c>
      <c r="AE33" s="7">
        <v>5.5349535180429132</v>
      </c>
      <c r="AF33" s="5">
        <v>5.612655365464521</v>
      </c>
      <c r="AG33" s="6">
        <v>1.0471167072641381</v>
      </c>
      <c r="AH33" s="6">
        <v>4.2485950411677367</v>
      </c>
      <c r="AI33" s="7">
        <v>7.0435682133374549</v>
      </c>
      <c r="AJ33" s="5">
        <v>4.9766211942755989</v>
      </c>
      <c r="AK33" s="6">
        <v>0.74665761917804951</v>
      </c>
      <c r="AL33" s="6">
        <v>4.3049464722679627</v>
      </c>
      <c r="AM33" s="7">
        <v>6.1506569588258744</v>
      </c>
      <c r="AN33" s="5">
        <v>5.3079098333843735</v>
      </c>
      <c r="AO33" s="6">
        <v>0.81249917599784538</v>
      </c>
      <c r="AP33" s="6">
        <v>4.425126753615432</v>
      </c>
      <c r="AQ33" s="7">
        <v>6.2568307089954889</v>
      </c>
      <c r="AR33" s="19">
        <f t="shared" si="5"/>
        <v>-0.23520402997470294</v>
      </c>
      <c r="AS33" s="19">
        <f t="shared" si="6"/>
        <v>-0.29683741150829612</v>
      </c>
      <c r="AT33" s="19">
        <f t="shared" si="7"/>
        <v>-0.24676589375648125</v>
      </c>
      <c r="AU33" s="19">
        <f t="shared" si="8"/>
        <v>-0.27208059749510632</v>
      </c>
    </row>
    <row r="34" spans="1:49" x14ac:dyDescent="0.25">
      <c r="A34" s="1">
        <v>2050</v>
      </c>
      <c r="C34" s="4">
        <f t="shared" si="0"/>
        <v>7.1014766922505466</v>
      </c>
      <c r="D34" s="4">
        <f t="shared" si="0"/>
        <v>1.1698954148200749</v>
      </c>
      <c r="E34" s="4">
        <f t="shared" si="0"/>
        <v>5.7579230985457741</v>
      </c>
      <c r="F34" s="4">
        <f t="shared" si="0"/>
        <v>8.7205612243728261</v>
      </c>
      <c r="G34" s="5">
        <v>6.0751532986163834</v>
      </c>
      <c r="H34" s="6">
        <v>1.0041142492391442</v>
      </c>
      <c r="I34" s="6">
        <v>5.100797494669389</v>
      </c>
      <c r="J34" s="7">
        <v>7.2892163939972985</v>
      </c>
      <c r="K34" s="5">
        <v>8.079946655993691</v>
      </c>
      <c r="L34" s="6">
        <v>1.4829260187349447</v>
      </c>
      <c r="M34" s="6">
        <v>6.1208883421440978</v>
      </c>
      <c r="N34" s="7">
        <v>10.327613401917352</v>
      </c>
      <c r="O34" s="5">
        <v>6.4806678262616924</v>
      </c>
      <c r="P34" s="6">
        <v>1.0038854262344481</v>
      </c>
      <c r="Q34" s="6">
        <v>5.5687119562938898</v>
      </c>
      <c r="R34" s="7">
        <v>8.0611135467090449</v>
      </c>
      <c r="S34" s="5">
        <v>7.7701389881304177</v>
      </c>
      <c r="T34" s="6">
        <v>1.1886559650717627</v>
      </c>
      <c r="U34" s="6">
        <v>6.241294601075718</v>
      </c>
      <c r="V34" s="7">
        <v>9.2043015548676088</v>
      </c>
      <c r="X34" s="4">
        <f t="shared" si="1"/>
        <v>5.1960395065202958</v>
      </c>
      <c r="Y34" s="4">
        <f t="shared" si="2"/>
        <v>0.85474607684953252</v>
      </c>
      <c r="Z34" s="4">
        <f t="shared" si="3"/>
        <v>4.2204488141327854</v>
      </c>
      <c r="AA34" s="4">
        <f t="shared" si="4"/>
        <v>6.3773154428255499</v>
      </c>
      <c r="AB34" s="5">
        <v>4.7022643269097415</v>
      </c>
      <c r="AC34" s="6">
        <v>0.77720024207690908</v>
      </c>
      <c r="AD34" s="6">
        <v>3.9480975901360553</v>
      </c>
      <c r="AE34" s="7">
        <v>5.6419682822531376</v>
      </c>
      <c r="AF34" s="5">
        <v>5.6361110030033945</v>
      </c>
      <c r="AG34" s="6">
        <v>1.0344048057089754</v>
      </c>
      <c r="AH34" s="6">
        <v>4.2695834022274131</v>
      </c>
      <c r="AI34" s="7">
        <v>7.20395542291525</v>
      </c>
      <c r="AJ34" s="5">
        <v>4.8828539682688943</v>
      </c>
      <c r="AK34" s="6">
        <v>0.75637666805147052</v>
      </c>
      <c r="AL34" s="6">
        <v>4.1957415505465008</v>
      </c>
      <c r="AM34" s="7">
        <v>6.073639526888007</v>
      </c>
      <c r="AN34" s="5">
        <v>5.5629287278991519</v>
      </c>
      <c r="AO34" s="6">
        <v>0.85100259156077462</v>
      </c>
      <c r="AP34" s="6">
        <v>4.4683727136211724</v>
      </c>
      <c r="AQ34" s="7">
        <v>6.5896985392458003</v>
      </c>
      <c r="AR34" s="19">
        <f t="shared" si="5"/>
        <v>-0.22598425162692068</v>
      </c>
      <c r="AS34" s="19">
        <f t="shared" si="6"/>
        <v>-0.30245690436303352</v>
      </c>
      <c r="AT34" s="19">
        <f t="shared" si="7"/>
        <v>-0.24655080322400674</v>
      </c>
      <c r="AU34" s="19">
        <f t="shared" si="8"/>
        <v>-0.28406316329771925</v>
      </c>
    </row>
    <row r="35" spans="1:49" x14ac:dyDescent="0.25">
      <c r="A35" s="1">
        <v>2055</v>
      </c>
      <c r="C35" s="4">
        <f t="shared" si="0"/>
        <v>7.1244325809368982</v>
      </c>
      <c r="D35" s="4">
        <f t="shared" si="0"/>
        <v>1.1818666973696519</v>
      </c>
      <c r="E35" s="4">
        <f t="shared" si="0"/>
        <v>5.773850924080044</v>
      </c>
      <c r="F35" s="4">
        <f t="shared" si="0"/>
        <v>8.5426979468668218</v>
      </c>
      <c r="G35" s="5">
        <v>6.4633723145205924</v>
      </c>
      <c r="H35" s="6">
        <v>1.2100897106859954</v>
      </c>
      <c r="I35" s="6">
        <v>5.0416529809875739</v>
      </c>
      <c r="J35" s="7">
        <v>8.3178048016564841</v>
      </c>
      <c r="K35" s="5">
        <v>8.0219437005848135</v>
      </c>
      <c r="L35" s="6">
        <v>1.2791287189417606</v>
      </c>
      <c r="M35" s="6">
        <v>6.2865067140397128</v>
      </c>
      <c r="N35" s="7">
        <v>9.8049090380076596</v>
      </c>
      <c r="O35" s="5">
        <v>6.1856995522726015</v>
      </c>
      <c r="P35" s="6">
        <v>0.92320465551390862</v>
      </c>
      <c r="Q35" s="6">
        <v>5.3293706620175065</v>
      </c>
      <c r="R35" s="7">
        <v>6.7674479514627413</v>
      </c>
      <c r="S35" s="5">
        <v>7.8267147563695874</v>
      </c>
      <c r="T35" s="6">
        <v>1.315043704336943</v>
      </c>
      <c r="U35" s="6">
        <v>6.4378733392753844</v>
      </c>
      <c r="V35" s="7">
        <v>9.2806299963404015</v>
      </c>
      <c r="X35" s="4">
        <f t="shared" si="1"/>
        <v>5.2161213995242095</v>
      </c>
      <c r="Y35" s="4">
        <f t="shared" si="2"/>
        <v>0.86616478586620738</v>
      </c>
      <c r="Z35" s="4">
        <f t="shared" si="3"/>
        <v>4.2289957167930359</v>
      </c>
      <c r="AA35" s="4">
        <f t="shared" si="4"/>
        <v>6.2541019441304124</v>
      </c>
      <c r="AB35" s="5">
        <v>4.9516557203929441</v>
      </c>
      <c r="AC35" s="6">
        <v>0.92706211966862273</v>
      </c>
      <c r="AD35" s="6">
        <v>3.8624619794001385</v>
      </c>
      <c r="AE35" s="7">
        <v>6.3723554396988487</v>
      </c>
      <c r="AF35" s="5">
        <v>5.6163702185345237</v>
      </c>
      <c r="AG35" s="6">
        <v>0.89555109221384732</v>
      </c>
      <c r="AH35" s="6">
        <v>4.4013459088195797</v>
      </c>
      <c r="AI35" s="7">
        <v>6.8646703557009081</v>
      </c>
      <c r="AJ35" s="5">
        <v>4.6860007255485243</v>
      </c>
      <c r="AK35" s="6">
        <v>0.69937727317818821</v>
      </c>
      <c r="AL35" s="6">
        <v>4.0372854481359219</v>
      </c>
      <c r="AM35" s="7">
        <v>5.1267064852859408</v>
      </c>
      <c r="AN35" s="5">
        <v>5.6104589336208459</v>
      </c>
      <c r="AO35" s="6">
        <v>0.94266865840417169</v>
      </c>
      <c r="AP35" s="6">
        <v>4.6148895308165034</v>
      </c>
      <c r="AQ35" s="7">
        <v>6.6526754958359531</v>
      </c>
      <c r="AR35" s="19">
        <f t="shared" si="5"/>
        <v>-0.23388975917903265</v>
      </c>
      <c r="AS35" s="19">
        <f t="shared" si="6"/>
        <v>-0.29987414170893761</v>
      </c>
      <c r="AT35" s="19">
        <f t="shared" si="7"/>
        <v>-0.24244611527779325</v>
      </c>
      <c r="AU35" s="19">
        <f t="shared" si="8"/>
        <v>-0.28316552879930801</v>
      </c>
    </row>
    <row r="36" spans="1:49" x14ac:dyDescent="0.25">
      <c r="A36" s="1">
        <v>2060</v>
      </c>
      <c r="C36" s="4">
        <f t="shared" si="0"/>
        <v>7.0599871069102837</v>
      </c>
      <c r="D36" s="4">
        <f t="shared" si="0"/>
        <v>1.1805638930907933</v>
      </c>
      <c r="E36" s="4">
        <f t="shared" si="0"/>
        <v>5.7505691384177453</v>
      </c>
      <c r="F36" s="4">
        <f t="shared" si="0"/>
        <v>8.3961536674247377</v>
      </c>
      <c r="G36" s="5">
        <v>6.4679606049138663</v>
      </c>
      <c r="H36" s="6">
        <v>1.1798047426276188</v>
      </c>
      <c r="I36" s="6">
        <v>5.2198525453723974</v>
      </c>
      <c r="J36" s="7">
        <v>7.8706707910562708</v>
      </c>
      <c r="K36" s="5">
        <v>7.7952531162316765</v>
      </c>
      <c r="L36" s="6">
        <v>1.1990793644944846</v>
      </c>
      <c r="M36" s="6">
        <v>6.2817431373617172</v>
      </c>
      <c r="N36" s="7">
        <v>9.3497351527280159</v>
      </c>
      <c r="O36" s="5">
        <v>6.1277702345285521</v>
      </c>
      <c r="P36" s="6">
        <v>0.93356769062345724</v>
      </c>
      <c r="Q36" s="6">
        <v>5.1224696300773411</v>
      </c>
      <c r="R36" s="7">
        <v>6.7376528782155569</v>
      </c>
      <c r="S36" s="5">
        <v>7.8489644719670393</v>
      </c>
      <c r="T36" s="6">
        <v>1.4098037746176129</v>
      </c>
      <c r="U36" s="6">
        <v>6.3782112408595264</v>
      </c>
      <c r="V36" s="7">
        <v>9.6265558476991124</v>
      </c>
      <c r="X36" s="4">
        <f t="shared" si="1"/>
        <v>5.1700979388843562</v>
      </c>
      <c r="Y36" s="4">
        <f t="shared" si="2"/>
        <v>0.86508341472070305</v>
      </c>
      <c r="Z36" s="4">
        <f t="shared" si="3"/>
        <v>4.2120165188732468</v>
      </c>
      <c r="AA36" s="4">
        <f t="shared" si="4"/>
        <v>6.145252594078948</v>
      </c>
      <c r="AB36" s="5">
        <v>4.9464558534701331</v>
      </c>
      <c r="AC36" s="6">
        <v>0.90227081325890746</v>
      </c>
      <c r="AD36" s="6">
        <v>3.991949202302246</v>
      </c>
      <c r="AE36" s="7">
        <v>6.0191964644279334</v>
      </c>
      <c r="AF36" s="5">
        <v>5.5071462114880649</v>
      </c>
      <c r="AG36" s="6">
        <v>0.84711878895877801</v>
      </c>
      <c r="AH36" s="6">
        <v>4.4378902653498624</v>
      </c>
      <c r="AI36" s="7">
        <v>6.6053478645288637</v>
      </c>
      <c r="AJ36" s="5">
        <v>4.6195045019405079</v>
      </c>
      <c r="AK36" s="6">
        <v>0.70378293973893769</v>
      </c>
      <c r="AL36" s="6">
        <v>3.8616447111314343</v>
      </c>
      <c r="AM36" s="7">
        <v>5.0792729838415358</v>
      </c>
      <c r="AN36" s="5">
        <v>5.6072851886387189</v>
      </c>
      <c r="AO36" s="6">
        <v>1.0071611169261891</v>
      </c>
      <c r="AP36" s="6">
        <v>4.5565818967094431</v>
      </c>
      <c r="AQ36" s="7">
        <v>6.8771930635174563</v>
      </c>
      <c r="AR36" s="19">
        <f t="shared" si="5"/>
        <v>-0.235237170475004</v>
      </c>
      <c r="AS36" s="19">
        <f t="shared" si="6"/>
        <v>-0.29352567140882158</v>
      </c>
      <c r="AT36" s="19">
        <f t="shared" si="7"/>
        <v>-0.24613614330532818</v>
      </c>
      <c r="AU36" s="19">
        <f t="shared" si="8"/>
        <v>-0.28560191491942505</v>
      </c>
    </row>
    <row r="37" spans="1:49" x14ac:dyDescent="0.25">
      <c r="A37" s="1">
        <v>2065</v>
      </c>
      <c r="C37" s="4">
        <f t="shared" si="0"/>
        <v>7.0638877741689656</v>
      </c>
      <c r="D37" s="4">
        <f t="shared" si="0"/>
        <v>1.2199109083822812</v>
      </c>
      <c r="E37" s="4">
        <f t="shared" si="0"/>
        <v>5.6765177302105121</v>
      </c>
      <c r="F37" s="4">
        <f t="shared" si="0"/>
        <v>8.6574481035061854</v>
      </c>
      <c r="G37" s="5">
        <v>6.6875959005335757</v>
      </c>
      <c r="H37" s="6">
        <v>1.3895903977161386</v>
      </c>
      <c r="I37" s="6">
        <v>5.0996602585848736</v>
      </c>
      <c r="J37" s="7">
        <v>8.9302284414960607</v>
      </c>
      <c r="K37" s="5">
        <v>7.6187025081532385</v>
      </c>
      <c r="L37" s="6">
        <v>1.1184796195649171</v>
      </c>
      <c r="M37" s="6">
        <v>6.1644756974406256</v>
      </c>
      <c r="N37" s="7">
        <v>9.0895457336830781</v>
      </c>
      <c r="O37" s="5">
        <v>6.1167231567481277</v>
      </c>
      <c r="P37" s="6">
        <v>0.93939165169628991</v>
      </c>
      <c r="Q37" s="6">
        <v>5.127133274087524</v>
      </c>
      <c r="R37" s="7">
        <v>6.7836779067598183</v>
      </c>
      <c r="S37" s="5">
        <v>7.832529531240918</v>
      </c>
      <c r="T37" s="6">
        <v>1.432181964551779</v>
      </c>
      <c r="U37" s="6">
        <v>6.3148016907290279</v>
      </c>
      <c r="V37" s="7">
        <v>9.8263403320857865</v>
      </c>
      <c r="X37" s="4">
        <f t="shared" si="1"/>
        <v>5.1588037289263005</v>
      </c>
      <c r="Y37" s="4">
        <f t="shared" si="2"/>
        <v>0.89262706180062068</v>
      </c>
      <c r="Z37" s="4">
        <f t="shared" si="3"/>
        <v>4.1443066903723125</v>
      </c>
      <c r="AA37" s="4">
        <f t="shared" si="4"/>
        <v>6.3247369237717175</v>
      </c>
      <c r="AB37" s="5">
        <v>5.0714709373117355</v>
      </c>
      <c r="AC37" s="6">
        <v>1.0537818704360682</v>
      </c>
      <c r="AD37" s="6">
        <v>3.8672759503177141</v>
      </c>
      <c r="AE37" s="7">
        <v>6.7721487180450728</v>
      </c>
      <c r="AF37" s="5">
        <v>5.415382390085175</v>
      </c>
      <c r="AG37" s="6">
        <v>0.79501658307028777</v>
      </c>
      <c r="AH37" s="6">
        <v>4.3817163224712887</v>
      </c>
      <c r="AI37" s="7">
        <v>6.4608594242109127</v>
      </c>
      <c r="AJ37" s="5">
        <v>4.5749893489875415</v>
      </c>
      <c r="AK37" s="6">
        <v>0.70261587632865141</v>
      </c>
      <c r="AL37" s="6">
        <v>3.8348278185374682</v>
      </c>
      <c r="AM37" s="7">
        <v>5.0738366565028166</v>
      </c>
      <c r="AN37" s="5">
        <v>5.573372239320749</v>
      </c>
      <c r="AO37" s="6">
        <v>1.0190939173674749</v>
      </c>
      <c r="AP37" s="6">
        <v>4.4934066701627806</v>
      </c>
      <c r="AQ37" s="7">
        <v>6.9921028963280678</v>
      </c>
      <c r="AR37" s="19">
        <f t="shared" si="5"/>
        <v>-0.2416600804323264</v>
      </c>
      <c r="AS37" s="19">
        <f t="shared" si="6"/>
        <v>-0.2891988649917957</v>
      </c>
      <c r="AT37" s="19">
        <f t="shared" si="7"/>
        <v>-0.25205224566354706</v>
      </c>
      <c r="AU37" s="19">
        <f t="shared" si="8"/>
        <v>-0.2884326554926181</v>
      </c>
    </row>
    <row r="38" spans="1:49" x14ac:dyDescent="0.25">
      <c r="A38" s="1">
        <v>2070</v>
      </c>
      <c r="C38" s="4">
        <f t="shared" si="0"/>
        <v>6.9724811749965045</v>
      </c>
      <c r="D38" s="4">
        <f t="shared" si="0"/>
        <v>1.292750721465949</v>
      </c>
      <c r="E38" s="4">
        <f t="shared" si="0"/>
        <v>5.5435698449557069</v>
      </c>
      <c r="F38" s="4">
        <f t="shared" si="0"/>
        <v>8.5869612069345003</v>
      </c>
      <c r="G38" s="5">
        <v>6.5501916030176828</v>
      </c>
      <c r="H38" s="6">
        <v>1.5075952384173619</v>
      </c>
      <c r="I38" s="6">
        <v>4.9144138142869283</v>
      </c>
      <c r="J38" s="7">
        <v>9.0165649680142774</v>
      </c>
      <c r="K38" s="5">
        <v>7.5869056956405343</v>
      </c>
      <c r="L38" s="6">
        <v>1.2206835129201417</v>
      </c>
      <c r="M38" s="6">
        <v>6.2897447333137517</v>
      </c>
      <c r="N38" s="7">
        <v>9.2512074749848718</v>
      </c>
      <c r="O38" s="5">
        <v>6.0803255232344764</v>
      </c>
      <c r="P38" s="6">
        <v>0.95880414926640345</v>
      </c>
      <c r="Q38" s="6">
        <v>4.8207320085445708</v>
      </c>
      <c r="R38" s="7">
        <v>6.8729147512769062</v>
      </c>
      <c r="S38" s="5">
        <v>7.6725018780933238</v>
      </c>
      <c r="T38" s="6">
        <v>1.4839199852598888</v>
      </c>
      <c r="U38" s="6">
        <v>6.1493888236775778</v>
      </c>
      <c r="V38" s="7">
        <v>9.2071576334619483</v>
      </c>
      <c r="X38" s="4">
        <f t="shared" si="1"/>
        <v>5.1226472845733166</v>
      </c>
      <c r="Y38" s="4">
        <f t="shared" si="2"/>
        <v>0.95124334166126856</v>
      </c>
      <c r="Z38" s="4">
        <f t="shared" si="3"/>
        <v>4.0693353531143703</v>
      </c>
      <c r="AA38" s="4">
        <f t="shared" si="4"/>
        <v>6.3139923573267858</v>
      </c>
      <c r="AB38" s="5">
        <v>4.9972992736661546</v>
      </c>
      <c r="AC38" s="6">
        <v>1.1501807956968397</v>
      </c>
      <c r="AD38" s="6">
        <v>3.7493249164370557</v>
      </c>
      <c r="AE38" s="7">
        <v>6.8789550438284808</v>
      </c>
      <c r="AF38" s="5">
        <v>5.4527383953416733</v>
      </c>
      <c r="AG38" s="6">
        <v>0.87730995039055415</v>
      </c>
      <c r="AH38" s="6">
        <v>4.5204638069964105</v>
      </c>
      <c r="AI38" s="7">
        <v>6.6488785053842792</v>
      </c>
      <c r="AJ38" s="5">
        <v>4.60373608447098</v>
      </c>
      <c r="AK38" s="6">
        <v>0.72596133924917494</v>
      </c>
      <c r="AL38" s="6">
        <v>3.6500312058119819</v>
      </c>
      <c r="AM38" s="7">
        <v>5.2038473145948725</v>
      </c>
      <c r="AN38" s="5">
        <v>5.4368153848144578</v>
      </c>
      <c r="AO38" s="6">
        <v>1.0515212813085055</v>
      </c>
      <c r="AP38" s="6">
        <v>4.3575214832120341</v>
      </c>
      <c r="AQ38" s="7">
        <v>6.5242885654995115</v>
      </c>
      <c r="AR38" s="19">
        <f t="shared" si="5"/>
        <v>-0.23707586334361708</v>
      </c>
      <c r="AS38" s="19">
        <f t="shared" si="6"/>
        <v>-0.28129614178876139</v>
      </c>
      <c r="AT38" s="19">
        <f t="shared" si="7"/>
        <v>-0.2428471030245126</v>
      </c>
      <c r="AU38" s="19">
        <f t="shared" si="8"/>
        <v>-0.29138950094782529</v>
      </c>
    </row>
    <row r="39" spans="1:49" x14ac:dyDescent="0.25">
      <c r="A39" s="1">
        <v>2075</v>
      </c>
      <c r="C39" s="4">
        <f t="shared" si="0"/>
        <v>7.0442325477278516</v>
      </c>
      <c r="D39" s="4">
        <f t="shared" si="0"/>
        <v>1.3122237412853131</v>
      </c>
      <c r="E39" s="4">
        <f t="shared" si="0"/>
        <v>5.6076166923020967</v>
      </c>
      <c r="F39" s="4">
        <f t="shared" si="0"/>
        <v>8.720802522963691</v>
      </c>
      <c r="G39" s="5">
        <v>6.6055142901007873</v>
      </c>
      <c r="H39" s="6">
        <v>1.4872399669174206</v>
      </c>
      <c r="I39" s="6">
        <v>4.9782901316745782</v>
      </c>
      <c r="J39" s="7">
        <v>8.9591581755654079</v>
      </c>
      <c r="K39" s="5">
        <v>7.6921755947253914</v>
      </c>
      <c r="L39" s="6">
        <v>1.4666116352441323</v>
      </c>
      <c r="M39" s="6">
        <v>6.2369548079264403</v>
      </c>
      <c r="N39" s="7">
        <v>9.7394844228695039</v>
      </c>
      <c r="O39" s="5">
        <v>6.1672524677478959</v>
      </c>
      <c r="P39" s="6">
        <v>0.8704713927163108</v>
      </c>
      <c r="Q39" s="6">
        <v>5.1347653411619163</v>
      </c>
      <c r="R39" s="7">
        <v>6.9020830935778967</v>
      </c>
      <c r="S39" s="5">
        <v>7.7119878383373317</v>
      </c>
      <c r="T39" s="6">
        <v>1.4245719702633888</v>
      </c>
      <c r="U39" s="6">
        <v>6.0804564884454528</v>
      </c>
      <c r="V39" s="7">
        <v>9.2824843998419553</v>
      </c>
      <c r="X39" s="4">
        <f t="shared" si="1"/>
        <v>5.1701650968712061</v>
      </c>
      <c r="Y39" s="4">
        <f t="shared" si="2"/>
        <v>0.96370335995660428</v>
      </c>
      <c r="Z39" s="4">
        <f t="shared" si="3"/>
        <v>4.1141972958876387</v>
      </c>
      <c r="AA39" s="4">
        <f t="shared" si="4"/>
        <v>6.4035039731250123</v>
      </c>
      <c r="AB39" s="5">
        <v>5.0627459706462563</v>
      </c>
      <c r="AC39" s="6">
        <v>1.1398837121856196</v>
      </c>
      <c r="AD39" s="6">
        <v>3.8155724441645154</v>
      </c>
      <c r="AE39" s="7">
        <v>6.8666783480736617</v>
      </c>
      <c r="AF39" s="5">
        <v>5.4641029564437922</v>
      </c>
      <c r="AG39" s="6">
        <v>1.0418010968948008</v>
      </c>
      <c r="AH39" s="6">
        <v>4.4303932984272727</v>
      </c>
      <c r="AI39" s="7">
        <v>6.9183997393054</v>
      </c>
      <c r="AJ39" s="5">
        <v>4.6469077535011181</v>
      </c>
      <c r="AK39" s="6">
        <v>0.65588368323949275</v>
      </c>
      <c r="AL39" s="6">
        <v>3.8689482879184607</v>
      </c>
      <c r="AM39" s="7">
        <v>5.2005886917368853</v>
      </c>
      <c r="AN39" s="5">
        <v>5.5069037068936586</v>
      </c>
      <c r="AO39" s="6">
        <v>1.0172449475065042</v>
      </c>
      <c r="AP39" s="6">
        <v>4.3418751530403039</v>
      </c>
      <c r="AQ39" s="7">
        <v>6.6283491133841013</v>
      </c>
      <c r="AR39" s="19">
        <f t="shared" si="5"/>
        <v>-0.23355763861817205</v>
      </c>
      <c r="AS39" s="19">
        <f t="shared" si="6"/>
        <v>-0.28965441712087447</v>
      </c>
      <c r="AT39" s="19">
        <f t="shared" si="7"/>
        <v>-0.24651896808141605</v>
      </c>
      <c r="AU39" s="19">
        <f t="shared" si="8"/>
        <v>-0.28592940985745624</v>
      </c>
    </row>
    <row r="40" spans="1:49" x14ac:dyDescent="0.25">
      <c r="A40" s="1">
        <v>2080</v>
      </c>
      <c r="C40" s="4">
        <f t="shared" si="0"/>
        <v>7.065557423364754</v>
      </c>
      <c r="D40" s="4">
        <f t="shared" si="0"/>
        <v>1.2834268571435938</v>
      </c>
      <c r="E40" s="4">
        <f t="shared" si="0"/>
        <v>5.6361380241499255</v>
      </c>
      <c r="F40" s="4">
        <f t="shared" si="0"/>
        <v>8.8288149657913806</v>
      </c>
      <c r="G40" s="5">
        <v>6.5618573743607298</v>
      </c>
      <c r="H40" s="6">
        <v>1.5013875042250366</v>
      </c>
      <c r="I40" s="6">
        <v>4.9351130247331696</v>
      </c>
      <c r="J40" s="7">
        <v>8.8756719308461971</v>
      </c>
      <c r="K40" s="5">
        <v>7.632885709844496</v>
      </c>
      <c r="L40" s="6">
        <v>1.4761642658824665</v>
      </c>
      <c r="M40" s="6">
        <v>6.0066389115744263</v>
      </c>
      <c r="N40" s="7">
        <v>9.7117820312428069</v>
      </c>
      <c r="O40" s="5">
        <v>6.711556748942316</v>
      </c>
      <c r="P40" s="6">
        <v>0.87724921445643356</v>
      </c>
      <c r="Q40" s="6">
        <v>5.6422271240775697</v>
      </c>
      <c r="R40" s="7">
        <v>7.7478231326618614</v>
      </c>
      <c r="S40" s="5">
        <v>7.3559298603114724</v>
      </c>
      <c r="T40" s="6">
        <v>1.2789064440104392</v>
      </c>
      <c r="U40" s="6">
        <v>5.9605730362145346</v>
      </c>
      <c r="V40" s="7">
        <v>8.9799827684146578</v>
      </c>
      <c r="X40" s="4">
        <f t="shared" si="1"/>
        <v>5.2039660530889638</v>
      </c>
      <c r="Y40" s="4">
        <f t="shared" si="2"/>
        <v>0.94616092555266351</v>
      </c>
      <c r="Z40" s="4">
        <f t="shared" si="3"/>
        <v>4.1500469028017992</v>
      </c>
      <c r="AA40" s="4">
        <f t="shared" si="4"/>
        <v>6.5052763691839424</v>
      </c>
      <c r="AB40" s="5">
        <v>5.0165355678208758</v>
      </c>
      <c r="AC40" s="6">
        <v>1.1478097414088451</v>
      </c>
      <c r="AD40" s="6">
        <v>3.7728906020609601</v>
      </c>
      <c r="AE40" s="7">
        <v>6.7854452465506485</v>
      </c>
      <c r="AF40" s="5">
        <v>5.4536183075903715</v>
      </c>
      <c r="AG40" s="6">
        <v>1.0547041802347821</v>
      </c>
      <c r="AH40" s="6">
        <v>4.2916817021113731</v>
      </c>
      <c r="AI40" s="7">
        <v>6.9389683401917477</v>
      </c>
      <c r="AJ40" s="5">
        <v>5.0188858873842968</v>
      </c>
      <c r="AK40" s="6">
        <v>0.65600483864614567</v>
      </c>
      <c r="AL40" s="6">
        <v>4.2192437828842664</v>
      </c>
      <c r="AM40" s="7">
        <v>5.7938033802059739</v>
      </c>
      <c r="AN40" s="5">
        <v>5.3268244495603092</v>
      </c>
      <c r="AO40" s="6">
        <v>0.92612494192088135</v>
      </c>
      <c r="AP40" s="6">
        <v>4.3163715241505951</v>
      </c>
      <c r="AQ40" s="7">
        <v>6.502888509787395</v>
      </c>
      <c r="AR40" s="19">
        <f t="shared" si="5"/>
        <v>-0.23550066976126596</v>
      </c>
      <c r="AS40" s="19">
        <f t="shared" si="6"/>
        <v>-0.28551028865051914</v>
      </c>
      <c r="AT40" s="19">
        <f t="shared" si="7"/>
        <v>-0.25220242111858321</v>
      </c>
      <c r="AU40" s="19">
        <f t="shared" si="8"/>
        <v>-0.27584621513305796</v>
      </c>
    </row>
    <row r="41" spans="1:49" x14ac:dyDescent="0.25">
      <c r="A41" s="1">
        <v>2085</v>
      </c>
      <c r="C41" s="4">
        <f t="shared" si="0"/>
        <v>7.0512946331795074</v>
      </c>
      <c r="D41" s="4">
        <f t="shared" si="0"/>
        <v>1.2968752054298891</v>
      </c>
      <c r="E41" s="4">
        <f t="shared" si="0"/>
        <v>5.6193202851691746</v>
      </c>
      <c r="F41" s="4">
        <f t="shared" si="0"/>
        <v>8.5946987982895457</v>
      </c>
      <c r="G41" s="5">
        <v>6.3814408671716265</v>
      </c>
      <c r="H41" s="6">
        <v>1.4749745193589456</v>
      </c>
      <c r="I41" s="6">
        <v>4.6550722850329116</v>
      </c>
      <c r="J41" s="7">
        <v>8.2076808057210595</v>
      </c>
      <c r="K41" s="5">
        <v>7.6278789213005007</v>
      </c>
      <c r="L41" s="6">
        <v>1.4629808358659906</v>
      </c>
      <c r="M41" s="6">
        <v>6.1093023524984744</v>
      </c>
      <c r="N41" s="7">
        <v>9.5870550455295671</v>
      </c>
      <c r="O41" s="5">
        <v>6.8919185602434894</v>
      </c>
      <c r="P41" s="6">
        <v>1.121415062110044</v>
      </c>
      <c r="Q41" s="6">
        <v>5.7109564800827544</v>
      </c>
      <c r="R41" s="7">
        <v>8.018176828726375</v>
      </c>
      <c r="S41" s="5">
        <v>7.3039401840024123</v>
      </c>
      <c r="T41" s="6">
        <v>1.1281304043845757</v>
      </c>
      <c r="U41" s="6">
        <v>6.0019500230625598</v>
      </c>
      <c r="V41" s="7">
        <v>8.5658825131811778</v>
      </c>
      <c r="X41" s="4">
        <f t="shared" si="1"/>
        <v>5.2088360776108056</v>
      </c>
      <c r="Y41" s="4">
        <f t="shared" si="2"/>
        <v>0.96067200777118977</v>
      </c>
      <c r="Z41" s="4">
        <f t="shared" si="3"/>
        <v>4.1469061487000349</v>
      </c>
      <c r="AA41" s="4">
        <f t="shared" si="4"/>
        <v>6.3510932423278152</v>
      </c>
      <c r="AB41" s="5">
        <v>4.9427377122715814</v>
      </c>
      <c r="AC41" s="6">
        <v>1.1424398240496987</v>
      </c>
      <c r="AD41" s="6">
        <v>3.6055809049250573</v>
      </c>
      <c r="AE41" s="7">
        <v>6.3572497643006072</v>
      </c>
      <c r="AF41" s="5">
        <v>5.4353009907487442</v>
      </c>
      <c r="AG41" s="6">
        <v>1.0424577092360463</v>
      </c>
      <c r="AH41" s="6">
        <v>4.3532281348347919</v>
      </c>
      <c r="AI41" s="7">
        <v>6.8313262867635363</v>
      </c>
      <c r="AJ41" s="5">
        <v>5.1585617776573125</v>
      </c>
      <c r="AK41" s="6">
        <v>0.83937278505590696</v>
      </c>
      <c r="AL41" s="6">
        <v>4.2746183888421356</v>
      </c>
      <c r="AM41" s="7">
        <v>6.0015596750905438</v>
      </c>
      <c r="AN41" s="5">
        <v>5.2987438297655851</v>
      </c>
      <c r="AO41" s="6">
        <v>0.81841771274310737</v>
      </c>
      <c r="AP41" s="6">
        <v>4.3541971661981567</v>
      </c>
      <c r="AQ41" s="7">
        <v>6.2142372431565756</v>
      </c>
      <c r="AR41" s="19">
        <f t="shared" si="5"/>
        <v>-0.22545114572811284</v>
      </c>
      <c r="AS41" s="19">
        <f t="shared" si="6"/>
        <v>-0.28744267615851682</v>
      </c>
      <c r="AT41" s="19">
        <f t="shared" si="7"/>
        <v>-0.25150569720674965</v>
      </c>
      <c r="AU41" s="19">
        <f t="shared" si="8"/>
        <v>-0.27453625080730326</v>
      </c>
    </row>
    <row r="42" spans="1:49" x14ac:dyDescent="0.25">
      <c r="G42" s="5"/>
      <c r="H42" s="6"/>
      <c r="I42" s="6"/>
      <c r="J42" s="7"/>
      <c r="K42" s="5"/>
      <c r="L42" s="6"/>
      <c r="M42" s="6"/>
      <c r="N42" s="7"/>
      <c r="O42" s="5"/>
      <c r="P42" s="6"/>
      <c r="Q42" s="6"/>
      <c r="R42" s="7"/>
      <c r="S42" s="5"/>
      <c r="T42" s="6"/>
      <c r="U42" s="6"/>
      <c r="V42" s="7"/>
      <c r="AB42" s="5"/>
      <c r="AC42" s="6"/>
      <c r="AD42" s="6"/>
      <c r="AE42" s="7"/>
      <c r="AF42" s="5"/>
      <c r="AG42" s="6"/>
      <c r="AH42" s="6"/>
      <c r="AI42" s="7"/>
      <c r="AJ42" s="5"/>
      <c r="AK42" s="6"/>
      <c r="AL42" s="6"/>
      <c r="AM42" s="7"/>
      <c r="AN42" s="5"/>
      <c r="AO42" s="6"/>
      <c r="AP42" s="6"/>
      <c r="AQ42" s="7"/>
    </row>
    <row r="43" spans="1:49" x14ac:dyDescent="0.25">
      <c r="A43" s="1">
        <v>2015</v>
      </c>
      <c r="C43" s="29">
        <f>C27*25.406</f>
        <v>176.6693857633143</v>
      </c>
      <c r="D43" s="29">
        <f t="shared" ref="D43:F43" si="9">D27*25.406</f>
        <v>37.934360360079182</v>
      </c>
      <c r="E43" s="29">
        <f t="shared" si="9"/>
        <v>137.62194976778895</v>
      </c>
      <c r="F43" s="29">
        <f t="shared" si="9"/>
        <v>219.6468452249685</v>
      </c>
      <c r="G43" s="5"/>
      <c r="H43" s="6"/>
      <c r="I43" s="6"/>
      <c r="J43" s="7"/>
      <c r="K43" s="5"/>
      <c r="L43" s="6"/>
      <c r="M43" s="6"/>
      <c r="N43" s="7"/>
      <c r="O43" s="5"/>
      <c r="P43" s="6"/>
      <c r="Q43" s="6"/>
      <c r="R43" s="7"/>
      <c r="S43" s="5"/>
      <c r="T43" s="6"/>
      <c r="U43" s="6"/>
      <c r="V43" s="7"/>
      <c r="W43" s="4">
        <f>AVERAGE(W21:W25)</f>
        <v>4.3670918940275811</v>
      </c>
      <c r="X43" s="29">
        <f>X27*25.406</f>
        <v>129.21858288879193</v>
      </c>
      <c r="Y43" s="29">
        <f t="shared" ref="Y43:AA43" si="10">Y27*25.406</f>
        <v>27.614191450386574</v>
      </c>
      <c r="Z43" s="29">
        <f t="shared" si="10"/>
        <v>100.76379852206222</v>
      </c>
      <c r="AA43" s="29">
        <f t="shared" si="10"/>
        <v>160.46667958800668</v>
      </c>
      <c r="AB43" s="5"/>
      <c r="AC43" s="6"/>
      <c r="AD43" s="6"/>
      <c r="AE43" s="7"/>
      <c r="AF43" s="5"/>
      <c r="AG43" s="6"/>
      <c r="AH43" s="6"/>
      <c r="AI43" s="7"/>
      <c r="AJ43" s="5"/>
      <c r="AK43" s="6"/>
      <c r="AL43" s="6"/>
      <c r="AM43" s="7"/>
      <c r="AN43" s="5"/>
      <c r="AO43" s="6"/>
      <c r="AP43" s="6"/>
      <c r="AQ43" s="7"/>
      <c r="AR43" s="19">
        <f>AVERAGE(AR27:AR41)</f>
        <v>-0.23394405980137409</v>
      </c>
      <c r="AS43" s="19">
        <f t="shared" ref="AS43:AU43" si="11">AVERAGE(AS27:AS41)</f>
        <v>-0.29381987455708292</v>
      </c>
      <c r="AT43" s="19">
        <f t="shared" si="11"/>
        <v>-0.24467958415691463</v>
      </c>
      <c r="AU43" s="19">
        <f t="shared" si="11"/>
        <v>-0.27966193857567956</v>
      </c>
      <c r="AW43" s="19" t="e">
        <f>(W43-B43)/B43</f>
        <v>#DIV/0!</v>
      </c>
    </row>
    <row r="44" spans="1:49" x14ac:dyDescent="0.25">
      <c r="A44" s="30">
        <v>2020</v>
      </c>
      <c r="B44" s="28"/>
      <c r="C44" s="31">
        <f t="shared" ref="C44:F57" si="12">C28*25.406</f>
        <v>174.03389022300647</v>
      </c>
      <c r="D44" s="31">
        <f t="shared" si="12"/>
        <v>35.302215153570842</v>
      </c>
      <c r="E44" s="31">
        <f t="shared" si="12"/>
        <v>138.54400388056277</v>
      </c>
      <c r="F44" s="31">
        <f t="shared" si="12"/>
        <v>211.05938443956373</v>
      </c>
      <c r="G44" s="11"/>
      <c r="H44" s="12"/>
      <c r="I44" s="12"/>
      <c r="J44" s="13"/>
      <c r="K44" s="8"/>
      <c r="L44" s="9"/>
      <c r="M44" s="9"/>
      <c r="N44" s="10"/>
      <c r="O44" s="8"/>
      <c r="P44" s="9"/>
      <c r="Q44" s="9"/>
      <c r="R44" s="10"/>
      <c r="S44" s="8"/>
      <c r="T44" s="9"/>
      <c r="U44" s="9"/>
      <c r="V44" s="10"/>
      <c r="W44" s="4">
        <f>STDEV(W21:W25)</f>
        <v>4.3663058635584159E-2</v>
      </c>
      <c r="X44" s="31">
        <f t="shared" ref="X44:AA44" si="13">X28*25.406</f>
        <v>127.52127135863284</v>
      </c>
      <c r="Y44" s="31">
        <f t="shared" si="13"/>
        <v>25.682012909265762</v>
      </c>
      <c r="Z44" s="31">
        <f t="shared" si="13"/>
        <v>101.67559365579659</v>
      </c>
      <c r="AA44" s="31">
        <f t="shared" si="13"/>
        <v>154.530900599228</v>
      </c>
      <c r="AB44" s="11"/>
      <c r="AC44" s="12"/>
      <c r="AD44" s="12"/>
      <c r="AE44" s="13"/>
      <c r="AF44" s="8"/>
      <c r="AG44" s="9"/>
      <c r="AH44" s="9"/>
      <c r="AI44" s="10"/>
      <c r="AJ44" s="8"/>
      <c r="AK44" s="9"/>
      <c r="AL44" s="9"/>
      <c r="AM44" s="10"/>
      <c r="AN44" s="8"/>
      <c r="AO44" s="9"/>
      <c r="AP44" s="9"/>
      <c r="AQ44" s="10"/>
      <c r="AR44" s="20">
        <f>1+AR43</f>
        <v>0.76605594019862588</v>
      </c>
      <c r="AS44" s="20">
        <f t="shared" ref="AS44:AW44" si="14">1+AS43</f>
        <v>0.70618012544291708</v>
      </c>
      <c r="AT44" s="20">
        <f t="shared" si="14"/>
        <v>0.7553204158430854</v>
      </c>
      <c r="AU44" s="20">
        <f t="shared" si="14"/>
        <v>0.72033806142432044</v>
      </c>
      <c r="AW44" s="20" t="e">
        <f t="shared" si="14"/>
        <v>#DIV/0!</v>
      </c>
    </row>
    <row r="45" spans="1:49" x14ac:dyDescent="0.25">
      <c r="A45" s="1">
        <v>2025</v>
      </c>
      <c r="C45" s="29">
        <f t="shared" si="12"/>
        <v>173.27684127421225</v>
      </c>
      <c r="D45" s="29">
        <f t="shared" si="12"/>
        <v>35.197392941996071</v>
      </c>
      <c r="E45" s="29">
        <f t="shared" si="12"/>
        <v>136.48960122520907</v>
      </c>
      <c r="F45" s="29">
        <f t="shared" si="12"/>
        <v>210.45964605245348</v>
      </c>
      <c r="X45" s="29">
        <f t="shared" ref="X45:AA45" si="15">X29*25.406</f>
        <v>127.84482688219897</v>
      </c>
      <c r="Y45" s="29">
        <f t="shared" si="15"/>
        <v>25.821823544147701</v>
      </c>
      <c r="Z45" s="29">
        <f t="shared" si="15"/>
        <v>100.78630414579381</v>
      </c>
      <c r="AA45" s="29">
        <f t="shared" si="15"/>
        <v>155.14289225810069</v>
      </c>
    </row>
    <row r="46" spans="1:49" x14ac:dyDescent="0.25">
      <c r="A46" s="1">
        <v>2030</v>
      </c>
      <c r="C46" s="29">
        <f t="shared" si="12"/>
        <v>174.48422884673624</v>
      </c>
      <c r="D46" s="29">
        <f t="shared" si="12"/>
        <v>34.330839584389416</v>
      </c>
      <c r="E46" s="29">
        <f t="shared" si="12"/>
        <v>137.28628134553557</v>
      </c>
      <c r="F46" s="29">
        <f t="shared" si="12"/>
        <v>213.55410910934168</v>
      </c>
      <c r="X46" s="29">
        <f t="shared" ref="X46:AA46" si="16">X30*25.406</f>
        <v>128.88524188981938</v>
      </c>
      <c r="Y46" s="29">
        <f t="shared" si="16"/>
        <v>25.2626194219871</v>
      </c>
      <c r="Z46" s="29">
        <f t="shared" si="16"/>
        <v>101.50428039231082</v>
      </c>
      <c r="AA46" s="29">
        <f t="shared" si="16"/>
        <v>157.59364682419528</v>
      </c>
    </row>
    <row r="47" spans="1:49" x14ac:dyDescent="0.25">
      <c r="A47" s="1">
        <v>2035</v>
      </c>
      <c r="C47" s="29">
        <f t="shared" si="12"/>
        <v>173.99542821773809</v>
      </c>
      <c r="D47" s="29">
        <f t="shared" si="12"/>
        <v>33.951385684234545</v>
      </c>
      <c r="E47" s="29">
        <f t="shared" si="12"/>
        <v>138.90841908516956</v>
      </c>
      <c r="F47" s="29">
        <f t="shared" si="12"/>
        <v>213.68933159704264</v>
      </c>
      <c r="X47" s="29">
        <f t="shared" ref="X47:AA47" si="17">X31*25.406</f>
        <v>128.65448784974618</v>
      </c>
      <c r="Y47" s="29">
        <f t="shared" si="17"/>
        <v>25.003440924021231</v>
      </c>
      <c r="Z47" s="29">
        <f t="shared" si="17"/>
        <v>102.84959919182705</v>
      </c>
      <c r="AA47" s="29">
        <f t="shared" si="17"/>
        <v>157.8410798628602</v>
      </c>
    </row>
    <row r="48" spans="1:49" x14ac:dyDescent="0.25">
      <c r="A48" s="1">
        <v>2040</v>
      </c>
      <c r="C48" s="29">
        <f t="shared" si="12"/>
        <v>176.71987867611261</v>
      </c>
      <c r="D48" s="29">
        <f t="shared" si="12"/>
        <v>29.721632086644551</v>
      </c>
      <c r="E48" s="29">
        <f t="shared" si="12"/>
        <v>141.7399877616605</v>
      </c>
      <c r="F48" s="29">
        <f t="shared" si="12"/>
        <v>218.04192109994636</v>
      </c>
      <c r="X48" s="29">
        <f t="shared" ref="X48:AA48" si="18">X32*25.406</f>
        <v>129.42301548687226</v>
      </c>
      <c r="Y48" s="29">
        <f t="shared" si="18"/>
        <v>21.713951363130523</v>
      </c>
      <c r="Z48" s="29">
        <f t="shared" si="18"/>
        <v>103.96417722290779</v>
      </c>
      <c r="AA48" s="29">
        <f t="shared" si="18"/>
        <v>159.66771921107335</v>
      </c>
    </row>
    <row r="49" spans="1:27" x14ac:dyDescent="0.25">
      <c r="A49" s="1">
        <v>2045</v>
      </c>
      <c r="C49" s="29">
        <f t="shared" si="12"/>
        <v>177.16490915341862</v>
      </c>
      <c r="D49" s="29">
        <f t="shared" si="12"/>
        <v>29.429906122184253</v>
      </c>
      <c r="E49" s="29">
        <f t="shared" si="12"/>
        <v>145.10822656145473</v>
      </c>
      <c r="F49" s="29">
        <f t="shared" si="12"/>
        <v>216.04824796365455</v>
      </c>
      <c r="X49" s="29">
        <f t="shared" ref="X49:AA49" si="19">X33*25.406</f>
        <v>130.17722845084617</v>
      </c>
      <c r="Y49" s="29">
        <f t="shared" si="19"/>
        <v>21.590692525735907</v>
      </c>
      <c r="Z49" s="29">
        <f t="shared" si="19"/>
        <v>106.76934142783016</v>
      </c>
      <c r="AA49" s="29">
        <f t="shared" si="19"/>
        <v>158.6986386990298</v>
      </c>
    </row>
    <row r="50" spans="1:27" x14ac:dyDescent="0.25">
      <c r="A50" s="30">
        <v>2050</v>
      </c>
      <c r="B50" s="28"/>
      <c r="C50" s="31">
        <f t="shared" si="12"/>
        <v>180.42011684331737</v>
      </c>
      <c r="D50" s="31">
        <f t="shared" si="12"/>
        <v>29.722362908918821</v>
      </c>
      <c r="E50" s="31">
        <f t="shared" si="12"/>
        <v>146.28579424165392</v>
      </c>
      <c r="F50" s="31">
        <f t="shared" si="12"/>
        <v>221.55457846641602</v>
      </c>
      <c r="X50" s="31">
        <f t="shared" ref="X50:AA50" si="20">X34*25.406</f>
        <v>132.01057970265464</v>
      </c>
      <c r="Y50" s="31">
        <f t="shared" si="20"/>
        <v>21.715678828439223</v>
      </c>
      <c r="Z50" s="31">
        <f t="shared" si="20"/>
        <v>107.22472257185754</v>
      </c>
      <c r="AA50" s="31">
        <f t="shared" si="20"/>
        <v>162.02207614042592</v>
      </c>
    </row>
    <row r="51" spans="1:27" x14ac:dyDescent="0.25">
      <c r="A51" s="1">
        <v>2055</v>
      </c>
      <c r="C51" s="29">
        <f t="shared" si="12"/>
        <v>181.00333415128281</v>
      </c>
      <c r="D51" s="29">
        <f t="shared" si="12"/>
        <v>30.026505313373374</v>
      </c>
      <c r="E51" s="29">
        <f t="shared" si="12"/>
        <v>146.6904565771776</v>
      </c>
      <c r="F51" s="29">
        <f t="shared" si="12"/>
        <v>217.03578403809846</v>
      </c>
      <c r="X51" s="29">
        <f t="shared" ref="X51:AA51" si="21">X35*25.406</f>
        <v>132.52078027631205</v>
      </c>
      <c r="Y51" s="29">
        <f t="shared" si="21"/>
        <v>22.005782549716862</v>
      </c>
      <c r="Z51" s="29">
        <f t="shared" si="21"/>
        <v>107.44186518084386</v>
      </c>
      <c r="AA51" s="29">
        <f t="shared" si="21"/>
        <v>158.89171399257725</v>
      </c>
    </row>
    <row r="52" spans="1:27" x14ac:dyDescent="0.25">
      <c r="A52" s="1">
        <v>2060</v>
      </c>
      <c r="C52" s="29">
        <f t="shared" si="12"/>
        <v>179.36603243816265</v>
      </c>
      <c r="D52" s="29">
        <f t="shared" si="12"/>
        <v>29.993406267864696</v>
      </c>
      <c r="E52" s="29">
        <f t="shared" si="12"/>
        <v>146.09895953064122</v>
      </c>
      <c r="F52" s="29">
        <f t="shared" si="12"/>
        <v>213.31268007459286</v>
      </c>
      <c r="X52" s="29">
        <f t="shared" ref="X52:AA52" si="22">X36*25.406</f>
        <v>131.35150823529594</v>
      </c>
      <c r="Y52" s="29">
        <f t="shared" si="22"/>
        <v>21.978309234394182</v>
      </c>
      <c r="Z52" s="29">
        <f t="shared" si="22"/>
        <v>107.01049167849371</v>
      </c>
      <c r="AA52" s="29">
        <f t="shared" si="22"/>
        <v>156.12628740516973</v>
      </c>
    </row>
    <row r="53" spans="1:27" x14ac:dyDescent="0.25">
      <c r="A53" s="1">
        <v>2065</v>
      </c>
      <c r="C53" s="29">
        <f t="shared" si="12"/>
        <v>179.46513279053673</v>
      </c>
      <c r="D53" s="29">
        <f t="shared" si="12"/>
        <v>30.993056538360236</v>
      </c>
      <c r="E53" s="29">
        <f t="shared" si="12"/>
        <v>144.21760945372827</v>
      </c>
      <c r="F53" s="29">
        <f t="shared" si="12"/>
        <v>219.95112651767815</v>
      </c>
      <c r="X53" s="29">
        <f t="shared" ref="X53:AA53" si="23">X37*25.406</f>
        <v>131.0645675371016</v>
      </c>
      <c r="Y53" s="29">
        <f t="shared" si="23"/>
        <v>22.678083132106568</v>
      </c>
      <c r="Z53" s="29">
        <f t="shared" si="23"/>
        <v>105.29025577559896</v>
      </c>
      <c r="AA53" s="29">
        <f t="shared" si="23"/>
        <v>160.68626628534426</v>
      </c>
    </row>
    <row r="54" spans="1:27" x14ac:dyDescent="0.25">
      <c r="A54" s="1">
        <v>2070</v>
      </c>
      <c r="C54" s="29">
        <f t="shared" si="12"/>
        <v>177.14285673196119</v>
      </c>
      <c r="D54" s="29">
        <f t="shared" si="12"/>
        <v>32.8436248295639</v>
      </c>
      <c r="E54" s="29">
        <f t="shared" si="12"/>
        <v>140.83993548094469</v>
      </c>
      <c r="F54" s="29">
        <f t="shared" si="12"/>
        <v>218.16033642337791</v>
      </c>
      <c r="X54" s="29">
        <f t="shared" ref="X54:AA54" si="24">X38*25.406</f>
        <v>130.14597691186967</v>
      </c>
      <c r="Y54" s="29">
        <f t="shared" si="24"/>
        <v>24.167288338246188</v>
      </c>
      <c r="Z54" s="29">
        <f t="shared" si="24"/>
        <v>103.38553398122369</v>
      </c>
      <c r="AA54" s="29">
        <f t="shared" si="24"/>
        <v>160.41328983024431</v>
      </c>
    </row>
    <row r="55" spans="1:27" x14ac:dyDescent="0.25">
      <c r="A55" s="1">
        <v>2075</v>
      </c>
      <c r="C55" s="29">
        <f t="shared" si="12"/>
        <v>178.9657721075738</v>
      </c>
      <c r="D55" s="29">
        <f t="shared" si="12"/>
        <v>33.338356371094662</v>
      </c>
      <c r="E55" s="29">
        <f t="shared" si="12"/>
        <v>142.46710968462708</v>
      </c>
      <c r="F55" s="29">
        <f t="shared" si="12"/>
        <v>221.56070889841553</v>
      </c>
      <c r="X55" s="29">
        <f t="shared" ref="X55:AA55" si="25">X39*25.406</f>
        <v>131.35321445110986</v>
      </c>
      <c r="Y55" s="29">
        <f t="shared" si="25"/>
        <v>24.483847563057488</v>
      </c>
      <c r="Z55" s="29">
        <f t="shared" si="25"/>
        <v>104.52529649932134</v>
      </c>
      <c r="AA55" s="29">
        <f t="shared" si="25"/>
        <v>162.68742194121404</v>
      </c>
    </row>
    <row r="56" spans="1:27" x14ac:dyDescent="0.25">
      <c r="A56" s="1">
        <v>2080</v>
      </c>
      <c r="C56" s="29">
        <f t="shared" si="12"/>
        <v>179.50755189800492</v>
      </c>
      <c r="D56" s="29">
        <f t="shared" si="12"/>
        <v>32.606742732590142</v>
      </c>
      <c r="E56" s="29">
        <f t="shared" si="12"/>
        <v>143.19172264155301</v>
      </c>
      <c r="F56" s="29">
        <f t="shared" si="12"/>
        <v>224.3048730208958</v>
      </c>
      <c r="X56" s="29">
        <f t="shared" ref="X56:AA56" si="26">X40*25.406</f>
        <v>132.21196154477821</v>
      </c>
      <c r="Y56" s="29">
        <f t="shared" si="26"/>
        <v>24.038164474590968</v>
      </c>
      <c r="Z56" s="29">
        <f t="shared" si="26"/>
        <v>105.4360916125825</v>
      </c>
      <c r="AA56" s="29">
        <f t="shared" si="26"/>
        <v>165.27305143548722</v>
      </c>
    </row>
    <row r="57" spans="1:27" x14ac:dyDescent="0.25">
      <c r="A57" s="30">
        <v>2085</v>
      </c>
      <c r="B57" s="28"/>
      <c r="C57" s="31">
        <f t="shared" si="12"/>
        <v>179.14519145055857</v>
      </c>
      <c r="D57" s="31">
        <f t="shared" si="12"/>
        <v>32.948411469151758</v>
      </c>
      <c r="E57" s="31">
        <f t="shared" si="12"/>
        <v>142.76445116500804</v>
      </c>
      <c r="F57" s="31">
        <f t="shared" si="12"/>
        <v>218.3569176693442</v>
      </c>
      <c r="X57" s="31">
        <f t="shared" ref="X57:AA57" si="27">X41*25.406</f>
        <v>132.33568938778012</v>
      </c>
      <c r="Y57" s="31">
        <f t="shared" si="27"/>
        <v>24.406833029434846</v>
      </c>
      <c r="Z57" s="31">
        <f t="shared" si="27"/>
        <v>105.35629761387308</v>
      </c>
      <c r="AA57" s="31">
        <f t="shared" si="27"/>
        <v>161.35587491458045</v>
      </c>
    </row>
  </sheetData>
  <mergeCells count="8">
    <mergeCell ref="AJ2:AM2"/>
    <mergeCell ref="AN2:AQ2"/>
    <mergeCell ref="G2:J2"/>
    <mergeCell ref="K2:N2"/>
    <mergeCell ref="O2:R2"/>
    <mergeCell ref="S2:V2"/>
    <mergeCell ref="AB2:AE2"/>
    <mergeCell ref="AF2:A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5_yr</vt:lpstr>
      <vt:lpstr>15_yr</vt:lpstr>
      <vt:lpstr>30_yr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Jeff</dc:creator>
  <cp:lastModifiedBy>Yang, Jeff</cp:lastModifiedBy>
  <dcterms:created xsi:type="dcterms:W3CDTF">2018-07-30T13:52:49Z</dcterms:created>
  <dcterms:modified xsi:type="dcterms:W3CDTF">2019-07-16T19:52:21Z</dcterms:modified>
</cp:coreProperties>
</file>