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lobal change\Precipitation data\BuREC bcca5 data\MD\Cambridge WTP\"/>
    </mc:Choice>
  </mc:AlternateContent>
  <xr:revisionPtr revIDLastSave="0" documentId="13_ncr:1_{B270648D-C790-46AC-B335-1A3AFF090861}" xr6:coauthVersionLast="36" xr6:coauthVersionMax="36" xr10:uidLastSave="{00000000-0000-0000-0000-000000000000}"/>
  <bookViews>
    <workbookView xWindow="0" yWindow="0" windowWidth="11880" windowHeight="9030" xr2:uid="{00000000-000D-0000-FFFF-FFFF00000000}"/>
  </bookViews>
  <sheets>
    <sheet name="5_yr" sheetId="1" r:id="rId1"/>
    <sheet name="15_yr" sheetId="2" r:id="rId2"/>
    <sheet name="30_y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40" i="1" l="1"/>
  <c r="AA56" i="1" s="1"/>
  <c r="Z40" i="1"/>
  <c r="Z56" i="1" s="1"/>
  <c r="Y40" i="1"/>
  <c r="Y56" i="1" s="1"/>
  <c r="X40" i="1"/>
  <c r="X56" i="1" s="1"/>
  <c r="AA39" i="1"/>
  <c r="AA55" i="1" s="1"/>
  <c r="Z39" i="1"/>
  <c r="Z55" i="1" s="1"/>
  <c r="Y39" i="1"/>
  <c r="Y55" i="1" s="1"/>
  <c r="X39" i="1"/>
  <c r="X55" i="1" s="1"/>
  <c r="AA38" i="1"/>
  <c r="AA54" i="1" s="1"/>
  <c r="Z38" i="1"/>
  <c r="Z54" i="1" s="1"/>
  <c r="Y38" i="1"/>
  <c r="Y54" i="1" s="1"/>
  <c r="X38" i="1"/>
  <c r="X54" i="1" s="1"/>
  <c r="AA37" i="1"/>
  <c r="AA53" i="1" s="1"/>
  <c r="Z37" i="1"/>
  <c r="Z53" i="1" s="1"/>
  <c r="Y37" i="1"/>
  <c r="Y53" i="1" s="1"/>
  <c r="X37" i="1"/>
  <c r="X53" i="1" s="1"/>
  <c r="AA36" i="1"/>
  <c r="AA52" i="1" s="1"/>
  <c r="Z36" i="1"/>
  <c r="Z52" i="1" s="1"/>
  <c r="Y36" i="1"/>
  <c r="Y52" i="1" s="1"/>
  <c r="X36" i="1"/>
  <c r="X52" i="1" s="1"/>
  <c r="AA35" i="1"/>
  <c r="AA51" i="1" s="1"/>
  <c r="Z35" i="1"/>
  <c r="Z51" i="1" s="1"/>
  <c r="Y35" i="1"/>
  <c r="Y51" i="1" s="1"/>
  <c r="X35" i="1"/>
  <c r="X51" i="1" s="1"/>
  <c r="AA34" i="1"/>
  <c r="AA50" i="1" s="1"/>
  <c r="Z34" i="1"/>
  <c r="Z50" i="1" s="1"/>
  <c r="Y34" i="1"/>
  <c r="Y50" i="1" s="1"/>
  <c r="X34" i="1"/>
  <c r="X50" i="1" s="1"/>
  <c r="AA33" i="1"/>
  <c r="AA49" i="1" s="1"/>
  <c r="Z33" i="1"/>
  <c r="Z49" i="1" s="1"/>
  <c r="Y33" i="1"/>
  <c r="Y49" i="1" s="1"/>
  <c r="X33" i="1"/>
  <c r="X49" i="1" s="1"/>
  <c r="AA32" i="1"/>
  <c r="AA48" i="1" s="1"/>
  <c r="Z32" i="1"/>
  <c r="Z48" i="1" s="1"/>
  <c r="Y32" i="1"/>
  <c r="Y48" i="1" s="1"/>
  <c r="X32" i="1"/>
  <c r="X48" i="1" s="1"/>
  <c r="AA31" i="1"/>
  <c r="AA47" i="1" s="1"/>
  <c r="Z31" i="1"/>
  <c r="Z47" i="1" s="1"/>
  <c r="Y31" i="1"/>
  <c r="Y47" i="1" s="1"/>
  <c r="X31" i="1"/>
  <c r="X47" i="1" s="1"/>
  <c r="AA30" i="1"/>
  <c r="AA46" i="1" s="1"/>
  <c r="Z30" i="1"/>
  <c r="Z46" i="1" s="1"/>
  <c r="Y30" i="1"/>
  <c r="Y46" i="1" s="1"/>
  <c r="X30" i="1"/>
  <c r="X46" i="1" s="1"/>
  <c r="AA29" i="1"/>
  <c r="AA45" i="1" s="1"/>
  <c r="Z29" i="1"/>
  <c r="Z45" i="1" s="1"/>
  <c r="Y29" i="1"/>
  <c r="Y45" i="1" s="1"/>
  <c r="X29" i="1"/>
  <c r="X45" i="1" s="1"/>
  <c r="AA28" i="1"/>
  <c r="AA44" i="1" s="1"/>
  <c r="Z28" i="1"/>
  <c r="Z44" i="1" s="1"/>
  <c r="Y28" i="1"/>
  <c r="Y44" i="1" s="1"/>
  <c r="X28" i="1"/>
  <c r="X44" i="1" s="1"/>
  <c r="AA27" i="1"/>
  <c r="AA43" i="1" s="1"/>
  <c r="Z27" i="1"/>
  <c r="Z43" i="1" s="1"/>
  <c r="Y27" i="1"/>
  <c r="Y43" i="1" s="1"/>
  <c r="X27" i="1"/>
  <c r="X43" i="1" s="1"/>
  <c r="AA26" i="1"/>
  <c r="AA42" i="1" s="1"/>
  <c r="Z26" i="1"/>
  <c r="Z42" i="1" s="1"/>
  <c r="Y26" i="1"/>
  <c r="Y42" i="1" s="1"/>
  <c r="X26" i="1"/>
  <c r="X42" i="1" s="1"/>
  <c r="C42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F22" i="1"/>
  <c r="E22" i="1"/>
  <c r="D22" i="1"/>
  <c r="C22" i="1"/>
  <c r="F8" i="1"/>
  <c r="E8" i="1"/>
  <c r="D8" i="1"/>
  <c r="C8" i="1"/>
  <c r="C8" i="2"/>
  <c r="AA40" i="2"/>
  <c r="AA56" i="2" s="1"/>
  <c r="Z40" i="2"/>
  <c r="Z56" i="2" s="1"/>
  <c r="Y40" i="2"/>
  <c r="Y56" i="2" s="1"/>
  <c r="X40" i="2"/>
  <c r="X56" i="2" s="1"/>
  <c r="AA39" i="2"/>
  <c r="AA55" i="2" s="1"/>
  <c r="Z39" i="2"/>
  <c r="Z55" i="2" s="1"/>
  <c r="Y39" i="2"/>
  <c r="Y55" i="2" s="1"/>
  <c r="X39" i="2"/>
  <c r="X55" i="2" s="1"/>
  <c r="AA38" i="2"/>
  <c r="AA54" i="2" s="1"/>
  <c r="Z38" i="2"/>
  <c r="Z54" i="2" s="1"/>
  <c r="Y38" i="2"/>
  <c r="Y54" i="2" s="1"/>
  <c r="X38" i="2"/>
  <c r="X54" i="2" s="1"/>
  <c r="AA37" i="2"/>
  <c r="AA53" i="2" s="1"/>
  <c r="Z37" i="2"/>
  <c r="Z53" i="2" s="1"/>
  <c r="Y37" i="2"/>
  <c r="Y53" i="2" s="1"/>
  <c r="X37" i="2"/>
  <c r="X53" i="2" s="1"/>
  <c r="AA36" i="2"/>
  <c r="AA52" i="2" s="1"/>
  <c r="Z36" i="2"/>
  <c r="Z52" i="2" s="1"/>
  <c r="Y36" i="2"/>
  <c r="Y52" i="2" s="1"/>
  <c r="X36" i="2"/>
  <c r="X52" i="2" s="1"/>
  <c r="AA35" i="2"/>
  <c r="AA51" i="2" s="1"/>
  <c r="Z35" i="2"/>
  <c r="Z51" i="2" s="1"/>
  <c r="Y35" i="2"/>
  <c r="Y51" i="2" s="1"/>
  <c r="X35" i="2"/>
  <c r="X51" i="2" s="1"/>
  <c r="AA34" i="2"/>
  <c r="AA50" i="2" s="1"/>
  <c r="Z34" i="2"/>
  <c r="Z50" i="2" s="1"/>
  <c r="Y34" i="2"/>
  <c r="Y50" i="2" s="1"/>
  <c r="X34" i="2"/>
  <c r="X50" i="2" s="1"/>
  <c r="AA33" i="2"/>
  <c r="AA49" i="2" s="1"/>
  <c r="Z33" i="2"/>
  <c r="Z49" i="2" s="1"/>
  <c r="Y33" i="2"/>
  <c r="Y49" i="2" s="1"/>
  <c r="X33" i="2"/>
  <c r="X49" i="2" s="1"/>
  <c r="AA32" i="2"/>
  <c r="AA48" i="2" s="1"/>
  <c r="Z32" i="2"/>
  <c r="Z48" i="2" s="1"/>
  <c r="Y32" i="2"/>
  <c r="Y48" i="2" s="1"/>
  <c r="X32" i="2"/>
  <c r="X48" i="2" s="1"/>
  <c r="AA31" i="2"/>
  <c r="AA47" i="2" s="1"/>
  <c r="Z31" i="2"/>
  <c r="Z47" i="2" s="1"/>
  <c r="Y31" i="2"/>
  <c r="Y47" i="2" s="1"/>
  <c r="X31" i="2"/>
  <c r="X47" i="2" s="1"/>
  <c r="AA30" i="2"/>
  <c r="AA46" i="2" s="1"/>
  <c r="Z30" i="2"/>
  <c r="Z46" i="2" s="1"/>
  <c r="Y30" i="2"/>
  <c r="Y46" i="2" s="1"/>
  <c r="X30" i="2"/>
  <c r="X46" i="2" s="1"/>
  <c r="AA29" i="2"/>
  <c r="AA45" i="2" s="1"/>
  <c r="Z29" i="2"/>
  <c r="Z45" i="2" s="1"/>
  <c r="Y29" i="2"/>
  <c r="Y45" i="2" s="1"/>
  <c r="X29" i="2"/>
  <c r="X45" i="2" s="1"/>
  <c r="AA28" i="2"/>
  <c r="AA44" i="2" s="1"/>
  <c r="Z28" i="2"/>
  <c r="Z44" i="2" s="1"/>
  <c r="Y28" i="2"/>
  <c r="Y44" i="2" s="1"/>
  <c r="X28" i="2"/>
  <c r="X44" i="2" s="1"/>
  <c r="AA27" i="2"/>
  <c r="AA43" i="2" s="1"/>
  <c r="Z27" i="2"/>
  <c r="Z43" i="2" s="1"/>
  <c r="Y27" i="2"/>
  <c r="Y43" i="2" s="1"/>
  <c r="X27" i="2"/>
  <c r="X43" i="2" s="1"/>
  <c r="AA26" i="2"/>
  <c r="AA42" i="2" s="1"/>
  <c r="Z26" i="2"/>
  <c r="Z42" i="2" s="1"/>
  <c r="Y26" i="2"/>
  <c r="Y42" i="2" s="1"/>
  <c r="X26" i="2"/>
  <c r="X42" i="2" s="1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F22" i="2"/>
  <c r="E22" i="2"/>
  <c r="D22" i="2"/>
  <c r="C22" i="2"/>
  <c r="F8" i="2"/>
  <c r="E8" i="2"/>
  <c r="D8" i="2"/>
  <c r="X26" i="3"/>
  <c r="X42" i="3" s="1"/>
  <c r="AA40" i="3"/>
  <c r="AA56" i="3" s="1"/>
  <c r="Z40" i="3"/>
  <c r="Z56" i="3" s="1"/>
  <c r="Y40" i="3"/>
  <c r="Y56" i="3" s="1"/>
  <c r="X40" i="3"/>
  <c r="X56" i="3" s="1"/>
  <c r="AA39" i="3"/>
  <c r="AA55" i="3" s="1"/>
  <c r="Z39" i="3"/>
  <c r="Z55" i="3" s="1"/>
  <c r="Y39" i="3"/>
  <c r="Y55" i="3" s="1"/>
  <c r="X39" i="3"/>
  <c r="X55" i="3" s="1"/>
  <c r="AA38" i="3"/>
  <c r="AA54" i="3" s="1"/>
  <c r="Z38" i="3"/>
  <c r="Z54" i="3" s="1"/>
  <c r="Y38" i="3"/>
  <c r="Y54" i="3" s="1"/>
  <c r="X38" i="3"/>
  <c r="X54" i="3" s="1"/>
  <c r="AA37" i="3"/>
  <c r="AA53" i="3" s="1"/>
  <c r="Z37" i="3"/>
  <c r="Z53" i="3" s="1"/>
  <c r="Y37" i="3"/>
  <c r="Y53" i="3" s="1"/>
  <c r="X37" i="3"/>
  <c r="X53" i="3" s="1"/>
  <c r="AA36" i="3"/>
  <c r="AA52" i="3" s="1"/>
  <c r="Z36" i="3"/>
  <c r="Z52" i="3" s="1"/>
  <c r="Y36" i="3"/>
  <c r="Y52" i="3" s="1"/>
  <c r="X36" i="3"/>
  <c r="X52" i="3" s="1"/>
  <c r="AA35" i="3"/>
  <c r="AA51" i="3" s="1"/>
  <c r="Z35" i="3"/>
  <c r="Z51" i="3" s="1"/>
  <c r="Y35" i="3"/>
  <c r="Y51" i="3" s="1"/>
  <c r="X35" i="3"/>
  <c r="X51" i="3" s="1"/>
  <c r="AA34" i="3"/>
  <c r="AA50" i="3" s="1"/>
  <c r="Z34" i="3"/>
  <c r="Z50" i="3" s="1"/>
  <c r="Y34" i="3"/>
  <c r="Y50" i="3" s="1"/>
  <c r="X34" i="3"/>
  <c r="X50" i="3" s="1"/>
  <c r="AA33" i="3"/>
  <c r="AA49" i="3" s="1"/>
  <c r="Z33" i="3"/>
  <c r="Z49" i="3" s="1"/>
  <c r="Y33" i="3"/>
  <c r="Y49" i="3" s="1"/>
  <c r="X33" i="3"/>
  <c r="X49" i="3" s="1"/>
  <c r="AA32" i="3"/>
  <c r="AA48" i="3" s="1"/>
  <c r="Z32" i="3"/>
  <c r="Z48" i="3" s="1"/>
  <c r="Y32" i="3"/>
  <c r="Y48" i="3" s="1"/>
  <c r="X32" i="3"/>
  <c r="X48" i="3" s="1"/>
  <c r="AA31" i="3"/>
  <c r="AA47" i="3" s="1"/>
  <c r="Z31" i="3"/>
  <c r="Z47" i="3" s="1"/>
  <c r="Y31" i="3"/>
  <c r="Y47" i="3" s="1"/>
  <c r="X31" i="3"/>
  <c r="X47" i="3" s="1"/>
  <c r="AA30" i="3"/>
  <c r="AA46" i="3" s="1"/>
  <c r="Z30" i="3"/>
  <c r="Z46" i="3" s="1"/>
  <c r="Y30" i="3"/>
  <c r="Y46" i="3" s="1"/>
  <c r="X30" i="3"/>
  <c r="X46" i="3" s="1"/>
  <c r="AA29" i="3"/>
  <c r="AA45" i="3" s="1"/>
  <c r="Z29" i="3"/>
  <c r="Z45" i="3" s="1"/>
  <c r="Y29" i="3"/>
  <c r="Y45" i="3" s="1"/>
  <c r="X29" i="3"/>
  <c r="X45" i="3" s="1"/>
  <c r="AA28" i="3"/>
  <c r="AA44" i="3" s="1"/>
  <c r="Z28" i="3"/>
  <c r="Z44" i="3" s="1"/>
  <c r="Y28" i="3"/>
  <c r="Y44" i="3" s="1"/>
  <c r="X28" i="3"/>
  <c r="X44" i="3" s="1"/>
  <c r="AA27" i="3"/>
  <c r="AA43" i="3" s="1"/>
  <c r="Z27" i="3"/>
  <c r="Z43" i="3" s="1"/>
  <c r="Y27" i="3"/>
  <c r="Y43" i="3" s="1"/>
  <c r="X27" i="3"/>
  <c r="X43" i="3" s="1"/>
  <c r="AA26" i="3"/>
  <c r="AA42" i="3" s="1"/>
  <c r="Z26" i="3"/>
  <c r="Z42" i="3" s="1"/>
  <c r="Y26" i="3"/>
  <c r="Y42" i="3" s="1"/>
  <c r="D42" i="3"/>
  <c r="E42" i="3"/>
  <c r="F42" i="3"/>
  <c r="D43" i="3"/>
  <c r="E43" i="3"/>
  <c r="F43" i="3"/>
  <c r="D44" i="3"/>
  <c r="E44" i="3"/>
  <c r="F44" i="3"/>
  <c r="D45" i="3"/>
  <c r="E45" i="3"/>
  <c r="F45" i="3"/>
  <c r="D46" i="3"/>
  <c r="E46" i="3"/>
  <c r="F46" i="3"/>
  <c r="D47" i="3"/>
  <c r="E47" i="3"/>
  <c r="F47" i="3"/>
  <c r="D48" i="3"/>
  <c r="E48" i="3"/>
  <c r="F48" i="3"/>
  <c r="D49" i="3"/>
  <c r="E49" i="3"/>
  <c r="F49" i="3"/>
  <c r="D50" i="3"/>
  <c r="E50" i="3"/>
  <c r="F50" i="3"/>
  <c r="D51" i="3"/>
  <c r="E51" i="3"/>
  <c r="F51" i="3"/>
  <c r="D52" i="3"/>
  <c r="E52" i="3"/>
  <c r="F52" i="3"/>
  <c r="D53" i="3"/>
  <c r="E53" i="3"/>
  <c r="F53" i="3"/>
  <c r="D54" i="3"/>
  <c r="E54" i="3"/>
  <c r="F54" i="3"/>
  <c r="D55" i="3"/>
  <c r="E55" i="3"/>
  <c r="F55" i="3"/>
  <c r="D56" i="3"/>
  <c r="E56" i="3"/>
  <c r="F56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42" i="3"/>
  <c r="F22" i="3"/>
  <c r="E22" i="3"/>
  <c r="D22" i="3"/>
  <c r="C22" i="3"/>
  <c r="F8" i="3"/>
  <c r="E8" i="3"/>
  <c r="D8" i="3"/>
  <c r="C8" i="3"/>
  <c r="C26" i="3"/>
  <c r="E29" i="3"/>
  <c r="E28" i="3"/>
  <c r="F40" i="1" l="1"/>
  <c r="F56" i="1" s="1"/>
  <c r="E40" i="1"/>
  <c r="E56" i="1" s="1"/>
  <c r="D40" i="1"/>
  <c r="D56" i="1" s="1"/>
  <c r="C40" i="1"/>
  <c r="F39" i="1"/>
  <c r="F55" i="1" s="1"/>
  <c r="E39" i="1"/>
  <c r="E55" i="1" s="1"/>
  <c r="D39" i="1"/>
  <c r="D55" i="1" s="1"/>
  <c r="C39" i="1"/>
  <c r="F38" i="1"/>
  <c r="F54" i="1" s="1"/>
  <c r="E38" i="1"/>
  <c r="E54" i="1" s="1"/>
  <c r="D38" i="1"/>
  <c r="D54" i="1" s="1"/>
  <c r="C38" i="1"/>
  <c r="F37" i="1"/>
  <c r="F53" i="1" s="1"/>
  <c r="E37" i="1"/>
  <c r="E53" i="1" s="1"/>
  <c r="D37" i="1"/>
  <c r="D53" i="1" s="1"/>
  <c r="C37" i="1"/>
  <c r="F36" i="1"/>
  <c r="F52" i="1" s="1"/>
  <c r="E36" i="1"/>
  <c r="E52" i="1" s="1"/>
  <c r="D36" i="1"/>
  <c r="D52" i="1" s="1"/>
  <c r="C36" i="1"/>
  <c r="F35" i="1"/>
  <c r="F51" i="1" s="1"/>
  <c r="E35" i="1"/>
  <c r="E51" i="1" s="1"/>
  <c r="D35" i="1"/>
  <c r="D51" i="1" s="1"/>
  <c r="C35" i="1"/>
  <c r="F34" i="1"/>
  <c r="F50" i="1" s="1"/>
  <c r="E34" i="1"/>
  <c r="E50" i="1" s="1"/>
  <c r="D34" i="1"/>
  <c r="D50" i="1" s="1"/>
  <c r="C34" i="1"/>
  <c r="F33" i="1"/>
  <c r="F49" i="1" s="1"/>
  <c r="E33" i="1"/>
  <c r="E49" i="1" s="1"/>
  <c r="D33" i="1"/>
  <c r="D49" i="1" s="1"/>
  <c r="C33" i="1"/>
  <c r="F32" i="1"/>
  <c r="F48" i="1" s="1"/>
  <c r="E32" i="1"/>
  <c r="E48" i="1" s="1"/>
  <c r="D32" i="1"/>
  <c r="D48" i="1" s="1"/>
  <c r="C32" i="1"/>
  <c r="F31" i="1"/>
  <c r="F47" i="1" s="1"/>
  <c r="E31" i="1"/>
  <c r="E47" i="1" s="1"/>
  <c r="D31" i="1"/>
  <c r="D47" i="1" s="1"/>
  <c r="C31" i="1"/>
  <c r="F30" i="1"/>
  <c r="F46" i="1" s="1"/>
  <c r="E30" i="1"/>
  <c r="E46" i="1" s="1"/>
  <c r="D30" i="1"/>
  <c r="D46" i="1" s="1"/>
  <c r="C30" i="1"/>
  <c r="F29" i="1"/>
  <c r="F45" i="1" s="1"/>
  <c r="E29" i="1"/>
  <c r="E45" i="1" s="1"/>
  <c r="D29" i="1"/>
  <c r="D45" i="1" s="1"/>
  <c r="C29" i="1"/>
  <c r="F28" i="1"/>
  <c r="F44" i="1" s="1"/>
  <c r="E28" i="1"/>
  <c r="E44" i="1" s="1"/>
  <c r="D28" i="1"/>
  <c r="D44" i="1" s="1"/>
  <c r="C28" i="1"/>
  <c r="F27" i="1"/>
  <c r="F43" i="1" s="1"/>
  <c r="E27" i="1"/>
  <c r="E43" i="1" s="1"/>
  <c r="D27" i="1"/>
  <c r="D43" i="1" s="1"/>
  <c r="C27" i="1"/>
  <c r="F26" i="1"/>
  <c r="F42" i="1" s="1"/>
  <c r="E26" i="1"/>
  <c r="E42" i="1" s="1"/>
  <c r="D26" i="1"/>
  <c r="D42" i="1" s="1"/>
  <c r="C26" i="1"/>
  <c r="C26" i="2"/>
  <c r="F40" i="2"/>
  <c r="F56" i="2" s="1"/>
  <c r="E40" i="2"/>
  <c r="E56" i="2" s="1"/>
  <c r="D40" i="2"/>
  <c r="D56" i="2" s="1"/>
  <c r="C40" i="2"/>
  <c r="F39" i="2"/>
  <c r="F55" i="2" s="1"/>
  <c r="E39" i="2"/>
  <c r="E55" i="2" s="1"/>
  <c r="D39" i="2"/>
  <c r="D55" i="2" s="1"/>
  <c r="C39" i="2"/>
  <c r="F38" i="2"/>
  <c r="F54" i="2" s="1"/>
  <c r="E38" i="2"/>
  <c r="E54" i="2" s="1"/>
  <c r="D38" i="2"/>
  <c r="D54" i="2" s="1"/>
  <c r="C38" i="2"/>
  <c r="F37" i="2"/>
  <c r="F53" i="2" s="1"/>
  <c r="E37" i="2"/>
  <c r="E53" i="2" s="1"/>
  <c r="D37" i="2"/>
  <c r="D53" i="2" s="1"/>
  <c r="C37" i="2"/>
  <c r="F36" i="2"/>
  <c r="F52" i="2" s="1"/>
  <c r="E36" i="2"/>
  <c r="E52" i="2" s="1"/>
  <c r="D36" i="2"/>
  <c r="D52" i="2" s="1"/>
  <c r="C36" i="2"/>
  <c r="F35" i="2"/>
  <c r="F51" i="2" s="1"/>
  <c r="E35" i="2"/>
  <c r="E51" i="2" s="1"/>
  <c r="D35" i="2"/>
  <c r="D51" i="2" s="1"/>
  <c r="C35" i="2"/>
  <c r="F34" i="2"/>
  <c r="F50" i="2" s="1"/>
  <c r="E34" i="2"/>
  <c r="E50" i="2" s="1"/>
  <c r="D34" i="2"/>
  <c r="D50" i="2" s="1"/>
  <c r="C34" i="2"/>
  <c r="F33" i="2"/>
  <c r="F49" i="2" s="1"/>
  <c r="E33" i="2"/>
  <c r="E49" i="2" s="1"/>
  <c r="D33" i="2"/>
  <c r="D49" i="2" s="1"/>
  <c r="C33" i="2"/>
  <c r="F32" i="2"/>
  <c r="F48" i="2" s="1"/>
  <c r="E32" i="2"/>
  <c r="E48" i="2" s="1"/>
  <c r="D32" i="2"/>
  <c r="D48" i="2" s="1"/>
  <c r="C32" i="2"/>
  <c r="F31" i="2"/>
  <c r="F47" i="2" s="1"/>
  <c r="E31" i="2"/>
  <c r="E47" i="2" s="1"/>
  <c r="D31" i="2"/>
  <c r="D47" i="2" s="1"/>
  <c r="C31" i="2"/>
  <c r="F30" i="2"/>
  <c r="F46" i="2" s="1"/>
  <c r="E30" i="2"/>
  <c r="E46" i="2" s="1"/>
  <c r="D30" i="2"/>
  <c r="D46" i="2" s="1"/>
  <c r="C30" i="2"/>
  <c r="F29" i="2"/>
  <c r="F45" i="2" s="1"/>
  <c r="E29" i="2"/>
  <c r="E45" i="2" s="1"/>
  <c r="D29" i="2"/>
  <c r="D45" i="2" s="1"/>
  <c r="C29" i="2"/>
  <c r="F28" i="2"/>
  <c r="F44" i="2" s="1"/>
  <c r="E28" i="2"/>
  <c r="E44" i="2" s="1"/>
  <c r="D28" i="2"/>
  <c r="D44" i="2" s="1"/>
  <c r="C28" i="2"/>
  <c r="F27" i="2"/>
  <c r="F43" i="2" s="1"/>
  <c r="E27" i="2"/>
  <c r="E43" i="2" s="1"/>
  <c r="D27" i="2"/>
  <c r="D43" i="2" s="1"/>
  <c r="C27" i="2"/>
  <c r="F26" i="2"/>
  <c r="F42" i="2" s="1"/>
  <c r="E26" i="2"/>
  <c r="E42" i="2" s="1"/>
  <c r="D26" i="2"/>
  <c r="D42" i="2" s="1"/>
  <c r="C27" i="3"/>
  <c r="D27" i="3"/>
  <c r="E27" i="3"/>
  <c r="F27" i="3"/>
  <c r="C28" i="3"/>
  <c r="D28" i="3"/>
  <c r="F28" i="3"/>
  <c r="C29" i="3"/>
  <c r="D29" i="3"/>
  <c r="F29" i="3"/>
  <c r="C30" i="3"/>
  <c r="D30" i="3"/>
  <c r="E30" i="3"/>
  <c r="F30" i="3"/>
  <c r="C31" i="3"/>
  <c r="D31" i="3"/>
  <c r="E31" i="3"/>
  <c r="F31" i="3"/>
  <c r="C32" i="3"/>
  <c r="D32" i="3"/>
  <c r="E32" i="3"/>
  <c r="F32" i="3"/>
  <c r="C33" i="3"/>
  <c r="D33" i="3"/>
  <c r="E33" i="3"/>
  <c r="F33" i="3"/>
  <c r="C34" i="3"/>
  <c r="D34" i="3"/>
  <c r="E34" i="3"/>
  <c r="F34" i="3"/>
  <c r="C35" i="3"/>
  <c r="D35" i="3"/>
  <c r="E35" i="3"/>
  <c r="F35" i="3"/>
  <c r="C36" i="3"/>
  <c r="D36" i="3"/>
  <c r="E36" i="3"/>
  <c r="F36" i="3"/>
  <c r="C37" i="3"/>
  <c r="D37" i="3"/>
  <c r="E37" i="3"/>
  <c r="F37" i="3"/>
  <c r="C38" i="3"/>
  <c r="D38" i="3"/>
  <c r="E38" i="3"/>
  <c r="F38" i="3"/>
  <c r="C39" i="3"/>
  <c r="D39" i="3"/>
  <c r="E39" i="3"/>
  <c r="F39" i="3"/>
  <c r="C40" i="3"/>
  <c r="D40" i="3"/>
  <c r="E40" i="3"/>
  <c r="F40" i="3"/>
  <c r="D26" i="3"/>
  <c r="E26" i="3"/>
  <c r="F26" i="3"/>
  <c r="AU26" i="3" l="1"/>
  <c r="AS30" i="3"/>
  <c r="AR26" i="3" l="1"/>
  <c r="AU40" i="3" l="1"/>
  <c r="AT40" i="3"/>
  <c r="AS40" i="3"/>
  <c r="AR40" i="3"/>
  <c r="AU39" i="3"/>
  <c r="AT39" i="3"/>
  <c r="AS39" i="3"/>
  <c r="AR39" i="3"/>
  <c r="AU38" i="3"/>
  <c r="AT38" i="3"/>
  <c r="AS38" i="3"/>
  <c r="AR38" i="3"/>
  <c r="AU37" i="3"/>
  <c r="AT37" i="3"/>
  <c r="AS37" i="3"/>
  <c r="AR37" i="3"/>
  <c r="AU36" i="3"/>
  <c r="AT36" i="3"/>
  <c r="AS36" i="3"/>
  <c r="AR36" i="3"/>
  <c r="AU35" i="3"/>
  <c r="AT35" i="3"/>
  <c r="AS35" i="3"/>
  <c r="AR35" i="3"/>
  <c r="AU34" i="3"/>
  <c r="AT34" i="3"/>
  <c r="AS34" i="3"/>
  <c r="AR34" i="3"/>
  <c r="AU33" i="3"/>
  <c r="AT33" i="3"/>
  <c r="AS33" i="3"/>
  <c r="AR33" i="3"/>
  <c r="AU32" i="3"/>
  <c r="AT32" i="3"/>
  <c r="AS32" i="3"/>
  <c r="AR32" i="3"/>
  <c r="AU31" i="3"/>
  <c r="AT31" i="3"/>
  <c r="AS31" i="3"/>
  <c r="AR31" i="3"/>
  <c r="AU30" i="3"/>
  <c r="AT30" i="3"/>
  <c r="AR30" i="3"/>
  <c r="AU29" i="3"/>
  <c r="AT29" i="3"/>
  <c r="AS29" i="3"/>
  <c r="AR29" i="3"/>
  <c r="AU28" i="3"/>
  <c r="AT28" i="3"/>
  <c r="AS28" i="3"/>
  <c r="AR28" i="3"/>
  <c r="AU27" i="3"/>
  <c r="AT27" i="3"/>
  <c r="AS27" i="3"/>
  <c r="AR27" i="3"/>
  <c r="AT26" i="3"/>
  <c r="AW43" i="3" s="1"/>
  <c r="AS26" i="3"/>
  <c r="AW45" i="3" s="1"/>
  <c r="AU40" i="2"/>
  <c r="AT40" i="2"/>
  <c r="AS40" i="2"/>
  <c r="AR40" i="2"/>
  <c r="AU39" i="2"/>
  <c r="AT39" i="2"/>
  <c r="AS39" i="2"/>
  <c r="AR39" i="2"/>
  <c r="AU38" i="2"/>
  <c r="AT38" i="2"/>
  <c r="AS38" i="2"/>
  <c r="AR38" i="2"/>
  <c r="AU37" i="2"/>
  <c r="AT37" i="2"/>
  <c r="AS37" i="2"/>
  <c r="AR37" i="2"/>
  <c r="AU36" i="2"/>
  <c r="AT36" i="2"/>
  <c r="AS36" i="2"/>
  <c r="AR36" i="2"/>
  <c r="AU35" i="2"/>
  <c r="AT35" i="2"/>
  <c r="AS35" i="2"/>
  <c r="AR35" i="2"/>
  <c r="AU34" i="2"/>
  <c r="AT34" i="2"/>
  <c r="AS34" i="2"/>
  <c r="AR34" i="2"/>
  <c r="AU33" i="2"/>
  <c r="AT33" i="2"/>
  <c r="AS33" i="2"/>
  <c r="AR33" i="2"/>
  <c r="AU32" i="2"/>
  <c r="AT32" i="2"/>
  <c r="AS32" i="2"/>
  <c r="AR32" i="2"/>
  <c r="AU31" i="2"/>
  <c r="AT31" i="2"/>
  <c r="AS31" i="2"/>
  <c r="AR31" i="2"/>
  <c r="AU30" i="2"/>
  <c r="AT30" i="2"/>
  <c r="AS30" i="2"/>
  <c r="AR30" i="2"/>
  <c r="AU29" i="2"/>
  <c r="AT29" i="2"/>
  <c r="AS29" i="2"/>
  <c r="AR29" i="2"/>
  <c r="AU28" i="2"/>
  <c r="AT28" i="2"/>
  <c r="AS28" i="2"/>
  <c r="AR28" i="2"/>
  <c r="AU27" i="2"/>
  <c r="AT27" i="2"/>
  <c r="AS27" i="2"/>
  <c r="AR27" i="2"/>
  <c r="AU26" i="2"/>
  <c r="AT26" i="2"/>
  <c r="AS26" i="2"/>
  <c r="AR26" i="2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26" i="1"/>
  <c r="AU45" i="1" l="1"/>
  <c r="AU44" i="1"/>
  <c r="AW42" i="3"/>
  <c r="AW44" i="3"/>
  <c r="AW43" i="1"/>
  <c r="AW42" i="1"/>
  <c r="AW45" i="1"/>
  <c r="AW44" i="1"/>
  <c r="AW44" i="2"/>
  <c r="AW43" i="2"/>
  <c r="AW42" i="2"/>
  <c r="AW45" i="2"/>
  <c r="AT45" i="3"/>
  <c r="AT42" i="3"/>
  <c r="AT43" i="3"/>
  <c r="AT44" i="3"/>
  <c r="AR45" i="1"/>
  <c r="AR44" i="1"/>
  <c r="AR43" i="1"/>
  <c r="AR42" i="1"/>
  <c r="AT43" i="1"/>
  <c r="AT45" i="1"/>
  <c r="AT42" i="1"/>
  <c r="AT44" i="1"/>
  <c r="AR43" i="2"/>
  <c r="AR45" i="2"/>
  <c r="AR42" i="2"/>
  <c r="AR44" i="2"/>
  <c r="AS44" i="3"/>
  <c r="AS45" i="3"/>
  <c r="AS42" i="3"/>
  <c r="AS43" i="3"/>
  <c r="AS45" i="2"/>
  <c r="AS42" i="2"/>
  <c r="AS43" i="2"/>
  <c r="AS44" i="2"/>
  <c r="AS42" i="1"/>
  <c r="AS44" i="1"/>
  <c r="AS43" i="1"/>
  <c r="AS45" i="1"/>
  <c r="AU43" i="1"/>
  <c r="AU42" i="1"/>
  <c r="AU43" i="2"/>
  <c r="AU44" i="2"/>
  <c r="AU45" i="2"/>
  <c r="AU42" i="2"/>
  <c r="AR42" i="3"/>
  <c r="AR45" i="3"/>
  <c r="AR43" i="3"/>
  <c r="AT44" i="2"/>
  <c r="AT45" i="2"/>
  <c r="AT43" i="2"/>
  <c r="AT42" i="2"/>
  <c r="AU45" i="3"/>
  <c r="AU42" i="3"/>
  <c r="AU43" i="3"/>
  <c r="AU44" i="3"/>
  <c r="AR44" i="3"/>
  <c r="AR22" i="3"/>
</calcChain>
</file>

<file path=xl/sharedStrings.xml><?xml version="1.0" encoding="utf-8"?>
<sst xmlns="http://schemas.openxmlformats.org/spreadsheetml/2006/main" count="102" uniqueCount="16">
  <si>
    <t>Plot data</t>
  </si>
  <si>
    <t>Year</t>
  </si>
  <si>
    <t>Caliration</t>
  </si>
  <si>
    <t>Mean</t>
  </si>
  <si>
    <t>stdev</t>
  </si>
  <si>
    <t>Obs</t>
  </si>
  <si>
    <t>Grided</t>
  </si>
  <si>
    <t>Projection, RCP26</t>
  </si>
  <si>
    <t>Projection, RCP45</t>
  </si>
  <si>
    <t>Projection, RCP85</t>
  </si>
  <si>
    <t>Projection, RCP60</t>
  </si>
  <si>
    <t>This section compares the projection using OBS and GRID calibration results</t>
  </si>
  <si>
    <t>Underestimation by using gridded value</t>
  </si>
  <si>
    <t>Proj</t>
  </si>
  <si>
    <t>Projection,</t>
  </si>
  <si>
    <t>Projection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</si>
</sst>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8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9" fontId="0" fillId="0" borderId="0" xfId="1" applyFont="1" applyAlignment="1">
      <alignment horizontal="center"/>
    </xf>
    <xf numFmtId="9" fontId="0" fillId="0" borderId="0" xfId="1" applyFont="1"/>
    <xf numFmtId="9" fontId="0" fillId="0" borderId="1" xfId="1" applyFont="1" applyBorder="1"/>
    <xf numFmtId="9" fontId="0" fillId="0" borderId="0" xfId="1" applyFont="1" applyBorder="1"/>
    <xf numFmtId="9" fontId="0" fillId="0" borderId="2" xfId="1" applyFont="1" applyBorder="1"/>
    <xf numFmtId="165" fontId="0" fillId="0" borderId="0" xfId="0" applyNumberFormat="1"/>
    <xf numFmtId="165" fontId="0" fillId="0" borderId="0" xfId="1" applyNumberFormat="1" applyFont="1"/>
    <xf numFmtId="165" fontId="0" fillId="0" borderId="0" xfId="0" applyNumberFormat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2" borderId="0" xfId="0" applyNumberFormat="1" applyFill="1"/>
    <xf numFmtId="2" fontId="0" fillId="0" borderId="0" xfId="0" applyNumberFormat="1"/>
    <xf numFmtId="168" fontId="0" fillId="0" borderId="0" xfId="0" applyNumberFormat="1"/>
    <xf numFmtId="0" fontId="0" fillId="2" borderId="0" xfId="0" applyFill="1" applyAlignment="1">
      <alignment horizontal="center"/>
    </xf>
    <xf numFmtId="168" fontId="0" fillId="2" borderId="0" xfId="0" applyNumberFormat="1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164" fontId="0" fillId="2" borderId="6" xfId="0" applyNumberFormat="1" applyFill="1" applyBorder="1"/>
    <xf numFmtId="164" fontId="0" fillId="2" borderId="7" xfId="0" applyNumberFormat="1" applyFill="1" applyBorder="1"/>
    <xf numFmtId="164" fontId="0" fillId="2" borderId="8" xfId="0" applyNumberFormat="1" applyFill="1" applyBorder="1"/>
    <xf numFmtId="165" fontId="0" fillId="2" borderId="0" xfId="0" applyNumberFormat="1" applyFill="1"/>
    <xf numFmtId="0" fontId="0" fillId="2" borderId="0" xfId="0" applyFill="1"/>
    <xf numFmtId="165" fontId="0" fillId="2" borderId="0" xfId="0" applyNumberFormat="1" applyFill="1" applyBorder="1"/>
    <xf numFmtId="1" fontId="0" fillId="2" borderId="0" xfId="0" applyNumberForma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6205617914781929E-2"/>
                  <c:y val="-4.880088008800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'5_yr'!$S$26:$S$40</c:f>
              <c:numCache>
                <c:formatCode>0.000</c:formatCode>
                <c:ptCount val="15"/>
                <c:pt idx="0">
                  <c:v>4.3616911162858214</c:v>
                </c:pt>
                <c:pt idx="1">
                  <c:v>4.3496911581007662</c:v>
                </c:pt>
                <c:pt idx="2">
                  <c:v>4.3657133676742266</c:v>
                </c:pt>
                <c:pt idx="3">
                  <c:v>4.4144524024618423</c:v>
                </c:pt>
                <c:pt idx="4">
                  <c:v>4.4691872483996216</c:v>
                </c:pt>
                <c:pt idx="5">
                  <c:v>4.5163538250790083</c:v>
                </c:pt>
                <c:pt idx="6">
                  <c:v>4.4989707167907573</c:v>
                </c:pt>
                <c:pt idx="7">
                  <c:v>4.5579105459854805</c:v>
                </c:pt>
                <c:pt idx="8">
                  <c:v>4.5996561337866515</c:v>
                </c:pt>
                <c:pt idx="9">
                  <c:v>4.650121242739985</c:v>
                </c:pt>
                <c:pt idx="10">
                  <c:v>4.6875165233690019</c:v>
                </c:pt>
                <c:pt idx="11">
                  <c:v>4.7371865200915231</c:v>
                </c:pt>
                <c:pt idx="12">
                  <c:v>4.7520178764063541</c:v>
                </c:pt>
                <c:pt idx="13">
                  <c:v>4.7419842766545628</c:v>
                </c:pt>
                <c:pt idx="14">
                  <c:v>4.8070241238360554</c:v>
                </c:pt>
              </c:numCache>
            </c:numRef>
          </c:xVal>
          <c:yVal>
            <c:numRef>
              <c:f>'5_yr'!$AN$26:$AN$40</c:f>
              <c:numCache>
                <c:formatCode>0.000</c:formatCode>
                <c:ptCount val="15"/>
                <c:pt idx="0">
                  <c:v>3.1535239681270966</c:v>
                </c:pt>
                <c:pt idx="1">
                  <c:v>3.147605951217574</c:v>
                </c:pt>
                <c:pt idx="2">
                  <c:v>3.1399894670435193</c:v>
                </c:pt>
                <c:pt idx="3">
                  <c:v>3.2010645856362556</c:v>
                </c:pt>
                <c:pt idx="4">
                  <c:v>3.2693789520264622</c:v>
                </c:pt>
                <c:pt idx="5">
                  <c:v>3.3000649465103296</c:v>
                </c:pt>
                <c:pt idx="6">
                  <c:v>3.3247738765964856</c:v>
                </c:pt>
                <c:pt idx="7">
                  <c:v>3.3755802106179673</c:v>
                </c:pt>
                <c:pt idx="8">
                  <c:v>3.4157806453058903</c:v>
                </c:pt>
                <c:pt idx="9">
                  <c:v>3.4706314834054663</c:v>
                </c:pt>
                <c:pt idx="10">
                  <c:v>3.4902235272137583</c:v>
                </c:pt>
                <c:pt idx="11">
                  <c:v>3.5424470618482715</c:v>
                </c:pt>
                <c:pt idx="12">
                  <c:v>3.5482652306830325</c:v>
                </c:pt>
                <c:pt idx="13">
                  <c:v>3.5330948351331446</c:v>
                </c:pt>
                <c:pt idx="14">
                  <c:v>3.5817742050087622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D3-4EEB-A674-600247ADC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362648"/>
        <c:axId val="495361080"/>
      </c:scatterChart>
      <c:valAx>
        <c:axId val="495362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361080"/>
        <c:crosses val="autoZero"/>
        <c:crossBetween val="midCat"/>
      </c:valAx>
      <c:valAx>
        <c:axId val="49536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362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6205617914781929E-2"/>
                  <c:y val="-4.880088008800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'15_yr'!$K$26:$K$40</c:f>
              <c:numCache>
                <c:formatCode>0.000</c:formatCode>
                <c:ptCount val="15"/>
                <c:pt idx="0">
                  <c:v>5.7997726039972335</c:v>
                </c:pt>
                <c:pt idx="1">
                  <c:v>5.8296199012204184</c:v>
                </c:pt>
                <c:pt idx="2">
                  <c:v>5.7031779090010044</c:v>
                </c:pt>
                <c:pt idx="3">
                  <c:v>5.8010230049665665</c:v>
                </c:pt>
                <c:pt idx="4">
                  <c:v>5.7277709714938254</c:v>
                </c:pt>
                <c:pt idx="5">
                  <c:v>5.7795463377204586</c:v>
                </c:pt>
                <c:pt idx="6">
                  <c:v>5.8512501090086726</c:v>
                </c:pt>
                <c:pt idx="7">
                  <c:v>5.8046701343256606</c:v>
                </c:pt>
                <c:pt idx="8">
                  <c:v>5.900692196702229</c:v>
                </c:pt>
                <c:pt idx="9">
                  <c:v>5.8323891094059279</c:v>
                </c:pt>
                <c:pt idx="10">
                  <c:v>5.7922876276223922</c:v>
                </c:pt>
                <c:pt idx="11">
                  <c:v>5.6530212531169388</c:v>
                </c:pt>
                <c:pt idx="12">
                  <c:v>5.6146517353979144</c:v>
                </c:pt>
                <c:pt idx="13">
                  <c:v>5.5703988296252973</c:v>
                </c:pt>
                <c:pt idx="14">
                  <c:v>5.4521497823466127</c:v>
                </c:pt>
              </c:numCache>
            </c:numRef>
          </c:xVal>
          <c:yVal>
            <c:numRef>
              <c:f>'15_yr'!$AF$26:$AF$40</c:f>
              <c:numCache>
                <c:formatCode>0.000</c:formatCode>
                <c:ptCount val="15"/>
                <c:pt idx="0">
                  <c:v>4.5892063755969703</c:v>
                </c:pt>
                <c:pt idx="1">
                  <c:v>4.6182449918019453</c:v>
                </c:pt>
                <c:pt idx="2">
                  <c:v>4.5725002622463542</c:v>
                </c:pt>
                <c:pt idx="3">
                  <c:v>4.6832642743727719</c:v>
                </c:pt>
                <c:pt idx="4">
                  <c:v>4.5936895782300162</c:v>
                </c:pt>
                <c:pt idx="5">
                  <c:v>4.5723535572108922</c:v>
                </c:pt>
                <c:pt idx="6">
                  <c:v>4.7128708770754466</c:v>
                </c:pt>
                <c:pt idx="7">
                  <c:v>4.6835570829609496</c:v>
                </c:pt>
                <c:pt idx="8">
                  <c:v>4.7771433899351683</c:v>
                </c:pt>
                <c:pt idx="9">
                  <c:v>4.7100294612202056</c:v>
                </c:pt>
                <c:pt idx="10">
                  <c:v>4.6651831788226428</c:v>
                </c:pt>
                <c:pt idx="11">
                  <c:v>4.6575598354343519</c:v>
                </c:pt>
                <c:pt idx="12">
                  <c:v>4.5724170338822523</c:v>
                </c:pt>
                <c:pt idx="13">
                  <c:v>4.5193367180468593</c:v>
                </c:pt>
                <c:pt idx="14">
                  <c:v>4.3973940712848201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2B-4BC2-9347-148D76AD2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792360"/>
        <c:axId val="634790792"/>
      </c:scatterChart>
      <c:valAx>
        <c:axId val="634792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90792"/>
        <c:crosses val="autoZero"/>
        <c:crossBetween val="midCat"/>
      </c:valAx>
      <c:valAx>
        <c:axId val="634790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92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6205617914781929E-2"/>
                  <c:y val="-4.880088008800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'15_yr'!$G$26:$G$40</c:f>
              <c:numCache>
                <c:formatCode>0.000</c:formatCode>
                <c:ptCount val="15"/>
                <c:pt idx="0">
                  <c:v>5.5657287489892715</c:v>
                </c:pt>
                <c:pt idx="1">
                  <c:v>5.5700772322485035</c:v>
                </c:pt>
                <c:pt idx="2">
                  <c:v>5.6147119079537484</c:v>
                </c:pt>
                <c:pt idx="3">
                  <c:v>5.703520078999893</c:v>
                </c:pt>
                <c:pt idx="4">
                  <c:v>5.737585229505596</c:v>
                </c:pt>
                <c:pt idx="5">
                  <c:v>5.7468145206143655</c:v>
                </c:pt>
                <c:pt idx="6">
                  <c:v>5.7121524345438539</c:v>
                </c:pt>
                <c:pt idx="7">
                  <c:v>5.7488998011651411</c:v>
                </c:pt>
                <c:pt idx="8">
                  <c:v>5.7438510008035708</c:v>
                </c:pt>
                <c:pt idx="9">
                  <c:v>5.7430617986567691</c:v>
                </c:pt>
                <c:pt idx="10">
                  <c:v>6.0033954335899882</c:v>
                </c:pt>
                <c:pt idx="11">
                  <c:v>6.0416645498877433</c:v>
                </c:pt>
                <c:pt idx="12">
                  <c:v>6.1147616495183907</c:v>
                </c:pt>
                <c:pt idx="13">
                  <c:v>6.0779866196083701</c:v>
                </c:pt>
                <c:pt idx="14">
                  <c:v>6.0932403466762146</c:v>
                </c:pt>
              </c:numCache>
            </c:numRef>
          </c:xVal>
          <c:yVal>
            <c:numRef>
              <c:f>'15_yr'!$AB$26:$AB$40</c:f>
              <c:numCache>
                <c:formatCode>0.000</c:formatCode>
                <c:ptCount val="15"/>
                <c:pt idx="0">
                  <c:v>4.3194182309003484</c:v>
                </c:pt>
                <c:pt idx="1">
                  <c:v>4.2774221253699087</c:v>
                </c:pt>
                <c:pt idx="2">
                  <c:v>4.3345926426587837</c:v>
                </c:pt>
                <c:pt idx="3">
                  <c:v>4.4100446046600963</c:v>
                </c:pt>
                <c:pt idx="4">
                  <c:v>4.4585870580116875</c:v>
                </c:pt>
                <c:pt idx="5">
                  <c:v>4.5379359939310682</c:v>
                </c:pt>
                <c:pt idx="6">
                  <c:v>4.555620161061583</c:v>
                </c:pt>
                <c:pt idx="7">
                  <c:v>4.6645043907423007</c:v>
                </c:pt>
                <c:pt idx="8">
                  <c:v>4.6798436054870258</c:v>
                </c:pt>
                <c:pt idx="9">
                  <c:v>4.7389150576817229</c:v>
                </c:pt>
                <c:pt idx="10">
                  <c:v>4.7879711545108705</c:v>
                </c:pt>
                <c:pt idx="11">
                  <c:v>4.7427447271058005</c:v>
                </c:pt>
                <c:pt idx="12">
                  <c:v>4.8068678579141748</c:v>
                </c:pt>
                <c:pt idx="13">
                  <c:v>4.7545682801310463</c:v>
                </c:pt>
                <c:pt idx="14">
                  <c:v>4.7025196057635847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BC-4276-B6AC-09C87540B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791184"/>
        <c:axId val="634793536"/>
      </c:scatterChart>
      <c:valAx>
        <c:axId val="63479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93536"/>
        <c:crosses val="autoZero"/>
        <c:crossBetween val="midCat"/>
      </c:valAx>
      <c:valAx>
        <c:axId val="63479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91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262214961354183E-2"/>
          <c:y val="6.3382519263240775E-2"/>
          <c:w val="0.92949428010519974"/>
          <c:h val="0.89110224309231334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'15_yr'!$S$26:$S$40</c:f>
              <c:numCache>
                <c:formatCode>0.000</c:formatCode>
                <c:ptCount val="15"/>
                <c:pt idx="0">
                  <c:v>5.5614835426494063</c:v>
                </c:pt>
                <c:pt idx="1">
                  <c:v>5.5014513913270093</c:v>
                </c:pt>
                <c:pt idx="2">
                  <c:v>5.443556132236159</c:v>
                </c:pt>
                <c:pt idx="3">
                  <c:v>5.4815909739378634</c:v>
                </c:pt>
                <c:pt idx="4">
                  <c:v>5.477263109875838</c:v>
                </c:pt>
                <c:pt idx="5">
                  <c:v>5.4843388950637433</c:v>
                </c:pt>
                <c:pt idx="6">
                  <c:v>5.4713221192895229</c:v>
                </c:pt>
                <c:pt idx="7">
                  <c:v>5.5245353003817179</c:v>
                </c:pt>
                <c:pt idx="8">
                  <c:v>5.6537171197255631</c:v>
                </c:pt>
                <c:pt idx="9">
                  <c:v>5.7423700035447762</c:v>
                </c:pt>
                <c:pt idx="10">
                  <c:v>5.87999796276564</c:v>
                </c:pt>
                <c:pt idx="11">
                  <c:v>5.9631614879152464</c:v>
                </c:pt>
                <c:pt idx="12">
                  <c:v>5.9481242315864726</c:v>
                </c:pt>
                <c:pt idx="13">
                  <c:v>5.9718867635540862</c:v>
                </c:pt>
                <c:pt idx="14">
                  <c:v>5.9447014015287953</c:v>
                </c:pt>
              </c:numCache>
            </c:numRef>
          </c:xVal>
          <c:yVal>
            <c:numRef>
              <c:f>'15_yr'!$AN$26:$AN$40</c:f>
              <c:numCache>
                <c:formatCode>0.000</c:formatCode>
                <c:ptCount val="15"/>
                <c:pt idx="0">
                  <c:v>4.4153059284302376</c:v>
                </c:pt>
                <c:pt idx="1">
                  <c:v>4.3452526942924621</c:v>
                </c:pt>
                <c:pt idx="2">
                  <c:v>4.2639403251059695</c:v>
                </c:pt>
                <c:pt idx="3">
                  <c:v>4.3194135817212373</c:v>
                </c:pt>
                <c:pt idx="4">
                  <c:v>4.3369775513460791</c:v>
                </c:pt>
                <c:pt idx="5">
                  <c:v>4.313676929133627</c:v>
                </c:pt>
                <c:pt idx="6">
                  <c:v>4.3643425723429381</c:v>
                </c:pt>
                <c:pt idx="7">
                  <c:v>4.409327927115072</c:v>
                </c:pt>
                <c:pt idx="8">
                  <c:v>4.5628514303866154</c:v>
                </c:pt>
                <c:pt idx="9">
                  <c:v>4.6280505970746351</c:v>
                </c:pt>
                <c:pt idx="10">
                  <c:v>4.7245729371291469</c:v>
                </c:pt>
                <c:pt idx="11">
                  <c:v>4.8133849207073691</c:v>
                </c:pt>
                <c:pt idx="12">
                  <c:v>4.8054825678151074</c:v>
                </c:pt>
                <c:pt idx="13">
                  <c:v>4.8595548330103684</c:v>
                </c:pt>
                <c:pt idx="14">
                  <c:v>4.7947422874524914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18-4B95-AB37-49AD081BBBC1}"/>
            </c:ext>
          </c:extLst>
        </c:ser>
        <c:ser>
          <c:idx val="2"/>
          <c:order val="1"/>
          <c:spPr>
            <a:ln w="25400" cap="rnd">
              <a:noFill/>
              <a:round/>
            </a:ln>
            <a:effectLst/>
          </c:spPr>
          <c:xVal>
            <c:numRef>
              <c:f>'15_yr'!$G$26:$G$40</c:f>
              <c:numCache>
                <c:formatCode>0.000</c:formatCode>
                <c:ptCount val="15"/>
                <c:pt idx="0">
                  <c:v>5.5657287489892715</c:v>
                </c:pt>
                <c:pt idx="1">
                  <c:v>5.5700772322485035</c:v>
                </c:pt>
                <c:pt idx="2">
                  <c:v>5.6147119079537484</c:v>
                </c:pt>
                <c:pt idx="3">
                  <c:v>5.703520078999893</c:v>
                </c:pt>
                <c:pt idx="4">
                  <c:v>5.737585229505596</c:v>
                </c:pt>
                <c:pt idx="5">
                  <c:v>5.7468145206143655</c:v>
                </c:pt>
                <c:pt idx="6">
                  <c:v>5.7121524345438539</c:v>
                </c:pt>
                <c:pt idx="7">
                  <c:v>5.7488998011651411</c:v>
                </c:pt>
                <c:pt idx="8">
                  <c:v>5.7438510008035708</c:v>
                </c:pt>
                <c:pt idx="9">
                  <c:v>5.7430617986567691</c:v>
                </c:pt>
                <c:pt idx="10">
                  <c:v>6.0033954335899882</c:v>
                </c:pt>
                <c:pt idx="11">
                  <c:v>6.0416645498877433</c:v>
                </c:pt>
                <c:pt idx="12">
                  <c:v>6.1147616495183907</c:v>
                </c:pt>
                <c:pt idx="13">
                  <c:v>6.0779866196083701</c:v>
                </c:pt>
                <c:pt idx="14">
                  <c:v>6.0932403466762146</c:v>
                </c:pt>
              </c:numCache>
            </c:numRef>
          </c:xVal>
          <c:yVal>
            <c:numRef>
              <c:f>'15_yr'!$AB$26:$AB$40</c:f>
              <c:numCache>
                <c:formatCode>0.000</c:formatCode>
                <c:ptCount val="15"/>
                <c:pt idx="0">
                  <c:v>4.3194182309003484</c:v>
                </c:pt>
                <c:pt idx="1">
                  <c:v>4.2774221253699087</c:v>
                </c:pt>
                <c:pt idx="2">
                  <c:v>4.3345926426587837</c:v>
                </c:pt>
                <c:pt idx="3">
                  <c:v>4.4100446046600963</c:v>
                </c:pt>
                <c:pt idx="4">
                  <c:v>4.4585870580116875</c:v>
                </c:pt>
                <c:pt idx="5">
                  <c:v>4.5379359939310682</c:v>
                </c:pt>
                <c:pt idx="6">
                  <c:v>4.555620161061583</c:v>
                </c:pt>
                <c:pt idx="7">
                  <c:v>4.6645043907423007</c:v>
                </c:pt>
                <c:pt idx="8">
                  <c:v>4.6798436054870258</c:v>
                </c:pt>
                <c:pt idx="9">
                  <c:v>4.7389150576817229</c:v>
                </c:pt>
                <c:pt idx="10">
                  <c:v>4.7879711545108705</c:v>
                </c:pt>
                <c:pt idx="11">
                  <c:v>4.7427447271058005</c:v>
                </c:pt>
                <c:pt idx="12">
                  <c:v>4.8068678579141748</c:v>
                </c:pt>
                <c:pt idx="13">
                  <c:v>4.7545682801310463</c:v>
                </c:pt>
                <c:pt idx="14">
                  <c:v>4.7025196057635847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18-4B95-AB37-49AD081BBBC1}"/>
            </c:ext>
          </c:extLst>
        </c:ser>
        <c:ser>
          <c:idx val="3"/>
          <c:order val="2"/>
          <c:spPr>
            <a:ln w="25400" cap="rnd">
              <a:noFill/>
              <a:round/>
            </a:ln>
            <a:effectLst/>
          </c:spPr>
          <c:xVal>
            <c:numRef>
              <c:f>'15_yr'!$O$26:$O$40</c:f>
              <c:numCache>
                <c:formatCode>0.000</c:formatCode>
                <c:ptCount val="15"/>
                <c:pt idx="0">
                  <c:v>6.0371685002204689</c:v>
                </c:pt>
                <c:pt idx="1">
                  <c:v>6.0628869237694687</c:v>
                </c:pt>
                <c:pt idx="2">
                  <c:v>6.0167938990765384</c:v>
                </c:pt>
                <c:pt idx="3">
                  <c:v>6.0231104455950968</c:v>
                </c:pt>
                <c:pt idx="4">
                  <c:v>5.94455132409818</c:v>
                </c:pt>
                <c:pt idx="5">
                  <c:v>5.8782150661575043</c:v>
                </c:pt>
                <c:pt idx="6">
                  <c:v>5.6572058661711377</c:v>
                </c:pt>
                <c:pt idx="7">
                  <c:v>5.4153067653428515</c:v>
                </c:pt>
                <c:pt idx="8">
                  <c:v>5.2708891772757767</c:v>
                </c:pt>
                <c:pt idx="9">
                  <c:v>5.2109329225302385</c:v>
                </c:pt>
                <c:pt idx="10">
                  <c:v>5.4888763228485198</c:v>
                </c:pt>
                <c:pt idx="11">
                  <c:v>5.4701326976584372</c:v>
                </c:pt>
                <c:pt idx="12">
                  <c:v>5.511500529773909</c:v>
                </c:pt>
                <c:pt idx="13">
                  <c:v>5.4376529517552621</c:v>
                </c:pt>
                <c:pt idx="14">
                  <c:v>5.579796857384574</c:v>
                </c:pt>
              </c:numCache>
            </c:numRef>
          </c:xVal>
          <c:yVal>
            <c:numRef>
              <c:f>'15_yr'!$AJ$26:$AJ$40</c:f>
              <c:numCache>
                <c:formatCode>0.000</c:formatCode>
                <c:ptCount val="15"/>
                <c:pt idx="0">
                  <c:v>4.9172488242999339</c:v>
                </c:pt>
                <c:pt idx="1">
                  <c:v>4.9125585765605662</c:v>
                </c:pt>
                <c:pt idx="2">
                  <c:v>4.9182980792321986</c:v>
                </c:pt>
                <c:pt idx="3">
                  <c:v>4.9342415888127746</c:v>
                </c:pt>
                <c:pt idx="4">
                  <c:v>4.8365048322478277</c:v>
                </c:pt>
                <c:pt idx="5">
                  <c:v>4.7829537842621637</c:v>
                </c:pt>
                <c:pt idx="6">
                  <c:v>4.5647018762141691</c:v>
                </c:pt>
                <c:pt idx="7">
                  <c:v>4.3776598128959963</c:v>
                </c:pt>
                <c:pt idx="8">
                  <c:v>4.2098512469061333</c:v>
                </c:pt>
                <c:pt idx="9">
                  <c:v>4.1220515900449985</c:v>
                </c:pt>
                <c:pt idx="10">
                  <c:v>4.4074041251637341</c:v>
                </c:pt>
                <c:pt idx="11">
                  <c:v>4.3659906053413478</c:v>
                </c:pt>
                <c:pt idx="12">
                  <c:v>4.4528973263379461</c:v>
                </c:pt>
                <c:pt idx="13">
                  <c:v>4.3655610827351845</c:v>
                </c:pt>
                <c:pt idx="14">
                  <c:v>4.494329393945276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18-4B95-AB37-49AD081BBBC1}"/>
            </c:ext>
          </c:extLst>
        </c:ser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6205617914781929E-2"/>
                  <c:y val="-4.880088008800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'15_yr'!$K$26:$K$40</c:f>
              <c:numCache>
                <c:formatCode>0.000</c:formatCode>
                <c:ptCount val="15"/>
                <c:pt idx="0">
                  <c:v>5.7997726039972335</c:v>
                </c:pt>
                <c:pt idx="1">
                  <c:v>5.8296199012204184</c:v>
                </c:pt>
                <c:pt idx="2">
                  <c:v>5.7031779090010044</c:v>
                </c:pt>
                <c:pt idx="3">
                  <c:v>5.8010230049665665</c:v>
                </c:pt>
                <c:pt idx="4">
                  <c:v>5.7277709714938254</c:v>
                </c:pt>
                <c:pt idx="5">
                  <c:v>5.7795463377204586</c:v>
                </c:pt>
                <c:pt idx="6">
                  <c:v>5.8512501090086726</c:v>
                </c:pt>
                <c:pt idx="7">
                  <c:v>5.8046701343256606</c:v>
                </c:pt>
                <c:pt idx="8">
                  <c:v>5.900692196702229</c:v>
                </c:pt>
                <c:pt idx="9">
                  <c:v>5.8323891094059279</c:v>
                </c:pt>
                <c:pt idx="10">
                  <c:v>5.7922876276223922</c:v>
                </c:pt>
                <c:pt idx="11">
                  <c:v>5.6530212531169388</c:v>
                </c:pt>
                <c:pt idx="12">
                  <c:v>5.6146517353979144</c:v>
                </c:pt>
                <c:pt idx="13">
                  <c:v>5.5703988296252973</c:v>
                </c:pt>
                <c:pt idx="14">
                  <c:v>5.4521497823466127</c:v>
                </c:pt>
              </c:numCache>
            </c:numRef>
          </c:xVal>
          <c:yVal>
            <c:numRef>
              <c:f>'15_yr'!$AF$26:$AF$40</c:f>
              <c:numCache>
                <c:formatCode>0.000</c:formatCode>
                <c:ptCount val="15"/>
                <c:pt idx="0">
                  <c:v>4.5892063755969703</c:v>
                </c:pt>
                <c:pt idx="1">
                  <c:v>4.6182449918019453</c:v>
                </c:pt>
                <c:pt idx="2">
                  <c:v>4.5725002622463542</c:v>
                </c:pt>
                <c:pt idx="3">
                  <c:v>4.6832642743727719</c:v>
                </c:pt>
                <c:pt idx="4">
                  <c:v>4.5936895782300162</c:v>
                </c:pt>
                <c:pt idx="5">
                  <c:v>4.5723535572108922</c:v>
                </c:pt>
                <c:pt idx="6">
                  <c:v>4.7128708770754466</c:v>
                </c:pt>
                <c:pt idx="7">
                  <c:v>4.6835570829609496</c:v>
                </c:pt>
                <c:pt idx="8">
                  <c:v>4.7771433899351683</c:v>
                </c:pt>
                <c:pt idx="9">
                  <c:v>4.7100294612202056</c:v>
                </c:pt>
                <c:pt idx="10">
                  <c:v>4.6651831788226428</c:v>
                </c:pt>
                <c:pt idx="11">
                  <c:v>4.6575598354343519</c:v>
                </c:pt>
                <c:pt idx="12">
                  <c:v>4.5724170338822523</c:v>
                </c:pt>
                <c:pt idx="13">
                  <c:v>4.5193367180468593</c:v>
                </c:pt>
                <c:pt idx="14">
                  <c:v>4.3973940712848201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18-4B95-AB37-49AD081BB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793928"/>
        <c:axId val="634791576"/>
      </c:scatterChart>
      <c:valAx>
        <c:axId val="634793928"/>
        <c:scaling>
          <c:orientation val="minMax"/>
          <c:min val="3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91576"/>
        <c:crosses val="autoZero"/>
        <c:crossBetween val="midCat"/>
      </c:valAx>
      <c:valAx>
        <c:axId val="634791576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9392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6205617914781929E-2"/>
                  <c:y val="-4.880088008800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'30_yr'!$S$26:$S$40</c:f>
              <c:numCache>
                <c:formatCode>0.000</c:formatCode>
                <c:ptCount val="15"/>
                <c:pt idx="0">
                  <c:v>6.4936221531473288</c:v>
                </c:pt>
                <c:pt idx="1">
                  <c:v>6.3917292179201466</c:v>
                </c:pt>
                <c:pt idx="2">
                  <c:v>6.2554871293764309</c:v>
                </c:pt>
                <c:pt idx="3">
                  <c:v>6.2688108800123734</c:v>
                </c:pt>
                <c:pt idx="4">
                  <c:v>6.1898666169082599</c:v>
                </c:pt>
                <c:pt idx="5">
                  <c:v>6.1425087013956308</c:v>
                </c:pt>
                <c:pt idx="6">
                  <c:v>6.1509475668528948</c:v>
                </c:pt>
                <c:pt idx="7">
                  <c:v>6.1875308082648726</c:v>
                </c:pt>
                <c:pt idx="8">
                  <c:v>6.4026589085846757</c:v>
                </c:pt>
                <c:pt idx="9">
                  <c:v>6.5258232971406267</c:v>
                </c:pt>
                <c:pt idx="10">
                  <c:v>6.7675424052288431</c:v>
                </c:pt>
                <c:pt idx="11">
                  <c:v>6.8786770483320137</c:v>
                </c:pt>
                <c:pt idx="12">
                  <c:v>6.8282422555988909</c:v>
                </c:pt>
                <c:pt idx="13">
                  <c:v>6.9047292060290824</c:v>
                </c:pt>
                <c:pt idx="14">
                  <c:v>6.7697888210140409</c:v>
                </c:pt>
              </c:numCache>
            </c:numRef>
          </c:xVal>
          <c:yVal>
            <c:numRef>
              <c:f>'30_yr'!$AN$26:$AN$40</c:f>
              <c:numCache>
                <c:formatCode>0.000</c:formatCode>
                <c:ptCount val="15"/>
                <c:pt idx="0">
                  <c:v>5.4067248670610555</c:v>
                </c:pt>
                <c:pt idx="1">
                  <c:v>5.2759217966347194</c:v>
                </c:pt>
                <c:pt idx="2">
                  <c:v>5.1215285060098967</c:v>
                </c:pt>
                <c:pt idx="3">
                  <c:v>5.152794383441794</c:v>
                </c:pt>
                <c:pt idx="4">
                  <c:v>5.1029919251030131</c:v>
                </c:pt>
                <c:pt idx="5">
                  <c:v>5.0191861277987142</c:v>
                </c:pt>
                <c:pt idx="6">
                  <c:v>5.1026529183963465</c:v>
                </c:pt>
                <c:pt idx="7">
                  <c:v>5.1321124270168195</c:v>
                </c:pt>
                <c:pt idx="8">
                  <c:v>5.401467993684018</c:v>
                </c:pt>
                <c:pt idx="9">
                  <c:v>5.4687635897671907</c:v>
                </c:pt>
                <c:pt idx="10">
                  <c:v>5.6486877626190504</c:v>
                </c:pt>
                <c:pt idx="11">
                  <c:v>5.7689629173548163</c:v>
                </c:pt>
                <c:pt idx="12">
                  <c:v>5.7503187260525781</c:v>
                </c:pt>
                <c:pt idx="13">
                  <c:v>5.8951344183801924</c:v>
                </c:pt>
                <c:pt idx="14">
                  <c:v>5.7069700550464164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86-4899-8584-DB55B4408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366216"/>
        <c:axId val="635367392"/>
      </c:scatterChart>
      <c:valAx>
        <c:axId val="635366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367392"/>
        <c:crosses val="autoZero"/>
        <c:crossBetween val="midCat"/>
      </c:valAx>
      <c:valAx>
        <c:axId val="63536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366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6205617914781929E-2"/>
                  <c:y val="-4.880088008800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'30_yr'!$O$26:$O$40</c:f>
              <c:numCache>
                <c:formatCode>0.000</c:formatCode>
                <c:ptCount val="15"/>
                <c:pt idx="0">
                  <c:v>7.1845652137753255</c:v>
                </c:pt>
                <c:pt idx="1">
                  <c:v>7.1044695698686562</c:v>
                </c:pt>
                <c:pt idx="2">
                  <c:v>7.002210414445261</c:v>
                </c:pt>
                <c:pt idx="3">
                  <c:v>6.9995709563503654</c:v>
                </c:pt>
                <c:pt idx="4">
                  <c:v>6.947790596801692</c:v>
                </c:pt>
                <c:pt idx="5">
                  <c:v>6.9091522344301186</c:v>
                </c:pt>
                <c:pt idx="6">
                  <c:v>6.5221711530449671</c:v>
                </c:pt>
                <c:pt idx="7">
                  <c:v>6.0531590417877448</c:v>
                </c:pt>
                <c:pt idx="8">
                  <c:v>5.8153516153028244</c:v>
                </c:pt>
                <c:pt idx="9">
                  <c:v>5.7377087357198802</c:v>
                </c:pt>
                <c:pt idx="10">
                  <c:v>6.1712698807819315</c:v>
                </c:pt>
                <c:pt idx="11">
                  <c:v>6.1074791307701677</c:v>
                </c:pt>
                <c:pt idx="12">
                  <c:v>6.1879125526494612</c:v>
                </c:pt>
                <c:pt idx="13">
                  <c:v>6.1389436666146091</c:v>
                </c:pt>
                <c:pt idx="14">
                  <c:v>6.3989224720666842</c:v>
                </c:pt>
              </c:numCache>
            </c:numRef>
          </c:xVal>
          <c:yVal>
            <c:numRef>
              <c:f>'30_yr'!$AJ$26:$AJ$40</c:f>
              <c:numCache>
                <c:formatCode>0.000</c:formatCode>
                <c:ptCount val="15"/>
                <c:pt idx="0">
                  <c:v>6.0243425950478766</c:v>
                </c:pt>
                <c:pt idx="1">
                  <c:v>5.9162231445775664</c:v>
                </c:pt>
                <c:pt idx="2">
                  <c:v>5.8809143653742693</c:v>
                </c:pt>
                <c:pt idx="3">
                  <c:v>5.887286866814593</c:v>
                </c:pt>
                <c:pt idx="4">
                  <c:v>5.8317543887826417</c:v>
                </c:pt>
                <c:pt idx="5">
                  <c:v>5.8167312374041602</c:v>
                </c:pt>
                <c:pt idx="6">
                  <c:v>5.453254044201528</c:v>
                </c:pt>
                <c:pt idx="7">
                  <c:v>5.0902046269672274</c:v>
                </c:pt>
                <c:pt idx="8">
                  <c:v>4.8262381463589321</c:v>
                </c:pt>
                <c:pt idx="9">
                  <c:v>4.6993684517886702</c:v>
                </c:pt>
                <c:pt idx="10">
                  <c:v>5.1133155064906255</c:v>
                </c:pt>
                <c:pt idx="11">
                  <c:v>5.0224369821127421</c:v>
                </c:pt>
                <c:pt idx="12">
                  <c:v>5.1665731241355246</c:v>
                </c:pt>
                <c:pt idx="13">
                  <c:v>5.0989614677396666</c:v>
                </c:pt>
                <c:pt idx="14">
                  <c:v>5.342260557385857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2F-42C3-B7BB-6A3A983AF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369352"/>
        <c:axId val="635367784"/>
      </c:scatterChart>
      <c:valAx>
        <c:axId val="635369352"/>
        <c:scaling>
          <c:orientation val="minMax"/>
          <c:min val="4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367784"/>
        <c:crosses val="autoZero"/>
        <c:crossBetween val="midCat"/>
      </c:valAx>
      <c:valAx>
        <c:axId val="635367784"/>
        <c:scaling>
          <c:orientation val="minMax"/>
          <c:min val="5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369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6205617914781929E-2"/>
                  <c:y val="-4.880088008800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'30_yr'!$K$26:$K$40</c:f>
              <c:numCache>
                <c:formatCode>0.000</c:formatCode>
                <c:ptCount val="15"/>
                <c:pt idx="0">
                  <c:v>6.7598073199888766</c:v>
                </c:pt>
                <c:pt idx="1">
                  <c:v>6.7629231958699592</c:v>
                </c:pt>
                <c:pt idx="2">
                  <c:v>6.5527596172459051</c:v>
                </c:pt>
                <c:pt idx="3">
                  <c:v>6.740942355039155</c:v>
                </c:pt>
                <c:pt idx="4">
                  <c:v>6.5719178413560293</c:v>
                </c:pt>
                <c:pt idx="5">
                  <c:v>6.6988725954960531</c:v>
                </c:pt>
                <c:pt idx="6">
                  <c:v>6.8318608891346191</c:v>
                </c:pt>
                <c:pt idx="7">
                  <c:v>6.7876542985626411</c:v>
                </c:pt>
                <c:pt idx="8">
                  <c:v>6.9493152743858833</c:v>
                </c:pt>
                <c:pt idx="9">
                  <c:v>6.83860623910165</c:v>
                </c:pt>
                <c:pt idx="10">
                  <c:v>6.7663041471769976</c:v>
                </c:pt>
                <c:pt idx="11">
                  <c:v>6.5048820174527515</c:v>
                </c:pt>
                <c:pt idx="12">
                  <c:v>6.4555879503645119</c:v>
                </c:pt>
                <c:pt idx="13">
                  <c:v>6.3675280903054547</c:v>
                </c:pt>
                <c:pt idx="14">
                  <c:v>6.1430354269249969</c:v>
                </c:pt>
              </c:numCache>
            </c:numRef>
          </c:xVal>
          <c:yVal>
            <c:numRef>
              <c:f>'30_yr'!$AF$26:$AF$40</c:f>
              <c:numCache>
                <c:formatCode>0.000</c:formatCode>
                <c:ptCount val="15"/>
                <c:pt idx="0">
                  <c:v>5.5243755064192523</c:v>
                </c:pt>
                <c:pt idx="1">
                  <c:v>5.530435940938327</c:v>
                </c:pt>
                <c:pt idx="2">
                  <c:v>5.4421800069325768</c:v>
                </c:pt>
                <c:pt idx="3">
                  <c:v>5.6349254792727717</c:v>
                </c:pt>
                <c:pt idx="4">
                  <c:v>5.4307545599083511</c:v>
                </c:pt>
                <c:pt idx="5">
                  <c:v>5.4221386569761112</c:v>
                </c:pt>
                <c:pt idx="6">
                  <c:v>5.6602955148014926</c:v>
                </c:pt>
                <c:pt idx="7">
                  <c:v>5.6447442402798398</c:v>
                </c:pt>
                <c:pt idx="8">
                  <c:v>5.7924267004517844</c:v>
                </c:pt>
                <c:pt idx="9">
                  <c:v>5.7081008068423706</c:v>
                </c:pt>
                <c:pt idx="10">
                  <c:v>5.6230208354678979</c:v>
                </c:pt>
                <c:pt idx="11">
                  <c:v>5.6399767386396391</c:v>
                </c:pt>
                <c:pt idx="12">
                  <c:v>5.5168828694801313</c:v>
                </c:pt>
                <c:pt idx="13">
                  <c:v>5.4092702616291506</c:v>
                </c:pt>
                <c:pt idx="14">
                  <c:v>5.1756550614816668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8C-4B8F-A9ED-7826255FA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369744"/>
        <c:axId val="635368568"/>
      </c:scatterChart>
      <c:valAx>
        <c:axId val="63536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368568"/>
        <c:crosses val="autoZero"/>
        <c:crossBetween val="midCat"/>
      </c:valAx>
      <c:valAx>
        <c:axId val="63536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369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6205617914781929E-2"/>
                  <c:y val="-4.880088008800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'30_yr'!$G$26:$G$40</c:f>
              <c:numCache>
                <c:formatCode>0.000</c:formatCode>
                <c:ptCount val="15"/>
                <c:pt idx="0">
                  <c:v>6.2732934848215063</c:v>
                </c:pt>
                <c:pt idx="1">
                  <c:v>6.2970829193437439</c:v>
                </c:pt>
                <c:pt idx="2">
                  <c:v>6.3684757230299303</c:v>
                </c:pt>
                <c:pt idx="3">
                  <c:v>6.491832263361089</c:v>
                </c:pt>
                <c:pt idx="4">
                  <c:v>6.526447628138607</c:v>
                </c:pt>
                <c:pt idx="5">
                  <c:v>6.5525300140315048</c:v>
                </c:pt>
                <c:pt idx="6">
                  <c:v>6.5473749928985008</c:v>
                </c:pt>
                <c:pt idx="7">
                  <c:v>6.6009628350330845</c:v>
                </c:pt>
                <c:pt idx="8">
                  <c:v>6.5542013210490007</c:v>
                </c:pt>
                <c:pt idx="9">
                  <c:v>6.544183248468145</c:v>
                </c:pt>
                <c:pt idx="10">
                  <c:v>6.998071707891742</c:v>
                </c:pt>
                <c:pt idx="11">
                  <c:v>6.9652851193368264</c:v>
                </c:pt>
                <c:pt idx="12">
                  <c:v>7.0554681879711154</c:v>
                </c:pt>
                <c:pt idx="13">
                  <c:v>6.9572139315583819</c:v>
                </c:pt>
                <c:pt idx="14">
                  <c:v>6.8727477353157251</c:v>
                </c:pt>
              </c:numCache>
            </c:numRef>
          </c:xVal>
          <c:yVal>
            <c:numRef>
              <c:f>'30_yr'!$AB$26:$AB$40</c:f>
              <c:numCache>
                <c:formatCode>0.000</c:formatCode>
                <c:ptCount val="15"/>
                <c:pt idx="0">
                  <c:v>5.0381784932980214</c:v>
                </c:pt>
                <c:pt idx="1">
                  <c:v>4.9981522323184375</c:v>
                </c:pt>
                <c:pt idx="2">
                  <c:v>5.1097431618468638</c:v>
                </c:pt>
                <c:pt idx="3">
                  <c:v>5.2186686528311528</c:v>
                </c:pt>
                <c:pt idx="4">
                  <c:v>5.288377570970634</c:v>
                </c:pt>
                <c:pt idx="5">
                  <c:v>5.389223056203158</c:v>
                </c:pt>
                <c:pt idx="6">
                  <c:v>5.4218999456294936</c:v>
                </c:pt>
                <c:pt idx="7">
                  <c:v>5.5846157012410531</c:v>
                </c:pt>
                <c:pt idx="8">
                  <c:v>5.5473391662879763</c:v>
                </c:pt>
                <c:pt idx="9">
                  <c:v>5.6549521493333401</c:v>
                </c:pt>
                <c:pt idx="10">
                  <c:v>5.7740939984263333</c:v>
                </c:pt>
                <c:pt idx="11">
                  <c:v>5.6688501689748456</c:v>
                </c:pt>
                <c:pt idx="12">
                  <c:v>5.7545608941862243</c:v>
                </c:pt>
                <c:pt idx="13">
                  <c:v>5.6278725154471614</c:v>
                </c:pt>
                <c:pt idx="14">
                  <c:v>5.5169230741265611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DB-4B5F-B1D9-9126E19E6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691384"/>
        <c:axId val="635686288"/>
      </c:scatterChart>
      <c:valAx>
        <c:axId val="635691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686288"/>
        <c:crosses val="autoZero"/>
        <c:crossBetween val="midCat"/>
      </c:valAx>
      <c:valAx>
        <c:axId val="63568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691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052234287346632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'30_yr'!$S$26:$S$40</c:f>
              <c:numCache>
                <c:formatCode>0.000</c:formatCode>
                <c:ptCount val="15"/>
                <c:pt idx="0">
                  <c:v>6.4936221531473288</c:v>
                </c:pt>
                <c:pt idx="1">
                  <c:v>6.3917292179201466</c:v>
                </c:pt>
                <c:pt idx="2">
                  <c:v>6.2554871293764309</c:v>
                </c:pt>
                <c:pt idx="3">
                  <c:v>6.2688108800123734</c:v>
                </c:pt>
                <c:pt idx="4">
                  <c:v>6.1898666169082599</c:v>
                </c:pt>
                <c:pt idx="5">
                  <c:v>6.1425087013956308</c:v>
                </c:pt>
                <c:pt idx="6">
                  <c:v>6.1509475668528948</c:v>
                </c:pt>
                <c:pt idx="7">
                  <c:v>6.1875308082648726</c:v>
                </c:pt>
                <c:pt idx="8">
                  <c:v>6.4026589085846757</c:v>
                </c:pt>
                <c:pt idx="9">
                  <c:v>6.5258232971406267</c:v>
                </c:pt>
                <c:pt idx="10">
                  <c:v>6.7675424052288431</c:v>
                </c:pt>
                <c:pt idx="11">
                  <c:v>6.8786770483320137</c:v>
                </c:pt>
                <c:pt idx="12">
                  <c:v>6.8282422555988909</c:v>
                </c:pt>
                <c:pt idx="13">
                  <c:v>6.9047292060290824</c:v>
                </c:pt>
                <c:pt idx="14">
                  <c:v>6.7697888210140409</c:v>
                </c:pt>
              </c:numCache>
            </c:numRef>
          </c:xVal>
          <c:yVal>
            <c:numRef>
              <c:f>'30_yr'!$AN$26:$AN$40</c:f>
              <c:numCache>
                <c:formatCode>0.000</c:formatCode>
                <c:ptCount val="15"/>
                <c:pt idx="0">
                  <c:v>5.4067248670610555</c:v>
                </c:pt>
                <c:pt idx="1">
                  <c:v>5.2759217966347194</c:v>
                </c:pt>
                <c:pt idx="2">
                  <c:v>5.1215285060098967</c:v>
                </c:pt>
                <c:pt idx="3">
                  <c:v>5.152794383441794</c:v>
                </c:pt>
                <c:pt idx="4">
                  <c:v>5.1029919251030131</c:v>
                </c:pt>
                <c:pt idx="5">
                  <c:v>5.0191861277987142</c:v>
                </c:pt>
                <c:pt idx="6">
                  <c:v>5.1026529183963465</c:v>
                </c:pt>
                <c:pt idx="7">
                  <c:v>5.1321124270168195</c:v>
                </c:pt>
                <c:pt idx="8">
                  <c:v>5.401467993684018</c:v>
                </c:pt>
                <c:pt idx="9">
                  <c:v>5.4687635897671907</c:v>
                </c:pt>
                <c:pt idx="10">
                  <c:v>5.6486877626190504</c:v>
                </c:pt>
                <c:pt idx="11">
                  <c:v>5.7689629173548163</c:v>
                </c:pt>
                <c:pt idx="12">
                  <c:v>5.7503187260525781</c:v>
                </c:pt>
                <c:pt idx="13">
                  <c:v>5.8951344183801924</c:v>
                </c:pt>
                <c:pt idx="14">
                  <c:v>5.7069700550464164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CC-43C0-A947-6A5BEDBB7683}"/>
            </c:ext>
          </c:extLst>
        </c:ser>
        <c:ser>
          <c:idx val="2"/>
          <c:order val="1"/>
          <c:spPr>
            <a:ln w="25400" cap="rnd">
              <a:noFill/>
              <a:round/>
            </a:ln>
            <a:effectLst/>
          </c:spPr>
          <c:xVal>
            <c:numRef>
              <c:f>'30_yr'!$G$26:$G$40</c:f>
              <c:numCache>
                <c:formatCode>0.000</c:formatCode>
                <c:ptCount val="15"/>
                <c:pt idx="0">
                  <c:v>6.2732934848215063</c:v>
                </c:pt>
                <c:pt idx="1">
                  <c:v>6.2970829193437439</c:v>
                </c:pt>
                <c:pt idx="2">
                  <c:v>6.3684757230299303</c:v>
                </c:pt>
                <c:pt idx="3">
                  <c:v>6.491832263361089</c:v>
                </c:pt>
                <c:pt idx="4">
                  <c:v>6.526447628138607</c:v>
                </c:pt>
                <c:pt idx="5">
                  <c:v>6.5525300140315048</c:v>
                </c:pt>
                <c:pt idx="6">
                  <c:v>6.5473749928985008</c:v>
                </c:pt>
                <c:pt idx="7">
                  <c:v>6.6009628350330845</c:v>
                </c:pt>
                <c:pt idx="8">
                  <c:v>6.5542013210490007</c:v>
                </c:pt>
                <c:pt idx="9">
                  <c:v>6.544183248468145</c:v>
                </c:pt>
                <c:pt idx="10">
                  <c:v>6.998071707891742</c:v>
                </c:pt>
                <c:pt idx="11">
                  <c:v>6.9652851193368264</c:v>
                </c:pt>
                <c:pt idx="12">
                  <c:v>7.0554681879711154</c:v>
                </c:pt>
                <c:pt idx="13">
                  <c:v>6.9572139315583819</c:v>
                </c:pt>
                <c:pt idx="14">
                  <c:v>6.8727477353157251</c:v>
                </c:pt>
              </c:numCache>
            </c:numRef>
          </c:xVal>
          <c:yVal>
            <c:numRef>
              <c:f>'30_yr'!$AB$26:$AB$40</c:f>
              <c:numCache>
                <c:formatCode>0.000</c:formatCode>
                <c:ptCount val="15"/>
                <c:pt idx="0">
                  <c:v>5.0381784932980214</c:v>
                </c:pt>
                <c:pt idx="1">
                  <c:v>4.9981522323184375</c:v>
                </c:pt>
                <c:pt idx="2">
                  <c:v>5.1097431618468638</c:v>
                </c:pt>
                <c:pt idx="3">
                  <c:v>5.2186686528311528</c:v>
                </c:pt>
                <c:pt idx="4">
                  <c:v>5.288377570970634</c:v>
                </c:pt>
                <c:pt idx="5">
                  <c:v>5.389223056203158</c:v>
                </c:pt>
                <c:pt idx="6">
                  <c:v>5.4218999456294936</c:v>
                </c:pt>
                <c:pt idx="7">
                  <c:v>5.5846157012410531</c:v>
                </c:pt>
                <c:pt idx="8">
                  <c:v>5.5473391662879763</c:v>
                </c:pt>
                <c:pt idx="9">
                  <c:v>5.6549521493333401</c:v>
                </c:pt>
                <c:pt idx="10">
                  <c:v>5.7740939984263333</c:v>
                </c:pt>
                <c:pt idx="11">
                  <c:v>5.6688501689748456</c:v>
                </c:pt>
                <c:pt idx="12">
                  <c:v>5.7545608941862243</c:v>
                </c:pt>
                <c:pt idx="13">
                  <c:v>5.6278725154471614</c:v>
                </c:pt>
                <c:pt idx="14">
                  <c:v>5.5169230741265611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CC-43C0-A947-6A5BEDBB7683}"/>
            </c:ext>
          </c:extLst>
        </c:ser>
        <c:ser>
          <c:idx val="3"/>
          <c:order val="2"/>
          <c:spPr>
            <a:ln w="25400" cap="rnd">
              <a:noFill/>
              <a:round/>
            </a:ln>
            <a:effectLst/>
          </c:spPr>
          <c:xVal>
            <c:numRef>
              <c:f>'30_yr'!$O$26:$O$40</c:f>
              <c:numCache>
                <c:formatCode>0.000</c:formatCode>
                <c:ptCount val="15"/>
                <c:pt idx="0">
                  <c:v>7.1845652137753255</c:v>
                </c:pt>
                <c:pt idx="1">
                  <c:v>7.1044695698686562</c:v>
                </c:pt>
                <c:pt idx="2">
                  <c:v>7.002210414445261</c:v>
                </c:pt>
                <c:pt idx="3">
                  <c:v>6.9995709563503654</c:v>
                </c:pt>
                <c:pt idx="4">
                  <c:v>6.947790596801692</c:v>
                </c:pt>
                <c:pt idx="5">
                  <c:v>6.9091522344301186</c:v>
                </c:pt>
                <c:pt idx="6">
                  <c:v>6.5221711530449671</c:v>
                </c:pt>
                <c:pt idx="7">
                  <c:v>6.0531590417877448</c:v>
                </c:pt>
                <c:pt idx="8">
                  <c:v>5.8153516153028244</c:v>
                </c:pt>
                <c:pt idx="9">
                  <c:v>5.7377087357198802</c:v>
                </c:pt>
                <c:pt idx="10">
                  <c:v>6.1712698807819315</c:v>
                </c:pt>
                <c:pt idx="11">
                  <c:v>6.1074791307701677</c:v>
                </c:pt>
                <c:pt idx="12">
                  <c:v>6.1879125526494612</c:v>
                </c:pt>
                <c:pt idx="13">
                  <c:v>6.1389436666146091</c:v>
                </c:pt>
                <c:pt idx="14">
                  <c:v>6.3989224720666842</c:v>
                </c:pt>
              </c:numCache>
            </c:numRef>
          </c:xVal>
          <c:yVal>
            <c:numRef>
              <c:f>'30_yr'!$AJ$26:$AJ$40</c:f>
              <c:numCache>
                <c:formatCode>0.000</c:formatCode>
                <c:ptCount val="15"/>
                <c:pt idx="0">
                  <c:v>6.0243425950478766</c:v>
                </c:pt>
                <c:pt idx="1">
                  <c:v>5.9162231445775664</c:v>
                </c:pt>
                <c:pt idx="2">
                  <c:v>5.8809143653742693</c:v>
                </c:pt>
                <c:pt idx="3">
                  <c:v>5.887286866814593</c:v>
                </c:pt>
                <c:pt idx="4">
                  <c:v>5.8317543887826417</c:v>
                </c:pt>
                <c:pt idx="5">
                  <c:v>5.8167312374041602</c:v>
                </c:pt>
                <c:pt idx="6">
                  <c:v>5.453254044201528</c:v>
                </c:pt>
                <c:pt idx="7">
                  <c:v>5.0902046269672274</c:v>
                </c:pt>
                <c:pt idx="8">
                  <c:v>4.8262381463589321</c:v>
                </c:pt>
                <c:pt idx="9">
                  <c:v>4.6993684517886702</c:v>
                </c:pt>
                <c:pt idx="10">
                  <c:v>5.1133155064906255</c:v>
                </c:pt>
                <c:pt idx="11">
                  <c:v>5.0224369821127421</c:v>
                </c:pt>
                <c:pt idx="12">
                  <c:v>5.1665731241355246</c:v>
                </c:pt>
                <c:pt idx="13">
                  <c:v>5.0989614677396666</c:v>
                </c:pt>
                <c:pt idx="14">
                  <c:v>5.342260557385857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0CC-43C0-A947-6A5BEDBB7683}"/>
            </c:ext>
          </c:extLst>
        </c:ser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6205617914781929E-2"/>
                  <c:y val="-4.880088008800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'30_yr'!$K$26:$K$40</c:f>
              <c:numCache>
                <c:formatCode>0.000</c:formatCode>
                <c:ptCount val="15"/>
                <c:pt idx="0">
                  <c:v>6.7598073199888766</c:v>
                </c:pt>
                <c:pt idx="1">
                  <c:v>6.7629231958699592</c:v>
                </c:pt>
                <c:pt idx="2">
                  <c:v>6.5527596172459051</c:v>
                </c:pt>
                <c:pt idx="3">
                  <c:v>6.740942355039155</c:v>
                </c:pt>
                <c:pt idx="4">
                  <c:v>6.5719178413560293</c:v>
                </c:pt>
                <c:pt idx="5">
                  <c:v>6.6988725954960531</c:v>
                </c:pt>
                <c:pt idx="6">
                  <c:v>6.8318608891346191</c:v>
                </c:pt>
                <c:pt idx="7">
                  <c:v>6.7876542985626411</c:v>
                </c:pt>
                <c:pt idx="8">
                  <c:v>6.9493152743858833</c:v>
                </c:pt>
                <c:pt idx="9">
                  <c:v>6.83860623910165</c:v>
                </c:pt>
                <c:pt idx="10">
                  <c:v>6.7663041471769976</c:v>
                </c:pt>
                <c:pt idx="11">
                  <c:v>6.5048820174527515</c:v>
                </c:pt>
                <c:pt idx="12">
                  <c:v>6.4555879503645119</c:v>
                </c:pt>
                <c:pt idx="13">
                  <c:v>6.3675280903054547</c:v>
                </c:pt>
                <c:pt idx="14">
                  <c:v>6.1430354269249969</c:v>
                </c:pt>
              </c:numCache>
            </c:numRef>
          </c:xVal>
          <c:yVal>
            <c:numRef>
              <c:f>'30_yr'!$AF$26:$AF$40</c:f>
              <c:numCache>
                <c:formatCode>0.000</c:formatCode>
                <c:ptCount val="15"/>
                <c:pt idx="0">
                  <c:v>5.5243755064192523</c:v>
                </c:pt>
                <c:pt idx="1">
                  <c:v>5.530435940938327</c:v>
                </c:pt>
                <c:pt idx="2">
                  <c:v>5.4421800069325768</c:v>
                </c:pt>
                <c:pt idx="3">
                  <c:v>5.6349254792727717</c:v>
                </c:pt>
                <c:pt idx="4">
                  <c:v>5.4307545599083511</c:v>
                </c:pt>
                <c:pt idx="5">
                  <c:v>5.4221386569761112</c:v>
                </c:pt>
                <c:pt idx="6">
                  <c:v>5.6602955148014926</c:v>
                </c:pt>
                <c:pt idx="7">
                  <c:v>5.6447442402798398</c:v>
                </c:pt>
                <c:pt idx="8">
                  <c:v>5.7924267004517844</c:v>
                </c:pt>
                <c:pt idx="9">
                  <c:v>5.7081008068423706</c:v>
                </c:pt>
                <c:pt idx="10">
                  <c:v>5.6230208354678979</c:v>
                </c:pt>
                <c:pt idx="11">
                  <c:v>5.6399767386396391</c:v>
                </c:pt>
                <c:pt idx="12">
                  <c:v>5.5168828694801313</c:v>
                </c:pt>
                <c:pt idx="13">
                  <c:v>5.4092702616291506</c:v>
                </c:pt>
                <c:pt idx="14">
                  <c:v>5.1756550614816668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0CC-43C0-A947-6A5BEDBB7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692168"/>
        <c:axId val="635686680"/>
      </c:scatterChart>
      <c:valAx>
        <c:axId val="635692168"/>
        <c:scaling>
          <c:orientation val="minMax"/>
          <c:min val="3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686680"/>
        <c:crosses val="autoZero"/>
        <c:crossBetween val="midCat"/>
      </c:valAx>
      <c:valAx>
        <c:axId val="635686680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6921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6205617914781929E-2"/>
                  <c:y val="-4.880088008800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'5_yr'!$O$26:$O$40</c:f>
              <c:numCache>
                <c:formatCode>0.000</c:formatCode>
                <c:ptCount val="15"/>
                <c:pt idx="0">
                  <c:v>4.5485737698789253</c:v>
                </c:pt>
                <c:pt idx="1">
                  <c:v>4.6437294034648664</c:v>
                </c:pt>
                <c:pt idx="2">
                  <c:v>4.6513424322158246</c:v>
                </c:pt>
                <c:pt idx="3">
                  <c:v>4.6667894621480572</c:v>
                </c:pt>
                <c:pt idx="4">
                  <c:v>4.5912390052313308</c:v>
                </c:pt>
                <c:pt idx="5">
                  <c:v>4.529287744870123</c:v>
                </c:pt>
                <c:pt idx="6">
                  <c:v>4.4763704461614067</c:v>
                </c:pt>
                <c:pt idx="7">
                  <c:v>4.4496780618500251</c:v>
                </c:pt>
                <c:pt idx="8">
                  <c:v>4.4142582781240076</c:v>
                </c:pt>
                <c:pt idx="9">
                  <c:v>4.3851231321964823</c:v>
                </c:pt>
                <c:pt idx="10">
                  <c:v>4.4876151692946564</c:v>
                </c:pt>
                <c:pt idx="11">
                  <c:v>4.5070781649294638</c:v>
                </c:pt>
                <c:pt idx="12">
                  <c:v>4.5176988954227122</c:v>
                </c:pt>
                <c:pt idx="13">
                  <c:v>4.4374807763983348</c:v>
                </c:pt>
                <c:pt idx="14">
                  <c:v>4.4658579107878706</c:v>
                </c:pt>
              </c:numCache>
            </c:numRef>
          </c:xVal>
          <c:yVal>
            <c:numRef>
              <c:f>'5_yr'!$AJ$26:$AJ$40</c:f>
              <c:numCache>
                <c:formatCode>0.000</c:formatCode>
                <c:ptCount val="15"/>
                <c:pt idx="0">
                  <c:v>3.4203147715292559</c:v>
                </c:pt>
                <c:pt idx="1">
                  <c:v>3.4915116608053065</c:v>
                </c:pt>
                <c:pt idx="2">
                  <c:v>3.5269070618252267</c:v>
                </c:pt>
                <c:pt idx="3">
                  <c:v>3.5500751225357048</c:v>
                </c:pt>
                <c:pt idx="4">
                  <c:v>3.4471586792326145</c:v>
                </c:pt>
                <c:pt idx="5">
                  <c:v>3.3878703947169795</c:v>
                </c:pt>
                <c:pt idx="6">
                  <c:v>3.3231484010453207</c:v>
                </c:pt>
                <c:pt idx="7">
                  <c:v>3.3029500529478182</c:v>
                </c:pt>
                <c:pt idx="8">
                  <c:v>3.2523781044398543</c:v>
                </c:pt>
                <c:pt idx="9">
                  <c:v>3.2181898111649985</c:v>
                </c:pt>
                <c:pt idx="10">
                  <c:v>3.3475423495774095</c:v>
                </c:pt>
                <c:pt idx="11">
                  <c:v>3.3532683181745826</c:v>
                </c:pt>
                <c:pt idx="12">
                  <c:v>3.3881402291294807</c:v>
                </c:pt>
                <c:pt idx="13">
                  <c:v>3.3013930462021657</c:v>
                </c:pt>
                <c:pt idx="14">
                  <c:v>3.3220744719096196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1A-4A95-8038-55F099014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146488"/>
        <c:axId val="494149232"/>
      </c:scatterChart>
      <c:valAx>
        <c:axId val="494146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149232"/>
        <c:crosses val="autoZero"/>
        <c:crossBetween val="midCat"/>
      </c:valAx>
      <c:valAx>
        <c:axId val="49414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146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6205617914781929E-2"/>
                  <c:y val="-4.880088008800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'5_yr'!$K$26:$K$40</c:f>
              <c:numCache>
                <c:formatCode>0.000</c:formatCode>
                <c:ptCount val="15"/>
                <c:pt idx="0">
                  <c:v>3.8930682000234116</c:v>
                </c:pt>
                <c:pt idx="1">
                  <c:v>3.9285026861106109</c:v>
                </c:pt>
                <c:pt idx="2">
                  <c:v>3.8850292800264681</c:v>
                </c:pt>
                <c:pt idx="3">
                  <c:v>3.9099674503044319</c:v>
                </c:pt>
                <c:pt idx="4">
                  <c:v>3.9339303170251956</c:v>
                </c:pt>
                <c:pt idx="5">
                  <c:v>3.9402228189116371</c:v>
                </c:pt>
                <c:pt idx="6">
                  <c:v>3.9386323324686838</c:v>
                </c:pt>
                <c:pt idx="7">
                  <c:v>3.9208613226098561</c:v>
                </c:pt>
                <c:pt idx="8">
                  <c:v>3.9509317186441359</c:v>
                </c:pt>
                <c:pt idx="9">
                  <c:v>3.9216468210473825</c:v>
                </c:pt>
                <c:pt idx="10">
                  <c:v>3.9187692544252206</c:v>
                </c:pt>
                <c:pt idx="11">
                  <c:v>3.8922394836629706</c:v>
                </c:pt>
                <c:pt idx="12">
                  <c:v>3.8799776245546695</c:v>
                </c:pt>
                <c:pt idx="13">
                  <c:v>3.8689749871241736</c:v>
                </c:pt>
                <c:pt idx="14">
                  <c:v>3.8578028714927153</c:v>
                </c:pt>
              </c:numCache>
            </c:numRef>
          </c:xVal>
          <c:yVal>
            <c:numRef>
              <c:f>'5_yr'!$AF$26:$AF$40</c:f>
              <c:numCache>
                <c:formatCode>0.000</c:formatCode>
                <c:ptCount val="15"/>
                <c:pt idx="0">
                  <c:v>2.9084469476116506</c:v>
                </c:pt>
                <c:pt idx="1">
                  <c:v>2.9499078205109441</c:v>
                </c:pt>
                <c:pt idx="2">
                  <c:v>2.9375064120350953</c:v>
                </c:pt>
                <c:pt idx="3">
                  <c:v>2.9789552658140876</c:v>
                </c:pt>
                <c:pt idx="4">
                  <c:v>3.0027312470305429</c:v>
                </c:pt>
                <c:pt idx="5">
                  <c:v>2.9951618154799173</c:v>
                </c:pt>
                <c:pt idx="6">
                  <c:v>3.0156713231178451</c:v>
                </c:pt>
                <c:pt idx="7">
                  <c:v>2.99430600393416</c:v>
                </c:pt>
                <c:pt idx="8">
                  <c:v>3.0365092138460024</c:v>
                </c:pt>
                <c:pt idx="9">
                  <c:v>2.9871556001321458</c:v>
                </c:pt>
                <c:pt idx="10">
                  <c:v>2.9853772489190189</c:v>
                </c:pt>
                <c:pt idx="11">
                  <c:v>2.9575592449530275</c:v>
                </c:pt>
                <c:pt idx="12">
                  <c:v>2.9312674964060328</c:v>
                </c:pt>
                <c:pt idx="13">
                  <c:v>2.927452267954481</c:v>
                </c:pt>
                <c:pt idx="14">
                  <c:v>2.9191084643487204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F0-4C1F-A387-7CD311437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657928"/>
        <c:axId val="492653224"/>
      </c:scatterChart>
      <c:valAx>
        <c:axId val="492657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653224"/>
        <c:crosses val="autoZero"/>
        <c:crossBetween val="midCat"/>
      </c:valAx>
      <c:valAx>
        <c:axId val="492653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657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6205617914781929E-2"/>
                  <c:y val="-4.880088008800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'5_yr'!$G$26:$G$40</c:f>
              <c:numCache>
                <c:formatCode>0.000</c:formatCode>
                <c:ptCount val="15"/>
                <c:pt idx="0">
                  <c:v>4.5525804061685262</c:v>
                </c:pt>
                <c:pt idx="1">
                  <c:v>4.5595643955830143</c:v>
                </c:pt>
                <c:pt idx="2">
                  <c:v>4.5748302152160996</c:v>
                </c:pt>
                <c:pt idx="3">
                  <c:v>4.5424332163049979</c:v>
                </c:pt>
                <c:pt idx="4">
                  <c:v>4.5462879182101705</c:v>
                </c:pt>
                <c:pt idx="5">
                  <c:v>4.5402831183717511</c:v>
                </c:pt>
                <c:pt idx="6">
                  <c:v>4.5266376892970106</c:v>
                </c:pt>
                <c:pt idx="7">
                  <c:v>4.5717182964330654</c:v>
                </c:pt>
                <c:pt idx="8">
                  <c:v>4.576626099002155</c:v>
                </c:pt>
                <c:pt idx="9">
                  <c:v>4.6335199359982848</c:v>
                </c:pt>
                <c:pt idx="10">
                  <c:v>4.7710564809676566</c:v>
                </c:pt>
                <c:pt idx="11">
                  <c:v>4.7570475681533582</c:v>
                </c:pt>
                <c:pt idx="12">
                  <c:v>4.7886016743137336</c:v>
                </c:pt>
                <c:pt idx="13">
                  <c:v>4.7937521000651691</c:v>
                </c:pt>
                <c:pt idx="14">
                  <c:v>4.8893406210333819</c:v>
                </c:pt>
              </c:numCache>
            </c:numRef>
          </c:xVal>
          <c:yVal>
            <c:numRef>
              <c:f>'5_yr'!$AB$26:$AB$40</c:f>
              <c:numCache>
                <c:formatCode>0.000</c:formatCode>
                <c:ptCount val="15"/>
                <c:pt idx="0">
                  <c:v>3.2795102893893278</c:v>
                </c:pt>
                <c:pt idx="1">
                  <c:v>3.2625611262448664</c:v>
                </c:pt>
                <c:pt idx="2">
                  <c:v>3.2821135156280228</c:v>
                </c:pt>
                <c:pt idx="3">
                  <c:v>3.2764443383925368</c:v>
                </c:pt>
                <c:pt idx="4">
                  <c:v>3.2684388231388888</c:v>
                </c:pt>
                <c:pt idx="5">
                  <c:v>3.3086101362760889</c:v>
                </c:pt>
                <c:pt idx="6">
                  <c:v>3.3451777107411469</c:v>
                </c:pt>
                <c:pt idx="7">
                  <c:v>3.4431169256299663</c:v>
                </c:pt>
                <c:pt idx="8">
                  <c:v>3.4463105254616426</c:v>
                </c:pt>
                <c:pt idx="9">
                  <c:v>3.4813447493966558</c:v>
                </c:pt>
                <c:pt idx="10">
                  <c:v>3.5201811926496251</c:v>
                </c:pt>
                <c:pt idx="11">
                  <c:v>3.4790944190491651</c:v>
                </c:pt>
                <c:pt idx="12">
                  <c:v>3.5075395999025027</c:v>
                </c:pt>
                <c:pt idx="13">
                  <c:v>3.5014018812319123</c:v>
                </c:pt>
                <c:pt idx="14">
                  <c:v>3.5580901777846945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97-4C03-87CB-28C69272D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827184"/>
        <c:axId val="247173048"/>
      </c:scatterChart>
      <c:valAx>
        <c:axId val="63482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173048"/>
        <c:crosses val="autoZero"/>
        <c:crossBetween val="midCat"/>
      </c:valAx>
      <c:valAx>
        <c:axId val="247173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827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1756768947253E-2"/>
          <c:y val="9.6077844311377253E-2"/>
          <c:w val="0.90734190754797217"/>
          <c:h val="0.81949620444151072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'5_yr'!$S$26:$S$40</c:f>
              <c:numCache>
                <c:formatCode>0.000</c:formatCode>
                <c:ptCount val="15"/>
                <c:pt idx="0">
                  <c:v>4.3616911162858214</c:v>
                </c:pt>
                <c:pt idx="1">
                  <c:v>4.3496911581007662</c:v>
                </c:pt>
                <c:pt idx="2">
                  <c:v>4.3657133676742266</c:v>
                </c:pt>
                <c:pt idx="3">
                  <c:v>4.4144524024618423</c:v>
                </c:pt>
                <c:pt idx="4">
                  <c:v>4.4691872483996216</c:v>
                </c:pt>
                <c:pt idx="5">
                  <c:v>4.5163538250790083</c:v>
                </c:pt>
                <c:pt idx="6">
                  <c:v>4.4989707167907573</c:v>
                </c:pt>
                <c:pt idx="7">
                  <c:v>4.5579105459854805</c:v>
                </c:pt>
                <c:pt idx="8">
                  <c:v>4.5996561337866515</c:v>
                </c:pt>
                <c:pt idx="9">
                  <c:v>4.650121242739985</c:v>
                </c:pt>
                <c:pt idx="10">
                  <c:v>4.6875165233690019</c:v>
                </c:pt>
                <c:pt idx="11">
                  <c:v>4.7371865200915231</c:v>
                </c:pt>
                <c:pt idx="12">
                  <c:v>4.7520178764063541</c:v>
                </c:pt>
                <c:pt idx="13">
                  <c:v>4.7419842766545628</c:v>
                </c:pt>
                <c:pt idx="14">
                  <c:v>4.8070241238360554</c:v>
                </c:pt>
              </c:numCache>
            </c:numRef>
          </c:xVal>
          <c:yVal>
            <c:numRef>
              <c:f>'5_yr'!$AN$26:$AN$40</c:f>
              <c:numCache>
                <c:formatCode>0.000</c:formatCode>
                <c:ptCount val="15"/>
                <c:pt idx="0">
                  <c:v>3.1535239681270966</c:v>
                </c:pt>
                <c:pt idx="1">
                  <c:v>3.147605951217574</c:v>
                </c:pt>
                <c:pt idx="2">
                  <c:v>3.1399894670435193</c:v>
                </c:pt>
                <c:pt idx="3">
                  <c:v>3.2010645856362556</c:v>
                </c:pt>
                <c:pt idx="4">
                  <c:v>3.2693789520264622</c:v>
                </c:pt>
                <c:pt idx="5">
                  <c:v>3.3000649465103296</c:v>
                </c:pt>
                <c:pt idx="6">
                  <c:v>3.3247738765964856</c:v>
                </c:pt>
                <c:pt idx="7">
                  <c:v>3.3755802106179673</c:v>
                </c:pt>
                <c:pt idx="8">
                  <c:v>3.4157806453058903</c:v>
                </c:pt>
                <c:pt idx="9">
                  <c:v>3.4706314834054663</c:v>
                </c:pt>
                <c:pt idx="10">
                  <c:v>3.4902235272137583</c:v>
                </c:pt>
                <c:pt idx="11">
                  <c:v>3.5424470618482715</c:v>
                </c:pt>
                <c:pt idx="12">
                  <c:v>3.5482652306830325</c:v>
                </c:pt>
                <c:pt idx="13">
                  <c:v>3.5330948351331446</c:v>
                </c:pt>
                <c:pt idx="14">
                  <c:v>3.5817742050087622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A03-4A7F-9908-2F43CAB037F4}"/>
            </c:ext>
          </c:extLst>
        </c:ser>
        <c:ser>
          <c:idx val="2"/>
          <c:order val="1"/>
          <c:spPr>
            <a:ln w="25400" cap="rnd">
              <a:noFill/>
              <a:round/>
            </a:ln>
            <a:effectLst/>
          </c:spPr>
          <c:xVal>
            <c:numRef>
              <c:f>'5_yr'!$G$26:$G$40</c:f>
              <c:numCache>
                <c:formatCode>0.000</c:formatCode>
                <c:ptCount val="15"/>
                <c:pt idx="0">
                  <c:v>4.5525804061685262</c:v>
                </c:pt>
                <c:pt idx="1">
                  <c:v>4.5595643955830143</c:v>
                </c:pt>
                <c:pt idx="2">
                  <c:v>4.5748302152160996</c:v>
                </c:pt>
                <c:pt idx="3">
                  <c:v>4.5424332163049979</c:v>
                </c:pt>
                <c:pt idx="4">
                  <c:v>4.5462879182101705</c:v>
                </c:pt>
                <c:pt idx="5">
                  <c:v>4.5402831183717511</c:v>
                </c:pt>
                <c:pt idx="6">
                  <c:v>4.5266376892970106</c:v>
                </c:pt>
                <c:pt idx="7">
                  <c:v>4.5717182964330654</c:v>
                </c:pt>
                <c:pt idx="8">
                  <c:v>4.576626099002155</c:v>
                </c:pt>
                <c:pt idx="9">
                  <c:v>4.6335199359982848</c:v>
                </c:pt>
                <c:pt idx="10">
                  <c:v>4.7710564809676566</c:v>
                </c:pt>
                <c:pt idx="11">
                  <c:v>4.7570475681533582</c:v>
                </c:pt>
                <c:pt idx="12">
                  <c:v>4.7886016743137336</c:v>
                </c:pt>
                <c:pt idx="13">
                  <c:v>4.7937521000651691</c:v>
                </c:pt>
                <c:pt idx="14">
                  <c:v>4.8893406210333819</c:v>
                </c:pt>
              </c:numCache>
            </c:numRef>
          </c:xVal>
          <c:yVal>
            <c:numRef>
              <c:f>'5_yr'!$AB$26:$AB$40</c:f>
              <c:numCache>
                <c:formatCode>0.000</c:formatCode>
                <c:ptCount val="15"/>
                <c:pt idx="0">
                  <c:v>3.2795102893893278</c:v>
                </c:pt>
                <c:pt idx="1">
                  <c:v>3.2625611262448664</c:v>
                </c:pt>
                <c:pt idx="2">
                  <c:v>3.2821135156280228</c:v>
                </c:pt>
                <c:pt idx="3">
                  <c:v>3.2764443383925368</c:v>
                </c:pt>
                <c:pt idx="4">
                  <c:v>3.2684388231388888</c:v>
                </c:pt>
                <c:pt idx="5">
                  <c:v>3.3086101362760889</c:v>
                </c:pt>
                <c:pt idx="6">
                  <c:v>3.3451777107411469</c:v>
                </c:pt>
                <c:pt idx="7">
                  <c:v>3.4431169256299663</c:v>
                </c:pt>
                <c:pt idx="8">
                  <c:v>3.4463105254616426</c:v>
                </c:pt>
                <c:pt idx="9">
                  <c:v>3.4813447493966558</c:v>
                </c:pt>
                <c:pt idx="10">
                  <c:v>3.5201811926496251</c:v>
                </c:pt>
                <c:pt idx="11">
                  <c:v>3.4790944190491651</c:v>
                </c:pt>
                <c:pt idx="12">
                  <c:v>3.5075395999025027</c:v>
                </c:pt>
                <c:pt idx="13">
                  <c:v>3.5014018812319123</c:v>
                </c:pt>
                <c:pt idx="14">
                  <c:v>3.5580901777846945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A03-4A7F-9908-2F43CAB037F4}"/>
            </c:ext>
          </c:extLst>
        </c:ser>
        <c:ser>
          <c:idx val="3"/>
          <c:order val="2"/>
          <c:spPr>
            <a:ln w="25400" cap="rnd">
              <a:noFill/>
              <a:round/>
            </a:ln>
            <a:effectLst/>
          </c:spPr>
          <c:xVal>
            <c:numRef>
              <c:f>'5_yr'!$O$26:$O$40</c:f>
              <c:numCache>
                <c:formatCode>0.000</c:formatCode>
                <c:ptCount val="15"/>
                <c:pt idx="0">
                  <c:v>4.5485737698789253</c:v>
                </c:pt>
                <c:pt idx="1">
                  <c:v>4.6437294034648664</c:v>
                </c:pt>
                <c:pt idx="2">
                  <c:v>4.6513424322158246</c:v>
                </c:pt>
                <c:pt idx="3">
                  <c:v>4.6667894621480572</c:v>
                </c:pt>
                <c:pt idx="4">
                  <c:v>4.5912390052313308</c:v>
                </c:pt>
                <c:pt idx="5">
                  <c:v>4.529287744870123</c:v>
                </c:pt>
                <c:pt idx="6">
                  <c:v>4.4763704461614067</c:v>
                </c:pt>
                <c:pt idx="7">
                  <c:v>4.4496780618500251</c:v>
                </c:pt>
                <c:pt idx="8">
                  <c:v>4.4142582781240076</c:v>
                </c:pt>
                <c:pt idx="9">
                  <c:v>4.3851231321964823</c:v>
                </c:pt>
                <c:pt idx="10">
                  <c:v>4.4876151692946564</c:v>
                </c:pt>
                <c:pt idx="11">
                  <c:v>4.5070781649294638</c:v>
                </c:pt>
                <c:pt idx="12">
                  <c:v>4.5176988954227122</c:v>
                </c:pt>
                <c:pt idx="13">
                  <c:v>4.4374807763983348</c:v>
                </c:pt>
                <c:pt idx="14">
                  <c:v>4.4658579107878706</c:v>
                </c:pt>
              </c:numCache>
            </c:numRef>
          </c:xVal>
          <c:yVal>
            <c:numRef>
              <c:f>'5_yr'!$AJ$26:$AJ$40</c:f>
              <c:numCache>
                <c:formatCode>0.000</c:formatCode>
                <c:ptCount val="15"/>
                <c:pt idx="0">
                  <c:v>3.4203147715292559</c:v>
                </c:pt>
                <c:pt idx="1">
                  <c:v>3.4915116608053065</c:v>
                </c:pt>
                <c:pt idx="2">
                  <c:v>3.5269070618252267</c:v>
                </c:pt>
                <c:pt idx="3">
                  <c:v>3.5500751225357048</c:v>
                </c:pt>
                <c:pt idx="4">
                  <c:v>3.4471586792326145</c:v>
                </c:pt>
                <c:pt idx="5">
                  <c:v>3.3878703947169795</c:v>
                </c:pt>
                <c:pt idx="6">
                  <c:v>3.3231484010453207</c:v>
                </c:pt>
                <c:pt idx="7">
                  <c:v>3.3029500529478182</c:v>
                </c:pt>
                <c:pt idx="8">
                  <c:v>3.2523781044398543</c:v>
                </c:pt>
                <c:pt idx="9">
                  <c:v>3.2181898111649985</c:v>
                </c:pt>
                <c:pt idx="10">
                  <c:v>3.3475423495774095</c:v>
                </c:pt>
                <c:pt idx="11">
                  <c:v>3.3532683181745826</c:v>
                </c:pt>
                <c:pt idx="12">
                  <c:v>3.3881402291294807</c:v>
                </c:pt>
                <c:pt idx="13">
                  <c:v>3.3013930462021657</c:v>
                </c:pt>
                <c:pt idx="14">
                  <c:v>3.3220744719096196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A03-4A7F-9908-2F43CAB037F4}"/>
            </c:ext>
          </c:extLst>
        </c:ser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'5_yr'!$K$26:$K$40</c:f>
              <c:numCache>
                <c:formatCode>0.000</c:formatCode>
                <c:ptCount val="15"/>
                <c:pt idx="0">
                  <c:v>3.8930682000234116</c:v>
                </c:pt>
                <c:pt idx="1">
                  <c:v>3.9285026861106109</c:v>
                </c:pt>
                <c:pt idx="2">
                  <c:v>3.8850292800264681</c:v>
                </c:pt>
                <c:pt idx="3">
                  <c:v>3.9099674503044319</c:v>
                </c:pt>
                <c:pt idx="4">
                  <c:v>3.9339303170251956</c:v>
                </c:pt>
                <c:pt idx="5">
                  <c:v>3.9402228189116371</c:v>
                </c:pt>
                <c:pt idx="6">
                  <c:v>3.9386323324686838</c:v>
                </c:pt>
                <c:pt idx="7">
                  <c:v>3.9208613226098561</c:v>
                </c:pt>
                <c:pt idx="8">
                  <c:v>3.9509317186441359</c:v>
                </c:pt>
                <c:pt idx="9">
                  <c:v>3.9216468210473825</c:v>
                </c:pt>
                <c:pt idx="10">
                  <c:v>3.9187692544252206</c:v>
                </c:pt>
                <c:pt idx="11">
                  <c:v>3.8922394836629706</c:v>
                </c:pt>
                <c:pt idx="12">
                  <c:v>3.8799776245546695</c:v>
                </c:pt>
                <c:pt idx="13">
                  <c:v>3.8689749871241736</c:v>
                </c:pt>
                <c:pt idx="14">
                  <c:v>3.8578028714927153</c:v>
                </c:pt>
              </c:numCache>
            </c:numRef>
          </c:xVal>
          <c:yVal>
            <c:numRef>
              <c:f>'5_yr'!$AF$26:$AF$40</c:f>
              <c:numCache>
                <c:formatCode>0.000</c:formatCode>
                <c:ptCount val="15"/>
                <c:pt idx="0">
                  <c:v>2.9084469476116506</c:v>
                </c:pt>
                <c:pt idx="1">
                  <c:v>2.9499078205109441</c:v>
                </c:pt>
                <c:pt idx="2">
                  <c:v>2.9375064120350953</c:v>
                </c:pt>
                <c:pt idx="3">
                  <c:v>2.9789552658140876</c:v>
                </c:pt>
                <c:pt idx="4">
                  <c:v>3.0027312470305429</c:v>
                </c:pt>
                <c:pt idx="5">
                  <c:v>2.9951618154799173</c:v>
                </c:pt>
                <c:pt idx="6">
                  <c:v>3.0156713231178451</c:v>
                </c:pt>
                <c:pt idx="7">
                  <c:v>2.99430600393416</c:v>
                </c:pt>
                <c:pt idx="8">
                  <c:v>3.0365092138460024</c:v>
                </c:pt>
                <c:pt idx="9">
                  <c:v>2.9871556001321458</c:v>
                </c:pt>
                <c:pt idx="10">
                  <c:v>2.9853772489190189</c:v>
                </c:pt>
                <c:pt idx="11">
                  <c:v>2.9575592449530275</c:v>
                </c:pt>
                <c:pt idx="12">
                  <c:v>2.9312674964060328</c:v>
                </c:pt>
                <c:pt idx="13">
                  <c:v>2.927452267954481</c:v>
                </c:pt>
                <c:pt idx="14">
                  <c:v>2.9191084643487204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A03-4A7F-9908-2F43CAB03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468600"/>
        <c:axId val="631468992"/>
      </c:scatterChart>
      <c:valAx>
        <c:axId val="631468600"/>
        <c:scaling>
          <c:orientation val="minMax"/>
          <c:min val="3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468992"/>
        <c:crosses val="autoZero"/>
        <c:crossBetween val="midCat"/>
      </c:valAx>
      <c:valAx>
        <c:axId val="631468992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46860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1756768947253E-2"/>
          <c:y val="9.6077844311377253E-2"/>
          <c:w val="0.90734190754797217"/>
          <c:h val="0.81949620444151072"/>
        </c:manualLayout>
      </c:layout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4834834834834832"/>
                  <c:y val="-1.6670598445896061E-2"/>
                </c:manualLayout>
              </c:layout>
              <c:numFmt formatCode="General" sourceLinked="0"/>
            </c:trendlineLbl>
          </c:trendline>
          <c:xVal>
            <c:numRef>
              <c:f>'5_yr'!$G$26:$G$40</c:f>
              <c:numCache>
                <c:formatCode>0.000</c:formatCode>
                <c:ptCount val="15"/>
                <c:pt idx="0">
                  <c:v>4.5525804061685262</c:v>
                </c:pt>
                <c:pt idx="1">
                  <c:v>4.5595643955830143</c:v>
                </c:pt>
                <c:pt idx="2">
                  <c:v>4.5748302152160996</c:v>
                </c:pt>
                <c:pt idx="3">
                  <c:v>4.5424332163049979</c:v>
                </c:pt>
                <c:pt idx="4">
                  <c:v>4.5462879182101705</c:v>
                </c:pt>
                <c:pt idx="5">
                  <c:v>4.5402831183717511</c:v>
                </c:pt>
                <c:pt idx="6">
                  <c:v>4.5266376892970106</c:v>
                </c:pt>
                <c:pt idx="7">
                  <c:v>4.5717182964330654</c:v>
                </c:pt>
                <c:pt idx="8">
                  <c:v>4.576626099002155</c:v>
                </c:pt>
                <c:pt idx="9">
                  <c:v>4.6335199359982848</c:v>
                </c:pt>
                <c:pt idx="10">
                  <c:v>4.7710564809676566</c:v>
                </c:pt>
                <c:pt idx="11">
                  <c:v>4.7570475681533582</c:v>
                </c:pt>
                <c:pt idx="12">
                  <c:v>4.7886016743137336</c:v>
                </c:pt>
                <c:pt idx="13">
                  <c:v>4.7937521000651691</c:v>
                </c:pt>
                <c:pt idx="14">
                  <c:v>4.8893406210333819</c:v>
                </c:pt>
              </c:numCache>
            </c:numRef>
          </c:xVal>
          <c:yVal>
            <c:numRef>
              <c:f>'5_yr'!$AB$26:$AB$40</c:f>
              <c:numCache>
                <c:formatCode>0.000</c:formatCode>
                <c:ptCount val="15"/>
                <c:pt idx="0">
                  <c:v>3.2795102893893278</c:v>
                </c:pt>
                <c:pt idx="1">
                  <c:v>3.2625611262448664</c:v>
                </c:pt>
                <c:pt idx="2">
                  <c:v>3.2821135156280228</c:v>
                </c:pt>
                <c:pt idx="3">
                  <c:v>3.2764443383925368</c:v>
                </c:pt>
                <c:pt idx="4">
                  <c:v>3.2684388231388888</c:v>
                </c:pt>
                <c:pt idx="5">
                  <c:v>3.3086101362760889</c:v>
                </c:pt>
                <c:pt idx="6">
                  <c:v>3.3451777107411469</c:v>
                </c:pt>
                <c:pt idx="7">
                  <c:v>3.4431169256299663</c:v>
                </c:pt>
                <c:pt idx="8">
                  <c:v>3.4463105254616426</c:v>
                </c:pt>
                <c:pt idx="9">
                  <c:v>3.4813447493966558</c:v>
                </c:pt>
                <c:pt idx="10">
                  <c:v>3.5201811926496251</c:v>
                </c:pt>
                <c:pt idx="11">
                  <c:v>3.4790944190491651</c:v>
                </c:pt>
                <c:pt idx="12">
                  <c:v>3.5075395999025027</c:v>
                </c:pt>
                <c:pt idx="13">
                  <c:v>3.5014018812319123</c:v>
                </c:pt>
                <c:pt idx="14">
                  <c:v>3.5580901777846945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A03-4A7F-9908-2F43CAB037F4}"/>
            </c:ext>
          </c:extLst>
        </c:ser>
        <c:ser>
          <c:idx val="2"/>
          <c:order val="1"/>
          <c:spPr>
            <a:ln w="25400" cap="rnd">
              <a:noFill/>
              <a:round/>
            </a:ln>
            <a:effectLst/>
          </c:spPr>
          <c:xVal>
            <c:numRef>
              <c:f>'5_yr'!$G$26:$G$40</c:f>
              <c:numCache>
                <c:formatCode>0.000</c:formatCode>
                <c:ptCount val="15"/>
                <c:pt idx="0">
                  <c:v>4.5525804061685262</c:v>
                </c:pt>
                <c:pt idx="1">
                  <c:v>4.5595643955830143</c:v>
                </c:pt>
                <c:pt idx="2">
                  <c:v>4.5748302152160996</c:v>
                </c:pt>
                <c:pt idx="3">
                  <c:v>4.5424332163049979</c:v>
                </c:pt>
                <c:pt idx="4">
                  <c:v>4.5462879182101705</c:v>
                </c:pt>
                <c:pt idx="5">
                  <c:v>4.5402831183717511</c:v>
                </c:pt>
                <c:pt idx="6">
                  <c:v>4.5266376892970106</c:v>
                </c:pt>
                <c:pt idx="7">
                  <c:v>4.5717182964330654</c:v>
                </c:pt>
                <c:pt idx="8">
                  <c:v>4.576626099002155</c:v>
                </c:pt>
                <c:pt idx="9">
                  <c:v>4.6335199359982848</c:v>
                </c:pt>
                <c:pt idx="10">
                  <c:v>4.7710564809676566</c:v>
                </c:pt>
                <c:pt idx="11">
                  <c:v>4.7570475681533582</c:v>
                </c:pt>
                <c:pt idx="12">
                  <c:v>4.7886016743137336</c:v>
                </c:pt>
                <c:pt idx="13">
                  <c:v>4.7937521000651691</c:v>
                </c:pt>
                <c:pt idx="14">
                  <c:v>4.8893406210333819</c:v>
                </c:pt>
              </c:numCache>
            </c:numRef>
          </c:xVal>
          <c:yVal>
            <c:numRef>
              <c:f>'5_yr'!$AB$26:$AB$40</c:f>
              <c:numCache>
                <c:formatCode>0.000</c:formatCode>
                <c:ptCount val="15"/>
                <c:pt idx="0">
                  <c:v>3.2795102893893278</c:v>
                </c:pt>
                <c:pt idx="1">
                  <c:v>3.2625611262448664</c:v>
                </c:pt>
                <c:pt idx="2">
                  <c:v>3.2821135156280228</c:v>
                </c:pt>
                <c:pt idx="3">
                  <c:v>3.2764443383925368</c:v>
                </c:pt>
                <c:pt idx="4">
                  <c:v>3.2684388231388888</c:v>
                </c:pt>
                <c:pt idx="5">
                  <c:v>3.3086101362760889</c:v>
                </c:pt>
                <c:pt idx="6">
                  <c:v>3.3451777107411469</c:v>
                </c:pt>
                <c:pt idx="7">
                  <c:v>3.4431169256299663</c:v>
                </c:pt>
                <c:pt idx="8">
                  <c:v>3.4463105254616426</c:v>
                </c:pt>
                <c:pt idx="9">
                  <c:v>3.4813447493966558</c:v>
                </c:pt>
                <c:pt idx="10">
                  <c:v>3.5201811926496251</c:v>
                </c:pt>
                <c:pt idx="11">
                  <c:v>3.4790944190491651</c:v>
                </c:pt>
                <c:pt idx="12">
                  <c:v>3.5075395999025027</c:v>
                </c:pt>
                <c:pt idx="13">
                  <c:v>3.5014018812319123</c:v>
                </c:pt>
                <c:pt idx="14">
                  <c:v>3.5580901777846945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A03-4A7F-9908-2F43CAB037F4}"/>
            </c:ext>
          </c:extLst>
        </c:ser>
        <c:ser>
          <c:idx val="3"/>
          <c:order val="2"/>
          <c:spPr>
            <a:ln w="19050">
              <a:noFill/>
            </a:ln>
          </c:spPr>
          <c:xVal>
            <c:numRef>
              <c:f>'5_yr'!$G$26:$G$40</c:f>
              <c:numCache>
                <c:formatCode>0.000</c:formatCode>
                <c:ptCount val="15"/>
                <c:pt idx="0">
                  <c:v>4.5525804061685262</c:v>
                </c:pt>
                <c:pt idx="1">
                  <c:v>4.5595643955830143</c:v>
                </c:pt>
                <c:pt idx="2">
                  <c:v>4.5748302152160996</c:v>
                </c:pt>
                <c:pt idx="3">
                  <c:v>4.5424332163049979</c:v>
                </c:pt>
                <c:pt idx="4">
                  <c:v>4.5462879182101705</c:v>
                </c:pt>
                <c:pt idx="5">
                  <c:v>4.5402831183717511</c:v>
                </c:pt>
                <c:pt idx="6">
                  <c:v>4.5266376892970106</c:v>
                </c:pt>
                <c:pt idx="7">
                  <c:v>4.5717182964330654</c:v>
                </c:pt>
                <c:pt idx="8">
                  <c:v>4.576626099002155</c:v>
                </c:pt>
                <c:pt idx="9">
                  <c:v>4.6335199359982848</c:v>
                </c:pt>
                <c:pt idx="10">
                  <c:v>4.7710564809676566</c:v>
                </c:pt>
                <c:pt idx="11">
                  <c:v>4.7570475681533582</c:v>
                </c:pt>
                <c:pt idx="12">
                  <c:v>4.7886016743137336</c:v>
                </c:pt>
                <c:pt idx="13">
                  <c:v>4.7937521000651691</c:v>
                </c:pt>
                <c:pt idx="14">
                  <c:v>4.8893406210333819</c:v>
                </c:pt>
              </c:numCache>
            </c:numRef>
          </c:xVal>
          <c:yVal>
            <c:numRef>
              <c:f>'5_yr'!$AB$26:$AB$40</c:f>
              <c:numCache>
                <c:formatCode>0.000</c:formatCode>
                <c:ptCount val="15"/>
                <c:pt idx="0">
                  <c:v>3.2795102893893278</c:v>
                </c:pt>
                <c:pt idx="1">
                  <c:v>3.2625611262448664</c:v>
                </c:pt>
                <c:pt idx="2">
                  <c:v>3.2821135156280228</c:v>
                </c:pt>
                <c:pt idx="3">
                  <c:v>3.2764443383925368</c:v>
                </c:pt>
                <c:pt idx="4">
                  <c:v>3.2684388231388888</c:v>
                </c:pt>
                <c:pt idx="5">
                  <c:v>3.3086101362760889</c:v>
                </c:pt>
                <c:pt idx="6">
                  <c:v>3.3451777107411469</c:v>
                </c:pt>
                <c:pt idx="7">
                  <c:v>3.4431169256299663</c:v>
                </c:pt>
                <c:pt idx="8">
                  <c:v>3.4463105254616426</c:v>
                </c:pt>
                <c:pt idx="9">
                  <c:v>3.4813447493966558</c:v>
                </c:pt>
                <c:pt idx="10">
                  <c:v>3.5201811926496251</c:v>
                </c:pt>
                <c:pt idx="11">
                  <c:v>3.4790944190491651</c:v>
                </c:pt>
                <c:pt idx="12">
                  <c:v>3.5075395999025027</c:v>
                </c:pt>
                <c:pt idx="13">
                  <c:v>3.5014018812319123</c:v>
                </c:pt>
                <c:pt idx="14">
                  <c:v>3.5580901777846945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A03-4A7F-9908-2F43CAB037F4}"/>
            </c:ext>
          </c:extLst>
        </c:ser>
        <c:ser>
          <c:idx val="0"/>
          <c:order val="3"/>
          <c:spPr>
            <a:ln w="19050">
              <a:noFill/>
            </a:ln>
          </c:spP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'5_yr'!$K$26:$K$40</c:f>
              <c:numCache>
                <c:formatCode>0.000</c:formatCode>
                <c:ptCount val="15"/>
                <c:pt idx="0">
                  <c:v>3.8930682000234116</c:v>
                </c:pt>
                <c:pt idx="1">
                  <c:v>3.9285026861106109</c:v>
                </c:pt>
                <c:pt idx="2">
                  <c:v>3.8850292800264681</c:v>
                </c:pt>
                <c:pt idx="3">
                  <c:v>3.9099674503044319</c:v>
                </c:pt>
                <c:pt idx="4">
                  <c:v>3.9339303170251956</c:v>
                </c:pt>
                <c:pt idx="5">
                  <c:v>3.9402228189116371</c:v>
                </c:pt>
                <c:pt idx="6">
                  <c:v>3.9386323324686838</c:v>
                </c:pt>
                <c:pt idx="7">
                  <c:v>3.9208613226098561</c:v>
                </c:pt>
                <c:pt idx="8">
                  <c:v>3.9509317186441359</c:v>
                </c:pt>
                <c:pt idx="9">
                  <c:v>3.9216468210473825</c:v>
                </c:pt>
                <c:pt idx="10">
                  <c:v>3.9187692544252206</c:v>
                </c:pt>
                <c:pt idx="11">
                  <c:v>3.8922394836629706</c:v>
                </c:pt>
                <c:pt idx="12">
                  <c:v>3.8799776245546695</c:v>
                </c:pt>
                <c:pt idx="13">
                  <c:v>3.8689749871241736</c:v>
                </c:pt>
                <c:pt idx="14">
                  <c:v>3.8578028714927153</c:v>
                </c:pt>
              </c:numCache>
            </c:numRef>
          </c:xVal>
          <c:yVal>
            <c:numRef>
              <c:f>'5_yr'!$AF$26:$AF$40</c:f>
              <c:numCache>
                <c:formatCode>0.000</c:formatCode>
                <c:ptCount val="15"/>
                <c:pt idx="0">
                  <c:v>2.9084469476116506</c:v>
                </c:pt>
                <c:pt idx="1">
                  <c:v>2.9499078205109441</c:v>
                </c:pt>
                <c:pt idx="2">
                  <c:v>2.9375064120350953</c:v>
                </c:pt>
                <c:pt idx="3">
                  <c:v>2.9789552658140876</c:v>
                </c:pt>
                <c:pt idx="4">
                  <c:v>3.0027312470305429</c:v>
                </c:pt>
                <c:pt idx="5">
                  <c:v>2.9951618154799173</c:v>
                </c:pt>
                <c:pt idx="6">
                  <c:v>3.0156713231178451</c:v>
                </c:pt>
                <c:pt idx="7">
                  <c:v>2.99430600393416</c:v>
                </c:pt>
                <c:pt idx="8">
                  <c:v>3.0365092138460024</c:v>
                </c:pt>
                <c:pt idx="9">
                  <c:v>2.9871556001321458</c:v>
                </c:pt>
                <c:pt idx="10">
                  <c:v>2.9853772489190189</c:v>
                </c:pt>
                <c:pt idx="11">
                  <c:v>2.9575592449530275</c:v>
                </c:pt>
                <c:pt idx="12">
                  <c:v>2.9312674964060328</c:v>
                </c:pt>
                <c:pt idx="13">
                  <c:v>2.927452267954481</c:v>
                </c:pt>
                <c:pt idx="14">
                  <c:v>2.9191084643487204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A03-4A7F-9908-2F43CAB03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684728"/>
        <c:axId val="631686296"/>
      </c:scatterChart>
      <c:valAx>
        <c:axId val="631684728"/>
        <c:scaling>
          <c:orientation val="minMax"/>
          <c:min val="3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86296"/>
        <c:crosses val="autoZero"/>
        <c:crossBetween val="midCat"/>
      </c:valAx>
      <c:valAx>
        <c:axId val="631686296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8472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4326115485564309E-2"/>
                  <c:y val="-0.11410651793525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'5_yr'!$A$4:$A$18</c:f>
              <c:numCache>
                <c:formatCode>0</c:formatCode>
                <c:ptCount val="15"/>
                <c:pt idx="0">
                  <c:v>1907.9986301369863</c:v>
                </c:pt>
                <c:pt idx="1">
                  <c:v>1912.2068493150687</c:v>
                </c:pt>
                <c:pt idx="2">
                  <c:v>1917.9986301369863</c:v>
                </c:pt>
                <c:pt idx="3">
                  <c:v>1922.9986301369863</c:v>
                </c:pt>
                <c:pt idx="4">
                  <c:v>1927.9986301369863</c:v>
                </c:pt>
                <c:pt idx="5">
                  <c:v>1932.9986301369863</c:v>
                </c:pt>
                <c:pt idx="6">
                  <c:v>1937.9986301369863</c:v>
                </c:pt>
                <c:pt idx="7">
                  <c:v>1942.9986301369863</c:v>
                </c:pt>
                <c:pt idx="8">
                  <c:v>1947.995890410959</c:v>
                </c:pt>
                <c:pt idx="9">
                  <c:v>1952.9986301369863</c:v>
                </c:pt>
                <c:pt idx="10">
                  <c:v>1957.9972602739726</c:v>
                </c:pt>
                <c:pt idx="11">
                  <c:v>1962.9986301369863</c:v>
                </c:pt>
                <c:pt idx="12">
                  <c:v>1967.9986301369863</c:v>
                </c:pt>
                <c:pt idx="13">
                  <c:v>1972.9986301369863</c:v>
                </c:pt>
                <c:pt idx="14">
                  <c:v>1977.2479452054795</c:v>
                </c:pt>
              </c:numCache>
            </c:numRef>
          </c:xVal>
          <c:yVal>
            <c:numRef>
              <c:f>'5_yr'!$B$4:$B$18</c:f>
              <c:numCache>
                <c:formatCode>0.000</c:formatCode>
                <c:ptCount val="15"/>
                <c:pt idx="0">
                  <c:v>3.9035439472422411</c:v>
                </c:pt>
                <c:pt idx="1">
                  <c:v>3.7886419044000883</c:v>
                </c:pt>
                <c:pt idx="2">
                  <c:v>3.9289659878838248</c:v>
                </c:pt>
                <c:pt idx="3">
                  <c:v>4.3757669493721298</c:v>
                </c:pt>
                <c:pt idx="4">
                  <c:v>4.3714741014866405</c:v>
                </c:pt>
                <c:pt idx="5">
                  <c:v>4.2034321878881773</c:v>
                </c:pt>
                <c:pt idx="6">
                  <c:v>4.4481331148889556</c:v>
                </c:pt>
                <c:pt idx="7">
                  <c:v>4.3943262319804752</c:v>
                </c:pt>
                <c:pt idx="8">
                  <c:v>4.731161333228922</c:v>
                </c:pt>
                <c:pt idx="9">
                  <c:v>4.5543363255148064</c:v>
                </c:pt>
                <c:pt idx="10">
                  <c:v>4.8272732548168653</c:v>
                </c:pt>
                <c:pt idx="11">
                  <c:v>4.7485997113657046</c:v>
                </c:pt>
                <c:pt idx="12">
                  <c:v>4.5302601682109813</c:v>
                </c:pt>
                <c:pt idx="13">
                  <c:v>4.5949247712590573</c:v>
                </c:pt>
                <c:pt idx="14">
                  <c:v>4.0898355197939722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33-40C1-864E-E3F11DF41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875176"/>
        <c:axId val="609871240"/>
      </c:scatterChart>
      <c:valAx>
        <c:axId val="609875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871240"/>
        <c:crosses val="autoZero"/>
        <c:crossBetween val="midCat"/>
      </c:valAx>
      <c:valAx>
        <c:axId val="609871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875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6205617914781929E-2"/>
                  <c:y val="-4.880088008800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'15_yr'!$S$26:$S$40</c:f>
              <c:numCache>
                <c:formatCode>0.000</c:formatCode>
                <c:ptCount val="15"/>
                <c:pt idx="0">
                  <c:v>5.5614835426494063</c:v>
                </c:pt>
                <c:pt idx="1">
                  <c:v>5.5014513913270093</c:v>
                </c:pt>
                <c:pt idx="2">
                  <c:v>5.443556132236159</c:v>
                </c:pt>
                <c:pt idx="3">
                  <c:v>5.4815909739378634</c:v>
                </c:pt>
                <c:pt idx="4">
                  <c:v>5.477263109875838</c:v>
                </c:pt>
                <c:pt idx="5">
                  <c:v>5.4843388950637433</c:v>
                </c:pt>
                <c:pt idx="6">
                  <c:v>5.4713221192895229</c:v>
                </c:pt>
                <c:pt idx="7">
                  <c:v>5.5245353003817179</c:v>
                </c:pt>
                <c:pt idx="8">
                  <c:v>5.6537171197255631</c:v>
                </c:pt>
                <c:pt idx="9">
                  <c:v>5.7423700035447762</c:v>
                </c:pt>
                <c:pt idx="10">
                  <c:v>5.87999796276564</c:v>
                </c:pt>
                <c:pt idx="11">
                  <c:v>5.9631614879152464</c:v>
                </c:pt>
                <c:pt idx="12">
                  <c:v>5.9481242315864726</c:v>
                </c:pt>
                <c:pt idx="13">
                  <c:v>5.9718867635540862</c:v>
                </c:pt>
                <c:pt idx="14">
                  <c:v>5.9447014015287953</c:v>
                </c:pt>
              </c:numCache>
            </c:numRef>
          </c:xVal>
          <c:yVal>
            <c:numRef>
              <c:f>'15_yr'!$AN$26:$AN$40</c:f>
              <c:numCache>
                <c:formatCode>0.000</c:formatCode>
                <c:ptCount val="15"/>
                <c:pt idx="0">
                  <c:v>4.4153059284302376</c:v>
                </c:pt>
                <c:pt idx="1">
                  <c:v>4.3452526942924621</c:v>
                </c:pt>
                <c:pt idx="2">
                  <c:v>4.2639403251059695</c:v>
                </c:pt>
                <c:pt idx="3">
                  <c:v>4.3194135817212373</c:v>
                </c:pt>
                <c:pt idx="4">
                  <c:v>4.3369775513460791</c:v>
                </c:pt>
                <c:pt idx="5">
                  <c:v>4.313676929133627</c:v>
                </c:pt>
                <c:pt idx="6">
                  <c:v>4.3643425723429381</c:v>
                </c:pt>
                <c:pt idx="7">
                  <c:v>4.409327927115072</c:v>
                </c:pt>
                <c:pt idx="8">
                  <c:v>4.5628514303866154</c:v>
                </c:pt>
                <c:pt idx="9">
                  <c:v>4.6280505970746351</c:v>
                </c:pt>
                <c:pt idx="10">
                  <c:v>4.7245729371291469</c:v>
                </c:pt>
                <c:pt idx="11">
                  <c:v>4.8133849207073691</c:v>
                </c:pt>
                <c:pt idx="12">
                  <c:v>4.8054825678151074</c:v>
                </c:pt>
                <c:pt idx="13">
                  <c:v>4.8595548330103684</c:v>
                </c:pt>
                <c:pt idx="14">
                  <c:v>4.7947422874524914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B3-4333-BE4D-EBB20D8A1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685120"/>
        <c:axId val="631685904"/>
      </c:scatterChart>
      <c:valAx>
        <c:axId val="63168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85904"/>
        <c:crosses val="autoZero"/>
        <c:crossBetween val="midCat"/>
      </c:valAx>
      <c:valAx>
        <c:axId val="63168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85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6205617914781929E-2"/>
                  <c:y val="-4.880088008800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'15_yr'!$O$26:$O$40</c:f>
              <c:numCache>
                <c:formatCode>0.000</c:formatCode>
                <c:ptCount val="15"/>
                <c:pt idx="0">
                  <c:v>6.0371685002204689</c:v>
                </c:pt>
                <c:pt idx="1">
                  <c:v>6.0628869237694687</c:v>
                </c:pt>
                <c:pt idx="2">
                  <c:v>6.0167938990765384</c:v>
                </c:pt>
                <c:pt idx="3">
                  <c:v>6.0231104455950968</c:v>
                </c:pt>
                <c:pt idx="4">
                  <c:v>5.94455132409818</c:v>
                </c:pt>
                <c:pt idx="5">
                  <c:v>5.8782150661575043</c:v>
                </c:pt>
                <c:pt idx="6">
                  <c:v>5.6572058661711377</c:v>
                </c:pt>
                <c:pt idx="7">
                  <c:v>5.4153067653428515</c:v>
                </c:pt>
                <c:pt idx="8">
                  <c:v>5.2708891772757767</c:v>
                </c:pt>
                <c:pt idx="9">
                  <c:v>5.2109329225302385</c:v>
                </c:pt>
                <c:pt idx="10">
                  <c:v>5.4888763228485198</c:v>
                </c:pt>
                <c:pt idx="11">
                  <c:v>5.4701326976584372</c:v>
                </c:pt>
                <c:pt idx="12">
                  <c:v>5.511500529773909</c:v>
                </c:pt>
                <c:pt idx="13">
                  <c:v>5.4376529517552621</c:v>
                </c:pt>
                <c:pt idx="14">
                  <c:v>5.579796857384574</c:v>
                </c:pt>
              </c:numCache>
            </c:numRef>
          </c:xVal>
          <c:yVal>
            <c:numRef>
              <c:f>'15_yr'!$AJ$26:$AJ$40</c:f>
              <c:numCache>
                <c:formatCode>0.000</c:formatCode>
                <c:ptCount val="15"/>
                <c:pt idx="0">
                  <c:v>4.9172488242999339</c:v>
                </c:pt>
                <c:pt idx="1">
                  <c:v>4.9125585765605662</c:v>
                </c:pt>
                <c:pt idx="2">
                  <c:v>4.9182980792321986</c:v>
                </c:pt>
                <c:pt idx="3">
                  <c:v>4.9342415888127746</c:v>
                </c:pt>
                <c:pt idx="4">
                  <c:v>4.8365048322478277</c:v>
                </c:pt>
                <c:pt idx="5">
                  <c:v>4.7829537842621637</c:v>
                </c:pt>
                <c:pt idx="6">
                  <c:v>4.5647018762141691</c:v>
                </c:pt>
                <c:pt idx="7">
                  <c:v>4.3776598128959963</c:v>
                </c:pt>
                <c:pt idx="8">
                  <c:v>4.2098512469061333</c:v>
                </c:pt>
                <c:pt idx="9">
                  <c:v>4.1220515900449985</c:v>
                </c:pt>
                <c:pt idx="10">
                  <c:v>4.4074041251637341</c:v>
                </c:pt>
                <c:pt idx="11">
                  <c:v>4.3659906053413478</c:v>
                </c:pt>
                <c:pt idx="12">
                  <c:v>4.4528973263379461</c:v>
                </c:pt>
                <c:pt idx="13">
                  <c:v>4.3655610827351845</c:v>
                </c:pt>
                <c:pt idx="14">
                  <c:v>4.494329393945276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42-42A9-8B87-BBB74906A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686688"/>
        <c:axId val="631683160"/>
      </c:scatterChart>
      <c:valAx>
        <c:axId val="631686688"/>
        <c:scaling>
          <c:orientation val="minMax"/>
          <c:min val="4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83160"/>
        <c:crosses val="autoZero"/>
        <c:crossBetween val="midCat"/>
      </c:valAx>
      <c:valAx>
        <c:axId val="631683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86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342900</xdr:colOff>
      <xdr:row>42</xdr:row>
      <xdr:rowOff>154783</xdr:rowOff>
    </xdr:from>
    <xdr:to>
      <xdr:col>42</xdr:col>
      <xdr:colOff>220662</xdr:colOff>
      <xdr:row>57</xdr:row>
      <xdr:rowOff>183358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415358</xdr:colOff>
      <xdr:row>46</xdr:row>
      <xdr:rowOff>8392</xdr:rowOff>
    </xdr:from>
    <xdr:to>
      <xdr:col>37</xdr:col>
      <xdr:colOff>263525</xdr:colOff>
      <xdr:row>61</xdr:row>
      <xdr:rowOff>36967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476251</xdr:colOff>
      <xdr:row>41</xdr:row>
      <xdr:rowOff>30616</xdr:rowOff>
    </xdr:from>
    <xdr:to>
      <xdr:col>20</xdr:col>
      <xdr:colOff>354013</xdr:colOff>
      <xdr:row>56</xdr:row>
      <xdr:rowOff>59191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40</xdr:row>
      <xdr:rowOff>0</xdr:rowOff>
    </xdr:from>
    <xdr:to>
      <xdr:col>14</xdr:col>
      <xdr:colOff>389731</xdr:colOff>
      <xdr:row>55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288473</xdr:colOff>
      <xdr:row>12</xdr:row>
      <xdr:rowOff>187097</xdr:rowOff>
    </xdr:from>
    <xdr:to>
      <xdr:col>16</xdr:col>
      <xdr:colOff>421823</xdr:colOff>
      <xdr:row>37</xdr:row>
      <xdr:rowOff>12018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449035</xdr:colOff>
      <xdr:row>46</xdr:row>
      <xdr:rowOff>40822</xdr:rowOff>
    </xdr:from>
    <xdr:to>
      <xdr:col>19</xdr:col>
      <xdr:colOff>90828</xdr:colOff>
      <xdr:row>63</xdr:row>
      <xdr:rowOff>74953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333374</xdr:colOff>
      <xdr:row>28</xdr:row>
      <xdr:rowOff>179614</xdr:rowOff>
    </xdr:from>
    <xdr:to>
      <xdr:col>11</xdr:col>
      <xdr:colOff>483053</xdr:colOff>
      <xdr:row>43</xdr:row>
      <xdr:rowOff>65314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8403B61-AEFD-402A-9179-ADBB15995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378619</xdr:colOff>
      <xdr:row>42</xdr:row>
      <xdr:rowOff>31751</xdr:rowOff>
    </xdr:from>
    <xdr:to>
      <xdr:col>42</xdr:col>
      <xdr:colOff>249766</xdr:colOff>
      <xdr:row>57</xdr:row>
      <xdr:rowOff>60326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214313</xdr:colOff>
      <xdr:row>44</xdr:row>
      <xdr:rowOff>83344</xdr:rowOff>
    </xdr:from>
    <xdr:to>
      <xdr:col>36</xdr:col>
      <xdr:colOff>499269</xdr:colOff>
      <xdr:row>56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125801</xdr:colOff>
      <xdr:row>44</xdr:row>
      <xdr:rowOff>71886</xdr:rowOff>
    </xdr:from>
    <xdr:to>
      <xdr:col>22</xdr:col>
      <xdr:colOff>515532</xdr:colOff>
      <xdr:row>59</xdr:row>
      <xdr:rowOff>100462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29654</xdr:colOff>
      <xdr:row>45</xdr:row>
      <xdr:rowOff>87162</xdr:rowOff>
    </xdr:from>
    <xdr:to>
      <xdr:col>20</xdr:col>
      <xdr:colOff>290662</xdr:colOff>
      <xdr:row>60</xdr:row>
      <xdr:rowOff>115738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57958</xdr:colOff>
      <xdr:row>8</xdr:row>
      <xdr:rowOff>15275</xdr:rowOff>
    </xdr:from>
    <xdr:to>
      <xdr:col>18</xdr:col>
      <xdr:colOff>448677</xdr:colOff>
      <xdr:row>29</xdr:row>
      <xdr:rowOff>4732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207169</xdr:colOff>
      <xdr:row>41</xdr:row>
      <xdr:rowOff>12701</xdr:rowOff>
    </xdr:from>
    <xdr:to>
      <xdr:col>43</xdr:col>
      <xdr:colOff>76200</xdr:colOff>
      <xdr:row>56</xdr:row>
      <xdr:rowOff>41276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333375</xdr:colOff>
      <xdr:row>41</xdr:row>
      <xdr:rowOff>47625</xdr:rowOff>
    </xdr:from>
    <xdr:to>
      <xdr:col>35</xdr:col>
      <xdr:colOff>375443</xdr:colOff>
      <xdr:row>54</xdr:row>
      <xdr:rowOff>127793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63500</xdr:colOff>
      <xdr:row>40</xdr:row>
      <xdr:rowOff>165100</xdr:rowOff>
    </xdr:from>
    <xdr:to>
      <xdr:col>22</xdr:col>
      <xdr:colOff>453231</xdr:colOff>
      <xdr:row>56</xdr:row>
      <xdr:rowOff>15875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41</xdr:row>
      <xdr:rowOff>38100</xdr:rowOff>
    </xdr:from>
    <xdr:to>
      <xdr:col>14</xdr:col>
      <xdr:colOff>389731</xdr:colOff>
      <xdr:row>56</xdr:row>
      <xdr:rowOff>66675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313534</xdr:colOff>
      <xdr:row>3</xdr:row>
      <xdr:rowOff>47624</xdr:rowOff>
    </xdr:from>
    <xdr:to>
      <xdr:col>20</xdr:col>
      <xdr:colOff>1</xdr:colOff>
      <xdr:row>25</xdr:row>
      <xdr:rowOff>30957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6"/>
  <sheetViews>
    <sheetView tabSelected="1" topLeftCell="L1" zoomScale="70" zoomScaleNormal="70" workbookViewId="0">
      <selection activeCell="C27" sqref="C27"/>
    </sheetView>
  </sheetViews>
  <sheetFormatPr defaultRowHeight="15" x14ac:dyDescent="0.25"/>
  <cols>
    <col min="1" max="1" width="8.85546875" style="1"/>
    <col min="2" max="2" width="8.85546875" style="4"/>
    <col min="3" max="6" width="9.140625" style="4"/>
    <col min="7" max="10" width="7.7109375" customWidth="1"/>
    <col min="11" max="22" width="7.7109375" style="4" customWidth="1"/>
    <col min="23" max="23" width="8.85546875" style="4"/>
    <col min="24" max="27" width="9.140625" style="4"/>
    <col min="28" max="31" width="7.7109375" customWidth="1"/>
    <col min="32" max="43" width="7.7109375" style="4" customWidth="1"/>
  </cols>
  <sheetData>
    <row r="1" spans="1:49" x14ac:dyDescent="0.25">
      <c r="A1" s="3" t="s">
        <v>0</v>
      </c>
    </row>
    <row r="2" spans="1:49" x14ac:dyDescent="0.25">
      <c r="A2" s="1" t="s">
        <v>1</v>
      </c>
      <c r="B2" s="4" t="s">
        <v>2</v>
      </c>
      <c r="C2" s="22" t="s">
        <v>15</v>
      </c>
      <c r="D2" s="23"/>
      <c r="E2" s="23"/>
      <c r="F2" s="24"/>
      <c r="G2" s="22" t="s">
        <v>7</v>
      </c>
      <c r="H2" s="23"/>
      <c r="I2" s="23"/>
      <c r="J2" s="24"/>
      <c r="K2" s="26" t="s">
        <v>8</v>
      </c>
      <c r="L2" s="27"/>
      <c r="M2" s="27"/>
      <c r="N2" s="28"/>
      <c r="O2" s="26" t="s">
        <v>10</v>
      </c>
      <c r="P2" s="27"/>
      <c r="Q2" s="27"/>
      <c r="R2" s="28"/>
      <c r="S2" s="26" t="s">
        <v>9</v>
      </c>
      <c r="T2" s="27"/>
      <c r="U2" s="27"/>
      <c r="V2" s="28"/>
      <c r="AB2" s="22" t="s">
        <v>7</v>
      </c>
      <c r="AC2" s="23"/>
      <c r="AD2" s="23"/>
      <c r="AE2" s="24"/>
      <c r="AF2" s="26" t="s">
        <v>8</v>
      </c>
      <c r="AG2" s="27"/>
      <c r="AH2" s="27"/>
      <c r="AI2" s="28"/>
      <c r="AJ2" s="26" t="s">
        <v>10</v>
      </c>
      <c r="AK2" s="27"/>
      <c r="AL2" s="27"/>
      <c r="AM2" s="28"/>
      <c r="AN2" s="26" t="s">
        <v>9</v>
      </c>
      <c r="AO2" s="27"/>
      <c r="AP2" s="27"/>
      <c r="AQ2" s="28"/>
    </row>
    <row r="3" spans="1:49" s="15" customFormat="1" x14ac:dyDescent="0.25">
      <c r="A3" s="14"/>
      <c r="B3" s="15" t="s">
        <v>5</v>
      </c>
      <c r="C3" s="16" t="s">
        <v>3</v>
      </c>
      <c r="D3" s="17" t="s">
        <v>4</v>
      </c>
      <c r="E3" s="17">
        <v>0.1</v>
      </c>
      <c r="F3" s="18">
        <v>0.9</v>
      </c>
      <c r="G3" s="16" t="s">
        <v>3</v>
      </c>
      <c r="H3" s="17" t="s">
        <v>4</v>
      </c>
      <c r="I3" s="17">
        <v>0.1</v>
      </c>
      <c r="J3" s="18">
        <v>0.9</v>
      </c>
      <c r="K3" s="16" t="s">
        <v>3</v>
      </c>
      <c r="L3" s="17" t="s">
        <v>4</v>
      </c>
      <c r="M3" s="17">
        <v>0.1</v>
      </c>
      <c r="N3" s="18">
        <v>0.9</v>
      </c>
      <c r="O3" s="16" t="s">
        <v>3</v>
      </c>
      <c r="P3" s="17" t="s">
        <v>4</v>
      </c>
      <c r="Q3" s="17">
        <v>0.1</v>
      </c>
      <c r="R3" s="18">
        <v>0.9</v>
      </c>
      <c r="S3" s="16" t="s">
        <v>3</v>
      </c>
      <c r="T3" s="17" t="s">
        <v>4</v>
      </c>
      <c r="U3" s="17">
        <v>0.1</v>
      </c>
      <c r="V3" s="18">
        <v>0.9</v>
      </c>
      <c r="W3" s="15" t="s">
        <v>6</v>
      </c>
      <c r="AB3" s="16" t="s">
        <v>3</v>
      </c>
      <c r="AC3" s="17" t="s">
        <v>4</v>
      </c>
      <c r="AD3" s="17">
        <v>0.1</v>
      </c>
      <c r="AE3" s="18">
        <v>0.9</v>
      </c>
      <c r="AF3" s="16" t="s">
        <v>3</v>
      </c>
      <c r="AG3" s="17" t="s">
        <v>4</v>
      </c>
      <c r="AH3" s="17">
        <v>0.1</v>
      </c>
      <c r="AI3" s="18">
        <v>0.9</v>
      </c>
      <c r="AJ3" s="16" t="s">
        <v>3</v>
      </c>
      <c r="AK3" s="17" t="s">
        <v>4</v>
      </c>
      <c r="AL3" s="17">
        <v>0.1</v>
      </c>
      <c r="AM3" s="18">
        <v>0.9</v>
      </c>
      <c r="AN3" s="16" t="s">
        <v>3</v>
      </c>
      <c r="AO3" s="17" t="s">
        <v>4</v>
      </c>
      <c r="AP3" s="17">
        <v>0.1</v>
      </c>
      <c r="AQ3" s="18">
        <v>0.9</v>
      </c>
    </row>
    <row r="4" spans="1:49" x14ac:dyDescent="0.25">
      <c r="A4" s="43">
        <v>1907.9986301369863</v>
      </c>
      <c r="B4" s="29">
        <v>3.9035439472422411</v>
      </c>
      <c r="G4" s="5"/>
      <c r="H4" s="6"/>
      <c r="I4" s="6"/>
      <c r="J4" s="7"/>
      <c r="K4" s="5"/>
      <c r="L4" s="6"/>
      <c r="M4" s="6"/>
      <c r="N4" s="7"/>
      <c r="O4" s="5"/>
      <c r="P4" s="6"/>
      <c r="Q4" s="6"/>
      <c r="R4" s="7"/>
      <c r="S4" s="5"/>
      <c r="T4" s="6"/>
      <c r="U4" s="6"/>
      <c r="V4" s="7"/>
      <c r="AB4" s="5"/>
      <c r="AC4" s="6"/>
      <c r="AD4" s="6"/>
      <c r="AE4" s="7"/>
      <c r="AF4" s="5"/>
      <c r="AG4" s="6"/>
      <c r="AH4" s="6"/>
      <c r="AI4" s="7"/>
      <c r="AJ4" s="5"/>
      <c r="AK4" s="6"/>
      <c r="AL4" s="6"/>
      <c r="AM4" s="7"/>
      <c r="AN4" s="5"/>
      <c r="AO4" s="6"/>
      <c r="AP4" s="6"/>
      <c r="AQ4" s="7"/>
    </row>
    <row r="5" spans="1:49" x14ac:dyDescent="0.25">
      <c r="A5" s="43">
        <v>1912.2068493150687</v>
      </c>
      <c r="B5" s="29">
        <v>3.7886419044000883</v>
      </c>
      <c r="G5" s="5"/>
      <c r="H5" s="6"/>
      <c r="I5" s="6"/>
      <c r="J5" s="7"/>
      <c r="K5" s="5"/>
      <c r="L5" s="6"/>
      <c r="M5" s="6"/>
      <c r="N5" s="7"/>
      <c r="O5" s="5"/>
      <c r="P5" s="6"/>
      <c r="Q5" s="6"/>
      <c r="R5" s="7"/>
      <c r="S5" s="5"/>
      <c r="T5" s="6"/>
      <c r="U5" s="6"/>
      <c r="V5" s="7"/>
      <c r="AB5" s="5"/>
      <c r="AC5" s="6"/>
      <c r="AD5" s="6"/>
      <c r="AE5" s="7"/>
      <c r="AF5" s="5"/>
      <c r="AG5" s="6"/>
      <c r="AH5" s="6"/>
      <c r="AI5" s="7"/>
      <c r="AJ5" s="5"/>
      <c r="AK5" s="6"/>
      <c r="AL5" s="6"/>
      <c r="AM5" s="7"/>
      <c r="AN5" s="5"/>
      <c r="AO5" s="6"/>
      <c r="AP5" s="6"/>
      <c r="AQ5" s="7"/>
    </row>
    <row r="6" spans="1:49" x14ac:dyDescent="0.25">
      <c r="A6" s="43">
        <v>1917.9986301369863</v>
      </c>
      <c r="B6" s="29">
        <v>3.9289659878838248</v>
      </c>
      <c r="G6" s="5"/>
      <c r="H6" s="6"/>
      <c r="I6" s="6"/>
      <c r="J6" s="7"/>
      <c r="K6" s="5"/>
      <c r="L6" s="6"/>
      <c r="M6" s="6"/>
      <c r="N6" s="7"/>
      <c r="O6" s="5"/>
      <c r="P6" s="6"/>
      <c r="Q6" s="6"/>
      <c r="R6" s="7"/>
      <c r="S6" s="5"/>
      <c r="T6" s="6"/>
      <c r="U6" s="6"/>
      <c r="V6" s="7"/>
      <c r="AB6" s="5"/>
      <c r="AC6" s="6"/>
      <c r="AD6" s="6"/>
      <c r="AE6" s="7"/>
      <c r="AF6" s="5"/>
      <c r="AG6" s="6"/>
      <c r="AH6" s="6"/>
      <c r="AI6" s="7"/>
      <c r="AJ6" s="5"/>
      <c r="AK6" s="6"/>
      <c r="AL6" s="6"/>
      <c r="AM6" s="7"/>
      <c r="AN6" s="5"/>
      <c r="AO6" s="6"/>
      <c r="AP6" s="6"/>
      <c r="AQ6" s="7"/>
    </row>
    <row r="7" spans="1:49" x14ac:dyDescent="0.25">
      <c r="A7" s="43">
        <v>1922.9986301369863</v>
      </c>
      <c r="B7" s="29">
        <v>4.3757669493721298</v>
      </c>
      <c r="G7" s="5"/>
      <c r="H7" s="6"/>
      <c r="I7" s="6"/>
      <c r="J7" s="7"/>
      <c r="K7" s="5"/>
      <c r="L7" s="6"/>
      <c r="M7" s="6"/>
      <c r="N7" s="7"/>
      <c r="O7" s="5"/>
      <c r="P7" s="6"/>
      <c r="Q7" s="6"/>
      <c r="R7" s="7"/>
      <c r="S7" s="5"/>
      <c r="T7" s="6"/>
      <c r="U7" s="6"/>
      <c r="V7" s="7"/>
      <c r="AB7" s="5"/>
      <c r="AC7" s="6"/>
      <c r="AD7" s="6"/>
      <c r="AE7" s="7"/>
      <c r="AF7" s="5"/>
      <c r="AG7" s="6"/>
      <c r="AH7" s="6"/>
      <c r="AI7" s="7"/>
      <c r="AJ7" s="5"/>
      <c r="AK7" s="6"/>
      <c r="AL7" s="6"/>
      <c r="AM7" s="7"/>
      <c r="AN7" s="5"/>
      <c r="AO7" s="6"/>
      <c r="AP7" s="6"/>
      <c r="AQ7" s="7"/>
    </row>
    <row r="8" spans="1:49" x14ac:dyDescent="0.25">
      <c r="A8" s="43">
        <v>1927.9986301369863</v>
      </c>
      <c r="B8" s="29">
        <v>4.3714741014866405</v>
      </c>
      <c r="C8" s="31">
        <f>AVERAGE(B4:B14)*25.406</f>
        <v>109.7702152668265</v>
      </c>
      <c r="D8" s="30">
        <f>STDEV(B4:B14)*25.406</f>
        <v>8.5451204060395707</v>
      </c>
      <c r="E8" s="30">
        <f>PERCENTILE(B4:B14,0.9)*25.406</f>
        <v>120.19988483201399</v>
      </c>
      <c r="F8" s="30">
        <f>PERCENTILE(B4:B14,0.1)*25.406</f>
        <v>99.173437523636366</v>
      </c>
      <c r="G8" s="5"/>
      <c r="H8" s="6"/>
      <c r="I8" s="6"/>
      <c r="J8" s="7"/>
      <c r="K8" s="5"/>
      <c r="L8" s="6"/>
      <c r="M8" s="6"/>
      <c r="N8" s="7"/>
      <c r="O8" s="5"/>
      <c r="P8" s="6"/>
      <c r="Q8" s="6"/>
      <c r="R8" s="7"/>
      <c r="S8" s="5"/>
      <c r="T8" s="6"/>
      <c r="U8" s="6"/>
      <c r="V8" s="7"/>
      <c r="AB8" s="5"/>
      <c r="AC8" s="6"/>
      <c r="AD8" s="6"/>
      <c r="AE8" s="7"/>
      <c r="AF8" s="5"/>
      <c r="AG8" s="6"/>
      <c r="AH8" s="6"/>
      <c r="AI8" s="7"/>
      <c r="AJ8" s="5"/>
      <c r="AK8" s="6"/>
      <c r="AL8" s="6"/>
      <c r="AM8" s="7"/>
      <c r="AN8" s="5"/>
      <c r="AO8" s="6"/>
      <c r="AP8" s="6"/>
      <c r="AQ8" s="7"/>
    </row>
    <row r="9" spans="1:49" ht="18" customHeight="1" x14ac:dyDescent="0.25">
      <c r="A9" s="43">
        <v>1932.9986301369863</v>
      </c>
      <c r="B9" s="29">
        <v>4.2034321878881773</v>
      </c>
      <c r="G9" s="5"/>
      <c r="H9" s="6"/>
      <c r="I9" s="6"/>
      <c r="J9" s="7"/>
      <c r="K9" s="5"/>
      <c r="L9" s="6"/>
      <c r="M9" s="6"/>
      <c r="N9" s="7"/>
      <c r="O9" s="5"/>
      <c r="P9" s="6"/>
      <c r="Q9" s="6"/>
      <c r="R9" s="7"/>
      <c r="S9" s="5"/>
      <c r="T9" s="6"/>
      <c r="U9" s="6"/>
      <c r="V9" s="7"/>
      <c r="AB9" s="5"/>
      <c r="AC9" s="6"/>
      <c r="AD9" s="6"/>
      <c r="AE9" s="7"/>
      <c r="AF9" s="5"/>
      <c r="AG9" s="6"/>
      <c r="AH9" s="6"/>
      <c r="AI9" s="7"/>
      <c r="AJ9" s="5"/>
      <c r="AK9" s="6"/>
      <c r="AL9" s="6"/>
      <c r="AM9" s="7"/>
      <c r="AN9" s="5"/>
      <c r="AO9" s="6"/>
      <c r="AP9" s="6"/>
      <c r="AQ9" s="7"/>
      <c r="AS9" s="25" t="s">
        <v>11</v>
      </c>
      <c r="AT9" s="25"/>
      <c r="AU9" s="25"/>
      <c r="AV9" s="25"/>
      <c r="AW9" s="25"/>
    </row>
    <row r="10" spans="1:49" x14ac:dyDescent="0.25">
      <c r="A10" s="43">
        <v>1937.9986301369863</v>
      </c>
      <c r="B10" s="29">
        <v>4.4481331148889556</v>
      </c>
      <c r="G10" s="5"/>
      <c r="H10" s="6"/>
      <c r="I10" s="6"/>
      <c r="J10" s="7"/>
      <c r="K10" s="5"/>
      <c r="L10" s="6"/>
      <c r="M10" s="6"/>
      <c r="N10" s="7"/>
      <c r="O10" s="5"/>
      <c r="P10" s="6"/>
      <c r="Q10" s="6"/>
      <c r="R10" s="7"/>
      <c r="S10" s="5"/>
      <c r="T10" s="6"/>
      <c r="U10" s="6"/>
      <c r="V10" s="7"/>
      <c r="AB10" s="5"/>
      <c r="AC10" s="6"/>
      <c r="AD10" s="6"/>
      <c r="AE10" s="7"/>
      <c r="AF10" s="5"/>
      <c r="AG10" s="6"/>
      <c r="AH10" s="6"/>
      <c r="AI10" s="7"/>
      <c r="AJ10" s="5"/>
      <c r="AK10" s="6"/>
      <c r="AL10" s="6"/>
      <c r="AM10" s="7"/>
      <c r="AN10" s="5"/>
      <c r="AO10" s="6"/>
      <c r="AP10" s="6"/>
      <c r="AQ10" s="7"/>
      <c r="AS10" s="25"/>
      <c r="AT10" s="25"/>
      <c r="AU10" s="25"/>
      <c r="AV10" s="25"/>
      <c r="AW10" s="25"/>
    </row>
    <row r="11" spans="1:49" x14ac:dyDescent="0.25">
      <c r="A11" s="43">
        <v>1942.9986301369863</v>
      </c>
      <c r="B11" s="29">
        <v>4.3943262319804752</v>
      </c>
      <c r="G11" s="5"/>
      <c r="H11" s="6"/>
      <c r="I11" s="6"/>
      <c r="J11" s="7"/>
      <c r="K11" s="5"/>
      <c r="L11" s="6"/>
      <c r="M11" s="6"/>
      <c r="N11" s="7"/>
      <c r="O11" s="5"/>
      <c r="P11" s="6"/>
      <c r="Q11" s="6"/>
      <c r="R11" s="7"/>
      <c r="S11" s="5"/>
      <c r="T11" s="6"/>
      <c r="U11" s="6"/>
      <c r="V11" s="7"/>
      <c r="AB11" s="5"/>
      <c r="AC11" s="6"/>
      <c r="AD11" s="6"/>
      <c r="AE11" s="7"/>
      <c r="AF11" s="5"/>
      <c r="AG11" s="6"/>
      <c r="AH11" s="6"/>
      <c r="AI11" s="7"/>
      <c r="AJ11" s="5"/>
      <c r="AK11" s="6"/>
      <c r="AL11" s="6"/>
      <c r="AM11" s="7"/>
      <c r="AN11" s="5"/>
      <c r="AO11" s="6"/>
      <c r="AP11" s="6"/>
      <c r="AQ11" s="7"/>
      <c r="AS11" s="25"/>
      <c r="AT11" s="25"/>
      <c r="AU11" s="25"/>
      <c r="AV11" s="25"/>
      <c r="AW11" s="25"/>
    </row>
    <row r="12" spans="1:49" x14ac:dyDescent="0.25">
      <c r="A12" s="43">
        <v>1947.995890410959</v>
      </c>
      <c r="B12" s="29">
        <v>4.731161333228922</v>
      </c>
      <c r="G12" s="5"/>
      <c r="H12" s="6"/>
      <c r="I12" s="6"/>
      <c r="J12" s="7"/>
      <c r="K12" s="5"/>
      <c r="L12" s="6"/>
      <c r="M12" s="6"/>
      <c r="N12" s="7"/>
      <c r="O12" s="5"/>
      <c r="P12" s="6"/>
      <c r="Q12" s="6"/>
      <c r="R12" s="7"/>
      <c r="S12" s="5"/>
      <c r="T12" s="6"/>
      <c r="U12" s="6"/>
      <c r="V12" s="7"/>
      <c r="AB12" s="5"/>
      <c r="AC12" s="6"/>
      <c r="AD12" s="6"/>
      <c r="AE12" s="7"/>
      <c r="AF12" s="5"/>
      <c r="AG12" s="6"/>
      <c r="AH12" s="6"/>
      <c r="AI12" s="7"/>
      <c r="AJ12" s="5"/>
      <c r="AK12" s="6"/>
      <c r="AL12" s="6"/>
      <c r="AM12" s="7"/>
      <c r="AN12" s="5"/>
      <c r="AO12" s="6"/>
      <c r="AP12" s="6"/>
      <c r="AQ12" s="7"/>
      <c r="AS12" s="25"/>
      <c r="AT12" s="25"/>
      <c r="AU12" s="25"/>
      <c r="AV12" s="25"/>
      <c r="AW12" s="25"/>
    </row>
    <row r="13" spans="1:49" x14ac:dyDescent="0.25">
      <c r="A13" s="43">
        <v>1952.9986301369863</v>
      </c>
      <c r="B13" s="29">
        <v>4.5543363255148064</v>
      </c>
      <c r="G13" s="5"/>
      <c r="H13" s="6"/>
      <c r="I13" s="6"/>
      <c r="J13" s="7"/>
      <c r="K13" s="5"/>
      <c r="L13" s="6"/>
      <c r="M13" s="6"/>
      <c r="N13" s="7"/>
      <c r="O13" s="5"/>
      <c r="P13" s="6"/>
      <c r="Q13" s="6"/>
      <c r="R13" s="7"/>
      <c r="S13" s="5"/>
      <c r="T13" s="6"/>
      <c r="U13" s="6"/>
      <c r="V13" s="7"/>
      <c r="AB13" s="5"/>
      <c r="AC13" s="6"/>
      <c r="AD13" s="6"/>
      <c r="AE13" s="7"/>
      <c r="AF13" s="5"/>
      <c r="AG13" s="6"/>
      <c r="AH13" s="6"/>
      <c r="AI13" s="7"/>
      <c r="AJ13" s="5"/>
      <c r="AK13" s="6"/>
      <c r="AL13" s="6"/>
      <c r="AM13" s="7"/>
      <c r="AN13" s="5"/>
      <c r="AO13" s="6"/>
      <c r="AP13" s="6"/>
      <c r="AQ13" s="7"/>
    </row>
    <row r="14" spans="1:49" x14ac:dyDescent="0.25">
      <c r="A14" s="43">
        <v>1957.9972602739726</v>
      </c>
      <c r="B14" s="29">
        <v>4.8272732548168653</v>
      </c>
      <c r="G14" s="5"/>
      <c r="H14" s="6"/>
      <c r="I14" s="6"/>
      <c r="J14" s="7"/>
      <c r="K14" s="5"/>
      <c r="L14" s="6"/>
      <c r="M14" s="6"/>
      <c r="N14" s="7"/>
      <c r="O14" s="5"/>
      <c r="P14" s="6"/>
      <c r="Q14" s="6"/>
      <c r="R14" s="7"/>
      <c r="S14" s="5"/>
      <c r="T14" s="6"/>
      <c r="U14" s="6"/>
      <c r="V14" s="7"/>
      <c r="AB14" s="5"/>
      <c r="AC14" s="6"/>
      <c r="AD14" s="6"/>
      <c r="AE14" s="7"/>
      <c r="AF14" s="5"/>
      <c r="AG14" s="6"/>
      <c r="AH14" s="6"/>
      <c r="AI14" s="7"/>
      <c r="AJ14" s="5"/>
      <c r="AK14" s="6"/>
      <c r="AL14" s="6"/>
      <c r="AM14" s="7"/>
      <c r="AN14" s="5"/>
      <c r="AO14" s="6"/>
      <c r="AP14" s="6"/>
      <c r="AQ14" s="7"/>
    </row>
    <row r="15" spans="1:49" x14ac:dyDescent="0.25">
      <c r="A15" s="2">
        <v>1962.9986301369863</v>
      </c>
      <c r="B15" s="4">
        <v>4.7485997113657046</v>
      </c>
      <c r="G15" s="5"/>
      <c r="H15" s="6"/>
      <c r="I15" s="6"/>
      <c r="J15" s="7"/>
      <c r="K15" s="5"/>
      <c r="L15" s="6"/>
      <c r="M15" s="6"/>
      <c r="N15" s="7"/>
      <c r="O15" s="5"/>
      <c r="P15" s="6"/>
      <c r="Q15" s="6"/>
      <c r="R15" s="7"/>
      <c r="S15" s="5"/>
      <c r="T15" s="6"/>
      <c r="U15" s="6"/>
      <c r="V15" s="7"/>
      <c r="AB15" s="5"/>
      <c r="AC15" s="6"/>
      <c r="AD15" s="6"/>
      <c r="AE15" s="7"/>
      <c r="AF15" s="5"/>
      <c r="AG15" s="6"/>
      <c r="AH15" s="6"/>
      <c r="AI15" s="7"/>
      <c r="AJ15" s="5"/>
      <c r="AK15" s="6"/>
      <c r="AL15" s="6"/>
      <c r="AM15" s="7"/>
      <c r="AN15" s="5"/>
      <c r="AO15" s="6"/>
      <c r="AP15" s="6"/>
      <c r="AQ15" s="7"/>
    </row>
    <row r="16" spans="1:49" x14ac:dyDescent="0.25">
      <c r="A16" s="2">
        <v>1967.9986301369863</v>
      </c>
      <c r="B16" s="4">
        <v>4.5302601682109813</v>
      </c>
      <c r="G16" s="5"/>
      <c r="H16" s="6"/>
      <c r="I16" s="6"/>
      <c r="J16" s="7"/>
      <c r="K16" s="5"/>
      <c r="L16" s="6"/>
      <c r="M16" s="6"/>
      <c r="N16" s="7"/>
      <c r="O16" s="5"/>
      <c r="P16" s="6"/>
      <c r="Q16" s="6"/>
      <c r="R16" s="7"/>
      <c r="S16" s="5"/>
      <c r="T16" s="6"/>
      <c r="U16" s="6"/>
      <c r="V16" s="7"/>
      <c r="AB16" s="5"/>
      <c r="AC16" s="6"/>
      <c r="AD16" s="6"/>
      <c r="AE16" s="7"/>
      <c r="AF16" s="5"/>
      <c r="AG16" s="6"/>
      <c r="AH16" s="6"/>
      <c r="AI16" s="7"/>
      <c r="AJ16" s="5"/>
      <c r="AK16" s="6"/>
      <c r="AL16" s="6"/>
      <c r="AM16" s="7"/>
      <c r="AN16" s="5"/>
      <c r="AO16" s="6"/>
      <c r="AP16" s="6"/>
      <c r="AQ16" s="7"/>
    </row>
    <row r="17" spans="1:47" x14ac:dyDescent="0.25">
      <c r="A17" s="2">
        <v>1972.9986301369863</v>
      </c>
      <c r="B17" s="4">
        <v>4.5949247712590573</v>
      </c>
      <c r="G17" s="5"/>
      <c r="H17" s="6"/>
      <c r="I17" s="6"/>
      <c r="J17" s="7"/>
      <c r="K17" s="5"/>
      <c r="L17" s="6"/>
      <c r="M17" s="6"/>
      <c r="N17" s="7"/>
      <c r="O17" s="5"/>
      <c r="P17" s="6"/>
      <c r="Q17" s="6"/>
      <c r="R17" s="7"/>
      <c r="S17" s="5"/>
      <c r="T17" s="6"/>
      <c r="U17" s="6"/>
      <c r="V17" s="7"/>
      <c r="AB17" s="5"/>
      <c r="AC17" s="6"/>
      <c r="AD17" s="6"/>
      <c r="AE17" s="7"/>
      <c r="AF17" s="5"/>
      <c r="AG17" s="6"/>
      <c r="AH17" s="6"/>
      <c r="AI17" s="7"/>
      <c r="AJ17" s="5"/>
      <c r="AK17" s="6"/>
      <c r="AL17" s="6"/>
      <c r="AM17" s="7"/>
      <c r="AN17" s="5"/>
      <c r="AO17" s="6"/>
      <c r="AP17" s="6"/>
      <c r="AQ17" s="7"/>
    </row>
    <row r="18" spans="1:47" x14ac:dyDescent="0.25">
      <c r="A18" s="2">
        <v>1977.2479452054795</v>
      </c>
      <c r="B18" s="4">
        <v>4.0898355197939722</v>
      </c>
      <c r="G18" s="5"/>
      <c r="H18" s="6"/>
      <c r="I18" s="6"/>
      <c r="J18" s="7"/>
      <c r="K18" s="5"/>
      <c r="L18" s="6"/>
      <c r="M18" s="6"/>
      <c r="N18" s="7"/>
      <c r="O18" s="5"/>
      <c r="P18" s="6"/>
      <c r="Q18" s="6"/>
      <c r="R18" s="7"/>
      <c r="S18" s="5"/>
      <c r="T18" s="6"/>
      <c r="U18" s="6"/>
      <c r="V18" s="7"/>
      <c r="AB18" s="5"/>
      <c r="AC18" s="6"/>
      <c r="AD18" s="6"/>
      <c r="AE18" s="7"/>
      <c r="AF18" s="5"/>
      <c r="AG18" s="6"/>
      <c r="AH18" s="6"/>
      <c r="AI18" s="7"/>
      <c r="AJ18" s="5"/>
      <c r="AK18" s="6"/>
      <c r="AL18" s="6"/>
      <c r="AM18" s="7"/>
      <c r="AN18" s="5"/>
      <c r="AO18" s="6"/>
      <c r="AP18" s="6"/>
      <c r="AQ18" s="7"/>
    </row>
    <row r="19" spans="1:47" x14ac:dyDescent="0.25">
      <c r="A19" s="2"/>
      <c r="G19" s="5"/>
      <c r="H19" s="6"/>
      <c r="I19" s="6"/>
      <c r="J19" s="7"/>
      <c r="K19" s="5"/>
      <c r="L19" s="6"/>
      <c r="M19" s="6"/>
      <c r="N19" s="7"/>
      <c r="O19" s="5"/>
      <c r="P19" s="6"/>
      <c r="Q19" s="6"/>
      <c r="R19" s="7"/>
      <c r="S19" s="5"/>
      <c r="T19" s="6"/>
      <c r="U19" s="6"/>
      <c r="V19" s="7"/>
      <c r="AB19" s="5"/>
      <c r="AC19" s="6"/>
      <c r="AD19" s="6"/>
      <c r="AE19" s="7"/>
      <c r="AF19" s="5"/>
      <c r="AG19" s="6"/>
      <c r="AH19" s="6"/>
      <c r="AI19" s="7"/>
      <c r="AJ19" s="5"/>
      <c r="AK19" s="6"/>
      <c r="AL19" s="6"/>
      <c r="AM19" s="7"/>
      <c r="AN19" s="5"/>
      <c r="AO19" s="6"/>
      <c r="AP19" s="6"/>
      <c r="AQ19" s="7"/>
    </row>
    <row r="20" spans="1:47" x14ac:dyDescent="0.25">
      <c r="A20" s="2">
        <v>1964.9984668623242</v>
      </c>
      <c r="G20" s="5"/>
      <c r="H20" s="6"/>
      <c r="I20" s="6"/>
      <c r="J20" s="7"/>
      <c r="K20" s="5"/>
      <c r="L20" s="6"/>
      <c r="M20" s="6"/>
      <c r="N20" s="7"/>
      <c r="O20" s="5"/>
      <c r="P20" s="6"/>
      <c r="Q20" s="6"/>
      <c r="R20" s="7"/>
      <c r="S20" s="5"/>
      <c r="T20" s="6"/>
      <c r="U20" s="6"/>
      <c r="V20" s="7"/>
      <c r="W20" s="4">
        <v>3.5361046374400327</v>
      </c>
      <c r="AB20" s="5"/>
      <c r="AC20" s="6"/>
      <c r="AD20" s="6"/>
      <c r="AE20" s="7"/>
      <c r="AF20" s="5"/>
      <c r="AG20" s="6"/>
      <c r="AH20" s="6"/>
      <c r="AI20" s="7"/>
      <c r="AJ20" s="5"/>
      <c r="AK20" s="6"/>
      <c r="AL20" s="6"/>
      <c r="AM20" s="7"/>
      <c r="AN20" s="5"/>
      <c r="AO20" s="6"/>
      <c r="AP20" s="6"/>
      <c r="AQ20" s="7"/>
    </row>
    <row r="21" spans="1:47" x14ac:dyDescent="0.25">
      <c r="A21" s="2">
        <v>1969.9973170090675</v>
      </c>
      <c r="G21" s="5"/>
      <c r="H21" s="6"/>
      <c r="I21" s="6"/>
      <c r="J21" s="7"/>
      <c r="K21" s="5"/>
      <c r="L21" s="6"/>
      <c r="M21" s="6"/>
      <c r="N21" s="7"/>
      <c r="O21" s="5"/>
      <c r="P21" s="6"/>
      <c r="Q21" s="6"/>
      <c r="R21" s="7"/>
      <c r="S21" s="5"/>
      <c r="T21" s="6"/>
      <c r="U21" s="6"/>
      <c r="V21" s="7"/>
      <c r="W21" s="4">
        <v>3.4707515902613242</v>
      </c>
      <c r="AB21" s="5"/>
      <c r="AC21" s="6"/>
      <c r="AD21" s="6"/>
      <c r="AE21" s="7"/>
      <c r="AF21" s="5"/>
      <c r="AG21" s="6"/>
      <c r="AH21" s="6"/>
      <c r="AI21" s="7"/>
      <c r="AJ21" s="5"/>
      <c r="AK21" s="6"/>
      <c r="AL21" s="6"/>
      <c r="AM21" s="7"/>
      <c r="AN21" s="5"/>
      <c r="AO21" s="6"/>
      <c r="AP21" s="6"/>
      <c r="AQ21" s="7"/>
    </row>
    <row r="22" spans="1:47" x14ac:dyDescent="0.25">
      <c r="A22" s="2">
        <v>1974.9964409303957</v>
      </c>
      <c r="C22" s="31">
        <f>AVERAGE(B15:B19)*25.406</f>
        <v>114.09593351375464</v>
      </c>
      <c r="D22" s="30">
        <f>STDEV(B15:B19)*25.406</f>
        <v>7.1803941584094728</v>
      </c>
      <c r="E22" s="30">
        <f>PERCENTILE(B15:B19,0.9)*25.406</f>
        <v>119.47164460845224</v>
      </c>
      <c r="F22" s="30">
        <f>PERCENTILE(B15:B19,0.1)*25.406</f>
        <v>107.26318980119042</v>
      </c>
      <c r="G22" s="5"/>
      <c r="H22" s="6"/>
      <c r="I22" s="6"/>
      <c r="J22" s="7"/>
      <c r="K22" s="5"/>
      <c r="L22" s="6"/>
      <c r="M22" s="6"/>
      <c r="N22" s="7"/>
      <c r="O22" s="5"/>
      <c r="P22" s="6"/>
      <c r="Q22" s="6"/>
      <c r="R22" s="7"/>
      <c r="S22" s="5"/>
      <c r="T22" s="6"/>
      <c r="U22" s="6"/>
      <c r="V22" s="7"/>
      <c r="W22" s="4">
        <v>3.3456075218650718</v>
      </c>
      <c r="AB22" s="5"/>
      <c r="AC22" s="6"/>
      <c r="AD22" s="6"/>
      <c r="AE22" s="7"/>
      <c r="AF22" s="5"/>
      <c r="AG22" s="6"/>
      <c r="AH22" s="6"/>
      <c r="AI22" s="7"/>
      <c r="AJ22" s="5"/>
      <c r="AK22" s="6"/>
      <c r="AL22" s="6"/>
      <c r="AM22" s="7"/>
      <c r="AN22" s="5"/>
      <c r="AO22" s="6"/>
      <c r="AP22" s="6"/>
      <c r="AQ22" s="7"/>
    </row>
    <row r="23" spans="1:47" x14ac:dyDescent="0.25">
      <c r="A23" s="2">
        <v>1979.9983025975732</v>
      </c>
      <c r="G23" s="5"/>
      <c r="H23" s="6"/>
      <c r="I23" s="6"/>
      <c r="J23" s="7"/>
      <c r="K23" s="5"/>
      <c r="L23" s="6"/>
      <c r="M23" s="6"/>
      <c r="N23" s="7"/>
      <c r="O23" s="5"/>
      <c r="P23" s="6"/>
      <c r="Q23" s="6"/>
      <c r="R23" s="7"/>
      <c r="S23" s="5"/>
      <c r="T23" s="6"/>
      <c r="U23" s="6"/>
      <c r="V23" s="7"/>
      <c r="W23" s="4">
        <v>3.0641038332300203</v>
      </c>
      <c r="AB23" s="5"/>
      <c r="AC23" s="6"/>
      <c r="AD23" s="6"/>
      <c r="AE23" s="7"/>
      <c r="AF23" s="5"/>
      <c r="AG23" s="6"/>
      <c r="AH23" s="6"/>
      <c r="AI23" s="7"/>
      <c r="AJ23" s="5"/>
      <c r="AK23" s="6"/>
      <c r="AL23" s="6"/>
      <c r="AM23" s="7"/>
      <c r="AN23" s="5"/>
      <c r="AO23" s="6"/>
      <c r="AP23" s="6"/>
      <c r="AQ23" s="7"/>
    </row>
    <row r="24" spans="1:47" x14ac:dyDescent="0.25">
      <c r="A24" s="2">
        <v>1984.9974265189014</v>
      </c>
      <c r="G24" s="5"/>
      <c r="H24" s="6"/>
      <c r="I24" s="6"/>
      <c r="J24" s="7"/>
      <c r="K24" s="5"/>
      <c r="L24" s="6"/>
      <c r="M24" s="6"/>
      <c r="N24" s="7"/>
      <c r="O24" s="5"/>
      <c r="P24" s="6"/>
      <c r="Q24" s="6"/>
      <c r="R24" s="7"/>
      <c r="S24" s="5"/>
      <c r="T24" s="6"/>
      <c r="U24" s="6"/>
      <c r="V24" s="7"/>
      <c r="W24" s="4">
        <v>3.2366408700839124</v>
      </c>
      <c r="AB24" s="5"/>
      <c r="AC24" s="6"/>
      <c r="AD24" s="6"/>
      <c r="AE24" s="7"/>
      <c r="AF24" s="5"/>
      <c r="AG24" s="6"/>
      <c r="AH24" s="6"/>
      <c r="AI24" s="7"/>
      <c r="AJ24" s="5"/>
      <c r="AK24" s="6"/>
      <c r="AL24" s="6"/>
      <c r="AM24" s="7"/>
      <c r="AN24" s="5"/>
      <c r="AO24" s="6"/>
      <c r="AP24" s="6"/>
      <c r="AQ24" s="7"/>
      <c r="AR24" t="s">
        <v>12</v>
      </c>
    </row>
    <row r="25" spans="1:47" x14ac:dyDescent="0.25">
      <c r="A25" s="2"/>
      <c r="G25" s="5"/>
      <c r="H25" s="6"/>
      <c r="I25" s="6"/>
      <c r="J25" s="7"/>
      <c r="K25" s="5"/>
      <c r="L25" s="6"/>
      <c r="M25" s="6"/>
      <c r="N25" s="7"/>
      <c r="O25" s="5"/>
      <c r="P25" s="6"/>
      <c r="Q25" s="6"/>
      <c r="R25" s="7"/>
      <c r="S25" s="5"/>
      <c r="T25" s="6"/>
      <c r="U25" s="6"/>
      <c r="V25" s="7"/>
      <c r="AB25" s="5"/>
      <c r="AC25" s="6"/>
      <c r="AD25" s="6"/>
      <c r="AE25" s="7"/>
      <c r="AF25" s="5"/>
      <c r="AG25" s="6"/>
      <c r="AH25" s="6"/>
      <c r="AI25" s="7"/>
      <c r="AJ25" s="5"/>
      <c r="AK25" s="6"/>
      <c r="AL25" s="6"/>
      <c r="AM25" s="7"/>
      <c r="AN25" s="5"/>
      <c r="AO25" s="6"/>
      <c r="AP25" s="6"/>
      <c r="AQ25" s="7"/>
    </row>
    <row r="26" spans="1:47" x14ac:dyDescent="0.25">
      <c r="A26" s="1">
        <v>2015</v>
      </c>
      <c r="C26" s="4">
        <f>AVERAGE(G26,K26,O26,S26)</f>
        <v>4.3389783730891711</v>
      </c>
      <c r="D26" s="4">
        <f t="shared" ref="D26:F40" si="0">AVERAGE(H26,L26,P26,T26)</f>
        <v>0.43067962254746872</v>
      </c>
      <c r="E26" s="4">
        <f t="shared" si="0"/>
        <v>3.8331306559403844</v>
      </c>
      <c r="F26" s="4">
        <f t="shared" si="0"/>
        <v>4.9421406792699534</v>
      </c>
      <c r="G26" s="5">
        <v>4.5525804061685262</v>
      </c>
      <c r="H26" s="6">
        <v>0.54166780247074731</v>
      </c>
      <c r="I26" s="6">
        <v>3.9623767064998106</v>
      </c>
      <c r="J26" s="7">
        <v>5.3272136851726177</v>
      </c>
      <c r="K26" s="5">
        <v>3.8930682000234116</v>
      </c>
      <c r="L26" s="6">
        <v>0.38864921020468374</v>
      </c>
      <c r="M26" s="6">
        <v>3.4053916788196674</v>
      </c>
      <c r="N26" s="7">
        <v>4.3813406500421106</v>
      </c>
      <c r="O26" s="5">
        <v>4.5485737698789253</v>
      </c>
      <c r="P26" s="6">
        <v>0.45113693862811349</v>
      </c>
      <c r="Q26" s="6">
        <v>4.0184607771565801</v>
      </c>
      <c r="R26" s="7">
        <v>5.1530027380802279</v>
      </c>
      <c r="S26" s="5">
        <v>4.3616911162858214</v>
      </c>
      <c r="T26" s="6">
        <v>0.34126453888633052</v>
      </c>
      <c r="U26" s="6">
        <v>3.946293461285479</v>
      </c>
      <c r="V26" s="7">
        <v>4.9070056437848555</v>
      </c>
      <c r="X26" s="4">
        <f>AVERAGE(AB26,AF26,AJ26,AN26)</f>
        <v>3.1904489941643326</v>
      </c>
      <c r="Y26" s="4">
        <f t="shared" ref="Y26:Y40" si="1">AVERAGE(AC26,AG26,AK26,AO26)</f>
        <v>0.31663015872467171</v>
      </c>
      <c r="Z26" s="4">
        <f t="shared" ref="Z26:Z40" si="2">AVERAGE(AD26,AH26,AL26,AP26)</f>
        <v>2.8183363266390851</v>
      </c>
      <c r="AA26" s="4">
        <f t="shared" ref="AA26:AA40" si="3">AVERAGE(AE26,AI26,AM26,AQ26)</f>
        <v>3.633340191010431</v>
      </c>
      <c r="AB26" s="5">
        <v>3.2795102893893278</v>
      </c>
      <c r="AC26" s="6">
        <v>0.39019742061596074</v>
      </c>
      <c r="AD26" s="6">
        <v>2.8543494062829944</v>
      </c>
      <c r="AE26" s="7">
        <v>3.8375274098678958</v>
      </c>
      <c r="AF26" s="5">
        <v>2.9084469476116506</v>
      </c>
      <c r="AG26" s="6">
        <v>0.29035340534355231</v>
      </c>
      <c r="AH26" s="6">
        <v>2.5441118739264863</v>
      </c>
      <c r="AI26" s="7">
        <v>3.2732272298710794</v>
      </c>
      <c r="AJ26" s="5">
        <v>3.4203147715292559</v>
      </c>
      <c r="AK26" s="6">
        <v>0.33923388148397476</v>
      </c>
      <c r="AL26" s="6">
        <v>3.0216945904969754</v>
      </c>
      <c r="AM26" s="7">
        <v>3.8748170909088393</v>
      </c>
      <c r="AN26" s="5">
        <v>3.1535239681270966</v>
      </c>
      <c r="AO26" s="6">
        <v>0.24673592745519909</v>
      </c>
      <c r="AP26" s="6">
        <v>2.853189435849885</v>
      </c>
      <c r="AQ26" s="7">
        <v>3.5477890333939088</v>
      </c>
      <c r="AR26" s="19">
        <f>(AB26-G26)/G26</f>
        <v>-0.27963704167734194</v>
      </c>
      <c r="AS26" s="19">
        <f>(AF26-K26)/K26</f>
        <v>-0.25291651772394841</v>
      </c>
      <c r="AT26" s="19">
        <f>(AJ26-O26)/O26</f>
        <v>-0.24804676266242057</v>
      </c>
      <c r="AU26" s="19">
        <f>(AN26-S26)/S26</f>
        <v>-0.2769951186244326</v>
      </c>
    </row>
    <row r="27" spans="1:47" x14ac:dyDescent="0.25">
      <c r="A27" s="1">
        <v>2020</v>
      </c>
      <c r="C27" s="4">
        <f t="shared" ref="C27:C40" si="4">AVERAGE(G27,K27,O27,S27)</f>
        <v>4.3703719108148142</v>
      </c>
      <c r="D27" s="4">
        <f t="shared" si="0"/>
        <v>0.46683344594221343</v>
      </c>
      <c r="E27" s="4">
        <f t="shared" si="0"/>
        <v>3.8540475981289433</v>
      </c>
      <c r="F27" s="4">
        <f t="shared" si="0"/>
        <v>4.9651695317119859</v>
      </c>
      <c r="G27" s="5">
        <v>4.5595643955830143</v>
      </c>
      <c r="H27" s="6">
        <v>0.53341553179520429</v>
      </c>
      <c r="I27" s="6">
        <v>3.9110509004274938</v>
      </c>
      <c r="J27" s="7">
        <v>5.3263472162931143</v>
      </c>
      <c r="K27" s="5">
        <v>3.9285026861106109</v>
      </c>
      <c r="L27" s="6">
        <v>0.40323144486928109</v>
      </c>
      <c r="M27" s="6">
        <v>3.4669265178988051</v>
      </c>
      <c r="N27" s="7">
        <v>4.357543710460674</v>
      </c>
      <c r="O27" s="5">
        <v>4.6437294034648664</v>
      </c>
      <c r="P27" s="6">
        <v>0.54837777504051488</v>
      </c>
      <c r="Q27" s="6">
        <v>4.1494713973951578</v>
      </c>
      <c r="R27" s="7">
        <v>5.3207043670185383</v>
      </c>
      <c r="S27" s="5">
        <v>4.3496911581007662</v>
      </c>
      <c r="T27" s="6">
        <v>0.38230903206385358</v>
      </c>
      <c r="U27" s="6">
        <v>3.8887415767943159</v>
      </c>
      <c r="V27" s="7">
        <v>4.8560828330756163</v>
      </c>
      <c r="X27" s="4">
        <f t="shared" ref="X27:X40" si="5">AVERAGE(AB27,AF27,AJ27,AN27)</f>
        <v>3.212896639694673</v>
      </c>
      <c r="Y27" s="4">
        <f t="shared" si="1"/>
        <v>0.3433583773032175</v>
      </c>
      <c r="Z27" s="4">
        <f t="shared" si="2"/>
        <v>2.8339421586235503</v>
      </c>
      <c r="AA27" s="4">
        <f t="shared" si="3"/>
        <v>3.6494662170566001</v>
      </c>
      <c r="AB27" s="5">
        <v>3.2625611262448664</v>
      </c>
      <c r="AC27" s="6">
        <v>0.3816813684781265</v>
      </c>
      <c r="AD27" s="6">
        <v>2.798522298064428</v>
      </c>
      <c r="AE27" s="7">
        <v>3.81122665787868</v>
      </c>
      <c r="AF27" s="5">
        <v>2.9499078205109441</v>
      </c>
      <c r="AG27" s="6">
        <v>0.30278599449641014</v>
      </c>
      <c r="AH27" s="6">
        <v>2.6033108452349691</v>
      </c>
      <c r="AI27" s="7">
        <v>3.2720741963988802</v>
      </c>
      <c r="AJ27" s="5">
        <v>3.4915116608053065</v>
      </c>
      <c r="AK27" s="6">
        <v>0.41231243893148017</v>
      </c>
      <c r="AL27" s="6">
        <v>3.1198906119235286</v>
      </c>
      <c r="AM27" s="7">
        <v>4.0005133217455997</v>
      </c>
      <c r="AN27" s="5">
        <v>3.147605951217574</v>
      </c>
      <c r="AO27" s="6">
        <v>0.27665370730685301</v>
      </c>
      <c r="AP27" s="6">
        <v>2.8140448792712744</v>
      </c>
      <c r="AQ27" s="7">
        <v>3.5140506922032393</v>
      </c>
      <c r="AR27" s="19">
        <f t="shared" ref="AR27:AR40" si="6">(AB27-G27)/G27</f>
        <v>-0.28445771499457134</v>
      </c>
      <c r="AS27" s="19">
        <f t="shared" ref="AS27:AS40" si="7">(AF27-K27)/K27</f>
        <v>-0.24910123367346312</v>
      </c>
      <c r="AT27" s="19">
        <f t="shared" ref="AT27:AT40" si="8">(AJ27-O27)/O27</f>
        <v>-0.2481233600303768</v>
      </c>
      <c r="AU27" s="19">
        <f t="shared" ref="AU27:AU40" si="9">(AN27-S27)/S27</f>
        <v>-0.2763610479894546</v>
      </c>
    </row>
    <row r="28" spans="1:47" x14ac:dyDescent="0.25">
      <c r="A28" s="1">
        <v>2025</v>
      </c>
      <c r="C28" s="4">
        <f t="shared" si="4"/>
        <v>4.3692288237831551</v>
      </c>
      <c r="D28" s="4">
        <f t="shared" si="0"/>
        <v>0.43017685337772515</v>
      </c>
      <c r="E28" s="4">
        <f t="shared" si="0"/>
        <v>3.9377549503754841</v>
      </c>
      <c r="F28" s="4">
        <f t="shared" si="0"/>
        <v>4.9209752005370655</v>
      </c>
      <c r="G28" s="5">
        <v>4.5748302152160996</v>
      </c>
      <c r="H28" s="6">
        <v>0.52932337676653118</v>
      </c>
      <c r="I28" s="6">
        <v>3.9487826328619295</v>
      </c>
      <c r="J28" s="7">
        <v>5.4116163504714274</v>
      </c>
      <c r="K28" s="5">
        <v>3.8850292800264681</v>
      </c>
      <c r="L28" s="6">
        <v>0.37393467741732284</v>
      </c>
      <c r="M28" s="6">
        <v>3.5548901693939596</v>
      </c>
      <c r="N28" s="7">
        <v>4.2391245430138476</v>
      </c>
      <c r="O28" s="5">
        <v>4.6513424322158246</v>
      </c>
      <c r="P28" s="6">
        <v>0.39533780131520491</v>
      </c>
      <c r="Q28" s="6">
        <v>4.3524032206497925</v>
      </c>
      <c r="R28" s="7">
        <v>5.1344364476788131</v>
      </c>
      <c r="S28" s="5">
        <v>4.3657133676742266</v>
      </c>
      <c r="T28" s="6">
        <v>0.42211155801184175</v>
      </c>
      <c r="U28" s="6">
        <v>3.8949437785962546</v>
      </c>
      <c r="V28" s="7">
        <v>4.8987234609841765</v>
      </c>
      <c r="X28" s="4">
        <f t="shared" si="5"/>
        <v>3.2216291141329663</v>
      </c>
      <c r="Y28" s="4">
        <f t="shared" si="1"/>
        <v>0.31646329792422018</v>
      </c>
      <c r="Z28" s="4">
        <f t="shared" si="2"/>
        <v>2.9056207115079462</v>
      </c>
      <c r="AA28" s="4">
        <f t="shared" si="3"/>
        <v>3.6260638956798319</v>
      </c>
      <c r="AB28" s="5">
        <v>3.2821135156280228</v>
      </c>
      <c r="AC28" s="6">
        <v>0.37975166886958062</v>
      </c>
      <c r="AD28" s="6">
        <v>2.8329691463710733</v>
      </c>
      <c r="AE28" s="7">
        <v>3.8824477258631713</v>
      </c>
      <c r="AF28" s="5">
        <v>2.9375064120350953</v>
      </c>
      <c r="AG28" s="6">
        <v>0.28273545279127921</v>
      </c>
      <c r="AH28" s="6">
        <v>2.6878851905600412</v>
      </c>
      <c r="AI28" s="7">
        <v>3.2052411008942729</v>
      </c>
      <c r="AJ28" s="5">
        <v>3.5269070618252267</v>
      </c>
      <c r="AK28" s="6">
        <v>0.29976715401725929</v>
      </c>
      <c r="AL28" s="6">
        <v>3.3002346910648495</v>
      </c>
      <c r="AM28" s="7">
        <v>3.8932158682594675</v>
      </c>
      <c r="AN28" s="5">
        <v>3.1399894670435193</v>
      </c>
      <c r="AO28" s="6">
        <v>0.3035989160187616</v>
      </c>
      <c r="AP28" s="6">
        <v>2.8013938180358213</v>
      </c>
      <c r="AQ28" s="7">
        <v>3.5233508877024158</v>
      </c>
      <c r="AR28" s="19">
        <f t="shared" si="6"/>
        <v>-0.28257151386480761</v>
      </c>
      <c r="AS28" s="19">
        <f t="shared" si="7"/>
        <v>-0.24389079198520672</v>
      </c>
      <c r="AT28" s="19">
        <f t="shared" si="8"/>
        <v>-0.24174426776291655</v>
      </c>
      <c r="AU28" s="19">
        <f t="shared" si="9"/>
        <v>-0.28076142371291196</v>
      </c>
    </row>
    <row r="29" spans="1:47" x14ac:dyDescent="0.25">
      <c r="A29" s="1">
        <v>2030</v>
      </c>
      <c r="C29" s="4">
        <f t="shared" si="4"/>
        <v>4.3834106328048321</v>
      </c>
      <c r="D29" s="4">
        <f t="shared" si="0"/>
        <v>0.42766173846220262</v>
      </c>
      <c r="E29" s="4">
        <f t="shared" si="0"/>
        <v>3.9022566765539519</v>
      </c>
      <c r="F29" s="4">
        <f t="shared" si="0"/>
        <v>5.0075592798562898</v>
      </c>
      <c r="G29" s="5">
        <v>4.5424332163049979</v>
      </c>
      <c r="H29" s="6">
        <v>0.49379037919095176</v>
      </c>
      <c r="I29" s="6">
        <v>3.971869447236847</v>
      </c>
      <c r="J29" s="7">
        <v>5.3632124010728282</v>
      </c>
      <c r="K29" s="5">
        <v>3.9099674503044319</v>
      </c>
      <c r="L29" s="6">
        <v>0.37302849518798725</v>
      </c>
      <c r="M29" s="6">
        <v>3.4028804935135022</v>
      </c>
      <c r="N29" s="7">
        <v>4.4406501258975046</v>
      </c>
      <c r="O29" s="5">
        <v>4.6667894621480572</v>
      </c>
      <c r="P29" s="6">
        <v>0.35108485619592961</v>
      </c>
      <c r="Q29" s="6">
        <v>4.3665894644503043</v>
      </c>
      <c r="R29" s="7">
        <v>5.0823190189375742</v>
      </c>
      <c r="S29" s="5">
        <v>4.4144524024618423</v>
      </c>
      <c r="T29" s="6">
        <v>0.49274322327394199</v>
      </c>
      <c r="U29" s="6">
        <v>3.8676873010151547</v>
      </c>
      <c r="V29" s="7">
        <v>5.1440555735172531</v>
      </c>
      <c r="X29" s="4">
        <f t="shared" si="5"/>
        <v>3.2516348280946463</v>
      </c>
      <c r="Y29" s="4">
        <f t="shared" si="1"/>
        <v>0.31618838996329657</v>
      </c>
      <c r="Z29" s="4">
        <f t="shared" si="2"/>
        <v>2.8959518642183992</v>
      </c>
      <c r="AA29" s="4">
        <f t="shared" si="3"/>
        <v>3.7120106038745071</v>
      </c>
      <c r="AB29" s="5">
        <v>3.2764443383925368</v>
      </c>
      <c r="AC29" s="6">
        <v>0.35616961553679044</v>
      </c>
      <c r="AD29" s="6">
        <v>2.864898292069832</v>
      </c>
      <c r="AE29" s="7">
        <v>3.8684700622600929</v>
      </c>
      <c r="AF29" s="5">
        <v>2.9789552658140876</v>
      </c>
      <c r="AG29" s="6">
        <v>0.28420574190520137</v>
      </c>
      <c r="AH29" s="6">
        <v>2.5926120598008593</v>
      </c>
      <c r="AI29" s="7">
        <v>3.3832757546742203</v>
      </c>
      <c r="AJ29" s="5">
        <v>3.5500751225357048</v>
      </c>
      <c r="AK29" s="6">
        <v>0.26707388966000301</v>
      </c>
      <c r="AL29" s="6">
        <v>3.3217098722375846</v>
      </c>
      <c r="AM29" s="7">
        <v>3.8661727640088555</v>
      </c>
      <c r="AN29" s="5">
        <v>3.2010645856362556</v>
      </c>
      <c r="AO29" s="6">
        <v>0.35730431275119134</v>
      </c>
      <c r="AP29" s="6">
        <v>2.8045872327653214</v>
      </c>
      <c r="AQ29" s="7">
        <v>3.7301238345548589</v>
      </c>
      <c r="AR29" s="19">
        <f t="shared" si="6"/>
        <v>-0.27870280478053311</v>
      </c>
      <c r="AS29" s="19">
        <f t="shared" si="7"/>
        <v>-0.23811251534021216</v>
      </c>
      <c r="AT29" s="19">
        <f t="shared" si="8"/>
        <v>-0.23928963341284837</v>
      </c>
      <c r="AU29" s="19">
        <f t="shared" si="9"/>
        <v>-0.27486711967919447</v>
      </c>
    </row>
    <row r="30" spans="1:47" x14ac:dyDescent="0.25">
      <c r="A30" s="1">
        <v>2035</v>
      </c>
      <c r="C30" s="4">
        <f t="shared" si="4"/>
        <v>4.3851611222165792</v>
      </c>
      <c r="D30" s="4">
        <f t="shared" si="0"/>
        <v>0.43476565725379623</v>
      </c>
      <c r="E30" s="4">
        <f t="shared" si="0"/>
        <v>3.8756262555738124</v>
      </c>
      <c r="F30" s="4">
        <f t="shared" si="0"/>
        <v>4.9724067708608022</v>
      </c>
      <c r="G30" s="5">
        <v>4.5462879182101705</v>
      </c>
      <c r="H30" s="6">
        <v>0.5067526944655758</v>
      </c>
      <c r="I30" s="6">
        <v>4.0438578514130974</v>
      </c>
      <c r="J30" s="7">
        <v>5.2455345268489761</v>
      </c>
      <c r="K30" s="5">
        <v>3.9339303170251956</v>
      </c>
      <c r="L30" s="6">
        <v>0.43011228112626837</v>
      </c>
      <c r="M30" s="6">
        <v>3.4067245414088561</v>
      </c>
      <c r="N30" s="7">
        <v>4.5835477156422648</v>
      </c>
      <c r="O30" s="5">
        <v>4.5912390052313308</v>
      </c>
      <c r="P30" s="6">
        <v>0.36366497773110223</v>
      </c>
      <c r="Q30" s="6">
        <v>4.1715971695527472</v>
      </c>
      <c r="R30" s="7">
        <v>5.0539990428967396</v>
      </c>
      <c r="S30" s="5">
        <v>4.4691872483996216</v>
      </c>
      <c r="T30" s="6">
        <v>0.43853267569223858</v>
      </c>
      <c r="U30" s="6">
        <v>3.8803254599205492</v>
      </c>
      <c r="V30" s="7">
        <v>5.0065457980552299</v>
      </c>
      <c r="X30" s="4">
        <f t="shared" si="5"/>
        <v>3.2469269253571271</v>
      </c>
      <c r="Y30" s="4">
        <f t="shared" si="1"/>
        <v>0.32161623495124136</v>
      </c>
      <c r="Z30" s="4">
        <f t="shared" si="2"/>
        <v>2.8695600867874256</v>
      </c>
      <c r="AA30" s="4">
        <f t="shared" si="3"/>
        <v>3.6817010168290434</v>
      </c>
      <c r="AB30" s="5">
        <v>3.2684388231388888</v>
      </c>
      <c r="AC30" s="6">
        <v>0.36431704505278956</v>
      </c>
      <c r="AD30" s="6">
        <v>2.9072294220241606</v>
      </c>
      <c r="AE30" s="7">
        <v>3.7711445038479603</v>
      </c>
      <c r="AF30" s="5">
        <v>3.0027312470305429</v>
      </c>
      <c r="AG30" s="6">
        <v>0.32830057529998685</v>
      </c>
      <c r="AH30" s="6">
        <v>2.6003201394399924</v>
      </c>
      <c r="AI30" s="7">
        <v>3.4985779713612417</v>
      </c>
      <c r="AJ30" s="5">
        <v>3.4471586792326145</v>
      </c>
      <c r="AK30" s="6">
        <v>0.27304413533913618</v>
      </c>
      <c r="AL30" s="6">
        <v>3.1320864308961007</v>
      </c>
      <c r="AM30" s="7">
        <v>3.7946046036165813</v>
      </c>
      <c r="AN30" s="5">
        <v>3.2693789520264622</v>
      </c>
      <c r="AO30" s="6">
        <v>0.32080318411305275</v>
      </c>
      <c r="AP30" s="6">
        <v>2.8386043547894499</v>
      </c>
      <c r="AQ30" s="7">
        <v>3.6624769884903894</v>
      </c>
      <c r="AR30" s="19">
        <f t="shared" si="6"/>
        <v>-0.28107526801214089</v>
      </c>
      <c r="AS30" s="19">
        <f t="shared" si="7"/>
        <v>-0.23670959954847837</v>
      </c>
      <c r="AT30" s="19">
        <f t="shared" si="8"/>
        <v>-0.24918770830600037</v>
      </c>
      <c r="AU30" s="19">
        <f t="shared" si="9"/>
        <v>-0.2684623019102188</v>
      </c>
    </row>
    <row r="31" spans="1:47" x14ac:dyDescent="0.25">
      <c r="A31" s="1">
        <v>2040</v>
      </c>
      <c r="C31" s="4">
        <f t="shared" si="4"/>
        <v>4.3815368768081298</v>
      </c>
      <c r="D31" s="4">
        <f t="shared" si="0"/>
        <v>0.38199317368699359</v>
      </c>
      <c r="E31" s="4">
        <f t="shared" si="0"/>
        <v>3.9313117841445919</v>
      </c>
      <c r="F31" s="4">
        <f t="shared" si="0"/>
        <v>4.8432117206646454</v>
      </c>
      <c r="G31" s="5">
        <v>4.5402831183717511</v>
      </c>
      <c r="H31" s="6">
        <v>0.47125658587653907</v>
      </c>
      <c r="I31" s="6">
        <v>4.0200922160305774</v>
      </c>
      <c r="J31" s="7">
        <v>5.1176332269433962</v>
      </c>
      <c r="K31" s="5">
        <v>3.9402228189116371</v>
      </c>
      <c r="L31" s="6">
        <v>0.37947210334602288</v>
      </c>
      <c r="M31" s="6">
        <v>3.5515330035563171</v>
      </c>
      <c r="N31" s="7">
        <v>4.4652100182659291</v>
      </c>
      <c r="O31" s="5">
        <v>4.529287744870123</v>
      </c>
      <c r="P31" s="6">
        <v>0.30432061922393133</v>
      </c>
      <c r="Q31" s="6">
        <v>4.1024399738308501</v>
      </c>
      <c r="R31" s="7">
        <v>4.8616299986932585</v>
      </c>
      <c r="S31" s="5">
        <v>4.5163538250790083</v>
      </c>
      <c r="T31" s="6">
        <v>0.37292338630148114</v>
      </c>
      <c r="U31" s="6">
        <v>4.051181943160624</v>
      </c>
      <c r="V31" s="7">
        <v>4.928373638755998</v>
      </c>
      <c r="X31" s="4">
        <f t="shared" si="5"/>
        <v>3.2479268232458285</v>
      </c>
      <c r="Y31" s="4">
        <f t="shared" si="1"/>
        <v>0.28299827748307121</v>
      </c>
      <c r="Z31" s="4">
        <f t="shared" si="2"/>
        <v>2.9144982952063501</v>
      </c>
      <c r="AA31" s="4">
        <f t="shared" si="3"/>
        <v>3.5902884980647354</v>
      </c>
      <c r="AB31" s="5">
        <v>3.3086101362760889</v>
      </c>
      <c r="AC31" s="6">
        <v>0.34341565848808708</v>
      </c>
      <c r="AD31" s="6">
        <v>2.9295349007868445</v>
      </c>
      <c r="AE31" s="7">
        <v>3.7293386176500207</v>
      </c>
      <c r="AF31" s="5">
        <v>2.9951618154799173</v>
      </c>
      <c r="AG31" s="6">
        <v>0.28845585801053797</v>
      </c>
      <c r="AH31" s="6">
        <v>2.699699110317531</v>
      </c>
      <c r="AI31" s="7">
        <v>3.3942310268896545</v>
      </c>
      <c r="AJ31" s="5">
        <v>3.3878703947169795</v>
      </c>
      <c r="AK31" s="6">
        <v>0.227629348022414</v>
      </c>
      <c r="AL31" s="6">
        <v>3.0685917336973207</v>
      </c>
      <c r="AM31" s="7">
        <v>3.6364596975088253</v>
      </c>
      <c r="AN31" s="5">
        <v>3.3000649465103296</v>
      </c>
      <c r="AO31" s="6">
        <v>0.27249224541124584</v>
      </c>
      <c r="AP31" s="6">
        <v>2.9601674360237045</v>
      </c>
      <c r="AQ31" s="7">
        <v>3.601124650210441</v>
      </c>
      <c r="AR31" s="19">
        <f t="shared" si="6"/>
        <v>-0.27127669133932075</v>
      </c>
      <c r="AS31" s="19">
        <f t="shared" si="7"/>
        <v>-0.23984963461857295</v>
      </c>
      <c r="AT31" s="19">
        <f t="shared" si="8"/>
        <v>-0.2520081333860747</v>
      </c>
      <c r="AU31" s="19">
        <f t="shared" si="9"/>
        <v>-0.26930770388597736</v>
      </c>
    </row>
    <row r="32" spans="1:47" x14ac:dyDescent="0.25">
      <c r="A32" s="1">
        <v>2045</v>
      </c>
      <c r="C32" s="4">
        <f t="shared" si="4"/>
        <v>4.3601527961794648</v>
      </c>
      <c r="D32" s="4">
        <f t="shared" si="0"/>
        <v>0.37326924004521284</v>
      </c>
      <c r="E32" s="4">
        <f t="shared" si="0"/>
        <v>3.9398299295803643</v>
      </c>
      <c r="F32" s="4">
        <f t="shared" si="0"/>
        <v>4.8526543347915068</v>
      </c>
      <c r="G32" s="5">
        <v>4.5266376892970106</v>
      </c>
      <c r="H32" s="6">
        <v>0.4422640560205871</v>
      </c>
      <c r="I32" s="6">
        <v>4.0764278528471296</v>
      </c>
      <c r="J32" s="7">
        <v>5.0188337309696847</v>
      </c>
      <c r="K32" s="5">
        <v>3.9386323324686838</v>
      </c>
      <c r="L32" s="6">
        <v>0.35268937507977149</v>
      </c>
      <c r="M32" s="6">
        <v>3.6362078466352039</v>
      </c>
      <c r="N32" s="7">
        <v>4.4284063313637922</v>
      </c>
      <c r="O32" s="5">
        <v>4.4763704461614067</v>
      </c>
      <c r="P32" s="6">
        <v>0.31020440779081709</v>
      </c>
      <c r="Q32" s="6">
        <v>4.1336644293175269</v>
      </c>
      <c r="R32" s="7">
        <v>4.8870863769958213</v>
      </c>
      <c r="S32" s="5">
        <v>4.4989707167907573</v>
      </c>
      <c r="T32" s="6">
        <v>0.38791912128967571</v>
      </c>
      <c r="U32" s="6">
        <v>3.9130195895215971</v>
      </c>
      <c r="V32" s="7">
        <v>5.0762908998367271</v>
      </c>
      <c r="X32" s="4">
        <f t="shared" si="5"/>
        <v>3.2521928278751995</v>
      </c>
      <c r="Y32" s="4">
        <f t="shared" si="1"/>
        <v>0.27845939297489269</v>
      </c>
      <c r="Z32" s="4">
        <f t="shared" si="2"/>
        <v>2.9392680730796839</v>
      </c>
      <c r="AA32" s="4">
        <f t="shared" si="3"/>
        <v>3.6197638812360089</v>
      </c>
      <c r="AB32" s="5">
        <v>3.3451777107411469</v>
      </c>
      <c r="AC32" s="6">
        <v>0.32683240056082369</v>
      </c>
      <c r="AD32" s="6">
        <v>3.0124733916812212</v>
      </c>
      <c r="AE32" s="7">
        <v>3.7089097655091856</v>
      </c>
      <c r="AF32" s="5">
        <v>3.0156713231178451</v>
      </c>
      <c r="AG32" s="6">
        <v>0.2700417669424281</v>
      </c>
      <c r="AH32" s="6">
        <v>2.7841156021589799</v>
      </c>
      <c r="AI32" s="7">
        <v>3.3906739328057025</v>
      </c>
      <c r="AJ32" s="5">
        <v>3.3231484010453207</v>
      </c>
      <c r="AK32" s="6">
        <v>0.23028819758008348</v>
      </c>
      <c r="AL32" s="6">
        <v>3.0687318004532163</v>
      </c>
      <c r="AM32" s="7">
        <v>3.6280539054605412</v>
      </c>
      <c r="AN32" s="5">
        <v>3.3247738765964856</v>
      </c>
      <c r="AO32" s="6">
        <v>0.28667520681623543</v>
      </c>
      <c r="AP32" s="6">
        <v>2.8917514980253176</v>
      </c>
      <c r="AQ32" s="7">
        <v>3.7514179211686058</v>
      </c>
      <c r="AR32" s="19">
        <f t="shared" si="6"/>
        <v>-0.26100166605985758</v>
      </c>
      <c r="AS32" s="19">
        <f t="shared" si="7"/>
        <v>-0.23433540666953767</v>
      </c>
      <c r="AT32" s="19">
        <f t="shared" si="8"/>
        <v>-0.25762435414723128</v>
      </c>
      <c r="AU32" s="19">
        <f t="shared" si="9"/>
        <v>-0.26099232782556525</v>
      </c>
    </row>
    <row r="33" spans="1:49" x14ac:dyDescent="0.25">
      <c r="A33" s="1">
        <v>2050</v>
      </c>
      <c r="C33" s="4">
        <f t="shared" si="4"/>
        <v>4.3750420567196073</v>
      </c>
      <c r="D33" s="4">
        <f t="shared" si="0"/>
        <v>0.38136408721411541</v>
      </c>
      <c r="E33" s="4">
        <f t="shared" si="0"/>
        <v>3.9452740870323102</v>
      </c>
      <c r="F33" s="4">
        <f t="shared" si="0"/>
        <v>4.7647262133432191</v>
      </c>
      <c r="G33" s="5">
        <v>4.5717182964330654</v>
      </c>
      <c r="H33" s="6">
        <v>0.42228280446414102</v>
      </c>
      <c r="I33" s="6">
        <v>4.170418840542168</v>
      </c>
      <c r="J33" s="7">
        <v>4.9961386582879364</v>
      </c>
      <c r="K33" s="5">
        <v>3.9208613226098561</v>
      </c>
      <c r="L33" s="6">
        <v>0.35943923344861212</v>
      </c>
      <c r="M33" s="6">
        <v>3.537714875614927</v>
      </c>
      <c r="N33" s="7">
        <v>4.2631877979537771</v>
      </c>
      <c r="O33" s="5">
        <v>4.4496780618500251</v>
      </c>
      <c r="P33" s="6">
        <v>0.37124893204353338</v>
      </c>
      <c r="Q33" s="6">
        <v>3.9054143314122491</v>
      </c>
      <c r="R33" s="7">
        <v>4.8307382754909343</v>
      </c>
      <c r="S33" s="5">
        <v>4.5579105459854805</v>
      </c>
      <c r="T33" s="6">
        <v>0.37248537890017491</v>
      </c>
      <c r="U33" s="6">
        <v>4.167548300559897</v>
      </c>
      <c r="V33" s="7">
        <v>4.9688401216402296</v>
      </c>
      <c r="X33" s="4">
        <f t="shared" si="5"/>
        <v>3.2789882982824778</v>
      </c>
      <c r="Y33" s="4">
        <f t="shared" si="1"/>
        <v>0.28599261078476534</v>
      </c>
      <c r="Z33" s="4">
        <f t="shared" si="2"/>
        <v>2.9570036229038821</v>
      </c>
      <c r="AA33" s="4">
        <f t="shared" si="3"/>
        <v>3.5710548121210364</v>
      </c>
      <c r="AB33" s="5">
        <v>3.4431169256299663</v>
      </c>
      <c r="AC33" s="6">
        <v>0.31803557812986538</v>
      </c>
      <c r="AD33" s="6">
        <v>3.1408846227555545</v>
      </c>
      <c r="AE33" s="7">
        <v>3.7627623711126099</v>
      </c>
      <c r="AF33" s="5">
        <v>2.99430600393416</v>
      </c>
      <c r="AG33" s="6">
        <v>0.27449862828820215</v>
      </c>
      <c r="AH33" s="6">
        <v>2.7017025139797375</v>
      </c>
      <c r="AI33" s="7">
        <v>3.2557358623474197</v>
      </c>
      <c r="AJ33" s="5">
        <v>3.3029500529478182</v>
      </c>
      <c r="AK33" s="6">
        <v>0.27557424665464231</v>
      </c>
      <c r="AL33" s="6">
        <v>2.8989487089675263</v>
      </c>
      <c r="AM33" s="7">
        <v>3.5858071125658029</v>
      </c>
      <c r="AN33" s="5">
        <v>3.3755802106179673</v>
      </c>
      <c r="AO33" s="6">
        <v>0.27586199006635154</v>
      </c>
      <c r="AP33" s="6">
        <v>3.0864786459127109</v>
      </c>
      <c r="AQ33" s="7">
        <v>3.6799139024583134</v>
      </c>
      <c r="AR33" s="19">
        <f t="shared" si="6"/>
        <v>-0.24686590415766729</v>
      </c>
      <c r="AS33" s="19">
        <f t="shared" si="7"/>
        <v>-0.23631422854276057</v>
      </c>
      <c r="AT33" s="19">
        <f t="shared" si="8"/>
        <v>-0.25771033161563972</v>
      </c>
      <c r="AU33" s="19">
        <f t="shared" si="9"/>
        <v>-0.25940182972851167</v>
      </c>
    </row>
    <row r="34" spans="1:49" x14ac:dyDescent="0.25">
      <c r="A34" s="1">
        <v>2055</v>
      </c>
      <c r="C34" s="4">
        <f t="shared" si="4"/>
        <v>4.3853680573892371</v>
      </c>
      <c r="D34" s="4">
        <f t="shared" si="0"/>
        <v>0.38499495630714853</v>
      </c>
      <c r="E34" s="4">
        <f t="shared" si="0"/>
        <v>3.9620837599893965</v>
      </c>
      <c r="F34" s="4">
        <f t="shared" si="0"/>
        <v>4.8596667123111237</v>
      </c>
      <c r="G34" s="5">
        <v>4.576626099002155</v>
      </c>
      <c r="H34" s="6">
        <v>0.48274941640099878</v>
      </c>
      <c r="I34" s="6">
        <v>4.1278793975000241</v>
      </c>
      <c r="J34" s="7">
        <v>5.0879867277610344</v>
      </c>
      <c r="K34" s="5">
        <v>3.9509317186441359</v>
      </c>
      <c r="L34" s="6">
        <v>0.36356610801975781</v>
      </c>
      <c r="M34" s="6">
        <v>3.5385314164256552</v>
      </c>
      <c r="N34" s="7">
        <v>4.4361161241724449</v>
      </c>
      <c r="O34" s="5">
        <v>4.4142582781240076</v>
      </c>
      <c r="P34" s="6">
        <v>0.32262304882741749</v>
      </c>
      <c r="Q34" s="6">
        <v>4.0154006758105725</v>
      </c>
      <c r="R34" s="7">
        <v>4.8595013829120202</v>
      </c>
      <c r="S34" s="5">
        <v>4.5996561337866515</v>
      </c>
      <c r="T34" s="6">
        <v>0.37104125198042004</v>
      </c>
      <c r="U34" s="6">
        <v>4.1665235502213349</v>
      </c>
      <c r="V34" s="7">
        <v>5.0550626143989943</v>
      </c>
      <c r="X34" s="4">
        <f t="shared" si="5"/>
        <v>3.2877446222633475</v>
      </c>
      <c r="Y34" s="4">
        <f t="shared" si="1"/>
        <v>0.28904730533591416</v>
      </c>
      <c r="Z34" s="4">
        <f t="shared" si="2"/>
        <v>2.9701458782271599</v>
      </c>
      <c r="AA34" s="4">
        <f t="shared" si="3"/>
        <v>3.6437947947666967</v>
      </c>
      <c r="AB34" s="5">
        <v>3.4463105254616426</v>
      </c>
      <c r="AC34" s="6">
        <v>0.36352202668816808</v>
      </c>
      <c r="AD34" s="6">
        <v>3.1083933683248222</v>
      </c>
      <c r="AE34" s="7">
        <v>3.8313774894381503</v>
      </c>
      <c r="AF34" s="5">
        <v>3.0365092138460024</v>
      </c>
      <c r="AG34" s="6">
        <v>0.27942063175492737</v>
      </c>
      <c r="AH34" s="6">
        <v>2.7195568070073852</v>
      </c>
      <c r="AI34" s="7">
        <v>3.4094002235409744</v>
      </c>
      <c r="AJ34" s="5">
        <v>3.2523781044398543</v>
      </c>
      <c r="AK34" s="6">
        <v>0.2377051984461262</v>
      </c>
      <c r="AL34" s="6">
        <v>2.9585041054982018</v>
      </c>
      <c r="AM34" s="7">
        <v>3.5804284435742399</v>
      </c>
      <c r="AN34" s="5">
        <v>3.4157806453058903</v>
      </c>
      <c r="AO34" s="6">
        <v>0.27554136445443489</v>
      </c>
      <c r="AP34" s="6">
        <v>3.0941292320782319</v>
      </c>
      <c r="AQ34" s="7">
        <v>3.7539730225134225</v>
      </c>
      <c r="AR34" s="19">
        <f t="shared" si="6"/>
        <v>-0.24697573039382786</v>
      </c>
      <c r="AS34" s="19">
        <f t="shared" si="7"/>
        <v>-0.23144477554067708</v>
      </c>
      <c r="AT34" s="19">
        <f t="shared" si="8"/>
        <v>-0.26321073677137319</v>
      </c>
      <c r="AU34" s="19">
        <f t="shared" si="9"/>
        <v>-0.25738347694833869</v>
      </c>
    </row>
    <row r="35" spans="1:49" x14ac:dyDescent="0.25">
      <c r="A35" s="1">
        <v>2060</v>
      </c>
      <c r="C35" s="4">
        <f t="shared" si="4"/>
        <v>4.3976027829955333</v>
      </c>
      <c r="D35" s="4">
        <f t="shared" si="0"/>
        <v>0.40950244053570795</v>
      </c>
      <c r="E35" s="4">
        <f t="shared" si="0"/>
        <v>3.9677490591230913</v>
      </c>
      <c r="F35" s="4">
        <f t="shared" si="0"/>
        <v>4.8564324915725932</v>
      </c>
      <c r="G35" s="5">
        <v>4.6335199359982848</v>
      </c>
      <c r="H35" s="6">
        <v>0.55270575688220169</v>
      </c>
      <c r="I35" s="6">
        <v>4.2005437759983009</v>
      </c>
      <c r="J35" s="7">
        <v>5.0844206301562975</v>
      </c>
      <c r="K35" s="5">
        <v>3.9216468210473825</v>
      </c>
      <c r="L35" s="6">
        <v>0.32126348225667517</v>
      </c>
      <c r="M35" s="6">
        <v>3.5446243860662383</v>
      </c>
      <c r="N35" s="7">
        <v>4.3253780128554533</v>
      </c>
      <c r="O35" s="5">
        <v>4.3851231321964823</v>
      </c>
      <c r="P35" s="6">
        <v>0.33358963743049341</v>
      </c>
      <c r="Q35" s="6">
        <v>4.0153038647577919</v>
      </c>
      <c r="R35" s="7">
        <v>4.7889551242616397</v>
      </c>
      <c r="S35" s="5">
        <v>4.650121242739985</v>
      </c>
      <c r="T35" s="6">
        <v>0.43045088557346151</v>
      </c>
      <c r="U35" s="6">
        <v>4.1105242096700341</v>
      </c>
      <c r="V35" s="7">
        <v>5.2269761990169821</v>
      </c>
      <c r="X35" s="4">
        <f t="shared" si="5"/>
        <v>3.2893304110248165</v>
      </c>
      <c r="Y35" s="4">
        <f t="shared" si="1"/>
        <v>0.30651615941812865</v>
      </c>
      <c r="Z35" s="4">
        <f t="shared" si="2"/>
        <v>2.9676730931425181</v>
      </c>
      <c r="AA35" s="4">
        <f t="shared" si="3"/>
        <v>3.6326329316678638</v>
      </c>
      <c r="AB35" s="5">
        <v>3.4813447493966558</v>
      </c>
      <c r="AC35" s="6">
        <v>0.41526945200649068</v>
      </c>
      <c r="AD35" s="6">
        <v>3.1560328262690134</v>
      </c>
      <c r="AE35" s="7">
        <v>3.8201240760832276</v>
      </c>
      <c r="AF35" s="5">
        <v>2.9871556001321458</v>
      </c>
      <c r="AG35" s="6">
        <v>0.24470944323453303</v>
      </c>
      <c r="AH35" s="6">
        <v>2.6999740334533309</v>
      </c>
      <c r="AI35" s="7">
        <v>3.2946814803528963</v>
      </c>
      <c r="AJ35" s="5">
        <v>3.2181898111649985</v>
      </c>
      <c r="AK35" s="6">
        <v>0.2448174748861163</v>
      </c>
      <c r="AL35" s="6">
        <v>2.9467838408957991</v>
      </c>
      <c r="AM35" s="7">
        <v>3.5145573162743902</v>
      </c>
      <c r="AN35" s="5">
        <v>3.4706314834054663</v>
      </c>
      <c r="AO35" s="6">
        <v>0.32126826754537458</v>
      </c>
      <c r="AP35" s="6">
        <v>3.0679016719519305</v>
      </c>
      <c r="AQ35" s="7">
        <v>3.9011688539609413</v>
      </c>
      <c r="AR35" s="19">
        <f t="shared" si="6"/>
        <v>-0.2486608890252664</v>
      </c>
      <c r="AS35" s="19">
        <f t="shared" si="7"/>
        <v>-0.23829050997143475</v>
      </c>
      <c r="AT35" s="19">
        <f t="shared" si="8"/>
        <v>-0.26611187094465322</v>
      </c>
      <c r="AU35" s="19">
        <f t="shared" si="9"/>
        <v>-0.25364709816459097</v>
      </c>
    </row>
    <row r="36" spans="1:49" x14ac:dyDescent="0.25">
      <c r="A36" s="1">
        <v>2065</v>
      </c>
      <c r="C36" s="4">
        <f t="shared" si="4"/>
        <v>4.4662393570141337</v>
      </c>
      <c r="D36" s="4">
        <f t="shared" si="0"/>
        <v>0.39585220642897645</v>
      </c>
      <c r="E36" s="4">
        <f t="shared" si="0"/>
        <v>4.0496353154059772</v>
      </c>
      <c r="F36" s="4">
        <f t="shared" si="0"/>
        <v>4.9172373719224911</v>
      </c>
      <c r="G36" s="5">
        <v>4.7710564809676566</v>
      </c>
      <c r="H36" s="6">
        <v>0.57289443516807359</v>
      </c>
      <c r="I36" s="6">
        <v>4.2344755824041398</v>
      </c>
      <c r="J36" s="7">
        <v>5.4018256302981733</v>
      </c>
      <c r="K36" s="5">
        <v>3.9187692544252206</v>
      </c>
      <c r="L36" s="6">
        <v>0.29755992482090871</v>
      </c>
      <c r="M36" s="6">
        <v>3.5079228616070015</v>
      </c>
      <c r="N36" s="7">
        <v>4.271377343458779</v>
      </c>
      <c r="O36" s="5">
        <v>4.4876151692946564</v>
      </c>
      <c r="P36" s="6">
        <v>0.31030423031355175</v>
      </c>
      <c r="Q36" s="6">
        <v>4.223688682455367</v>
      </c>
      <c r="R36" s="7">
        <v>4.8161623229937813</v>
      </c>
      <c r="S36" s="5">
        <v>4.6875165233690019</v>
      </c>
      <c r="T36" s="6">
        <v>0.40265023541337192</v>
      </c>
      <c r="U36" s="6">
        <v>4.2324541351574023</v>
      </c>
      <c r="V36" s="7">
        <v>5.1795841909392308</v>
      </c>
      <c r="X36" s="4">
        <f t="shared" si="5"/>
        <v>3.3358310795899531</v>
      </c>
      <c r="Y36" s="4">
        <f t="shared" si="1"/>
        <v>0.29516378362399764</v>
      </c>
      <c r="Z36" s="4">
        <f t="shared" si="2"/>
        <v>3.0246823222316341</v>
      </c>
      <c r="AA36" s="4">
        <f t="shared" si="3"/>
        <v>3.6722009291051969</v>
      </c>
      <c r="AB36" s="5">
        <v>3.5201811926496251</v>
      </c>
      <c r="AC36" s="6">
        <v>0.42269300816226374</v>
      </c>
      <c r="AD36" s="6">
        <v>3.1242810403472498</v>
      </c>
      <c r="AE36" s="7">
        <v>3.9855753260526616</v>
      </c>
      <c r="AF36" s="5">
        <v>2.9853772489190189</v>
      </c>
      <c r="AG36" s="6">
        <v>0.22668561787537264</v>
      </c>
      <c r="AH36" s="6">
        <v>2.6723882989993695</v>
      </c>
      <c r="AI36" s="7">
        <v>3.2539993847074129</v>
      </c>
      <c r="AJ36" s="5">
        <v>3.3475423495774095</v>
      </c>
      <c r="AK36" s="6">
        <v>0.23147184262479972</v>
      </c>
      <c r="AL36" s="6">
        <v>3.150666044783081</v>
      </c>
      <c r="AM36" s="7">
        <v>3.592622524536754</v>
      </c>
      <c r="AN36" s="5">
        <v>3.4902235272137583</v>
      </c>
      <c r="AO36" s="6">
        <v>0.29980466583355453</v>
      </c>
      <c r="AP36" s="6">
        <v>3.1513939047968353</v>
      </c>
      <c r="AQ36" s="7">
        <v>3.8566064811239595</v>
      </c>
      <c r="AR36" s="19">
        <f t="shared" si="6"/>
        <v>-0.26217993714975502</v>
      </c>
      <c r="AS36" s="19">
        <f t="shared" si="7"/>
        <v>-0.23818498740444607</v>
      </c>
      <c r="AT36" s="19">
        <f t="shared" si="8"/>
        <v>-0.25404870442499161</v>
      </c>
      <c r="AU36" s="19">
        <f t="shared" si="9"/>
        <v>-0.25542160548902509</v>
      </c>
    </row>
    <row r="37" spans="1:49" x14ac:dyDescent="0.25">
      <c r="A37" s="1">
        <v>2070</v>
      </c>
      <c r="C37" s="4">
        <f t="shared" si="4"/>
        <v>4.4733879342093292</v>
      </c>
      <c r="D37" s="4">
        <f t="shared" si="0"/>
        <v>0.42026453064027625</v>
      </c>
      <c r="E37" s="4">
        <f t="shared" si="0"/>
        <v>3.9841710069097398</v>
      </c>
      <c r="F37" s="4">
        <f t="shared" si="0"/>
        <v>5.0374158680872299</v>
      </c>
      <c r="G37" s="5">
        <v>4.7570475681533582</v>
      </c>
      <c r="H37" s="6">
        <v>0.59286780231629699</v>
      </c>
      <c r="I37" s="6">
        <v>4.0611241412946404</v>
      </c>
      <c r="J37" s="7">
        <v>5.4769422120593569</v>
      </c>
      <c r="K37" s="5">
        <v>3.8922394836629706</v>
      </c>
      <c r="L37" s="6">
        <v>0.31626380971433576</v>
      </c>
      <c r="M37" s="6">
        <v>3.5273435647092777</v>
      </c>
      <c r="N37" s="7">
        <v>4.308322482370107</v>
      </c>
      <c r="O37" s="5">
        <v>4.5070781649294638</v>
      </c>
      <c r="P37" s="6">
        <v>0.33947639597845175</v>
      </c>
      <c r="Q37" s="6">
        <v>4.1020784343122685</v>
      </c>
      <c r="R37" s="7">
        <v>4.9650863961171003</v>
      </c>
      <c r="S37" s="5">
        <v>4.7371865200915231</v>
      </c>
      <c r="T37" s="6">
        <v>0.43245011455202059</v>
      </c>
      <c r="U37" s="6">
        <v>4.2461378873227726</v>
      </c>
      <c r="V37" s="7">
        <v>5.3993123818023543</v>
      </c>
      <c r="X37" s="4">
        <f t="shared" si="5"/>
        <v>3.3330922610062617</v>
      </c>
      <c r="Y37" s="4">
        <f t="shared" si="1"/>
        <v>0.31246714718280644</v>
      </c>
      <c r="Z37" s="4">
        <f t="shared" si="2"/>
        <v>2.9694018497178507</v>
      </c>
      <c r="AA37" s="4">
        <f t="shared" si="3"/>
        <v>3.7527315908990486</v>
      </c>
      <c r="AB37" s="5">
        <v>3.4790944190491651</v>
      </c>
      <c r="AC37" s="6">
        <v>0.43359731697475351</v>
      </c>
      <c r="AD37" s="6">
        <v>2.9701267714101869</v>
      </c>
      <c r="AE37" s="7">
        <v>4.0055935557582396</v>
      </c>
      <c r="AF37" s="5">
        <v>2.9575592449530275</v>
      </c>
      <c r="AG37" s="6">
        <v>0.2403163932206008</v>
      </c>
      <c r="AH37" s="6">
        <v>2.6802892303311388</v>
      </c>
      <c r="AI37" s="7">
        <v>3.2737243022829445</v>
      </c>
      <c r="AJ37" s="5">
        <v>3.3532683181745826</v>
      </c>
      <c r="AK37" s="6">
        <v>0.25257060156187616</v>
      </c>
      <c r="AL37" s="6">
        <v>3.0519483241892686</v>
      </c>
      <c r="AM37" s="7">
        <v>3.6940266620292017</v>
      </c>
      <c r="AN37" s="5">
        <v>3.5424470618482715</v>
      </c>
      <c r="AO37" s="6">
        <v>0.32338427697399524</v>
      </c>
      <c r="AP37" s="6">
        <v>3.175243072940809</v>
      </c>
      <c r="AQ37" s="7">
        <v>4.0375818435258086</v>
      </c>
      <c r="AR37" s="19">
        <f t="shared" si="6"/>
        <v>-0.26864418124796735</v>
      </c>
      <c r="AS37" s="19">
        <f t="shared" si="7"/>
        <v>-0.24013944738835016</v>
      </c>
      <c r="AT37" s="19">
        <f t="shared" si="8"/>
        <v>-0.25599951998457043</v>
      </c>
      <c r="AU37" s="19">
        <f t="shared" si="9"/>
        <v>-0.25220443678459364</v>
      </c>
    </row>
    <row r="38" spans="1:49" x14ac:dyDescent="0.25">
      <c r="A38" s="1">
        <v>2075</v>
      </c>
      <c r="C38" s="4">
        <f t="shared" si="4"/>
        <v>4.4845740176743671</v>
      </c>
      <c r="D38" s="4">
        <f t="shared" si="0"/>
        <v>0.42443072484963196</v>
      </c>
      <c r="E38" s="4">
        <f t="shared" si="0"/>
        <v>3.9931416005862115</v>
      </c>
      <c r="F38" s="4">
        <f t="shared" si="0"/>
        <v>4.9954084645846164</v>
      </c>
      <c r="G38" s="5">
        <v>4.7886016743137336</v>
      </c>
      <c r="H38" s="6">
        <v>0.57103110071368557</v>
      </c>
      <c r="I38" s="6">
        <v>4.2015143869791398</v>
      </c>
      <c r="J38" s="7">
        <v>5.4026238465268319</v>
      </c>
      <c r="K38" s="5">
        <v>3.8799776245546695</v>
      </c>
      <c r="L38" s="6">
        <v>0.36390375025607957</v>
      </c>
      <c r="M38" s="6">
        <v>3.3835518519025398</v>
      </c>
      <c r="N38" s="7">
        <v>4.2525176785694043</v>
      </c>
      <c r="O38" s="5">
        <v>4.5176988954227122</v>
      </c>
      <c r="P38" s="6">
        <v>0.26839300687338496</v>
      </c>
      <c r="Q38" s="6">
        <v>4.2096845142298802</v>
      </c>
      <c r="R38" s="7">
        <v>4.892053605340462</v>
      </c>
      <c r="S38" s="5">
        <v>4.7520178764063541</v>
      </c>
      <c r="T38" s="6">
        <v>0.49439504155537767</v>
      </c>
      <c r="U38" s="6">
        <v>4.1778156492332856</v>
      </c>
      <c r="V38" s="7">
        <v>5.4344387279017683</v>
      </c>
      <c r="X38" s="4">
        <f t="shared" si="5"/>
        <v>3.3438031390302623</v>
      </c>
      <c r="Y38" s="4">
        <f t="shared" si="1"/>
        <v>0.31590893829593714</v>
      </c>
      <c r="Z38" s="4">
        <f t="shared" si="2"/>
        <v>2.9775979413794564</v>
      </c>
      <c r="AA38" s="4">
        <f t="shared" si="3"/>
        <v>3.7241818128182689</v>
      </c>
      <c r="AB38" s="5">
        <v>3.5075395999025027</v>
      </c>
      <c r="AC38" s="6">
        <v>0.41826702965771501</v>
      </c>
      <c r="AD38" s="6">
        <v>3.0775117861523564</v>
      </c>
      <c r="AE38" s="7">
        <v>3.9572965917626064</v>
      </c>
      <c r="AF38" s="5">
        <v>2.9312674964060328</v>
      </c>
      <c r="AG38" s="6">
        <v>0.27492406868411684</v>
      </c>
      <c r="AH38" s="6">
        <v>2.5562249388035374</v>
      </c>
      <c r="AI38" s="7">
        <v>3.2127161688241053</v>
      </c>
      <c r="AJ38" s="5">
        <v>3.3881402291294807</v>
      </c>
      <c r="AK38" s="6">
        <v>0.20128679773813357</v>
      </c>
      <c r="AL38" s="6">
        <v>3.1571385753611829</v>
      </c>
      <c r="AM38" s="7">
        <v>3.6688951625584272</v>
      </c>
      <c r="AN38" s="5">
        <v>3.5482652306830325</v>
      </c>
      <c r="AO38" s="6">
        <v>0.36915785710378307</v>
      </c>
      <c r="AP38" s="6">
        <v>3.1195164652007508</v>
      </c>
      <c r="AQ38" s="7">
        <v>4.0578193281279358</v>
      </c>
      <c r="AR38" s="19">
        <f t="shared" si="6"/>
        <v>-0.26752320646816447</v>
      </c>
      <c r="AS38" s="19">
        <f t="shared" si="7"/>
        <v>-0.2445143297076427</v>
      </c>
      <c r="AT38" s="19">
        <f t="shared" si="8"/>
        <v>-0.25002964837645314</v>
      </c>
      <c r="AU38" s="19">
        <f t="shared" si="9"/>
        <v>-0.25331399776501734</v>
      </c>
    </row>
    <row r="39" spans="1:49" x14ac:dyDescent="0.25">
      <c r="A39" s="1">
        <v>2080</v>
      </c>
      <c r="C39" s="4">
        <f t="shared" si="4"/>
        <v>4.46054803506056</v>
      </c>
      <c r="D39" s="4">
        <f t="shared" si="0"/>
        <v>0.43767789510288346</v>
      </c>
      <c r="E39" s="4">
        <f t="shared" si="0"/>
        <v>3.9427022135620309</v>
      </c>
      <c r="F39" s="4">
        <f t="shared" si="0"/>
        <v>5.02806193302869</v>
      </c>
      <c r="G39" s="5">
        <v>4.7937521000651691</v>
      </c>
      <c r="H39" s="6">
        <v>0.56486937812257265</v>
      </c>
      <c r="I39" s="6">
        <v>4.1758071920744655</v>
      </c>
      <c r="J39" s="7">
        <v>5.5562261059436162</v>
      </c>
      <c r="K39" s="5">
        <v>3.8689749871241736</v>
      </c>
      <c r="L39" s="6">
        <v>0.41723774323364454</v>
      </c>
      <c r="M39" s="6">
        <v>3.2754541285754315</v>
      </c>
      <c r="N39" s="7">
        <v>4.2902618127847818</v>
      </c>
      <c r="O39" s="5">
        <v>4.4374807763983348</v>
      </c>
      <c r="P39" s="6">
        <v>0.25643874242043885</v>
      </c>
      <c r="Q39" s="6">
        <v>4.1612341063015394</v>
      </c>
      <c r="R39" s="7">
        <v>4.7624786148567075</v>
      </c>
      <c r="S39" s="5">
        <v>4.7419842766545628</v>
      </c>
      <c r="T39" s="6">
        <v>0.51216571663487775</v>
      </c>
      <c r="U39" s="6">
        <v>4.1583134272966866</v>
      </c>
      <c r="V39" s="7">
        <v>5.5032811985296552</v>
      </c>
      <c r="X39" s="4">
        <f t="shared" si="5"/>
        <v>3.315835507630426</v>
      </c>
      <c r="Y39" s="4">
        <f t="shared" si="1"/>
        <v>0.32516769210595742</v>
      </c>
      <c r="Z39" s="4">
        <f t="shared" si="2"/>
        <v>2.9306268352122635</v>
      </c>
      <c r="AA39" s="4">
        <f t="shared" si="3"/>
        <v>3.7370086832681806</v>
      </c>
      <c r="AB39" s="5">
        <v>3.5014018812319123</v>
      </c>
      <c r="AC39" s="6">
        <v>0.41258593726233539</v>
      </c>
      <c r="AD39" s="6">
        <v>3.0500490748765485</v>
      </c>
      <c r="AE39" s="7">
        <v>4.0583201078830013</v>
      </c>
      <c r="AF39" s="5">
        <v>2.927452267954481</v>
      </c>
      <c r="AG39" s="6">
        <v>0.31570211277417609</v>
      </c>
      <c r="AH39" s="6">
        <v>2.478365884811875</v>
      </c>
      <c r="AI39" s="7">
        <v>3.2462181109345631</v>
      </c>
      <c r="AJ39" s="5">
        <v>3.3013930462021657</v>
      </c>
      <c r="AK39" s="6">
        <v>0.1907850701025029</v>
      </c>
      <c r="AL39" s="6">
        <v>3.0958712914838769</v>
      </c>
      <c r="AM39" s="7">
        <v>3.543184652291794</v>
      </c>
      <c r="AN39" s="5">
        <v>3.5330948351331446</v>
      </c>
      <c r="AO39" s="6">
        <v>0.38159764828481529</v>
      </c>
      <c r="AP39" s="6">
        <v>3.0982210896767532</v>
      </c>
      <c r="AQ39" s="7">
        <v>4.1003118619633643</v>
      </c>
      <c r="AR39" s="19">
        <f t="shared" si="6"/>
        <v>-0.26959054032345303</v>
      </c>
      <c r="AS39" s="19">
        <f t="shared" si="7"/>
        <v>-0.24335197883239112</v>
      </c>
      <c r="AT39" s="19">
        <f t="shared" si="8"/>
        <v>-0.25602087928779055</v>
      </c>
      <c r="AU39" s="19">
        <f t="shared" si="9"/>
        <v>-0.25493324545021084</v>
      </c>
    </row>
    <row r="40" spans="1:49" x14ac:dyDescent="0.25">
      <c r="A40" s="1">
        <v>2085</v>
      </c>
      <c r="C40" s="4">
        <f t="shared" si="4"/>
        <v>4.5050063817875055</v>
      </c>
      <c r="D40" s="4">
        <f t="shared" si="0"/>
        <v>0.45129731006129847</v>
      </c>
      <c r="E40" s="4">
        <f t="shared" si="0"/>
        <v>3.9910883846067833</v>
      </c>
      <c r="F40" s="4">
        <f t="shared" si="0"/>
        <v>4.9925909019341583</v>
      </c>
      <c r="G40" s="5">
        <v>4.8893406210333819</v>
      </c>
      <c r="H40" s="6">
        <v>0.6009213243567445</v>
      </c>
      <c r="I40" s="6">
        <v>4.3436327759190441</v>
      </c>
      <c r="J40" s="7">
        <v>5.6030941558786695</v>
      </c>
      <c r="K40" s="5">
        <v>3.8578028714927153</v>
      </c>
      <c r="L40" s="6">
        <v>0.4104045835999684</v>
      </c>
      <c r="M40" s="6">
        <v>3.3425932007307884</v>
      </c>
      <c r="N40" s="7">
        <v>4.2514278122090898</v>
      </c>
      <c r="O40" s="5">
        <v>4.4658579107878706</v>
      </c>
      <c r="P40" s="6">
        <v>0.2636892458038968</v>
      </c>
      <c r="Q40" s="6">
        <v>4.1312265070452918</v>
      </c>
      <c r="R40" s="7">
        <v>4.7070102949600008</v>
      </c>
      <c r="S40" s="5">
        <v>4.8070241238360554</v>
      </c>
      <c r="T40" s="6">
        <v>0.53017408648458397</v>
      </c>
      <c r="U40" s="6">
        <v>4.1469010547320098</v>
      </c>
      <c r="V40" s="7">
        <v>5.4088313446888732</v>
      </c>
      <c r="X40" s="4">
        <f t="shared" si="5"/>
        <v>3.3452618297629488</v>
      </c>
      <c r="Y40" s="4">
        <f t="shared" si="1"/>
        <v>0.33476038930709101</v>
      </c>
      <c r="Z40" s="4">
        <f t="shared" si="2"/>
        <v>2.9633207815294904</v>
      </c>
      <c r="AA40" s="4">
        <f t="shared" si="3"/>
        <v>3.7065281961882208</v>
      </c>
      <c r="AB40" s="5">
        <v>3.5580901777846945</v>
      </c>
      <c r="AC40" s="6">
        <v>0.43730482851145686</v>
      </c>
      <c r="AD40" s="6">
        <v>3.1609655194435478</v>
      </c>
      <c r="AE40" s="7">
        <v>4.0775057060804842</v>
      </c>
      <c r="AF40" s="5">
        <v>2.9191084643487204</v>
      </c>
      <c r="AG40" s="6">
        <v>0.31054347090851403</v>
      </c>
      <c r="AH40" s="6">
        <v>2.5292614553299502</v>
      </c>
      <c r="AI40" s="7">
        <v>3.2169551751578007</v>
      </c>
      <c r="AJ40" s="5">
        <v>3.3220744719096196</v>
      </c>
      <c r="AK40" s="6">
        <v>0.19615386998456524</v>
      </c>
      <c r="AL40" s="6">
        <v>3.0731479574347378</v>
      </c>
      <c r="AM40" s="7">
        <v>3.5014635602554773</v>
      </c>
      <c r="AN40" s="5">
        <v>3.5817742050087622</v>
      </c>
      <c r="AO40" s="6">
        <v>0.3950393878238278</v>
      </c>
      <c r="AP40" s="6">
        <v>3.0899081939097246</v>
      </c>
      <c r="AQ40" s="7">
        <v>4.0301883432591215</v>
      </c>
      <c r="AR40" s="19">
        <f t="shared" si="6"/>
        <v>-0.27227606878559468</v>
      </c>
      <c r="AS40" s="19">
        <f t="shared" si="7"/>
        <v>-0.24332358039351606</v>
      </c>
      <c r="AT40" s="19">
        <f t="shared" si="8"/>
        <v>-0.25611729296520852</v>
      </c>
      <c r="AU40" s="19">
        <f t="shared" si="9"/>
        <v>-0.25488740793951559</v>
      </c>
    </row>
    <row r="41" spans="1:49" x14ac:dyDescent="0.25">
      <c r="G41" s="5"/>
      <c r="H41" s="6"/>
      <c r="I41" s="6"/>
      <c r="J41" s="7"/>
      <c r="K41" s="5"/>
      <c r="L41" s="6"/>
      <c r="M41" s="6"/>
      <c r="N41" s="7"/>
      <c r="O41" s="5"/>
      <c r="P41" s="6"/>
      <c r="Q41" s="6"/>
      <c r="R41" s="7"/>
      <c r="S41" s="5"/>
      <c r="T41" s="6"/>
      <c r="U41" s="6"/>
      <c r="V41" s="7"/>
      <c r="AB41" s="5"/>
      <c r="AC41" s="6"/>
      <c r="AD41" s="6"/>
      <c r="AE41" s="7"/>
      <c r="AF41" s="5"/>
      <c r="AG41" s="6"/>
      <c r="AH41" s="6"/>
      <c r="AI41" s="7"/>
      <c r="AJ41" s="5"/>
      <c r="AK41" s="6"/>
      <c r="AL41" s="6"/>
      <c r="AM41" s="7"/>
      <c r="AN41" s="5"/>
      <c r="AO41" s="6"/>
      <c r="AP41" s="6"/>
      <c r="AQ41" s="7"/>
    </row>
    <row r="42" spans="1:49" x14ac:dyDescent="0.25">
      <c r="A42" s="1">
        <v>2015</v>
      </c>
      <c r="C42" s="31">
        <f>C26*25.406</f>
        <v>110.23608454670348</v>
      </c>
      <c r="D42" s="31">
        <f t="shared" ref="D42:F42" si="10">D26*25.406</f>
        <v>10.941846490440989</v>
      </c>
      <c r="E42" s="31">
        <f t="shared" si="10"/>
        <v>97.384517444821398</v>
      </c>
      <c r="F42" s="31">
        <f t="shared" si="10"/>
        <v>125.56002609753243</v>
      </c>
      <c r="G42" s="5"/>
      <c r="H42" s="6"/>
      <c r="I42" s="6"/>
      <c r="J42" s="7"/>
      <c r="K42" s="5"/>
      <c r="L42" s="6"/>
      <c r="M42" s="6"/>
      <c r="N42" s="7"/>
      <c r="O42" s="5"/>
      <c r="P42" s="6"/>
      <c r="Q42" s="6"/>
      <c r="R42" s="7"/>
      <c r="S42" s="5"/>
      <c r="T42" s="6"/>
      <c r="U42" s="6"/>
      <c r="V42" s="7"/>
      <c r="X42" s="31">
        <f>X26*25.406</f>
        <v>81.056547145739032</v>
      </c>
      <c r="Y42" s="31">
        <f t="shared" ref="Y42:AA42" si="11">Y26*25.406</f>
        <v>8.0443058125590081</v>
      </c>
      <c r="Z42" s="31">
        <f t="shared" si="11"/>
        <v>71.602652714592594</v>
      </c>
      <c r="AA42" s="31">
        <f t="shared" si="11"/>
        <v>92.308640892811013</v>
      </c>
      <c r="AB42" s="5"/>
      <c r="AC42" s="6"/>
      <c r="AD42" s="6"/>
      <c r="AE42" s="7"/>
      <c r="AF42" s="5"/>
      <c r="AG42" s="6"/>
      <c r="AH42" s="6"/>
      <c r="AI42" s="7"/>
      <c r="AJ42" s="5"/>
      <c r="AK42" s="6"/>
      <c r="AL42" s="6"/>
      <c r="AM42" s="7"/>
      <c r="AN42" s="5"/>
      <c r="AO42" s="6"/>
      <c r="AP42" s="6"/>
      <c r="AQ42" s="7"/>
      <c r="AR42" s="19">
        <f>AVERAGE(AR26:AR40)</f>
        <v>-0.26809594388535124</v>
      </c>
      <c r="AS42" s="19">
        <f t="shared" ref="AS42:AU42" si="12">AVERAGE(AS26:AS40)</f>
        <v>-0.2406986358227092</v>
      </c>
      <c r="AT42" s="19">
        <f t="shared" si="12"/>
        <v>-0.25301821360523663</v>
      </c>
      <c r="AU42" s="19">
        <f t="shared" si="12"/>
        <v>-0.26326267612650395</v>
      </c>
      <c r="AW42" s="19">
        <f>AVERAGE(AR26:AU40)</f>
        <v>-0.2562688673599503</v>
      </c>
    </row>
    <row r="43" spans="1:49" x14ac:dyDescent="0.25">
      <c r="A43" s="32">
        <v>2020</v>
      </c>
      <c r="B43" s="29"/>
      <c r="C43" s="33">
        <f t="shared" ref="C43:F56" si="13">C27*25.406</f>
        <v>111.03366876616117</v>
      </c>
      <c r="D43" s="33">
        <f t="shared" si="13"/>
        <v>11.860370527607873</v>
      </c>
      <c r="E43" s="33">
        <f t="shared" si="13"/>
        <v>97.915933278063932</v>
      </c>
      <c r="F43" s="33">
        <f t="shared" si="13"/>
        <v>126.14509712267471</v>
      </c>
      <c r="G43" s="11"/>
      <c r="H43" s="12"/>
      <c r="I43" s="12"/>
      <c r="J43" s="13"/>
      <c r="K43" s="8"/>
      <c r="L43" s="9"/>
      <c r="M43" s="9"/>
      <c r="N43" s="10"/>
      <c r="O43" s="8"/>
      <c r="P43" s="9"/>
      <c r="Q43" s="9"/>
      <c r="R43" s="10"/>
      <c r="S43" s="8"/>
      <c r="T43" s="9"/>
      <c r="U43" s="9"/>
      <c r="V43" s="10"/>
      <c r="X43" s="33">
        <f t="shared" ref="X43:AA43" si="14">X27*25.406</f>
        <v>81.626852028082851</v>
      </c>
      <c r="Y43" s="33">
        <f t="shared" si="14"/>
        <v>8.7233629337655429</v>
      </c>
      <c r="Z43" s="33">
        <f t="shared" si="14"/>
        <v>71.999134481989913</v>
      </c>
      <c r="AA43" s="33">
        <f t="shared" si="14"/>
        <v>92.718338710539982</v>
      </c>
      <c r="AB43" s="11"/>
      <c r="AC43" s="12"/>
      <c r="AD43" s="12"/>
      <c r="AE43" s="13"/>
      <c r="AF43" s="8"/>
      <c r="AG43" s="9"/>
      <c r="AH43" s="9"/>
      <c r="AI43" s="10"/>
      <c r="AJ43" s="8"/>
      <c r="AK43" s="9"/>
      <c r="AL43" s="9"/>
      <c r="AM43" s="10"/>
      <c r="AN43" s="8"/>
      <c r="AO43" s="9"/>
      <c r="AP43" s="9"/>
      <c r="AQ43" s="10"/>
      <c r="AR43" s="19">
        <f>STDEV(AR26:AR40)</f>
        <v>1.2766292828885917E-2</v>
      </c>
      <c r="AS43" s="19">
        <f t="shared" ref="AS43:AU43" si="15">STDEV(AS26:AS40)</f>
        <v>5.6039482131856836E-3</v>
      </c>
      <c r="AT43" s="19">
        <f t="shared" si="15"/>
        <v>7.2506626605629738E-3</v>
      </c>
      <c r="AU43" s="19">
        <f t="shared" si="15"/>
        <v>1.0120515893252014E-2</v>
      </c>
      <c r="AW43" s="21">
        <f>STDEV(AR26:AU40)</f>
        <v>1.3972243229019561E-2</v>
      </c>
    </row>
    <row r="44" spans="1:49" x14ac:dyDescent="0.25">
      <c r="A44" s="1">
        <v>2025</v>
      </c>
      <c r="C44" s="31">
        <f t="shared" si="13"/>
        <v>111.00462749703483</v>
      </c>
      <c r="D44" s="31">
        <f t="shared" si="13"/>
        <v>10.929073136914484</v>
      </c>
      <c r="E44" s="31">
        <f t="shared" si="13"/>
        <v>100.04260226923954</v>
      </c>
      <c r="F44" s="31">
        <f t="shared" si="13"/>
        <v>125.02229594484469</v>
      </c>
      <c r="X44" s="31">
        <f t="shared" ref="X44:AA44" si="16">X28*25.406</f>
        <v>81.848709273662138</v>
      </c>
      <c r="Y44" s="31">
        <f t="shared" si="16"/>
        <v>8.0400665470627377</v>
      </c>
      <c r="Z44" s="31">
        <f t="shared" si="16"/>
        <v>73.820199796570876</v>
      </c>
      <c r="AA44" s="31">
        <f t="shared" si="16"/>
        <v>92.123779333641806</v>
      </c>
      <c r="AR44" s="20">
        <f>PERCENTILE(AR26:AR40,0.1)</f>
        <v>-0.28197301552374093</v>
      </c>
      <c r="AS44" s="20">
        <f t="shared" ref="AS44:AT44" si="17">PERCENTILE(AS26:AS40,0.1)</f>
        <v>-0.24726647208713495</v>
      </c>
      <c r="AT44" s="20">
        <f t="shared" si="17"/>
        <v>-0.26101057470907979</v>
      </c>
      <c r="AU44" s="20">
        <f>PERCENTILE(AU26:AU40,0.1)</f>
        <v>-0.27674149037044138</v>
      </c>
      <c r="AW44" s="20">
        <f>PERCENTILE(AR26:AU40,0.1)</f>
        <v>-0.27716588724004265</v>
      </c>
    </row>
    <row r="45" spans="1:49" x14ac:dyDescent="0.25">
      <c r="A45" s="1">
        <v>2030</v>
      </c>
      <c r="C45" s="31">
        <f t="shared" si="13"/>
        <v>111.36493053703956</v>
      </c>
      <c r="D45" s="31">
        <f t="shared" si="13"/>
        <v>10.86517412737072</v>
      </c>
      <c r="E45" s="31">
        <f t="shared" si="13"/>
        <v>99.140733124529703</v>
      </c>
      <c r="F45" s="31">
        <f t="shared" si="13"/>
        <v>127.22205106402889</v>
      </c>
      <c r="X45" s="31">
        <f t="shared" ref="X45:AA45" si="18">X29*25.406</f>
        <v>82.611034442572574</v>
      </c>
      <c r="Y45" s="31">
        <f t="shared" si="18"/>
        <v>8.0330822354075124</v>
      </c>
      <c r="Z45" s="31">
        <f t="shared" si="18"/>
        <v>73.574553062332654</v>
      </c>
      <c r="AA45" s="31">
        <f t="shared" si="18"/>
        <v>94.307341402035718</v>
      </c>
      <c r="AR45" s="20">
        <f>PERCENTILE(AR26:AR40,0.9)</f>
        <v>-0.24764979384640329</v>
      </c>
      <c r="AS45" s="20">
        <f t="shared" ref="AS45:AT45" si="19">PERCENTILE(AS26:AS40,0.9)</f>
        <v>-0.23512693541882684</v>
      </c>
      <c r="AT45" s="20">
        <f t="shared" si="19"/>
        <v>-0.24426526572271814</v>
      </c>
      <c r="AU45" s="20">
        <f>PERCENTILE(AU26:AU40,0.9)</f>
        <v>-0.2534472379248468</v>
      </c>
      <c r="AW45" s="20">
        <f>PERCENTILE(AR26:AU40,0.9)</f>
        <v>-0.23827995771473587</v>
      </c>
    </row>
    <row r="46" spans="1:49" x14ac:dyDescent="0.25">
      <c r="A46" s="1">
        <v>2035</v>
      </c>
      <c r="C46" s="31">
        <f t="shared" si="13"/>
        <v>111.40940347103441</v>
      </c>
      <c r="D46" s="31">
        <f t="shared" si="13"/>
        <v>11.045656288189946</v>
      </c>
      <c r="E46" s="31">
        <f t="shared" si="13"/>
        <v>98.464160649108265</v>
      </c>
      <c r="F46" s="31">
        <f t="shared" si="13"/>
        <v>126.32896642048954</v>
      </c>
      <c r="X46" s="31">
        <f t="shared" ref="X46:AA46" si="20">X30*25.406</f>
        <v>82.491425465623166</v>
      </c>
      <c r="Y46" s="31">
        <f t="shared" si="20"/>
        <v>8.1709820651712377</v>
      </c>
      <c r="Z46" s="31">
        <f t="shared" si="20"/>
        <v>72.904043564921338</v>
      </c>
      <c r="AA46" s="31">
        <f t="shared" si="20"/>
        <v>93.537296033558675</v>
      </c>
    </row>
    <row r="47" spans="1:49" x14ac:dyDescent="0.25">
      <c r="A47" s="1">
        <v>2040</v>
      </c>
      <c r="C47" s="31">
        <f t="shared" si="13"/>
        <v>111.31732589218734</v>
      </c>
      <c r="D47" s="31">
        <f t="shared" si="13"/>
        <v>9.704918570691758</v>
      </c>
      <c r="E47" s="31">
        <f t="shared" si="13"/>
        <v>99.878907187977504</v>
      </c>
      <c r="F47" s="31">
        <f t="shared" si="13"/>
        <v>123.04663697520597</v>
      </c>
      <c r="X47" s="31">
        <f t="shared" ref="X47:AA47" si="21">X31*25.406</f>
        <v>82.51682887138351</v>
      </c>
      <c r="Y47" s="31">
        <f t="shared" si="21"/>
        <v>7.1898542377349068</v>
      </c>
      <c r="Z47" s="31">
        <f t="shared" si="21"/>
        <v>74.045743688012521</v>
      </c>
      <c r="AA47" s="31">
        <f t="shared" si="21"/>
        <v>91.214869581832659</v>
      </c>
    </row>
    <row r="48" spans="1:49" x14ac:dyDescent="0.25">
      <c r="A48" s="1">
        <v>2045</v>
      </c>
      <c r="C48" s="31">
        <f t="shared" si="13"/>
        <v>110.77404193973548</v>
      </c>
      <c r="D48" s="31">
        <f t="shared" si="13"/>
        <v>9.483278312588677</v>
      </c>
      <c r="E48" s="31">
        <f t="shared" si="13"/>
        <v>100.09531919091873</v>
      </c>
      <c r="F48" s="31">
        <f t="shared" si="13"/>
        <v>123.28653602971302</v>
      </c>
      <c r="X48" s="31">
        <f t="shared" ref="X48:AA48" si="22">X32*25.406</f>
        <v>82.62521098499731</v>
      </c>
      <c r="Y48" s="31">
        <f t="shared" si="22"/>
        <v>7.0745393379201236</v>
      </c>
      <c r="Z48" s="31">
        <f t="shared" si="22"/>
        <v>74.675044664662451</v>
      </c>
      <c r="AA48" s="31">
        <f t="shared" si="22"/>
        <v>91.963721166682035</v>
      </c>
    </row>
    <row r="49" spans="1:27" x14ac:dyDescent="0.25">
      <c r="A49" s="32">
        <v>2050</v>
      </c>
      <c r="B49" s="29"/>
      <c r="C49" s="33">
        <f t="shared" si="13"/>
        <v>111.15231849301834</v>
      </c>
      <c r="D49" s="33">
        <f t="shared" si="13"/>
        <v>9.6889359997618154</v>
      </c>
      <c r="E49" s="33">
        <f t="shared" si="13"/>
        <v>100.23363345514286</v>
      </c>
      <c r="F49" s="33">
        <f t="shared" si="13"/>
        <v>121.05263417619781</v>
      </c>
      <c r="X49" s="33">
        <f t="shared" ref="X49:AA49" si="23">X33*25.406</f>
        <v>83.305976706164628</v>
      </c>
      <c r="Y49" s="33">
        <f t="shared" si="23"/>
        <v>7.2659282695977483</v>
      </c>
      <c r="Z49" s="33">
        <f t="shared" si="23"/>
        <v>75.125634043496021</v>
      </c>
      <c r="AA49" s="33">
        <f t="shared" si="23"/>
        <v>90.726218556747042</v>
      </c>
    </row>
    <row r="50" spans="1:27" x14ac:dyDescent="0.25">
      <c r="A50" s="1">
        <v>2055</v>
      </c>
      <c r="C50" s="31">
        <f t="shared" si="13"/>
        <v>111.41466086603096</v>
      </c>
      <c r="D50" s="31">
        <f t="shared" si="13"/>
        <v>9.7811818599394158</v>
      </c>
      <c r="E50" s="31">
        <f t="shared" si="13"/>
        <v>100.66070000629061</v>
      </c>
      <c r="F50" s="31">
        <f t="shared" si="13"/>
        <v>123.4646924929764</v>
      </c>
      <c r="X50" s="31">
        <f t="shared" ref="X50:AA50" si="24">X34*25.406</f>
        <v>83.528439873222609</v>
      </c>
      <c r="Y50" s="31">
        <f t="shared" si="24"/>
        <v>7.3435358393642352</v>
      </c>
      <c r="Z50" s="31">
        <f t="shared" si="24"/>
        <v>75.459526182239216</v>
      </c>
      <c r="AA50" s="31">
        <f t="shared" si="24"/>
        <v>92.574250555842696</v>
      </c>
    </row>
    <row r="51" spans="1:27" x14ac:dyDescent="0.25">
      <c r="A51" s="1">
        <v>2060</v>
      </c>
      <c r="C51" s="31">
        <f t="shared" si="13"/>
        <v>111.72549630478451</v>
      </c>
      <c r="D51" s="31">
        <f t="shared" si="13"/>
        <v>10.403819004250195</v>
      </c>
      <c r="E51" s="31">
        <f t="shared" si="13"/>
        <v>100.80463259608125</v>
      </c>
      <c r="F51" s="31">
        <f t="shared" si="13"/>
        <v>123.3825238808933</v>
      </c>
      <c r="X51" s="31">
        <f t="shared" ref="X51:AA51" si="25">X35*25.406</f>
        <v>83.568728422496477</v>
      </c>
      <c r="Y51" s="31">
        <f t="shared" si="25"/>
        <v>7.7873495461769764</v>
      </c>
      <c r="Z51" s="31">
        <f t="shared" si="25"/>
        <v>75.396702604378817</v>
      </c>
      <c r="AA51" s="31">
        <f t="shared" si="25"/>
        <v>92.290672261953745</v>
      </c>
    </row>
    <row r="52" spans="1:27" x14ac:dyDescent="0.25">
      <c r="A52" s="1">
        <v>2065</v>
      </c>
      <c r="C52" s="31">
        <f t="shared" si="13"/>
        <v>113.46927710430107</v>
      </c>
      <c r="D52" s="31">
        <f t="shared" si="13"/>
        <v>10.057021156534574</v>
      </c>
      <c r="E52" s="31">
        <f t="shared" si="13"/>
        <v>102.88503482320425</v>
      </c>
      <c r="F52" s="31">
        <f t="shared" si="13"/>
        <v>124.9273326710628</v>
      </c>
      <c r="X52" s="31">
        <f t="shared" ref="X52:AA52" si="26">X36*25.406</f>
        <v>84.750124408062348</v>
      </c>
      <c r="Y52" s="31">
        <f t="shared" si="26"/>
        <v>7.4989310867512842</v>
      </c>
      <c r="Z52" s="31">
        <f t="shared" si="26"/>
        <v>76.845079078616891</v>
      </c>
      <c r="AA52" s="31">
        <f t="shared" si="26"/>
        <v>93.295936804846633</v>
      </c>
    </row>
    <row r="53" spans="1:27" x14ac:dyDescent="0.25">
      <c r="A53" s="1">
        <v>2070</v>
      </c>
      <c r="C53" s="31">
        <f t="shared" si="13"/>
        <v>113.65089385652222</v>
      </c>
      <c r="D53" s="31">
        <f t="shared" si="13"/>
        <v>10.677240665446858</v>
      </c>
      <c r="E53" s="31">
        <f t="shared" si="13"/>
        <v>101.22184860154884</v>
      </c>
      <c r="F53" s="31">
        <f t="shared" si="13"/>
        <v>127.98058754462416</v>
      </c>
      <c r="X53" s="31">
        <f t="shared" ref="X53:AA53" si="27">X37*25.406</f>
        <v>84.680541983125082</v>
      </c>
      <c r="Y53" s="31">
        <f t="shared" si="27"/>
        <v>7.9385403413263802</v>
      </c>
      <c r="Z53" s="31">
        <f t="shared" si="27"/>
        <v>75.440623393931716</v>
      </c>
      <c r="AA53" s="31">
        <f t="shared" si="27"/>
        <v>95.341898798381223</v>
      </c>
    </row>
    <row r="54" spans="1:27" x14ac:dyDescent="0.25">
      <c r="A54" s="1">
        <v>2075</v>
      </c>
      <c r="C54" s="31">
        <f t="shared" si="13"/>
        <v>113.93508749303497</v>
      </c>
      <c r="D54" s="31">
        <f t="shared" si="13"/>
        <v>10.783086995529748</v>
      </c>
      <c r="E54" s="31">
        <f t="shared" si="13"/>
        <v>101.44975550449328</v>
      </c>
      <c r="F54" s="31">
        <f t="shared" si="13"/>
        <v>126.91334745123676</v>
      </c>
      <c r="X54" s="31">
        <f t="shared" ref="X54:AA54" si="28">X38*25.406</f>
        <v>84.952662550202845</v>
      </c>
      <c r="Y54" s="31">
        <f t="shared" si="28"/>
        <v>8.0259824863465781</v>
      </c>
      <c r="Z54" s="31">
        <f t="shared" si="28"/>
        <v>75.648853298686461</v>
      </c>
      <c r="AA54" s="31">
        <f t="shared" si="28"/>
        <v>94.61656313646094</v>
      </c>
    </row>
    <row r="55" spans="1:27" x14ac:dyDescent="0.25">
      <c r="A55" s="1">
        <v>2080</v>
      </c>
      <c r="C55" s="31">
        <f t="shared" si="13"/>
        <v>113.32468337874859</v>
      </c>
      <c r="D55" s="31">
        <f t="shared" si="13"/>
        <v>11.119644602983858</v>
      </c>
      <c r="E55" s="31">
        <f t="shared" si="13"/>
        <v>100.16829243775695</v>
      </c>
      <c r="F55" s="31">
        <f t="shared" si="13"/>
        <v>127.74294147052689</v>
      </c>
      <c r="X55" s="31">
        <f t="shared" ref="X55:AA55" si="29">X39*25.406</f>
        <v>84.242116906858598</v>
      </c>
      <c r="Y55" s="31">
        <f t="shared" si="29"/>
        <v>8.2612103856439543</v>
      </c>
      <c r="Z55" s="31">
        <f t="shared" si="29"/>
        <v>74.455505375402765</v>
      </c>
      <c r="AA55" s="31">
        <f t="shared" si="29"/>
        <v>94.942442607111388</v>
      </c>
    </row>
    <row r="56" spans="1:27" x14ac:dyDescent="0.25">
      <c r="A56" s="32">
        <v>2085</v>
      </c>
      <c r="B56" s="29"/>
      <c r="C56" s="33">
        <f t="shared" si="13"/>
        <v>114.45419213569336</v>
      </c>
      <c r="D56" s="33">
        <f t="shared" si="13"/>
        <v>11.465659459417349</v>
      </c>
      <c r="E56" s="33">
        <f t="shared" si="13"/>
        <v>101.39759149931993</v>
      </c>
      <c r="F56" s="33">
        <f t="shared" si="13"/>
        <v>126.84176445453922</v>
      </c>
      <c r="X56" s="33">
        <f t="shared" ref="X56:AA56" si="30">X40*25.406</f>
        <v>84.989722046957468</v>
      </c>
      <c r="Y56" s="33">
        <f t="shared" si="30"/>
        <v>8.504922450735954</v>
      </c>
      <c r="Z56" s="33">
        <f t="shared" si="30"/>
        <v>75.286127775538233</v>
      </c>
      <c r="AA56" s="33">
        <f t="shared" si="30"/>
        <v>94.168055352357939</v>
      </c>
    </row>
  </sheetData>
  <mergeCells count="10">
    <mergeCell ref="C2:F2"/>
    <mergeCell ref="AS9:AW12"/>
    <mergeCell ref="AJ2:AM2"/>
    <mergeCell ref="AN2:AQ2"/>
    <mergeCell ref="G2:J2"/>
    <mergeCell ref="K2:N2"/>
    <mergeCell ref="O2:R2"/>
    <mergeCell ref="S2:V2"/>
    <mergeCell ref="AB2:AE2"/>
    <mergeCell ref="AF2:AI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56"/>
  <sheetViews>
    <sheetView zoomScale="80" zoomScaleNormal="80" workbookViewId="0">
      <pane ySplit="2" topLeftCell="A7" activePane="bottomLeft" state="frozen"/>
      <selection pane="bottomLeft" activeCell="A42" sqref="A42:F56"/>
    </sheetView>
  </sheetViews>
  <sheetFormatPr defaultRowHeight="15" x14ac:dyDescent="0.25"/>
  <cols>
    <col min="1" max="1" width="8.85546875" style="1"/>
    <col min="2" max="2" width="8.85546875" style="4"/>
    <col min="3" max="6" width="9.140625" style="4"/>
    <col min="7" max="10" width="7.7109375" customWidth="1"/>
    <col min="11" max="22" width="7.7109375" style="4" customWidth="1"/>
    <col min="23" max="23" width="8.85546875" style="4"/>
    <col min="24" max="27" width="9.140625" style="4"/>
    <col min="28" max="31" width="7.7109375" customWidth="1"/>
    <col min="32" max="43" width="7.7109375" style="4" customWidth="1"/>
  </cols>
  <sheetData>
    <row r="1" spans="1:49" x14ac:dyDescent="0.25">
      <c r="A1" s="3" t="s">
        <v>0</v>
      </c>
    </row>
    <row r="2" spans="1:49" x14ac:dyDescent="0.25">
      <c r="A2" s="1" t="s">
        <v>1</v>
      </c>
      <c r="B2" s="4" t="s">
        <v>2</v>
      </c>
      <c r="C2" s="26" t="s">
        <v>14</v>
      </c>
      <c r="D2" s="27"/>
      <c r="E2" s="27"/>
      <c r="F2" s="28"/>
      <c r="G2" s="22" t="s">
        <v>7</v>
      </c>
      <c r="H2" s="23"/>
      <c r="I2" s="23"/>
      <c r="J2" s="24"/>
      <c r="K2" s="26" t="s">
        <v>8</v>
      </c>
      <c r="L2" s="27"/>
      <c r="M2" s="27"/>
      <c r="N2" s="28"/>
      <c r="O2" s="26" t="s">
        <v>10</v>
      </c>
      <c r="P2" s="27"/>
      <c r="Q2" s="27"/>
      <c r="R2" s="28"/>
      <c r="S2" s="26" t="s">
        <v>9</v>
      </c>
      <c r="T2" s="27"/>
      <c r="U2" s="27"/>
      <c r="V2" s="28"/>
      <c r="AB2" s="22" t="s">
        <v>7</v>
      </c>
      <c r="AC2" s="23"/>
      <c r="AD2" s="23"/>
      <c r="AE2" s="24"/>
      <c r="AF2" s="26" t="s">
        <v>8</v>
      </c>
      <c r="AG2" s="27"/>
      <c r="AH2" s="27"/>
      <c r="AI2" s="28"/>
      <c r="AJ2" s="26" t="s">
        <v>10</v>
      </c>
      <c r="AK2" s="27"/>
      <c r="AL2" s="27"/>
      <c r="AM2" s="28"/>
      <c r="AN2" s="26" t="s">
        <v>9</v>
      </c>
      <c r="AO2" s="27"/>
      <c r="AP2" s="27"/>
      <c r="AQ2" s="28"/>
    </row>
    <row r="3" spans="1:49" x14ac:dyDescent="0.25">
      <c r="A3" s="14"/>
      <c r="B3" s="15" t="s">
        <v>5</v>
      </c>
      <c r="C3" s="16" t="s">
        <v>3</v>
      </c>
      <c r="D3" s="17" t="s">
        <v>4</v>
      </c>
      <c r="E3" s="17">
        <v>0.1</v>
      </c>
      <c r="F3" s="18">
        <v>0.9</v>
      </c>
      <c r="G3" s="16" t="s">
        <v>3</v>
      </c>
      <c r="H3" s="17" t="s">
        <v>4</v>
      </c>
      <c r="I3" s="17">
        <v>0.1</v>
      </c>
      <c r="J3" s="18">
        <v>0.9</v>
      </c>
      <c r="K3" s="16" t="s">
        <v>3</v>
      </c>
      <c r="L3" s="17" t="s">
        <v>4</v>
      </c>
      <c r="M3" s="17">
        <v>0.1</v>
      </c>
      <c r="N3" s="18">
        <v>0.9</v>
      </c>
      <c r="O3" s="16" t="s">
        <v>3</v>
      </c>
      <c r="P3" s="17" t="s">
        <v>4</v>
      </c>
      <c r="Q3" s="17">
        <v>0.1</v>
      </c>
      <c r="R3" s="18">
        <v>0.9</v>
      </c>
      <c r="S3" s="16" t="s">
        <v>3</v>
      </c>
      <c r="T3" s="17" t="s">
        <v>4</v>
      </c>
      <c r="U3" s="17">
        <v>0.1</v>
      </c>
      <c r="V3" s="18">
        <v>0.9</v>
      </c>
      <c r="W3" s="15" t="s">
        <v>6</v>
      </c>
      <c r="X3" s="15"/>
      <c r="Y3" s="15"/>
      <c r="Z3" s="15"/>
      <c r="AA3" s="15"/>
      <c r="AB3" s="16" t="s">
        <v>3</v>
      </c>
      <c r="AC3" s="17" t="s">
        <v>4</v>
      </c>
      <c r="AD3" s="17">
        <v>0.1</v>
      </c>
      <c r="AE3" s="18">
        <v>0.9</v>
      </c>
      <c r="AF3" s="16" t="s">
        <v>3</v>
      </c>
      <c r="AG3" s="17" t="s">
        <v>4</v>
      </c>
      <c r="AH3" s="17">
        <v>0.1</v>
      </c>
      <c r="AI3" s="18">
        <v>0.9</v>
      </c>
      <c r="AJ3" s="16" t="s">
        <v>3</v>
      </c>
      <c r="AK3" s="17" t="s">
        <v>4</v>
      </c>
      <c r="AL3" s="17">
        <v>0.1</v>
      </c>
      <c r="AM3" s="18">
        <v>0.9</v>
      </c>
      <c r="AN3" s="16" t="s">
        <v>3</v>
      </c>
      <c r="AO3" s="17" t="s">
        <v>4</v>
      </c>
      <c r="AP3" s="17">
        <v>0.1</v>
      </c>
      <c r="AQ3" s="18">
        <v>0.9</v>
      </c>
      <c r="AR3" s="15"/>
      <c r="AS3" s="15"/>
      <c r="AT3" s="15"/>
      <c r="AU3" s="15"/>
      <c r="AV3" s="15"/>
    </row>
    <row r="4" spans="1:49" x14ac:dyDescent="0.25">
      <c r="A4" s="43">
        <v>1907.9986301369863</v>
      </c>
      <c r="B4" s="29">
        <v>4.9482559548439244</v>
      </c>
      <c r="G4" s="5"/>
      <c r="H4" s="6"/>
      <c r="I4" s="6"/>
      <c r="J4" s="7"/>
      <c r="K4" s="5"/>
      <c r="L4" s="6"/>
      <c r="M4" s="6"/>
      <c r="N4" s="7"/>
      <c r="O4" s="5"/>
      <c r="P4" s="6"/>
      <c r="Q4" s="6"/>
      <c r="R4" s="7"/>
      <c r="S4" s="5"/>
      <c r="T4" s="6"/>
      <c r="U4" s="6"/>
      <c r="V4" s="7"/>
      <c r="AB4" s="5"/>
      <c r="AC4" s="6"/>
      <c r="AD4" s="6"/>
      <c r="AE4" s="7"/>
      <c r="AF4" s="5"/>
      <c r="AG4" s="6"/>
      <c r="AH4" s="6"/>
      <c r="AI4" s="7"/>
      <c r="AJ4" s="5"/>
      <c r="AK4" s="6"/>
      <c r="AL4" s="6"/>
      <c r="AM4" s="7"/>
      <c r="AN4" s="5"/>
      <c r="AO4" s="6"/>
      <c r="AP4" s="6"/>
      <c r="AQ4" s="7"/>
    </row>
    <row r="5" spans="1:49" x14ac:dyDescent="0.25">
      <c r="A5" s="43">
        <v>1912.2068493150687</v>
      </c>
      <c r="B5" s="29">
        <v>5.6322855441541897</v>
      </c>
      <c r="G5" s="5"/>
      <c r="H5" s="6"/>
      <c r="I5" s="6"/>
      <c r="J5" s="7"/>
      <c r="K5" s="5"/>
      <c r="L5" s="6"/>
      <c r="M5" s="6"/>
      <c r="N5" s="7"/>
      <c r="O5" s="5"/>
      <c r="P5" s="6"/>
      <c r="Q5" s="6"/>
      <c r="R5" s="7"/>
      <c r="S5" s="5"/>
      <c r="T5" s="6"/>
      <c r="U5" s="6"/>
      <c r="V5" s="7"/>
      <c r="AB5" s="5"/>
      <c r="AC5" s="6"/>
      <c r="AD5" s="6"/>
      <c r="AE5" s="7"/>
      <c r="AF5" s="5"/>
      <c r="AG5" s="6"/>
      <c r="AH5" s="6"/>
      <c r="AI5" s="7"/>
      <c r="AJ5" s="5"/>
      <c r="AK5" s="6"/>
      <c r="AL5" s="6"/>
      <c r="AM5" s="7"/>
      <c r="AN5" s="5"/>
      <c r="AO5" s="6"/>
      <c r="AP5" s="6"/>
      <c r="AQ5" s="7"/>
    </row>
    <row r="6" spans="1:49" x14ac:dyDescent="0.25">
      <c r="A6" s="43">
        <v>1917.9986301369863</v>
      </c>
      <c r="B6" s="29">
        <v>5.7272209161459324</v>
      </c>
      <c r="G6" s="5"/>
      <c r="H6" s="6"/>
      <c r="I6" s="6"/>
      <c r="J6" s="7"/>
      <c r="K6" s="5"/>
      <c r="L6" s="6"/>
      <c r="M6" s="6"/>
      <c r="N6" s="7"/>
      <c r="O6" s="5"/>
      <c r="P6" s="6"/>
      <c r="Q6" s="6"/>
      <c r="R6" s="7"/>
      <c r="S6" s="5"/>
      <c r="T6" s="6"/>
      <c r="U6" s="6"/>
      <c r="V6" s="7"/>
      <c r="AB6" s="5"/>
      <c r="AC6" s="6"/>
      <c r="AD6" s="6"/>
      <c r="AE6" s="7"/>
      <c r="AF6" s="5"/>
      <c r="AG6" s="6"/>
      <c r="AH6" s="6"/>
      <c r="AI6" s="7"/>
      <c r="AJ6" s="5"/>
      <c r="AK6" s="6"/>
      <c r="AL6" s="6"/>
      <c r="AM6" s="7"/>
      <c r="AN6" s="5"/>
      <c r="AO6" s="6"/>
      <c r="AP6" s="6"/>
      <c r="AQ6" s="7"/>
    </row>
    <row r="7" spans="1:49" x14ac:dyDescent="0.25">
      <c r="A7" s="43">
        <v>1922.9986301369863</v>
      </c>
      <c r="B7" s="29">
        <v>7.4592167315561193</v>
      </c>
      <c r="G7" s="5"/>
      <c r="H7" s="6"/>
      <c r="I7" s="6"/>
      <c r="J7" s="7"/>
      <c r="K7" s="5"/>
      <c r="L7" s="6"/>
      <c r="M7" s="6"/>
      <c r="N7" s="7"/>
      <c r="O7" s="5"/>
      <c r="P7" s="6"/>
      <c r="Q7" s="6"/>
      <c r="R7" s="7"/>
      <c r="S7" s="5"/>
      <c r="T7" s="6"/>
      <c r="U7" s="6"/>
      <c r="V7" s="7"/>
      <c r="AB7" s="5"/>
      <c r="AC7" s="6"/>
      <c r="AD7" s="6"/>
      <c r="AE7" s="7"/>
      <c r="AF7" s="5"/>
      <c r="AG7" s="6"/>
      <c r="AH7" s="6"/>
      <c r="AI7" s="7"/>
      <c r="AJ7" s="5"/>
      <c r="AK7" s="6"/>
      <c r="AL7" s="6"/>
      <c r="AM7" s="7"/>
      <c r="AN7" s="5"/>
      <c r="AO7" s="6"/>
      <c r="AP7" s="6"/>
      <c r="AQ7" s="7"/>
    </row>
    <row r="8" spans="1:49" x14ac:dyDescent="0.25">
      <c r="A8" s="43">
        <v>1927.9986301369863</v>
      </c>
      <c r="B8" s="29">
        <v>7.4492515364006984</v>
      </c>
      <c r="C8" s="31">
        <f>AVERAGE(B4:B14)*25.406</f>
        <v>168.85618761735509</v>
      </c>
      <c r="D8" s="30">
        <f>STDEV(B4:B14)*25.406</f>
        <v>25.758748692710547</v>
      </c>
      <c r="E8" s="30">
        <f>PERCENTILE(B4:B14,0.9)*25.406</f>
        <v>192.63932741956634</v>
      </c>
      <c r="F8" s="30">
        <f>PERCENTILE(B4:B14,0.1)*25.406</f>
        <v>143.09384653478133</v>
      </c>
      <c r="G8" s="5"/>
      <c r="H8" s="6"/>
      <c r="I8" s="6"/>
      <c r="J8" s="7"/>
      <c r="K8" s="5"/>
      <c r="L8" s="6"/>
      <c r="M8" s="6"/>
      <c r="N8" s="7"/>
      <c r="O8" s="5"/>
      <c r="P8" s="6"/>
      <c r="Q8" s="6"/>
      <c r="R8" s="7"/>
      <c r="S8" s="5"/>
      <c r="T8" s="6"/>
      <c r="U8" s="6"/>
      <c r="V8" s="7"/>
      <c r="AB8" s="5"/>
      <c r="AC8" s="6"/>
      <c r="AD8" s="6"/>
      <c r="AE8" s="7"/>
      <c r="AF8" s="5"/>
      <c r="AG8" s="6"/>
      <c r="AH8" s="6"/>
      <c r="AI8" s="7"/>
      <c r="AJ8" s="5"/>
      <c r="AK8" s="6"/>
      <c r="AL8" s="6"/>
      <c r="AM8" s="7"/>
      <c r="AN8" s="5"/>
      <c r="AO8" s="6"/>
      <c r="AP8" s="6"/>
      <c r="AQ8" s="7"/>
    </row>
    <row r="9" spans="1:49" x14ac:dyDescent="0.25">
      <c r="A9" s="43">
        <v>1932.9986301369863</v>
      </c>
      <c r="B9" s="29">
        <v>7.5824343627318882</v>
      </c>
      <c r="G9" s="5"/>
      <c r="H9" s="6"/>
      <c r="I9" s="6"/>
      <c r="J9" s="7"/>
      <c r="K9" s="5"/>
      <c r="L9" s="6"/>
      <c r="M9" s="6"/>
      <c r="N9" s="7"/>
      <c r="O9" s="5"/>
      <c r="P9" s="6"/>
      <c r="Q9" s="6"/>
      <c r="R9" s="7"/>
      <c r="S9" s="5"/>
      <c r="T9" s="6"/>
      <c r="U9" s="6"/>
      <c r="V9" s="7"/>
      <c r="AB9" s="5"/>
      <c r="AC9" s="6"/>
      <c r="AD9" s="6"/>
      <c r="AE9" s="7"/>
      <c r="AF9" s="5"/>
      <c r="AG9" s="6"/>
      <c r="AH9" s="6"/>
      <c r="AI9" s="7"/>
      <c r="AJ9" s="5"/>
      <c r="AK9" s="6"/>
      <c r="AL9" s="6"/>
      <c r="AM9" s="7"/>
      <c r="AN9" s="5"/>
      <c r="AO9" s="6"/>
      <c r="AP9" s="6"/>
      <c r="AQ9" s="7"/>
    </row>
    <row r="10" spans="1:49" x14ac:dyDescent="0.25">
      <c r="A10" s="43">
        <v>1937.9986301369863</v>
      </c>
      <c r="B10" s="29">
        <v>7.6570857721826115</v>
      </c>
      <c r="G10" s="5"/>
      <c r="H10" s="6"/>
      <c r="I10" s="6"/>
      <c r="J10" s="7"/>
      <c r="K10" s="5"/>
      <c r="L10" s="6"/>
      <c r="M10" s="6"/>
      <c r="N10" s="7"/>
      <c r="O10" s="5"/>
      <c r="P10" s="6"/>
      <c r="Q10" s="6"/>
      <c r="R10" s="7"/>
      <c r="S10" s="5"/>
      <c r="T10" s="6"/>
      <c r="U10" s="6"/>
      <c r="V10" s="7"/>
      <c r="AB10" s="5"/>
      <c r="AC10" s="6"/>
      <c r="AD10" s="6"/>
      <c r="AE10" s="7"/>
      <c r="AF10" s="5"/>
      <c r="AG10" s="6"/>
      <c r="AH10" s="6"/>
      <c r="AI10" s="7"/>
      <c r="AJ10" s="5"/>
      <c r="AK10" s="6"/>
      <c r="AL10" s="6"/>
      <c r="AM10" s="7"/>
      <c r="AN10" s="5"/>
      <c r="AO10" s="6"/>
      <c r="AP10" s="6"/>
      <c r="AQ10" s="7"/>
      <c r="AS10" s="25" t="s">
        <v>11</v>
      </c>
      <c r="AT10" s="25"/>
      <c r="AU10" s="25"/>
      <c r="AV10" s="25"/>
      <c r="AW10" s="25"/>
    </row>
    <row r="11" spans="1:49" x14ac:dyDescent="0.25">
      <c r="A11" s="43">
        <v>1942.9986301369863</v>
      </c>
      <c r="B11" s="29">
        <v>7.2542215537424539</v>
      </c>
      <c r="G11" s="5"/>
      <c r="H11" s="6"/>
      <c r="I11" s="6"/>
      <c r="J11" s="7"/>
      <c r="K11" s="5"/>
      <c r="L11" s="6"/>
      <c r="M11" s="6"/>
      <c r="N11" s="7"/>
      <c r="O11" s="5"/>
      <c r="P11" s="6"/>
      <c r="Q11" s="6"/>
      <c r="R11" s="7"/>
      <c r="S11" s="5"/>
      <c r="T11" s="6"/>
      <c r="U11" s="6"/>
      <c r="V11" s="7"/>
      <c r="AB11" s="5"/>
      <c r="AC11" s="6"/>
      <c r="AD11" s="6"/>
      <c r="AE11" s="7"/>
      <c r="AF11" s="5"/>
      <c r="AG11" s="6"/>
      <c r="AH11" s="6"/>
      <c r="AI11" s="7"/>
      <c r="AJ11" s="5"/>
      <c r="AK11" s="6"/>
      <c r="AL11" s="6"/>
      <c r="AM11" s="7"/>
      <c r="AN11" s="5"/>
      <c r="AO11" s="6"/>
      <c r="AP11" s="6"/>
      <c r="AQ11" s="7"/>
      <c r="AS11" s="25"/>
      <c r="AT11" s="25"/>
      <c r="AU11" s="25"/>
      <c r="AV11" s="25"/>
      <c r="AW11" s="25"/>
    </row>
    <row r="12" spans="1:49" x14ac:dyDescent="0.25">
      <c r="A12" s="43">
        <v>1947.995890410959</v>
      </c>
      <c r="B12" s="29">
        <v>7.5688404154338329</v>
      </c>
      <c r="G12" s="5"/>
      <c r="H12" s="6"/>
      <c r="I12" s="6"/>
      <c r="J12" s="7"/>
      <c r="K12" s="5"/>
      <c r="L12" s="6"/>
      <c r="M12" s="6"/>
      <c r="N12" s="7"/>
      <c r="O12" s="5"/>
      <c r="P12" s="6"/>
      <c r="Q12" s="6"/>
      <c r="R12" s="7"/>
      <c r="S12" s="5"/>
      <c r="T12" s="6"/>
      <c r="U12" s="6"/>
      <c r="V12" s="7"/>
      <c r="AB12" s="5"/>
      <c r="AC12" s="6"/>
      <c r="AD12" s="6"/>
      <c r="AE12" s="7"/>
      <c r="AF12" s="5"/>
      <c r="AG12" s="6"/>
      <c r="AH12" s="6"/>
      <c r="AI12" s="7"/>
      <c r="AJ12" s="5"/>
      <c r="AK12" s="6"/>
      <c r="AL12" s="6"/>
      <c r="AM12" s="7"/>
      <c r="AN12" s="5"/>
      <c r="AO12" s="6"/>
      <c r="AP12" s="6"/>
      <c r="AQ12" s="7"/>
      <c r="AS12" s="25"/>
      <c r="AT12" s="25"/>
      <c r="AU12" s="25"/>
      <c r="AV12" s="25"/>
      <c r="AW12" s="25"/>
    </row>
    <row r="13" spans="1:49" x14ac:dyDescent="0.25">
      <c r="A13" s="43">
        <v>1952.9986301369863</v>
      </c>
      <c r="B13" s="29">
        <v>5.7920612094358432</v>
      </c>
      <c r="G13" s="5"/>
      <c r="H13" s="6"/>
      <c r="I13" s="6"/>
      <c r="J13" s="7"/>
      <c r="K13" s="5"/>
      <c r="L13" s="6"/>
      <c r="M13" s="6"/>
      <c r="N13" s="7"/>
      <c r="O13" s="5"/>
      <c r="P13" s="6"/>
      <c r="Q13" s="6"/>
      <c r="R13" s="7"/>
      <c r="S13" s="5"/>
      <c r="T13" s="6"/>
      <c r="U13" s="6"/>
      <c r="V13" s="7"/>
      <c r="AB13" s="5"/>
      <c r="AC13" s="6"/>
      <c r="AD13" s="6"/>
      <c r="AE13" s="7"/>
      <c r="AF13" s="5"/>
      <c r="AG13" s="6"/>
      <c r="AH13" s="6"/>
      <c r="AI13" s="7"/>
      <c r="AJ13" s="5"/>
      <c r="AK13" s="6"/>
      <c r="AL13" s="6"/>
      <c r="AM13" s="7"/>
      <c r="AN13" s="5"/>
      <c r="AO13" s="6"/>
      <c r="AP13" s="6"/>
      <c r="AQ13" s="7"/>
      <c r="AS13" s="25"/>
      <c r="AT13" s="25"/>
      <c r="AU13" s="25"/>
      <c r="AV13" s="25"/>
      <c r="AW13" s="25"/>
    </row>
    <row r="14" spans="1:49" x14ac:dyDescent="0.25">
      <c r="A14" s="43">
        <v>1957.9972602739726</v>
      </c>
      <c r="B14" s="29">
        <v>6.038551485184148</v>
      </c>
      <c r="G14" s="5"/>
      <c r="H14" s="6"/>
      <c r="I14" s="6"/>
      <c r="J14" s="7"/>
      <c r="K14" s="5"/>
      <c r="L14" s="6"/>
      <c r="M14" s="6"/>
      <c r="N14" s="7"/>
      <c r="O14" s="5"/>
      <c r="P14" s="6"/>
      <c r="Q14" s="6"/>
      <c r="R14" s="7"/>
      <c r="S14" s="5"/>
      <c r="T14" s="6"/>
      <c r="U14" s="6"/>
      <c r="V14" s="7"/>
      <c r="AB14" s="5"/>
      <c r="AC14" s="6"/>
      <c r="AD14" s="6"/>
      <c r="AE14" s="7"/>
      <c r="AF14" s="5"/>
      <c r="AG14" s="6"/>
      <c r="AH14" s="6"/>
      <c r="AI14" s="7"/>
      <c r="AJ14" s="5"/>
      <c r="AK14" s="6"/>
      <c r="AL14" s="6"/>
      <c r="AM14" s="7"/>
      <c r="AN14" s="5"/>
      <c r="AO14" s="6"/>
      <c r="AP14" s="6"/>
      <c r="AQ14" s="7"/>
    </row>
    <row r="15" spans="1:49" x14ac:dyDescent="0.25">
      <c r="A15" s="2">
        <v>1962.9986301369863</v>
      </c>
      <c r="B15" s="4">
        <v>5.95316460178549</v>
      </c>
      <c r="G15" s="5"/>
      <c r="H15" s="6"/>
      <c r="I15" s="6"/>
      <c r="J15" s="7"/>
      <c r="K15" s="5"/>
      <c r="L15" s="6"/>
      <c r="M15" s="6"/>
      <c r="N15" s="7"/>
      <c r="O15" s="5"/>
      <c r="P15" s="6"/>
      <c r="Q15" s="6"/>
      <c r="R15" s="7"/>
      <c r="S15" s="5"/>
      <c r="T15" s="6"/>
      <c r="U15" s="6"/>
      <c r="V15" s="7"/>
      <c r="AB15" s="5"/>
      <c r="AC15" s="6"/>
      <c r="AD15" s="6"/>
      <c r="AE15" s="7"/>
      <c r="AF15" s="5"/>
      <c r="AG15" s="6"/>
      <c r="AH15" s="6"/>
      <c r="AI15" s="7"/>
      <c r="AJ15" s="5"/>
      <c r="AK15" s="6"/>
      <c r="AL15" s="6"/>
      <c r="AM15" s="7"/>
      <c r="AN15" s="5"/>
      <c r="AO15" s="6"/>
      <c r="AP15" s="6"/>
      <c r="AQ15" s="7"/>
    </row>
    <row r="16" spans="1:49" x14ac:dyDescent="0.25">
      <c r="A16" s="2">
        <v>1967.9986301369863</v>
      </c>
      <c r="B16" s="4">
        <v>5.8864123813302509</v>
      </c>
      <c r="G16" s="5"/>
      <c r="H16" s="6"/>
      <c r="I16" s="6"/>
      <c r="J16" s="7"/>
      <c r="K16" s="5"/>
      <c r="L16" s="6"/>
      <c r="M16" s="6"/>
      <c r="N16" s="7"/>
      <c r="O16" s="5"/>
      <c r="P16" s="6"/>
      <c r="Q16" s="6"/>
      <c r="R16" s="7"/>
      <c r="S16" s="5"/>
      <c r="T16" s="6"/>
      <c r="U16" s="6"/>
      <c r="V16" s="7"/>
      <c r="AB16" s="5"/>
      <c r="AC16" s="6"/>
      <c r="AD16" s="6"/>
      <c r="AE16" s="7"/>
      <c r="AF16" s="5"/>
      <c r="AG16" s="6"/>
      <c r="AH16" s="6"/>
      <c r="AI16" s="7"/>
      <c r="AJ16" s="5"/>
      <c r="AK16" s="6"/>
      <c r="AL16" s="6"/>
      <c r="AM16" s="7"/>
      <c r="AN16" s="5"/>
      <c r="AO16" s="6"/>
      <c r="AP16" s="6"/>
      <c r="AQ16" s="7"/>
    </row>
    <row r="17" spans="1:47" x14ac:dyDescent="0.25">
      <c r="A17" s="2">
        <v>1972.9986301369863</v>
      </c>
      <c r="B17" s="4">
        <v>6.235134335342563</v>
      </c>
      <c r="G17" s="5"/>
      <c r="H17" s="6"/>
      <c r="I17" s="6"/>
      <c r="J17" s="7"/>
      <c r="K17" s="5"/>
      <c r="L17" s="6"/>
      <c r="M17" s="6"/>
      <c r="N17" s="7"/>
      <c r="O17" s="5"/>
      <c r="P17" s="6"/>
      <c r="Q17" s="6"/>
      <c r="R17" s="7"/>
      <c r="S17" s="5"/>
      <c r="T17" s="6"/>
      <c r="U17" s="6"/>
      <c r="V17" s="7"/>
      <c r="AB17" s="5"/>
      <c r="AC17" s="6"/>
      <c r="AD17" s="6"/>
      <c r="AE17" s="7"/>
      <c r="AF17" s="5"/>
      <c r="AG17" s="6"/>
      <c r="AH17" s="6"/>
      <c r="AI17" s="7"/>
      <c r="AJ17" s="5"/>
      <c r="AK17" s="6"/>
      <c r="AL17" s="6"/>
      <c r="AM17" s="7"/>
      <c r="AN17" s="5"/>
      <c r="AO17" s="6"/>
      <c r="AP17" s="6"/>
      <c r="AQ17" s="7"/>
    </row>
    <row r="18" spans="1:47" x14ac:dyDescent="0.25">
      <c r="A18" s="2">
        <v>1977.2479452054795</v>
      </c>
      <c r="B18" s="4">
        <v>5.8059349516422722</v>
      </c>
      <c r="G18" s="5"/>
      <c r="H18" s="6"/>
      <c r="I18" s="6"/>
      <c r="J18" s="7"/>
      <c r="K18" s="5"/>
      <c r="L18" s="6"/>
      <c r="M18" s="6"/>
      <c r="N18" s="7"/>
      <c r="O18" s="5"/>
      <c r="P18" s="6"/>
      <c r="Q18" s="6"/>
      <c r="R18" s="7"/>
      <c r="S18" s="5"/>
      <c r="T18" s="6"/>
      <c r="U18" s="6"/>
      <c r="V18" s="7"/>
      <c r="AB18" s="5"/>
      <c r="AC18" s="6"/>
      <c r="AD18" s="6"/>
      <c r="AE18" s="7"/>
      <c r="AF18" s="5"/>
      <c r="AG18" s="6"/>
      <c r="AH18" s="6"/>
      <c r="AI18" s="7"/>
      <c r="AJ18" s="5"/>
      <c r="AK18" s="6"/>
      <c r="AL18" s="6"/>
      <c r="AM18" s="7"/>
      <c r="AN18" s="5"/>
      <c r="AO18" s="6"/>
      <c r="AP18" s="6"/>
      <c r="AQ18" s="7"/>
    </row>
    <row r="19" spans="1:47" x14ac:dyDescent="0.25">
      <c r="A19" s="2"/>
      <c r="G19" s="5"/>
      <c r="H19" s="6"/>
      <c r="I19" s="6"/>
      <c r="J19" s="7"/>
      <c r="K19" s="5"/>
      <c r="L19" s="6"/>
      <c r="M19" s="6"/>
      <c r="N19" s="7"/>
      <c r="O19" s="5"/>
      <c r="P19" s="6"/>
      <c r="Q19" s="6"/>
      <c r="R19" s="7"/>
      <c r="S19" s="5"/>
      <c r="T19" s="6"/>
      <c r="U19" s="6"/>
      <c r="V19" s="7"/>
      <c r="AB19" s="5"/>
      <c r="AC19" s="6"/>
      <c r="AD19" s="6"/>
      <c r="AE19" s="7"/>
      <c r="AF19" s="5"/>
      <c r="AG19" s="6"/>
      <c r="AH19" s="6"/>
      <c r="AI19" s="7"/>
      <c r="AJ19" s="5"/>
      <c r="AK19" s="6"/>
      <c r="AL19" s="6"/>
      <c r="AM19" s="7"/>
      <c r="AN19" s="5"/>
      <c r="AO19" s="6"/>
      <c r="AP19" s="6"/>
      <c r="AQ19" s="7"/>
    </row>
    <row r="20" spans="1:47" x14ac:dyDescent="0.25">
      <c r="A20" s="2">
        <v>1964.9984668623242</v>
      </c>
      <c r="B20" s="4">
        <v>5.0293503701475926</v>
      </c>
      <c r="G20" s="5"/>
      <c r="H20" s="6"/>
      <c r="I20" s="6"/>
      <c r="J20" s="7"/>
      <c r="K20" s="5"/>
      <c r="L20" s="6"/>
      <c r="M20" s="6"/>
      <c r="N20" s="7"/>
      <c r="O20" s="5"/>
      <c r="P20" s="6"/>
      <c r="Q20" s="6"/>
      <c r="R20" s="7"/>
      <c r="S20" s="5"/>
      <c r="T20" s="6"/>
      <c r="U20" s="6"/>
      <c r="V20" s="7"/>
      <c r="W20" s="4">
        <v>5.0293503701475926</v>
      </c>
      <c r="AB20" s="5"/>
      <c r="AC20" s="6"/>
      <c r="AD20" s="6"/>
      <c r="AE20" s="7"/>
      <c r="AF20" s="5"/>
      <c r="AG20" s="6"/>
      <c r="AH20" s="6"/>
      <c r="AI20" s="7"/>
      <c r="AJ20" s="5"/>
      <c r="AK20" s="6"/>
      <c r="AL20" s="6"/>
      <c r="AM20" s="7"/>
      <c r="AN20" s="5"/>
      <c r="AO20" s="6"/>
      <c r="AP20" s="6"/>
      <c r="AQ20" s="7"/>
    </row>
    <row r="21" spans="1:47" x14ac:dyDescent="0.25">
      <c r="A21" s="2">
        <v>1969.9973170090675</v>
      </c>
      <c r="B21" s="4">
        <v>5.0570655797481781</v>
      </c>
      <c r="G21" s="5"/>
      <c r="H21" s="6"/>
      <c r="I21" s="6"/>
      <c r="J21" s="7"/>
      <c r="K21" s="5"/>
      <c r="L21" s="6"/>
      <c r="M21" s="6"/>
      <c r="N21" s="7"/>
      <c r="O21" s="5"/>
      <c r="P21" s="6"/>
      <c r="Q21" s="6"/>
      <c r="R21" s="7"/>
      <c r="S21" s="5"/>
      <c r="T21" s="6"/>
      <c r="U21" s="6"/>
      <c r="V21" s="7"/>
      <c r="W21" s="4">
        <v>5.0570655797481781</v>
      </c>
      <c r="AB21" s="5"/>
      <c r="AC21" s="6"/>
      <c r="AD21" s="6"/>
      <c r="AE21" s="7"/>
      <c r="AF21" s="5"/>
      <c r="AG21" s="6"/>
      <c r="AH21" s="6"/>
      <c r="AI21" s="7"/>
      <c r="AJ21" s="5"/>
      <c r="AK21" s="6"/>
      <c r="AL21" s="6"/>
      <c r="AM21" s="7"/>
      <c r="AN21" s="5"/>
      <c r="AO21" s="6"/>
      <c r="AP21" s="6"/>
      <c r="AQ21" s="7"/>
    </row>
    <row r="22" spans="1:47" x14ac:dyDescent="0.25">
      <c r="A22" s="2">
        <v>1974.9964409303957</v>
      </c>
      <c r="B22" s="4">
        <v>4.9892391214605363</v>
      </c>
      <c r="C22" s="31">
        <f>AVERAGE(B20:B24)*25.406</f>
        <v>128.98930557019651</v>
      </c>
      <c r="D22" s="30">
        <f>STDEV(B20:B24)*25.406</f>
        <v>6.5614253960993381</v>
      </c>
      <c r="E22" s="30">
        <f>PERCENTILE(B20:B24,0.9)*25.406</f>
        <v>135.29955647518935</v>
      </c>
      <c r="F22" s="30">
        <f>PERCENTILE(B20:B24,0.1)*25.406</f>
        <v>123.95567148523658</v>
      </c>
      <c r="G22" s="5"/>
      <c r="H22" s="6"/>
      <c r="I22" s="6"/>
      <c r="J22" s="7"/>
      <c r="K22" s="5"/>
      <c r="L22" s="6"/>
      <c r="M22" s="6"/>
      <c r="N22" s="7"/>
      <c r="O22" s="5"/>
      <c r="P22" s="6"/>
      <c r="Q22" s="6"/>
      <c r="R22" s="7"/>
      <c r="S22" s="5"/>
      <c r="T22" s="6"/>
      <c r="U22" s="6"/>
      <c r="V22" s="7"/>
      <c r="W22" s="4">
        <v>4.9892391214605363</v>
      </c>
      <c r="AB22" s="5"/>
      <c r="AC22" s="6"/>
      <c r="AD22" s="6"/>
      <c r="AE22" s="7"/>
      <c r="AF22" s="5"/>
      <c r="AG22" s="6"/>
      <c r="AH22" s="6"/>
      <c r="AI22" s="7"/>
      <c r="AJ22" s="5"/>
      <c r="AK22" s="6"/>
      <c r="AL22" s="6"/>
      <c r="AM22" s="7"/>
      <c r="AN22" s="5"/>
      <c r="AO22" s="6"/>
      <c r="AP22" s="6"/>
      <c r="AQ22" s="7"/>
    </row>
    <row r="23" spans="1:47" x14ac:dyDescent="0.25">
      <c r="A23" s="2">
        <v>1979.9983025975732</v>
      </c>
      <c r="B23" s="4">
        <v>4.8054939671275836</v>
      </c>
      <c r="G23" s="5"/>
      <c r="H23" s="6"/>
      <c r="I23" s="6"/>
      <c r="J23" s="7"/>
      <c r="K23" s="5"/>
      <c r="L23" s="6"/>
      <c r="M23" s="6"/>
      <c r="N23" s="7"/>
      <c r="O23" s="5"/>
      <c r="P23" s="6"/>
      <c r="Q23" s="6"/>
      <c r="R23" s="7"/>
      <c r="S23" s="5"/>
      <c r="T23" s="6"/>
      <c r="U23" s="6"/>
      <c r="V23" s="7"/>
      <c r="W23" s="4">
        <v>4.8054939671275836</v>
      </c>
      <c r="AB23" s="5"/>
      <c r="AC23" s="6"/>
      <c r="AD23" s="6"/>
      <c r="AE23" s="7"/>
      <c r="AF23" s="5"/>
      <c r="AG23" s="6"/>
      <c r="AH23" s="6"/>
      <c r="AI23" s="7"/>
      <c r="AJ23" s="5"/>
      <c r="AK23" s="6"/>
      <c r="AL23" s="6"/>
      <c r="AM23" s="7"/>
      <c r="AN23" s="5"/>
      <c r="AO23" s="6"/>
      <c r="AP23" s="6"/>
      <c r="AQ23" s="7"/>
    </row>
    <row r="24" spans="1:47" x14ac:dyDescent="0.25">
      <c r="A24" s="2">
        <v>1984.9974265189014</v>
      </c>
      <c r="B24" s="4">
        <v>5.5044499480146731</v>
      </c>
      <c r="G24" s="5"/>
      <c r="H24" s="6"/>
      <c r="I24" s="6"/>
      <c r="J24" s="7"/>
      <c r="K24" s="5"/>
      <c r="L24" s="6"/>
      <c r="M24" s="6"/>
      <c r="N24" s="7"/>
      <c r="O24" s="5"/>
      <c r="P24" s="6"/>
      <c r="Q24" s="6"/>
      <c r="R24" s="7"/>
      <c r="S24" s="5"/>
      <c r="T24" s="6"/>
      <c r="U24" s="6"/>
      <c r="V24" s="7"/>
      <c r="W24" s="4">
        <v>5.5044499480146731</v>
      </c>
      <c r="AB24" s="5"/>
      <c r="AC24" s="6"/>
      <c r="AD24" s="6"/>
      <c r="AE24" s="7"/>
      <c r="AF24" s="5"/>
      <c r="AG24" s="6"/>
      <c r="AH24" s="6"/>
      <c r="AI24" s="7"/>
      <c r="AJ24" s="5"/>
      <c r="AK24" s="6"/>
      <c r="AL24" s="6"/>
      <c r="AM24" s="7"/>
      <c r="AN24" s="5"/>
      <c r="AO24" s="6"/>
      <c r="AP24" s="6"/>
      <c r="AQ24" s="7"/>
    </row>
    <row r="25" spans="1:47" x14ac:dyDescent="0.25">
      <c r="A25" s="2"/>
      <c r="G25" s="5"/>
      <c r="H25" s="6"/>
      <c r="I25" s="6"/>
      <c r="J25" s="7"/>
      <c r="K25" s="5"/>
      <c r="L25" s="6"/>
      <c r="M25" s="6"/>
      <c r="N25" s="7"/>
      <c r="O25" s="5"/>
      <c r="P25" s="6"/>
      <c r="Q25" s="6"/>
      <c r="R25" s="7"/>
      <c r="S25" s="5"/>
      <c r="T25" s="6"/>
      <c r="U25" s="6"/>
      <c r="V25" s="7"/>
      <c r="AB25" s="5"/>
      <c r="AC25" s="6"/>
      <c r="AD25" s="6"/>
      <c r="AE25" s="7"/>
      <c r="AF25" s="5"/>
      <c r="AG25" s="6"/>
      <c r="AH25" s="6"/>
      <c r="AI25" s="7"/>
      <c r="AJ25" s="5"/>
      <c r="AK25" s="6"/>
      <c r="AL25" s="6"/>
      <c r="AM25" s="7"/>
      <c r="AN25" s="5"/>
      <c r="AO25" s="6"/>
      <c r="AP25" s="6"/>
      <c r="AQ25" s="7"/>
      <c r="AR25" t="s">
        <v>12</v>
      </c>
    </row>
    <row r="26" spans="1:47" x14ac:dyDescent="0.25">
      <c r="A26" s="1">
        <v>2015</v>
      </c>
      <c r="C26" s="4">
        <f>AVERAGE(G26,K26,O26,S26)</f>
        <v>5.7410383489640946</v>
      </c>
      <c r="D26" s="4">
        <f t="shared" ref="D26:F40" si="0">AVERAGE(H26,L26,P26,T26)</f>
        <v>0.93661330712775104</v>
      </c>
      <c r="E26" s="4">
        <f t="shared" si="0"/>
        <v>4.7610633295279552</v>
      </c>
      <c r="F26" s="4">
        <f t="shared" si="0"/>
        <v>7.0531327997666402</v>
      </c>
      <c r="G26" s="5">
        <v>5.5657287489892715</v>
      </c>
      <c r="H26" s="6">
        <v>0.7905823703077075</v>
      </c>
      <c r="I26" s="6">
        <v>4.7791453445024148</v>
      </c>
      <c r="J26" s="7">
        <v>6.5303032339241245</v>
      </c>
      <c r="K26" s="5">
        <v>5.7997726039972335</v>
      </c>
      <c r="L26" s="6">
        <v>0.86492595083416757</v>
      </c>
      <c r="M26" s="6">
        <v>4.8196826885866653</v>
      </c>
      <c r="N26" s="7">
        <v>7.1729191674008677</v>
      </c>
      <c r="O26" s="5">
        <v>6.0371685002204689</v>
      </c>
      <c r="P26" s="6">
        <v>1.2767757251904113</v>
      </c>
      <c r="Q26" s="6">
        <v>4.7162790509744577</v>
      </c>
      <c r="R26" s="7">
        <v>7.9861104891912866</v>
      </c>
      <c r="S26" s="5">
        <v>5.5614835426494063</v>
      </c>
      <c r="T26" s="6">
        <v>0.8141691821787177</v>
      </c>
      <c r="U26" s="6">
        <v>4.7291462340482848</v>
      </c>
      <c r="V26" s="7">
        <v>6.5231983085502812</v>
      </c>
      <c r="X26" s="4">
        <f>AVERAGE(AB26,AF26,AJ26,AN26)</f>
        <v>4.5602948398068728</v>
      </c>
      <c r="Y26" s="4">
        <f t="shared" ref="Y26:Y40" si="1">AVERAGE(AC26,AG26,AK26,AO26)</f>
        <v>0.74606186603013136</v>
      </c>
      <c r="Z26" s="4">
        <f t="shared" ref="Z26:Z40" si="2">AVERAGE(AD26,AH26,AL26,AP26)</f>
        <v>3.7796387324265788</v>
      </c>
      <c r="AA26" s="4">
        <f t="shared" ref="AA26:AA40" si="3">AVERAGE(AE26,AI26,AM26,AQ26)</f>
        <v>5.6068033418917569</v>
      </c>
      <c r="AB26" s="5">
        <v>4.3194182309003484</v>
      </c>
      <c r="AC26" s="6">
        <v>0.61355054429407041</v>
      </c>
      <c r="AD26" s="6">
        <v>3.7089711806230259</v>
      </c>
      <c r="AE26" s="7">
        <v>5.0679995583762025</v>
      </c>
      <c r="AF26" s="5">
        <v>4.5892063755969703</v>
      </c>
      <c r="AG26" s="6">
        <v>0.68439298555459827</v>
      </c>
      <c r="AH26" s="6">
        <v>3.8136871965587194</v>
      </c>
      <c r="AI26" s="7">
        <v>5.6757408647350251</v>
      </c>
      <c r="AJ26" s="5">
        <v>4.9172488242999339</v>
      </c>
      <c r="AK26" s="6">
        <v>1.0399285581242221</v>
      </c>
      <c r="AL26" s="6">
        <v>3.8413898200170586</v>
      </c>
      <c r="AM26" s="7">
        <v>6.5046540298272522</v>
      </c>
      <c r="AN26" s="5">
        <v>4.4153059284302376</v>
      </c>
      <c r="AO26" s="6">
        <v>0.64637537614763474</v>
      </c>
      <c r="AP26" s="6">
        <v>3.7545067325075121</v>
      </c>
      <c r="AQ26" s="7">
        <v>5.1788189146285522</v>
      </c>
      <c r="AR26" s="19">
        <f>(AB26-G26)/G26</f>
        <v>-0.22392584588590511</v>
      </c>
      <c r="AS26" s="19">
        <f>(AF26-K26)/K26</f>
        <v>-0.20872649861581377</v>
      </c>
      <c r="AT26" s="19">
        <f>(AJ26-O26)/O26</f>
        <v>-0.18550412761870685</v>
      </c>
      <c r="AU26" s="19">
        <f>(AN26-S26)/S26</f>
        <v>-0.20609206256378618</v>
      </c>
    </row>
    <row r="27" spans="1:47" x14ac:dyDescent="0.25">
      <c r="A27" s="1">
        <v>2020</v>
      </c>
      <c r="C27" s="4">
        <f t="shared" ref="C27:C40" si="4">AVERAGE(G27,K27,O27,S27)</f>
        <v>5.7410088621413502</v>
      </c>
      <c r="D27" s="4">
        <f t="shared" si="0"/>
        <v>0.93176403588097001</v>
      </c>
      <c r="E27" s="4">
        <f t="shared" si="0"/>
        <v>4.7848711440049208</v>
      </c>
      <c r="F27" s="4">
        <f t="shared" si="0"/>
        <v>6.8053671025744515</v>
      </c>
      <c r="G27" s="5">
        <v>5.5700772322485035</v>
      </c>
      <c r="H27" s="6">
        <v>0.75391727425083432</v>
      </c>
      <c r="I27" s="6">
        <v>4.6980248258546</v>
      </c>
      <c r="J27" s="7">
        <v>6.4852268661231145</v>
      </c>
      <c r="K27" s="5">
        <v>5.8296199012204184</v>
      </c>
      <c r="L27" s="6">
        <v>0.88995884537599534</v>
      </c>
      <c r="M27" s="6">
        <v>5.0106389996597649</v>
      </c>
      <c r="N27" s="7">
        <v>7.0207752723780184</v>
      </c>
      <c r="O27" s="5">
        <v>6.0628869237694687</v>
      </c>
      <c r="P27" s="6">
        <v>1.3276750793921499</v>
      </c>
      <c r="Q27" s="6">
        <v>4.7269495258013654</v>
      </c>
      <c r="R27" s="7">
        <v>7.2881120518686879</v>
      </c>
      <c r="S27" s="5">
        <v>5.5014513913270093</v>
      </c>
      <c r="T27" s="6">
        <v>0.75550494450490024</v>
      </c>
      <c r="U27" s="6">
        <v>4.7038712247039536</v>
      </c>
      <c r="V27" s="7">
        <v>6.4273542199279845</v>
      </c>
      <c r="X27" s="4">
        <f t="shared" ref="X27:X40" si="5">AVERAGE(AB27,AF27,AJ27,AN27)</f>
        <v>4.5383695970062208</v>
      </c>
      <c r="Y27" s="4">
        <f t="shared" si="1"/>
        <v>0.73912023155817264</v>
      </c>
      <c r="Z27" s="4">
        <f t="shared" si="2"/>
        <v>3.7806449503250383</v>
      </c>
      <c r="AA27" s="4">
        <f t="shared" si="3"/>
        <v>5.3809894998035261</v>
      </c>
      <c r="AB27" s="5">
        <v>4.2774221253699087</v>
      </c>
      <c r="AC27" s="6">
        <v>0.57895470657187109</v>
      </c>
      <c r="AD27" s="6">
        <v>3.607748061248254</v>
      </c>
      <c r="AE27" s="7">
        <v>4.9801917870356691</v>
      </c>
      <c r="AF27" s="5">
        <v>4.6182449918019453</v>
      </c>
      <c r="AG27" s="6">
        <v>0.70502846672852582</v>
      </c>
      <c r="AH27" s="6">
        <v>3.9694454969631621</v>
      </c>
      <c r="AI27" s="7">
        <v>5.5618823850657737</v>
      </c>
      <c r="AJ27" s="5">
        <v>4.9125585765605662</v>
      </c>
      <c r="AK27" s="6">
        <v>1.0757716052039694</v>
      </c>
      <c r="AL27" s="6">
        <v>3.8300922853938011</v>
      </c>
      <c r="AM27" s="7">
        <v>5.9053183438034553</v>
      </c>
      <c r="AN27" s="5">
        <v>4.3452526942924621</v>
      </c>
      <c r="AO27" s="6">
        <v>0.596726147728324</v>
      </c>
      <c r="AP27" s="6">
        <v>3.7152939576949362</v>
      </c>
      <c r="AQ27" s="7">
        <v>5.0765654833092055</v>
      </c>
      <c r="AR27" s="19">
        <f t="shared" ref="AR27:AR40" si="6">(AB27-G27)/G27</f>
        <v>-0.23207130762831121</v>
      </c>
      <c r="AS27" s="19">
        <f t="shared" ref="AS27:AS40" si="7">(AF27-K27)/K27</f>
        <v>-0.20779655105213196</v>
      </c>
      <c r="AT27" s="19">
        <f t="shared" ref="AT27:AT40" si="8">(AJ27-O27)/O27</f>
        <v>-0.18973277279822839</v>
      </c>
      <c r="AU27" s="19">
        <f t="shared" ref="AU27:AU40" si="9">(AN27-S27)/S27</f>
        <v>-0.21016248527748232</v>
      </c>
    </row>
    <row r="28" spans="1:47" x14ac:dyDescent="0.25">
      <c r="A28" s="1">
        <v>2025</v>
      </c>
      <c r="C28" s="4">
        <f t="shared" si="4"/>
        <v>5.6945599620668634</v>
      </c>
      <c r="D28" s="4">
        <f t="shared" si="0"/>
        <v>0.86904203966237126</v>
      </c>
      <c r="E28" s="4">
        <f t="shared" si="0"/>
        <v>4.8154841956208401</v>
      </c>
      <c r="F28" s="4">
        <f t="shared" si="0"/>
        <v>6.6855375663968228</v>
      </c>
      <c r="G28" s="5">
        <v>5.6147119079537484</v>
      </c>
      <c r="H28" s="6">
        <v>0.81913118785199013</v>
      </c>
      <c r="I28" s="6">
        <v>4.6691297961991731</v>
      </c>
      <c r="J28" s="7">
        <v>6.6852786253276468</v>
      </c>
      <c r="K28" s="5">
        <v>5.7031779090010044</v>
      </c>
      <c r="L28" s="6">
        <v>0.80875763716160931</v>
      </c>
      <c r="M28" s="6">
        <v>5.0125725325778818</v>
      </c>
      <c r="N28" s="7">
        <v>6.4137760200860185</v>
      </c>
      <c r="O28" s="5">
        <v>6.0167938990765384</v>
      </c>
      <c r="P28" s="6">
        <v>1.1307147211194859</v>
      </c>
      <c r="Q28" s="6">
        <v>4.9523377831337525</v>
      </c>
      <c r="R28" s="7">
        <v>7.3026064108529987</v>
      </c>
      <c r="S28" s="5">
        <v>5.443556132236159</v>
      </c>
      <c r="T28" s="6">
        <v>0.71756461251639947</v>
      </c>
      <c r="U28" s="6">
        <v>4.6278966705725546</v>
      </c>
      <c r="V28" s="7">
        <v>6.3404892093206255</v>
      </c>
      <c r="X28" s="4">
        <f t="shared" si="5"/>
        <v>4.5223328273108265</v>
      </c>
      <c r="Y28" s="4">
        <f t="shared" si="1"/>
        <v>0.69178491228762207</v>
      </c>
      <c r="Z28" s="4">
        <f t="shared" si="2"/>
        <v>3.8241556955082112</v>
      </c>
      <c r="AA28" s="4">
        <f t="shared" si="3"/>
        <v>5.3097906231077099</v>
      </c>
      <c r="AB28" s="5">
        <v>4.3345926426587837</v>
      </c>
      <c r="AC28" s="6">
        <v>0.63237439043058297</v>
      </c>
      <c r="AD28" s="6">
        <v>3.6045973496082282</v>
      </c>
      <c r="AE28" s="7">
        <v>5.1610768314611715</v>
      </c>
      <c r="AF28" s="5">
        <v>4.5725002622463542</v>
      </c>
      <c r="AG28" s="6">
        <v>0.64841822699915874</v>
      </c>
      <c r="AH28" s="6">
        <v>4.0188101415472079</v>
      </c>
      <c r="AI28" s="7">
        <v>5.1422194786432236</v>
      </c>
      <c r="AJ28" s="5">
        <v>4.9182980792321986</v>
      </c>
      <c r="AK28" s="6">
        <v>0.92427830075666606</v>
      </c>
      <c r="AL28" s="6">
        <v>4.0481814426507308</v>
      </c>
      <c r="AM28" s="7">
        <v>5.9693577154769288</v>
      </c>
      <c r="AN28" s="5">
        <v>4.2639403251059695</v>
      </c>
      <c r="AO28" s="6">
        <v>0.56206873096408028</v>
      </c>
      <c r="AP28" s="6">
        <v>3.625033848226678</v>
      </c>
      <c r="AQ28" s="7">
        <v>4.9665084668495147</v>
      </c>
      <c r="AR28" s="19">
        <f t="shared" si="6"/>
        <v>-0.22799375752147846</v>
      </c>
      <c r="AS28" s="19">
        <f t="shared" si="7"/>
        <v>-0.19825396731358588</v>
      </c>
      <c r="AT28" s="19">
        <f t="shared" si="8"/>
        <v>-0.18257162174242625</v>
      </c>
      <c r="AU28" s="19">
        <f t="shared" si="9"/>
        <v>-0.21669948439488487</v>
      </c>
    </row>
    <row r="29" spans="1:47" x14ac:dyDescent="0.25">
      <c r="A29" s="1">
        <v>2030</v>
      </c>
      <c r="C29" s="4">
        <f t="shared" si="4"/>
        <v>5.7523111258748552</v>
      </c>
      <c r="D29" s="4">
        <f t="shared" si="0"/>
        <v>0.92313875863348849</v>
      </c>
      <c r="E29" s="4">
        <f t="shared" si="0"/>
        <v>4.8370656061468935</v>
      </c>
      <c r="F29" s="4">
        <f t="shared" si="0"/>
        <v>6.8601189169902064</v>
      </c>
      <c r="G29" s="5">
        <v>5.703520078999893</v>
      </c>
      <c r="H29" s="6">
        <v>0.87747466883418745</v>
      </c>
      <c r="I29" s="6">
        <v>4.7696613459635566</v>
      </c>
      <c r="J29" s="7">
        <v>6.982877392710483</v>
      </c>
      <c r="K29" s="5">
        <v>5.8010230049665665</v>
      </c>
      <c r="L29" s="6">
        <v>0.86815285795995933</v>
      </c>
      <c r="M29" s="6">
        <v>4.9433097406104007</v>
      </c>
      <c r="N29" s="7">
        <v>6.7822856302048331</v>
      </c>
      <c r="O29" s="5">
        <v>6.0231104455950968</v>
      </c>
      <c r="P29" s="6">
        <v>1.1243796561659418</v>
      </c>
      <c r="Q29" s="6">
        <v>5.0076481525201491</v>
      </c>
      <c r="R29" s="7">
        <v>7.3969575718617211</v>
      </c>
      <c r="S29" s="5">
        <v>5.4815909739378634</v>
      </c>
      <c r="T29" s="6">
        <v>0.82254785157386534</v>
      </c>
      <c r="U29" s="6">
        <v>4.6276431854934668</v>
      </c>
      <c r="V29" s="7">
        <v>6.2783550731837874</v>
      </c>
      <c r="X29" s="4">
        <f t="shared" si="5"/>
        <v>4.5867410123917196</v>
      </c>
      <c r="Y29" s="4">
        <f t="shared" si="1"/>
        <v>0.73715465946065972</v>
      </c>
      <c r="Z29" s="4">
        <f t="shared" si="2"/>
        <v>3.8569152219339955</v>
      </c>
      <c r="AA29" s="4">
        <f t="shared" si="3"/>
        <v>5.47042267234281</v>
      </c>
      <c r="AB29" s="5">
        <v>4.4100446046600963</v>
      </c>
      <c r="AC29" s="6">
        <v>0.67847616479271899</v>
      </c>
      <c r="AD29" s="6">
        <v>3.6879714620923649</v>
      </c>
      <c r="AE29" s="7">
        <v>5.3992622703496584</v>
      </c>
      <c r="AF29" s="5">
        <v>4.6832642743727719</v>
      </c>
      <c r="AG29" s="6">
        <v>0.7008745286646092</v>
      </c>
      <c r="AH29" s="6">
        <v>3.9908178067108095</v>
      </c>
      <c r="AI29" s="7">
        <v>5.4754542368364865</v>
      </c>
      <c r="AJ29" s="5">
        <v>4.9342415888127746</v>
      </c>
      <c r="AK29" s="6">
        <v>0.92111225772497807</v>
      </c>
      <c r="AL29" s="6">
        <v>4.1023564152599699</v>
      </c>
      <c r="AM29" s="7">
        <v>6.059722133844673</v>
      </c>
      <c r="AN29" s="5">
        <v>4.3194135817212373</v>
      </c>
      <c r="AO29" s="6">
        <v>0.64815568666033274</v>
      </c>
      <c r="AP29" s="6">
        <v>3.6465152036728372</v>
      </c>
      <c r="AQ29" s="7">
        <v>4.9472520483404256</v>
      </c>
      <c r="AR29" s="19">
        <f t="shared" si="6"/>
        <v>-0.22678546869718505</v>
      </c>
      <c r="AS29" s="19">
        <f t="shared" si="7"/>
        <v>-0.1926830370499861</v>
      </c>
      <c r="AT29" s="19">
        <f t="shared" si="8"/>
        <v>-0.1807818180685444</v>
      </c>
      <c r="AU29" s="19">
        <f t="shared" si="9"/>
        <v>-0.21201461359342202</v>
      </c>
    </row>
    <row r="30" spans="1:47" x14ac:dyDescent="0.25">
      <c r="A30" s="1">
        <v>2035</v>
      </c>
      <c r="C30" s="4">
        <f t="shared" si="4"/>
        <v>5.7217926587433601</v>
      </c>
      <c r="D30" s="4">
        <f t="shared" si="0"/>
        <v>0.89936647714577811</v>
      </c>
      <c r="E30" s="4">
        <f t="shared" si="0"/>
        <v>4.8021296092279595</v>
      </c>
      <c r="F30" s="4">
        <f t="shared" si="0"/>
        <v>6.8641193866067898</v>
      </c>
      <c r="G30" s="5">
        <v>5.737585229505596</v>
      </c>
      <c r="H30" s="6">
        <v>0.85928690378783801</v>
      </c>
      <c r="I30" s="6">
        <v>4.7515027288268179</v>
      </c>
      <c r="J30" s="7">
        <v>7.1372731115261505</v>
      </c>
      <c r="K30" s="5">
        <v>5.7277709714938254</v>
      </c>
      <c r="L30" s="6">
        <v>0.94680963683692021</v>
      </c>
      <c r="M30" s="6">
        <v>4.8347758104709726</v>
      </c>
      <c r="N30" s="7">
        <v>6.8583903961164552</v>
      </c>
      <c r="O30" s="5">
        <v>5.94455132409818</v>
      </c>
      <c r="P30" s="6">
        <v>1.0621195396356866</v>
      </c>
      <c r="Q30" s="6">
        <v>4.931100732957991</v>
      </c>
      <c r="R30" s="7">
        <v>7.0910832445212586</v>
      </c>
      <c r="S30" s="5">
        <v>5.477263109875838</v>
      </c>
      <c r="T30" s="6">
        <v>0.72924982832266738</v>
      </c>
      <c r="U30" s="6">
        <v>4.6911391646560556</v>
      </c>
      <c r="V30" s="7">
        <v>6.3697307942632957</v>
      </c>
      <c r="X30" s="4">
        <f t="shared" si="5"/>
        <v>4.5564397549589026</v>
      </c>
      <c r="Y30" s="4">
        <f t="shared" si="1"/>
        <v>0.71716422289372794</v>
      </c>
      <c r="Z30" s="4">
        <f t="shared" si="2"/>
        <v>3.8240735199756579</v>
      </c>
      <c r="AA30" s="4">
        <f t="shared" si="3"/>
        <v>5.4649213665724741</v>
      </c>
      <c r="AB30" s="5">
        <v>4.4585870580116875</v>
      </c>
      <c r="AC30" s="6">
        <v>0.66773831064772193</v>
      </c>
      <c r="AD30" s="6">
        <v>3.6923178873074392</v>
      </c>
      <c r="AE30" s="7">
        <v>5.5462624521723054</v>
      </c>
      <c r="AF30" s="5">
        <v>4.5936895782300162</v>
      </c>
      <c r="AG30" s="6">
        <v>0.75934418169851836</v>
      </c>
      <c r="AH30" s="6">
        <v>3.877504768289779</v>
      </c>
      <c r="AI30" s="7">
        <v>5.5004497635938607</v>
      </c>
      <c r="AJ30" s="5">
        <v>4.8365048322478277</v>
      </c>
      <c r="AK30" s="6">
        <v>0.86414365118668357</v>
      </c>
      <c r="AL30" s="6">
        <v>4.011958383902118</v>
      </c>
      <c r="AM30" s="7">
        <v>5.7693266502668417</v>
      </c>
      <c r="AN30" s="5">
        <v>4.3369775513460791</v>
      </c>
      <c r="AO30" s="6">
        <v>0.57743074804198791</v>
      </c>
      <c r="AP30" s="6">
        <v>3.7145130404032956</v>
      </c>
      <c r="AQ30" s="7">
        <v>5.0436466002568885</v>
      </c>
      <c r="AR30" s="19">
        <f t="shared" si="6"/>
        <v>-0.22291575991179113</v>
      </c>
      <c r="AS30" s="19">
        <f t="shared" si="7"/>
        <v>-0.19799698676988761</v>
      </c>
      <c r="AT30" s="19">
        <f t="shared" si="8"/>
        <v>-0.1863969930511869</v>
      </c>
      <c r="AU30" s="19">
        <f t="shared" si="9"/>
        <v>-0.20818528079722057</v>
      </c>
    </row>
    <row r="31" spans="1:47" x14ac:dyDescent="0.25">
      <c r="A31" s="1">
        <v>2040</v>
      </c>
      <c r="C31" s="4">
        <f t="shared" si="4"/>
        <v>5.7222287048890177</v>
      </c>
      <c r="D31" s="4">
        <f t="shared" si="0"/>
        <v>0.81585734021921552</v>
      </c>
      <c r="E31" s="4">
        <f t="shared" si="0"/>
        <v>4.8431773501597641</v>
      </c>
      <c r="F31" s="4">
        <f t="shared" si="0"/>
        <v>6.8509725675303983</v>
      </c>
      <c r="G31" s="5">
        <v>5.7468145206143655</v>
      </c>
      <c r="H31" s="6">
        <v>0.89870790883901264</v>
      </c>
      <c r="I31" s="6">
        <v>4.6821363818210306</v>
      </c>
      <c r="J31" s="7">
        <v>6.9144897176867319</v>
      </c>
      <c r="K31" s="5">
        <v>5.7795463377204586</v>
      </c>
      <c r="L31" s="6">
        <v>0.86802642303006405</v>
      </c>
      <c r="M31" s="6">
        <v>4.9783626150075095</v>
      </c>
      <c r="N31" s="7">
        <v>6.9866260038238321</v>
      </c>
      <c r="O31" s="5">
        <v>5.8782150661575043</v>
      </c>
      <c r="P31" s="6">
        <v>0.87309978508298458</v>
      </c>
      <c r="Q31" s="6">
        <v>4.9928031364077698</v>
      </c>
      <c r="R31" s="7">
        <v>7.2147441670267405</v>
      </c>
      <c r="S31" s="5">
        <v>5.4843388950637433</v>
      </c>
      <c r="T31" s="6">
        <v>0.62359524392480092</v>
      </c>
      <c r="U31" s="6">
        <v>4.7194072674027483</v>
      </c>
      <c r="V31" s="7">
        <v>6.2880303815842904</v>
      </c>
      <c r="X31" s="4">
        <f t="shared" si="5"/>
        <v>4.5517300661344375</v>
      </c>
      <c r="Y31" s="4">
        <f t="shared" si="1"/>
        <v>0.64932061155128751</v>
      </c>
      <c r="Z31" s="4">
        <f t="shared" si="2"/>
        <v>3.8525690182154104</v>
      </c>
      <c r="AA31" s="4">
        <f t="shared" si="3"/>
        <v>5.4508898662752028</v>
      </c>
      <c r="AB31" s="5">
        <v>4.5379359939310682</v>
      </c>
      <c r="AC31" s="6">
        <v>0.7096590559729925</v>
      </c>
      <c r="AD31" s="6">
        <v>3.697219588233446</v>
      </c>
      <c r="AE31" s="7">
        <v>5.4599833798363928</v>
      </c>
      <c r="AF31" s="5">
        <v>4.5723535572108922</v>
      </c>
      <c r="AG31" s="6">
        <v>0.68671889992320112</v>
      </c>
      <c r="AH31" s="6">
        <v>3.9385157037763823</v>
      </c>
      <c r="AI31" s="7">
        <v>5.5273065384031064</v>
      </c>
      <c r="AJ31" s="5">
        <v>4.7829537842621637</v>
      </c>
      <c r="AK31" s="6">
        <v>0.71041904287297963</v>
      </c>
      <c r="AL31" s="6">
        <v>4.0625166630672034</v>
      </c>
      <c r="AM31" s="7">
        <v>5.8704534502037387</v>
      </c>
      <c r="AN31" s="5">
        <v>4.313676929133627</v>
      </c>
      <c r="AO31" s="6">
        <v>0.49048544743597677</v>
      </c>
      <c r="AP31" s="6">
        <v>3.7120241177846096</v>
      </c>
      <c r="AQ31" s="7">
        <v>4.9458160966575733</v>
      </c>
      <c r="AR31" s="19">
        <f t="shared" si="6"/>
        <v>-0.21035628039619794</v>
      </c>
      <c r="AS31" s="19">
        <f t="shared" si="7"/>
        <v>-0.20887327654607951</v>
      </c>
      <c r="AT31" s="19">
        <f t="shared" si="8"/>
        <v>-0.18632548649011843</v>
      </c>
      <c r="AU31" s="19">
        <f t="shared" si="9"/>
        <v>-0.21345543890144847</v>
      </c>
    </row>
    <row r="32" spans="1:47" x14ac:dyDescent="0.25">
      <c r="A32" s="1">
        <v>2045</v>
      </c>
      <c r="C32" s="4">
        <f t="shared" si="4"/>
        <v>5.6729826322532979</v>
      </c>
      <c r="D32" s="4">
        <f t="shared" si="0"/>
        <v>0.74458741698251774</v>
      </c>
      <c r="E32" s="4">
        <f t="shared" si="0"/>
        <v>4.8820360924475033</v>
      </c>
      <c r="F32" s="4">
        <f t="shared" si="0"/>
        <v>6.6686719088882027</v>
      </c>
      <c r="G32" s="5">
        <v>5.7121524345438539</v>
      </c>
      <c r="H32" s="6">
        <v>0.85946561350042194</v>
      </c>
      <c r="I32" s="6">
        <v>4.7617286412057478</v>
      </c>
      <c r="J32" s="7">
        <v>6.8409321324444345</v>
      </c>
      <c r="K32" s="5">
        <v>5.8512501090086726</v>
      </c>
      <c r="L32" s="6">
        <v>0.7763845230576939</v>
      </c>
      <c r="M32" s="6">
        <v>4.9936156878080551</v>
      </c>
      <c r="N32" s="7">
        <v>6.7781289145290859</v>
      </c>
      <c r="O32" s="5">
        <v>5.6572058661711377</v>
      </c>
      <c r="P32" s="6">
        <v>0.81940968162094052</v>
      </c>
      <c r="Q32" s="6">
        <v>4.9282747256485697</v>
      </c>
      <c r="R32" s="7">
        <v>6.9853018875519082</v>
      </c>
      <c r="S32" s="5">
        <v>5.4713221192895229</v>
      </c>
      <c r="T32" s="6">
        <v>0.5230898497510148</v>
      </c>
      <c r="U32" s="6">
        <v>4.8445253151276386</v>
      </c>
      <c r="V32" s="7">
        <v>6.0703247010273813</v>
      </c>
      <c r="X32" s="4">
        <f t="shared" si="5"/>
        <v>4.549383871673534</v>
      </c>
      <c r="Y32" s="4">
        <f t="shared" si="1"/>
        <v>0.5973027350694976</v>
      </c>
      <c r="Z32" s="4">
        <f t="shared" si="2"/>
        <v>3.9151552757023893</v>
      </c>
      <c r="AA32" s="4">
        <f t="shared" si="3"/>
        <v>5.3484379944318601</v>
      </c>
      <c r="AB32" s="5">
        <v>4.555620161061583</v>
      </c>
      <c r="AC32" s="6">
        <v>0.68545069857092322</v>
      </c>
      <c r="AD32" s="6">
        <v>3.7976274701978525</v>
      </c>
      <c r="AE32" s="7">
        <v>5.4558572622382302</v>
      </c>
      <c r="AF32" s="5">
        <v>4.7128708770754466</v>
      </c>
      <c r="AG32" s="6">
        <v>0.62533645630653611</v>
      </c>
      <c r="AH32" s="6">
        <v>4.0220919475214281</v>
      </c>
      <c r="AI32" s="7">
        <v>5.4594224767738071</v>
      </c>
      <c r="AJ32" s="5">
        <v>4.5647018762141691</v>
      </c>
      <c r="AK32" s="6">
        <v>0.66116754446743908</v>
      </c>
      <c r="AL32" s="6">
        <v>3.9765399065974805</v>
      </c>
      <c r="AM32" s="7">
        <v>5.6363196578545693</v>
      </c>
      <c r="AN32" s="5">
        <v>4.3643425723429381</v>
      </c>
      <c r="AO32" s="6">
        <v>0.4172562409330921</v>
      </c>
      <c r="AP32" s="6">
        <v>3.8643617784927971</v>
      </c>
      <c r="AQ32" s="7">
        <v>4.8421525808608319</v>
      </c>
      <c r="AR32" s="19">
        <f t="shared" si="6"/>
        <v>-0.20246873428801035</v>
      </c>
      <c r="AS32" s="19">
        <f t="shared" si="7"/>
        <v>-0.19455316568686071</v>
      </c>
      <c r="AT32" s="19">
        <f t="shared" si="8"/>
        <v>-0.19311724123209043</v>
      </c>
      <c r="AU32" s="19">
        <f t="shared" si="9"/>
        <v>-0.20232395805098957</v>
      </c>
    </row>
    <row r="33" spans="1:49" x14ac:dyDescent="0.25">
      <c r="A33" s="1">
        <v>2050</v>
      </c>
      <c r="C33" s="4">
        <f t="shared" si="4"/>
        <v>5.623353000303843</v>
      </c>
      <c r="D33" s="4">
        <f t="shared" si="0"/>
        <v>0.74626638174803261</v>
      </c>
      <c r="E33" s="4">
        <f t="shared" si="0"/>
        <v>4.8812846977048103</v>
      </c>
      <c r="F33" s="4">
        <f t="shared" si="0"/>
        <v>6.5772095458069346</v>
      </c>
      <c r="G33" s="5">
        <v>5.7488998011651411</v>
      </c>
      <c r="H33" s="6">
        <v>0.90910176701251411</v>
      </c>
      <c r="I33" s="6">
        <v>4.7575605962972816</v>
      </c>
      <c r="J33" s="7">
        <v>6.8667250173654804</v>
      </c>
      <c r="K33" s="5">
        <v>5.8046701343256606</v>
      </c>
      <c r="L33" s="6">
        <v>0.73307484665922196</v>
      </c>
      <c r="M33" s="6">
        <v>5.1153147931058927</v>
      </c>
      <c r="N33" s="7">
        <v>6.7332020926963256</v>
      </c>
      <c r="O33" s="5">
        <v>5.4153067653428515</v>
      </c>
      <c r="P33" s="6">
        <v>0.82203387767500469</v>
      </c>
      <c r="Q33" s="6">
        <v>4.7475710728018221</v>
      </c>
      <c r="R33" s="7">
        <v>6.5357386712326404</v>
      </c>
      <c r="S33" s="5">
        <v>5.5245353003817179</v>
      </c>
      <c r="T33" s="6">
        <v>0.52085503564538971</v>
      </c>
      <c r="U33" s="6">
        <v>4.9046923286142476</v>
      </c>
      <c r="V33" s="7">
        <v>6.1731724019332921</v>
      </c>
      <c r="X33" s="4">
        <f t="shared" si="5"/>
        <v>4.5337623034285794</v>
      </c>
      <c r="Y33" s="4">
        <f t="shared" si="1"/>
        <v>0.60233593034944288</v>
      </c>
      <c r="Z33" s="4">
        <f t="shared" si="2"/>
        <v>3.9349956249985003</v>
      </c>
      <c r="AA33" s="4">
        <f t="shared" si="3"/>
        <v>5.3036651082374835</v>
      </c>
      <c r="AB33" s="5">
        <v>4.6645043907423007</v>
      </c>
      <c r="AC33" s="6">
        <v>0.737620993672915</v>
      </c>
      <c r="AD33" s="6">
        <v>3.8601581273261374</v>
      </c>
      <c r="AE33" s="7">
        <v>5.5714780395076158</v>
      </c>
      <c r="AF33" s="5">
        <v>4.6835570829609496</v>
      </c>
      <c r="AG33" s="6">
        <v>0.59148888928383092</v>
      </c>
      <c r="AH33" s="6">
        <v>4.1273437209036619</v>
      </c>
      <c r="AI33" s="7">
        <v>5.4327525289977361</v>
      </c>
      <c r="AJ33" s="5">
        <v>4.3776598128959963</v>
      </c>
      <c r="AK33" s="6">
        <v>0.66452092689694542</v>
      </c>
      <c r="AL33" s="6">
        <v>3.8378714253607473</v>
      </c>
      <c r="AM33" s="7">
        <v>5.2834016184924257</v>
      </c>
      <c r="AN33" s="5">
        <v>4.409327927115072</v>
      </c>
      <c r="AO33" s="6">
        <v>0.41571291154408013</v>
      </c>
      <c r="AP33" s="6">
        <v>3.9146092264034551</v>
      </c>
      <c r="AQ33" s="7">
        <v>4.9270282459521537</v>
      </c>
      <c r="AR33" s="19">
        <f t="shared" si="6"/>
        <v>-0.18862659777146643</v>
      </c>
      <c r="AS33" s="19">
        <f t="shared" si="7"/>
        <v>-0.1931398383406937</v>
      </c>
      <c r="AT33" s="19">
        <f t="shared" si="8"/>
        <v>-0.19161369750789367</v>
      </c>
      <c r="AU33" s="19">
        <f t="shared" si="9"/>
        <v>-0.20186446689725931</v>
      </c>
    </row>
    <row r="34" spans="1:49" x14ac:dyDescent="0.25">
      <c r="A34" s="1">
        <v>2055</v>
      </c>
      <c r="C34" s="4">
        <f t="shared" si="4"/>
        <v>5.6422873736267851</v>
      </c>
      <c r="D34" s="4">
        <f t="shared" si="0"/>
        <v>0.74530632129947127</v>
      </c>
      <c r="E34" s="4">
        <f t="shared" si="0"/>
        <v>4.8399909036445763</v>
      </c>
      <c r="F34" s="4">
        <f t="shared" si="0"/>
        <v>6.5011241357323062</v>
      </c>
      <c r="G34" s="5">
        <v>5.7438510008035708</v>
      </c>
      <c r="H34" s="6">
        <v>0.91591865878612055</v>
      </c>
      <c r="I34" s="6">
        <v>4.8566755913548398</v>
      </c>
      <c r="J34" s="7">
        <v>6.9989321035432823</v>
      </c>
      <c r="K34" s="5">
        <v>5.900692196702229</v>
      </c>
      <c r="L34" s="6">
        <v>0.80612780348287816</v>
      </c>
      <c r="M34" s="6">
        <v>4.9214256884364138</v>
      </c>
      <c r="N34" s="7">
        <v>6.8210345228541422</v>
      </c>
      <c r="O34" s="5">
        <v>5.2708891772757767</v>
      </c>
      <c r="P34" s="6">
        <v>0.64872754594348891</v>
      </c>
      <c r="Q34" s="6">
        <v>4.6565909337852212</v>
      </c>
      <c r="R34" s="7">
        <v>5.5695913011673515</v>
      </c>
      <c r="S34" s="5">
        <v>5.6537171197255631</v>
      </c>
      <c r="T34" s="6">
        <v>0.61045127698539781</v>
      </c>
      <c r="U34" s="6">
        <v>4.9252714010018286</v>
      </c>
      <c r="V34" s="7">
        <v>6.6149386153644505</v>
      </c>
      <c r="X34" s="4">
        <f t="shared" si="5"/>
        <v>4.5574224181787359</v>
      </c>
      <c r="Y34" s="4">
        <f t="shared" si="1"/>
        <v>0.60242225449504516</v>
      </c>
      <c r="Z34" s="4">
        <f t="shared" si="2"/>
        <v>3.9088797051150754</v>
      </c>
      <c r="AA34" s="4">
        <f t="shared" si="3"/>
        <v>5.2529265488030852</v>
      </c>
      <c r="AB34" s="5">
        <v>4.6798436054870258</v>
      </c>
      <c r="AC34" s="6">
        <v>0.74625126554759402</v>
      </c>
      <c r="AD34" s="6">
        <v>3.9570111075212648</v>
      </c>
      <c r="AE34" s="7">
        <v>5.7024298933629334</v>
      </c>
      <c r="AF34" s="5">
        <v>4.7771433899351683</v>
      </c>
      <c r="AG34" s="6">
        <v>0.65263328088921901</v>
      </c>
      <c r="AH34" s="6">
        <v>3.98433868652064</v>
      </c>
      <c r="AI34" s="7">
        <v>5.5222436448359984</v>
      </c>
      <c r="AJ34" s="5">
        <v>4.2098512469061333</v>
      </c>
      <c r="AK34" s="6">
        <v>0.51813771383523477</v>
      </c>
      <c r="AL34" s="6">
        <v>3.719212165082832</v>
      </c>
      <c r="AM34" s="7">
        <v>4.4484241833548523</v>
      </c>
      <c r="AN34" s="5">
        <v>4.5628514303866154</v>
      </c>
      <c r="AO34" s="6">
        <v>0.49266675770813312</v>
      </c>
      <c r="AP34" s="6">
        <v>3.9749568613355661</v>
      </c>
      <c r="AQ34" s="7">
        <v>5.3386084736585566</v>
      </c>
      <c r="AR34" s="19">
        <f t="shared" si="6"/>
        <v>-0.18524286148225105</v>
      </c>
      <c r="AS34" s="19">
        <f t="shared" si="7"/>
        <v>-0.19040966200456755</v>
      </c>
      <c r="AT34" s="19">
        <f t="shared" si="8"/>
        <v>-0.20130150619445078</v>
      </c>
      <c r="AU34" s="19">
        <f t="shared" si="9"/>
        <v>-0.19294663426526359</v>
      </c>
    </row>
    <row r="35" spans="1:49" x14ac:dyDescent="0.25">
      <c r="A35" s="1">
        <v>2060</v>
      </c>
      <c r="C35" s="4">
        <f t="shared" si="4"/>
        <v>5.6321884585344275</v>
      </c>
      <c r="D35" s="4">
        <f t="shared" si="0"/>
        <v>0.80641026724221543</v>
      </c>
      <c r="E35" s="4">
        <f t="shared" si="0"/>
        <v>4.7716143889005833</v>
      </c>
      <c r="F35" s="4">
        <f t="shared" si="0"/>
        <v>6.6191220780032136</v>
      </c>
      <c r="G35" s="5">
        <v>5.7430617986567691</v>
      </c>
      <c r="H35" s="6">
        <v>0.91682416042202575</v>
      </c>
      <c r="I35" s="6">
        <v>4.8318871225886451</v>
      </c>
      <c r="J35" s="7">
        <v>6.901673788940637</v>
      </c>
      <c r="K35" s="5">
        <v>5.8323891094059279</v>
      </c>
      <c r="L35" s="6">
        <v>0.80227637671555685</v>
      </c>
      <c r="M35" s="6">
        <v>4.9811630097753588</v>
      </c>
      <c r="N35" s="7">
        <v>7.0742112907459633</v>
      </c>
      <c r="O35" s="5">
        <v>5.2109329225302385</v>
      </c>
      <c r="P35" s="6">
        <v>0.68904951185854346</v>
      </c>
      <c r="Q35" s="6">
        <v>4.5020270108475566</v>
      </c>
      <c r="R35" s="7">
        <v>5.6855589699157223</v>
      </c>
      <c r="S35" s="5">
        <v>5.7423700035447762</v>
      </c>
      <c r="T35" s="6">
        <v>0.81749101997273599</v>
      </c>
      <c r="U35" s="6">
        <v>4.7713804123907737</v>
      </c>
      <c r="V35" s="7">
        <v>6.815044262410531</v>
      </c>
      <c r="X35" s="4">
        <f t="shared" si="5"/>
        <v>4.5497616765053905</v>
      </c>
      <c r="Y35" s="4">
        <f t="shared" si="1"/>
        <v>0.6520829641369188</v>
      </c>
      <c r="Z35" s="4">
        <f t="shared" si="2"/>
        <v>3.85410686764933</v>
      </c>
      <c r="AA35" s="4">
        <f t="shared" si="3"/>
        <v>5.3494748764621702</v>
      </c>
      <c r="AB35" s="5">
        <v>4.7389150576817229</v>
      </c>
      <c r="AC35" s="6">
        <v>0.75652186436275592</v>
      </c>
      <c r="AD35" s="6">
        <v>3.9870548924981577</v>
      </c>
      <c r="AE35" s="7">
        <v>5.6949493124499693</v>
      </c>
      <c r="AF35" s="5">
        <v>4.7100294612202056</v>
      </c>
      <c r="AG35" s="6">
        <v>0.64788979258555779</v>
      </c>
      <c r="AH35" s="6">
        <v>4.0226096179601383</v>
      </c>
      <c r="AI35" s="7">
        <v>5.7128807713763754</v>
      </c>
      <c r="AJ35" s="5">
        <v>4.1220515900449985</v>
      </c>
      <c r="AK35" s="6">
        <v>0.54506509260477964</v>
      </c>
      <c r="AL35" s="6">
        <v>3.5612793091719204</v>
      </c>
      <c r="AM35" s="7">
        <v>4.4974993423741791</v>
      </c>
      <c r="AN35" s="5">
        <v>4.6280505970746351</v>
      </c>
      <c r="AO35" s="6">
        <v>0.65885510699458227</v>
      </c>
      <c r="AP35" s="6">
        <v>3.8454836509671018</v>
      </c>
      <c r="AQ35" s="7">
        <v>5.492570079648158</v>
      </c>
      <c r="AR35" s="19">
        <f t="shared" si="6"/>
        <v>-0.17484519167282922</v>
      </c>
      <c r="AS35" s="19">
        <f t="shared" si="7"/>
        <v>-0.19243566009265164</v>
      </c>
      <c r="AT35" s="19">
        <f t="shared" si="8"/>
        <v>-0.20896091902801139</v>
      </c>
      <c r="AU35" s="19">
        <f t="shared" si="9"/>
        <v>-0.19405217806972899</v>
      </c>
    </row>
    <row r="36" spans="1:49" x14ac:dyDescent="0.25">
      <c r="A36" s="1">
        <v>2065</v>
      </c>
      <c r="C36" s="4">
        <f t="shared" si="4"/>
        <v>5.7911393367066344</v>
      </c>
      <c r="D36" s="4">
        <f t="shared" si="0"/>
        <v>0.8386446670833172</v>
      </c>
      <c r="E36" s="4">
        <f t="shared" si="0"/>
        <v>4.9020712080731546</v>
      </c>
      <c r="F36" s="4">
        <f t="shared" si="0"/>
        <v>6.9352835918050673</v>
      </c>
      <c r="G36" s="5">
        <v>6.0033954335899882</v>
      </c>
      <c r="H36" s="6">
        <v>1.012116708178864</v>
      </c>
      <c r="I36" s="6">
        <v>4.788459198320659</v>
      </c>
      <c r="J36" s="7">
        <v>7.3635208984544613</v>
      </c>
      <c r="K36" s="5">
        <v>5.7922876276223922</v>
      </c>
      <c r="L36" s="6">
        <v>0.84440446658849666</v>
      </c>
      <c r="M36" s="6">
        <v>4.88280580970061</v>
      </c>
      <c r="N36" s="7">
        <v>6.9915731660824454</v>
      </c>
      <c r="O36" s="5">
        <v>5.4888763228485198</v>
      </c>
      <c r="P36" s="6">
        <v>0.66992787056632752</v>
      </c>
      <c r="Q36" s="6">
        <v>4.9683505906284386</v>
      </c>
      <c r="R36" s="7">
        <v>6.2733036218786413</v>
      </c>
      <c r="S36" s="5">
        <v>5.87999796276564</v>
      </c>
      <c r="T36" s="6">
        <v>0.82812962299958059</v>
      </c>
      <c r="U36" s="6">
        <v>4.9686692336429097</v>
      </c>
      <c r="V36" s="7">
        <v>7.1127366808047237</v>
      </c>
      <c r="X36" s="4">
        <f t="shared" si="5"/>
        <v>4.6462828489065986</v>
      </c>
      <c r="Y36" s="4">
        <f t="shared" si="1"/>
        <v>0.67265880490396035</v>
      </c>
      <c r="Z36" s="4">
        <f t="shared" si="2"/>
        <v>3.9333599074282204</v>
      </c>
      <c r="AA36" s="4">
        <f t="shared" si="3"/>
        <v>5.5640468296673573</v>
      </c>
      <c r="AB36" s="5">
        <v>4.7879711545108705</v>
      </c>
      <c r="AC36" s="6">
        <v>0.80720746407021737</v>
      </c>
      <c r="AD36" s="6">
        <v>3.8190062223506374</v>
      </c>
      <c r="AE36" s="7">
        <v>5.8727308649656775</v>
      </c>
      <c r="AF36" s="5">
        <v>4.6651831788226428</v>
      </c>
      <c r="AG36" s="6">
        <v>0.68009425064900619</v>
      </c>
      <c r="AH36" s="6">
        <v>3.9326747898779875</v>
      </c>
      <c r="AI36" s="7">
        <v>5.6311032229081723</v>
      </c>
      <c r="AJ36" s="5">
        <v>4.4074041251637341</v>
      </c>
      <c r="AK36" s="6">
        <v>0.53793211699910892</v>
      </c>
      <c r="AL36" s="6">
        <v>3.9894374732479787</v>
      </c>
      <c r="AM36" s="7">
        <v>5.0372758712704488</v>
      </c>
      <c r="AN36" s="5">
        <v>4.7245729371291469</v>
      </c>
      <c r="AO36" s="6">
        <v>0.66540138789750891</v>
      </c>
      <c r="AP36" s="6">
        <v>3.9923211442362789</v>
      </c>
      <c r="AQ36" s="7">
        <v>5.7150773595251296</v>
      </c>
      <c r="AR36" s="19">
        <f t="shared" si="6"/>
        <v>-0.20245614211561314</v>
      </c>
      <c r="AS36" s="19">
        <f t="shared" si="7"/>
        <v>-0.19458709947772418</v>
      </c>
      <c r="AT36" s="19">
        <f t="shared" si="8"/>
        <v>-0.19702979882839525</v>
      </c>
      <c r="AU36" s="19">
        <f t="shared" si="9"/>
        <v>-0.19650092278144979</v>
      </c>
    </row>
    <row r="37" spans="1:49" x14ac:dyDescent="0.25">
      <c r="A37" s="1">
        <v>2070</v>
      </c>
      <c r="C37" s="4">
        <f t="shared" si="4"/>
        <v>5.781994997144591</v>
      </c>
      <c r="D37" s="4">
        <f t="shared" si="0"/>
        <v>0.83842887829237756</v>
      </c>
      <c r="E37" s="4">
        <f t="shared" si="0"/>
        <v>4.8490790231713747</v>
      </c>
      <c r="F37" s="4">
        <f t="shared" si="0"/>
        <v>6.8827090087750262</v>
      </c>
      <c r="G37" s="5">
        <v>6.0416645498877433</v>
      </c>
      <c r="H37" s="6">
        <v>1.0325020191175613</v>
      </c>
      <c r="I37" s="6">
        <v>4.8182023855623157</v>
      </c>
      <c r="J37" s="7">
        <v>7.3548837699995122</v>
      </c>
      <c r="K37" s="5">
        <v>5.6530212531169388</v>
      </c>
      <c r="L37" s="6">
        <v>0.82944829722535696</v>
      </c>
      <c r="M37" s="6">
        <v>4.6735258378006055</v>
      </c>
      <c r="N37" s="7">
        <v>6.7696998493847342</v>
      </c>
      <c r="O37" s="5">
        <v>5.4701326976584372</v>
      </c>
      <c r="P37" s="6">
        <v>0.62154567085134282</v>
      </c>
      <c r="Q37" s="6">
        <v>4.8895363918394263</v>
      </c>
      <c r="R37" s="7">
        <v>6.3907052040392225</v>
      </c>
      <c r="S37" s="5">
        <v>5.9631614879152464</v>
      </c>
      <c r="T37" s="6">
        <v>0.87021952597524921</v>
      </c>
      <c r="U37" s="6">
        <v>5.0150514774831523</v>
      </c>
      <c r="V37" s="7">
        <v>7.0155472116766369</v>
      </c>
      <c r="X37" s="4">
        <f t="shared" si="5"/>
        <v>4.6449200221472182</v>
      </c>
      <c r="Y37" s="4">
        <f t="shared" si="1"/>
        <v>0.67310627233610387</v>
      </c>
      <c r="Z37" s="4">
        <f t="shared" si="2"/>
        <v>3.89588422914917</v>
      </c>
      <c r="AA37" s="4">
        <f t="shared" si="3"/>
        <v>5.5287078602233439</v>
      </c>
      <c r="AB37" s="5">
        <v>4.7427447271058005</v>
      </c>
      <c r="AC37" s="6">
        <v>0.81052058856642295</v>
      </c>
      <c r="AD37" s="6">
        <v>3.7823192217248884</v>
      </c>
      <c r="AE37" s="7">
        <v>5.7736300866438119</v>
      </c>
      <c r="AF37" s="5">
        <v>4.6575598354343519</v>
      </c>
      <c r="AG37" s="6">
        <v>0.6833876792159872</v>
      </c>
      <c r="AH37" s="6">
        <v>3.8505473900355245</v>
      </c>
      <c r="AI37" s="7">
        <v>5.577598368139034</v>
      </c>
      <c r="AJ37" s="5">
        <v>4.3659906053413478</v>
      </c>
      <c r="AK37" s="6">
        <v>0.49608715358754774</v>
      </c>
      <c r="AL37" s="6">
        <v>3.9025872188409108</v>
      </c>
      <c r="AM37" s="7">
        <v>5.1007462569025099</v>
      </c>
      <c r="AN37" s="5">
        <v>4.8133849207073691</v>
      </c>
      <c r="AO37" s="6">
        <v>0.70242966797445772</v>
      </c>
      <c r="AP37" s="6">
        <v>4.0480830859953567</v>
      </c>
      <c r="AQ37" s="7">
        <v>5.6628567292080181</v>
      </c>
      <c r="AR37" s="19">
        <f t="shared" si="6"/>
        <v>-0.21499370116569566</v>
      </c>
      <c r="AS37" s="19">
        <f t="shared" si="7"/>
        <v>-0.17609369806167163</v>
      </c>
      <c r="AT37" s="19">
        <f t="shared" si="8"/>
        <v>-0.20184923352768611</v>
      </c>
      <c r="AU37" s="19">
        <f t="shared" si="9"/>
        <v>-0.1928132534290708</v>
      </c>
    </row>
    <row r="38" spans="1:49" x14ac:dyDescent="0.25">
      <c r="A38" s="1">
        <v>2075</v>
      </c>
      <c r="C38" s="4">
        <f t="shared" si="4"/>
        <v>5.7972595365691717</v>
      </c>
      <c r="D38" s="4">
        <f t="shared" si="0"/>
        <v>0.85251168401166422</v>
      </c>
      <c r="E38" s="4">
        <f t="shared" si="0"/>
        <v>4.8123469375963772</v>
      </c>
      <c r="F38" s="4">
        <f t="shared" si="0"/>
        <v>6.9199479769942167</v>
      </c>
      <c r="G38" s="5">
        <v>6.1147616495183907</v>
      </c>
      <c r="H38" s="6">
        <v>1.0666713541290787</v>
      </c>
      <c r="I38" s="6">
        <v>4.8418969184680201</v>
      </c>
      <c r="J38" s="7">
        <v>7.5162609893541301</v>
      </c>
      <c r="K38" s="5">
        <v>5.6146517353979144</v>
      </c>
      <c r="L38" s="6">
        <v>0.8390251327587146</v>
      </c>
      <c r="M38" s="6">
        <v>4.76282948261293</v>
      </c>
      <c r="N38" s="7">
        <v>6.7824993406580019</v>
      </c>
      <c r="O38" s="5">
        <v>5.511500529773909</v>
      </c>
      <c r="P38" s="6">
        <v>0.59115194293661588</v>
      </c>
      <c r="Q38" s="6">
        <v>4.8615927521771489</v>
      </c>
      <c r="R38" s="7">
        <v>6.3957485150414843</v>
      </c>
      <c r="S38" s="5">
        <v>5.9481242315864726</v>
      </c>
      <c r="T38" s="6">
        <v>0.91319830622224774</v>
      </c>
      <c r="U38" s="6">
        <v>4.7830685971274125</v>
      </c>
      <c r="V38" s="7">
        <v>6.9852830629232487</v>
      </c>
      <c r="X38" s="4">
        <f t="shared" si="5"/>
        <v>4.6594161964873706</v>
      </c>
      <c r="Y38" s="4">
        <f t="shared" si="1"/>
        <v>0.68429470189800723</v>
      </c>
      <c r="Z38" s="4">
        <f t="shared" si="2"/>
        <v>3.8692570477741559</v>
      </c>
      <c r="AA38" s="4">
        <f t="shared" si="3"/>
        <v>5.5606967231424074</v>
      </c>
      <c r="AB38" s="5">
        <v>4.8068678579141748</v>
      </c>
      <c r="AC38" s="6">
        <v>0.83851972341795111</v>
      </c>
      <c r="AD38" s="6">
        <v>3.8062577092519612</v>
      </c>
      <c r="AE38" s="7">
        <v>5.9085988027458427</v>
      </c>
      <c r="AF38" s="5">
        <v>4.5724170338822523</v>
      </c>
      <c r="AG38" s="6">
        <v>0.68327885498126595</v>
      </c>
      <c r="AH38" s="6">
        <v>3.8787165584069059</v>
      </c>
      <c r="AI38" s="7">
        <v>5.5234798130042728</v>
      </c>
      <c r="AJ38" s="5">
        <v>4.4528973263379461</v>
      </c>
      <c r="AK38" s="6">
        <v>0.47760839211421102</v>
      </c>
      <c r="AL38" s="6">
        <v>3.9278184318348619</v>
      </c>
      <c r="AM38" s="7">
        <v>5.1673063095444167</v>
      </c>
      <c r="AN38" s="5">
        <v>4.8054825678151074</v>
      </c>
      <c r="AO38" s="6">
        <v>0.73777183707860094</v>
      </c>
      <c r="AP38" s="6">
        <v>3.8642354916028943</v>
      </c>
      <c r="AQ38" s="7">
        <v>5.6434019672750999</v>
      </c>
      <c r="AR38" s="19">
        <f t="shared" si="6"/>
        <v>-0.21389121384759582</v>
      </c>
      <c r="AS38" s="19">
        <f t="shared" si="7"/>
        <v>-0.1856276667962912</v>
      </c>
      <c r="AT38" s="19">
        <f t="shared" si="8"/>
        <v>-0.19207168677880695</v>
      </c>
      <c r="AU38" s="19">
        <f t="shared" si="9"/>
        <v>-0.19210117665390489</v>
      </c>
    </row>
    <row r="39" spans="1:49" x14ac:dyDescent="0.25">
      <c r="A39" s="1">
        <v>2080</v>
      </c>
      <c r="C39" s="4">
        <f t="shared" si="4"/>
        <v>5.7644812911357537</v>
      </c>
      <c r="D39" s="4">
        <f t="shared" si="0"/>
        <v>0.83090939040001022</v>
      </c>
      <c r="E39" s="4">
        <f t="shared" si="0"/>
        <v>4.8190565012483404</v>
      </c>
      <c r="F39" s="4">
        <f t="shared" si="0"/>
        <v>6.7784900062869013</v>
      </c>
      <c r="G39" s="5">
        <v>6.0779866196083701</v>
      </c>
      <c r="H39" s="6">
        <v>1.0024864193778373</v>
      </c>
      <c r="I39" s="6">
        <v>5.2168346481557766</v>
      </c>
      <c r="J39" s="7">
        <v>7.4314115914281791</v>
      </c>
      <c r="K39" s="5">
        <v>5.5703988296252973</v>
      </c>
      <c r="L39" s="6">
        <v>0.87493868278082609</v>
      </c>
      <c r="M39" s="6">
        <v>4.3782551253678719</v>
      </c>
      <c r="N39" s="7">
        <v>6.4048280623250076</v>
      </c>
      <c r="O39" s="5">
        <v>5.4376529517552621</v>
      </c>
      <c r="P39" s="6">
        <v>0.56738121305790634</v>
      </c>
      <c r="Q39" s="6">
        <v>4.9376323988574491</v>
      </c>
      <c r="R39" s="7">
        <v>6.3040624607663931</v>
      </c>
      <c r="S39" s="5">
        <v>5.9718867635540862</v>
      </c>
      <c r="T39" s="6">
        <v>0.87883124638347065</v>
      </c>
      <c r="U39" s="6">
        <v>4.743503832612264</v>
      </c>
      <c r="V39" s="7">
        <v>6.9736579106280274</v>
      </c>
      <c r="X39" s="4">
        <f t="shared" si="5"/>
        <v>4.624755228480864</v>
      </c>
      <c r="Y39" s="4">
        <f t="shared" si="1"/>
        <v>0.66617733225915454</v>
      </c>
      <c r="Z39" s="4">
        <f t="shared" si="2"/>
        <v>3.8642888658741494</v>
      </c>
      <c r="AA39" s="4">
        <f t="shared" si="3"/>
        <v>5.4363755813078054</v>
      </c>
      <c r="AB39" s="5">
        <v>4.7545682801310463</v>
      </c>
      <c r="AC39" s="6">
        <v>0.78420543333527992</v>
      </c>
      <c r="AD39" s="6">
        <v>4.0809231893979172</v>
      </c>
      <c r="AE39" s="7">
        <v>5.8132990479467779</v>
      </c>
      <c r="AF39" s="5">
        <v>4.5193367180468593</v>
      </c>
      <c r="AG39" s="6">
        <v>0.70984908550918302</v>
      </c>
      <c r="AH39" s="6">
        <v>3.5521350901875857</v>
      </c>
      <c r="AI39" s="7">
        <v>5.1963199620285341</v>
      </c>
      <c r="AJ39" s="5">
        <v>4.3655610827351845</v>
      </c>
      <c r="AK39" s="6">
        <v>0.45551589348877564</v>
      </c>
      <c r="AL39" s="6">
        <v>3.9641249694588128</v>
      </c>
      <c r="AM39" s="7">
        <v>5.0611486216622055</v>
      </c>
      <c r="AN39" s="5">
        <v>4.8595548330103684</v>
      </c>
      <c r="AO39" s="6">
        <v>0.71513891670337948</v>
      </c>
      <c r="AP39" s="6">
        <v>3.8599722144522817</v>
      </c>
      <c r="AQ39" s="7">
        <v>5.6747346935937077</v>
      </c>
      <c r="AR39" s="19">
        <f t="shared" si="6"/>
        <v>-0.21773959409647353</v>
      </c>
      <c r="AS39" s="19">
        <f t="shared" si="7"/>
        <v>-0.18868704804196929</v>
      </c>
      <c r="AT39" s="19">
        <f t="shared" si="8"/>
        <v>-0.1971607747923686</v>
      </c>
      <c r="AU39" s="19">
        <f t="shared" si="9"/>
        <v>-0.18626139017440591</v>
      </c>
    </row>
    <row r="40" spans="1:49" x14ac:dyDescent="0.25">
      <c r="A40" s="1">
        <v>2085</v>
      </c>
      <c r="C40" s="4">
        <f t="shared" si="4"/>
        <v>5.7674720969840489</v>
      </c>
      <c r="D40" s="4">
        <f t="shared" si="0"/>
        <v>0.85780832468923751</v>
      </c>
      <c r="E40" s="4">
        <f t="shared" si="0"/>
        <v>4.8456735625201519</v>
      </c>
      <c r="F40" s="4">
        <f t="shared" si="0"/>
        <v>6.7846963547116008</v>
      </c>
      <c r="G40" s="5">
        <v>6.0932403466762146</v>
      </c>
      <c r="H40" s="6">
        <v>1.0592518654244774</v>
      </c>
      <c r="I40" s="6">
        <v>5.1940061923375254</v>
      </c>
      <c r="J40" s="7">
        <v>7.4543460491664035</v>
      </c>
      <c r="K40" s="5">
        <v>5.4521497823466127</v>
      </c>
      <c r="L40" s="6">
        <v>0.8379529596836387</v>
      </c>
      <c r="M40" s="6">
        <v>4.5112784590298354</v>
      </c>
      <c r="N40" s="7">
        <v>6.4609828246467522</v>
      </c>
      <c r="O40" s="5">
        <v>5.579796857384574</v>
      </c>
      <c r="P40" s="6">
        <v>0.59999731350484375</v>
      </c>
      <c r="Q40" s="6">
        <v>4.9860914495425597</v>
      </c>
      <c r="R40" s="7">
        <v>6.0886057860415619</v>
      </c>
      <c r="S40" s="5">
        <v>5.9447014015287953</v>
      </c>
      <c r="T40" s="6">
        <v>0.93403116014399001</v>
      </c>
      <c r="U40" s="6">
        <v>4.6913181491706881</v>
      </c>
      <c r="V40" s="7">
        <v>7.1348507589916839</v>
      </c>
      <c r="X40" s="4">
        <f t="shared" si="5"/>
        <v>4.5972463396115426</v>
      </c>
      <c r="Y40" s="4">
        <f t="shared" si="1"/>
        <v>0.68248995474016994</v>
      </c>
      <c r="Z40" s="4">
        <f t="shared" si="2"/>
        <v>3.861751216544751</v>
      </c>
      <c r="AA40" s="4">
        <f t="shared" si="3"/>
        <v>5.4057127631266422</v>
      </c>
      <c r="AB40" s="5">
        <v>4.7025196057635847</v>
      </c>
      <c r="AC40" s="6">
        <v>0.81748829542189494</v>
      </c>
      <c r="AD40" s="6">
        <v>4.0085265904943599</v>
      </c>
      <c r="AE40" s="7">
        <v>5.752966640069098</v>
      </c>
      <c r="AF40" s="5">
        <v>4.3973940712848201</v>
      </c>
      <c r="AG40" s="6">
        <v>0.67584522143161918</v>
      </c>
      <c r="AH40" s="6">
        <v>3.6385407484374852</v>
      </c>
      <c r="AI40" s="7">
        <v>5.211061453184497</v>
      </c>
      <c r="AJ40" s="5">
        <v>4.494329393945276</v>
      </c>
      <c r="AK40" s="6">
        <v>0.48327665527898678</v>
      </c>
      <c r="AL40" s="6">
        <v>4.0161206465645778</v>
      </c>
      <c r="AM40" s="7">
        <v>4.9041570243075725</v>
      </c>
      <c r="AN40" s="5">
        <v>4.7947422874524914</v>
      </c>
      <c r="AO40" s="6">
        <v>0.75334964682817906</v>
      </c>
      <c r="AP40" s="6">
        <v>3.7838168806825805</v>
      </c>
      <c r="AQ40" s="7">
        <v>5.7546659349453995</v>
      </c>
      <c r="AR40" s="19">
        <f t="shared" si="6"/>
        <v>-0.22823992847602842</v>
      </c>
      <c r="AS40" s="19">
        <f t="shared" si="7"/>
        <v>-0.19345684787988793</v>
      </c>
      <c r="AT40" s="19">
        <f t="shared" si="8"/>
        <v>-0.19453530140666997</v>
      </c>
      <c r="AU40" s="19">
        <f t="shared" si="9"/>
        <v>-0.1934427040827601</v>
      </c>
    </row>
    <row r="41" spans="1:49" x14ac:dyDescent="0.25">
      <c r="G41" s="5"/>
      <c r="H41" s="6"/>
      <c r="I41" s="6"/>
      <c r="J41" s="7"/>
      <c r="K41" s="5"/>
      <c r="L41" s="6"/>
      <c r="M41" s="6"/>
      <c r="N41" s="7"/>
      <c r="O41" s="5"/>
      <c r="P41" s="6"/>
      <c r="Q41" s="6"/>
      <c r="R41" s="7"/>
      <c r="S41" s="5"/>
      <c r="T41" s="6"/>
      <c r="U41" s="6"/>
      <c r="V41" s="7"/>
      <c r="AB41" s="5"/>
      <c r="AC41" s="6"/>
      <c r="AD41" s="6"/>
      <c r="AE41" s="7"/>
      <c r="AF41" s="5"/>
      <c r="AG41" s="6"/>
      <c r="AH41" s="6"/>
      <c r="AI41" s="7"/>
      <c r="AJ41" s="5"/>
      <c r="AK41" s="6"/>
      <c r="AL41" s="6"/>
      <c r="AM41" s="7"/>
      <c r="AN41" s="5"/>
      <c r="AO41" s="6"/>
      <c r="AP41" s="6"/>
      <c r="AQ41" s="7"/>
    </row>
    <row r="42" spans="1:49" x14ac:dyDescent="0.25">
      <c r="A42" s="1">
        <v>2015</v>
      </c>
      <c r="C42" s="31">
        <f>C26*25.406</f>
        <v>145.85682029378179</v>
      </c>
      <c r="D42" s="31">
        <f t="shared" ref="D42:F42" si="10">D26*25.406</f>
        <v>23.795597680887642</v>
      </c>
      <c r="E42" s="31">
        <f t="shared" si="10"/>
        <v>120.95957494998723</v>
      </c>
      <c r="F42" s="31">
        <f t="shared" si="10"/>
        <v>179.19189191087125</v>
      </c>
      <c r="G42" s="5"/>
      <c r="H42" s="6"/>
      <c r="I42" s="6"/>
      <c r="J42" s="7"/>
      <c r="K42" s="5"/>
      <c r="L42" s="6"/>
      <c r="M42" s="6"/>
      <c r="N42" s="7"/>
      <c r="O42" s="5"/>
      <c r="P42" s="6"/>
      <c r="Q42" s="6"/>
      <c r="R42" s="7"/>
      <c r="S42" s="5"/>
      <c r="T42" s="6"/>
      <c r="U42" s="6"/>
      <c r="V42" s="7"/>
      <c r="X42" s="31">
        <f>X26*25.406</f>
        <v>115.8588507001334</v>
      </c>
      <c r="Y42" s="31">
        <f t="shared" ref="Y42:AA42" si="11">Y26*25.406</f>
        <v>18.954447768361515</v>
      </c>
      <c r="Z42" s="31">
        <f t="shared" si="11"/>
        <v>96.025501636029659</v>
      </c>
      <c r="AA42" s="31">
        <f t="shared" si="11"/>
        <v>142.44644570410196</v>
      </c>
      <c r="AB42" s="5"/>
      <c r="AC42" s="6"/>
      <c r="AD42" s="6"/>
      <c r="AE42" s="7"/>
      <c r="AF42" s="5"/>
      <c r="AG42" s="6"/>
      <c r="AH42" s="6"/>
      <c r="AI42" s="7"/>
      <c r="AJ42" s="5"/>
      <c r="AK42" s="6"/>
      <c r="AL42" s="6"/>
      <c r="AM42" s="7"/>
      <c r="AN42" s="5"/>
      <c r="AO42" s="6"/>
      <c r="AP42" s="6"/>
      <c r="AQ42" s="7"/>
      <c r="AR42" s="19">
        <f>AVERAGE(AR26:AR40)</f>
        <v>-0.21150349233045551</v>
      </c>
      <c r="AS42" s="19">
        <f t="shared" ref="AS42:AU42" si="12">AVERAGE(AS26:AS40)</f>
        <v>-0.19488806691532021</v>
      </c>
      <c r="AT42" s="19">
        <f t="shared" si="12"/>
        <v>-0.19259686527103898</v>
      </c>
      <c r="AU42" s="19">
        <f t="shared" si="12"/>
        <v>-0.20126106999553847</v>
      </c>
      <c r="AW42" s="19">
        <f>AVERAGE(AR26:AU40)</f>
        <v>-0.20006237362808832</v>
      </c>
    </row>
    <row r="43" spans="1:49" x14ac:dyDescent="0.25">
      <c r="A43" s="32">
        <v>2020</v>
      </c>
      <c r="B43" s="29"/>
      <c r="C43" s="33">
        <f t="shared" ref="C43:F56" si="13">C27*25.406</f>
        <v>145.85607115156313</v>
      </c>
      <c r="D43" s="33">
        <f t="shared" si="13"/>
        <v>23.672397095591922</v>
      </c>
      <c r="E43" s="33">
        <f t="shared" si="13"/>
        <v>121.56443628458901</v>
      </c>
      <c r="F43" s="33">
        <f t="shared" si="13"/>
        <v>172.8971566080065</v>
      </c>
      <c r="G43" s="11"/>
      <c r="H43" s="12"/>
      <c r="I43" s="12"/>
      <c r="J43" s="13"/>
      <c r="K43" s="8"/>
      <c r="L43" s="9"/>
      <c r="M43" s="9"/>
      <c r="N43" s="10"/>
      <c r="O43" s="8"/>
      <c r="P43" s="9"/>
      <c r="Q43" s="9"/>
      <c r="R43" s="10"/>
      <c r="S43" s="8"/>
      <c r="T43" s="9"/>
      <c r="U43" s="9"/>
      <c r="V43" s="10"/>
      <c r="X43" s="33">
        <f t="shared" ref="X43:AA43" si="14">X27*25.406</f>
        <v>115.30181798154004</v>
      </c>
      <c r="Y43" s="33">
        <f t="shared" si="14"/>
        <v>18.778088602966932</v>
      </c>
      <c r="Z43" s="33">
        <f t="shared" si="14"/>
        <v>96.051065607957923</v>
      </c>
      <c r="AA43" s="33">
        <f t="shared" si="14"/>
        <v>136.70941923200837</v>
      </c>
      <c r="AB43" s="11"/>
      <c r="AC43" s="12"/>
      <c r="AD43" s="12"/>
      <c r="AE43" s="13"/>
      <c r="AF43" s="8"/>
      <c r="AG43" s="9"/>
      <c r="AH43" s="9"/>
      <c r="AI43" s="10"/>
      <c r="AJ43" s="8"/>
      <c r="AK43" s="9"/>
      <c r="AL43" s="9"/>
      <c r="AM43" s="10"/>
      <c r="AN43" s="8"/>
      <c r="AO43" s="9"/>
      <c r="AP43" s="9"/>
      <c r="AQ43" s="10"/>
      <c r="AR43" s="19">
        <f>STDEV(AR26:AR40)</f>
        <v>1.7467396083753455E-2</v>
      </c>
      <c r="AS43" s="19">
        <f t="shared" ref="AS43:AU43" si="15">STDEV(AS26:AS40)</f>
        <v>8.8171418070205759E-3</v>
      </c>
      <c r="AT43" s="19">
        <f t="shared" si="15"/>
        <v>7.797846237066545E-3</v>
      </c>
      <c r="AU43" s="19">
        <f t="shared" si="15"/>
        <v>9.4106384565426932E-3</v>
      </c>
      <c r="AW43" s="21">
        <f>STDEV(AR26:AU40)</f>
        <v>1.3450290246120948E-2</v>
      </c>
    </row>
    <row r="44" spans="1:49" x14ac:dyDescent="0.25">
      <c r="A44" s="1">
        <v>2025</v>
      </c>
      <c r="C44" s="31">
        <f t="shared" si="13"/>
        <v>144.67599039627072</v>
      </c>
      <c r="D44" s="31">
        <f t="shared" si="13"/>
        <v>22.078882059662202</v>
      </c>
      <c r="E44" s="31">
        <f t="shared" si="13"/>
        <v>122.34219147394306</v>
      </c>
      <c r="F44" s="31">
        <f t="shared" si="13"/>
        <v>169.85276741187766</v>
      </c>
      <c r="X44" s="31">
        <f t="shared" ref="X44:AA44" si="16">X28*25.406</f>
        <v>114.89438781065886</v>
      </c>
      <c r="Y44" s="31">
        <f t="shared" si="16"/>
        <v>17.575487481579326</v>
      </c>
      <c r="Z44" s="31">
        <f t="shared" si="16"/>
        <v>97.156499600081617</v>
      </c>
      <c r="AA44" s="31">
        <f t="shared" si="16"/>
        <v>134.90054057067448</v>
      </c>
      <c r="AR44" s="20">
        <f>PERCENTILE(AR26:AR40,0.1)</f>
        <v>-0.22814146009420844</v>
      </c>
      <c r="AS44" s="20">
        <f t="shared" ref="AS44:AU44" si="17">PERCENTILE(AS26:AS40,0.1)</f>
        <v>-0.20835451959034104</v>
      </c>
      <c r="AT44" s="20">
        <f t="shared" si="17"/>
        <v>-0.20163014259439196</v>
      </c>
      <c r="AU44" s="20">
        <f t="shared" si="17"/>
        <v>-0.2128791087782379</v>
      </c>
      <c r="AW44" s="20">
        <f>PERCENTILE(AR26:AU40,0.1)</f>
        <v>-0.2182572106780053</v>
      </c>
    </row>
    <row r="45" spans="1:49" x14ac:dyDescent="0.25">
      <c r="A45" s="1">
        <v>2030</v>
      </c>
      <c r="C45" s="31">
        <f t="shared" si="13"/>
        <v>146.14321646397656</v>
      </c>
      <c r="D45" s="31">
        <f t="shared" si="13"/>
        <v>23.453263301842409</v>
      </c>
      <c r="E45" s="31">
        <f t="shared" si="13"/>
        <v>122.89048878976797</v>
      </c>
      <c r="F45" s="31">
        <f t="shared" si="13"/>
        <v>174.28818120505318</v>
      </c>
      <c r="X45" s="31">
        <f t="shared" ref="X45:AA45" si="18">X29*25.406</f>
        <v>116.53074216082402</v>
      </c>
      <c r="Y45" s="31">
        <f t="shared" si="18"/>
        <v>18.728151278257521</v>
      </c>
      <c r="Z45" s="31">
        <f t="shared" si="18"/>
        <v>97.988788128455084</v>
      </c>
      <c r="AA45" s="31">
        <f t="shared" si="18"/>
        <v>138.98155841354142</v>
      </c>
      <c r="AR45" s="20">
        <f>PERCENTILE(AR26:AR40,0.9)</f>
        <v>-0.1865963559979372</v>
      </c>
      <c r="AS45" s="20">
        <f t="shared" ref="AS45:AU45" si="19">PERCENTILE(AS26:AS40,0.9)</f>
        <v>-0.18685141929456242</v>
      </c>
      <c r="AT45" s="20">
        <f t="shared" si="19"/>
        <v>-0.18374462409293849</v>
      </c>
      <c r="AU45" s="20">
        <f t="shared" si="19"/>
        <v>-0.19238600736397124</v>
      </c>
      <c r="AW45" s="20">
        <f>PERCENTILE(AR26:AU40,0.9)</f>
        <v>-0.18561531287853275</v>
      </c>
    </row>
    <row r="46" spans="1:49" x14ac:dyDescent="0.25">
      <c r="A46" s="1">
        <v>2035</v>
      </c>
      <c r="C46" s="31">
        <f t="shared" si="13"/>
        <v>145.36786428803379</v>
      </c>
      <c r="D46" s="31">
        <f t="shared" si="13"/>
        <v>22.849304718365637</v>
      </c>
      <c r="E46" s="31">
        <f t="shared" si="13"/>
        <v>122.00290485204553</v>
      </c>
      <c r="F46" s="31">
        <f t="shared" si="13"/>
        <v>174.38981713613208</v>
      </c>
      <c r="X46" s="31">
        <f t="shared" ref="X46:AA46" si="20">X30*25.406</f>
        <v>115.76090841448587</v>
      </c>
      <c r="Y46" s="31">
        <f t="shared" si="20"/>
        <v>18.220274246838052</v>
      </c>
      <c r="Z46" s="31">
        <f t="shared" si="20"/>
        <v>97.154411848501567</v>
      </c>
      <c r="AA46" s="31">
        <f t="shared" si="20"/>
        <v>138.84179223914026</v>
      </c>
    </row>
    <row r="47" spans="1:49" x14ac:dyDescent="0.25">
      <c r="A47" s="1">
        <v>2040</v>
      </c>
      <c r="C47" s="31">
        <f t="shared" si="13"/>
        <v>145.37894247641037</v>
      </c>
      <c r="D47" s="31">
        <f t="shared" si="13"/>
        <v>20.727671585609389</v>
      </c>
      <c r="E47" s="31">
        <f t="shared" si="13"/>
        <v>123.04576375815896</v>
      </c>
      <c r="F47" s="31">
        <f t="shared" si="13"/>
        <v>174.05580905067728</v>
      </c>
      <c r="X47" s="31">
        <f t="shared" ref="X47:AA47" si="21">X31*25.406</f>
        <v>115.64125406021151</v>
      </c>
      <c r="Y47" s="31">
        <f t="shared" si="21"/>
        <v>16.496639457072011</v>
      </c>
      <c r="Z47" s="31">
        <f t="shared" si="21"/>
        <v>97.878368476780707</v>
      </c>
      <c r="AA47" s="31">
        <f t="shared" si="21"/>
        <v>138.48530794258781</v>
      </c>
    </row>
    <row r="48" spans="1:49" x14ac:dyDescent="0.25">
      <c r="A48" s="1">
        <v>2045</v>
      </c>
      <c r="C48" s="31">
        <f t="shared" si="13"/>
        <v>144.12779675502728</v>
      </c>
      <c r="D48" s="31">
        <f t="shared" si="13"/>
        <v>18.916987915857845</v>
      </c>
      <c r="E48" s="31">
        <f t="shared" si="13"/>
        <v>124.03300896472126</v>
      </c>
      <c r="F48" s="31">
        <f t="shared" si="13"/>
        <v>169.42427851721368</v>
      </c>
      <c r="X48" s="31">
        <f t="shared" ref="X48:AA48" si="22">X32*25.406</f>
        <v>115.5816466437378</v>
      </c>
      <c r="Y48" s="31">
        <f t="shared" si="22"/>
        <v>15.175073287175655</v>
      </c>
      <c r="Z48" s="31">
        <f t="shared" si="22"/>
        <v>99.468434934494894</v>
      </c>
      <c r="AA48" s="31">
        <f t="shared" si="22"/>
        <v>135.88241568653584</v>
      </c>
    </row>
    <row r="49" spans="1:27" x14ac:dyDescent="0.25">
      <c r="A49" s="32">
        <v>2050</v>
      </c>
      <c r="B49" s="29"/>
      <c r="C49" s="33">
        <f t="shared" si="13"/>
        <v>142.86690632571944</v>
      </c>
      <c r="D49" s="33">
        <f t="shared" si="13"/>
        <v>18.959643694690516</v>
      </c>
      <c r="E49" s="33">
        <f t="shared" si="13"/>
        <v>124.0139190298884</v>
      </c>
      <c r="F49" s="33">
        <f t="shared" si="13"/>
        <v>167.10058572077097</v>
      </c>
      <c r="X49" s="33">
        <f t="shared" ref="X49:AA49" si="23">X33*25.406</f>
        <v>115.18476508090649</v>
      </c>
      <c r="Y49" s="33">
        <f t="shared" si="23"/>
        <v>15.302946646457945</v>
      </c>
      <c r="Z49" s="33">
        <f t="shared" si="23"/>
        <v>99.972498848711894</v>
      </c>
      <c r="AA49" s="33">
        <f t="shared" si="23"/>
        <v>134.74491573988149</v>
      </c>
    </row>
    <row r="50" spans="1:27" x14ac:dyDescent="0.25">
      <c r="A50" s="1">
        <v>2055</v>
      </c>
      <c r="C50" s="31">
        <f t="shared" si="13"/>
        <v>143.3479530143621</v>
      </c>
      <c r="D50" s="31">
        <f t="shared" si="13"/>
        <v>18.935252398934367</v>
      </c>
      <c r="E50" s="31">
        <f t="shared" si="13"/>
        <v>122.9648088979941</v>
      </c>
      <c r="F50" s="31">
        <f t="shared" si="13"/>
        <v>165.16755979241498</v>
      </c>
      <c r="X50" s="31">
        <f t="shared" ref="X50:AA50" si="24">X34*25.406</f>
        <v>115.78587395624896</v>
      </c>
      <c r="Y50" s="31">
        <f t="shared" si="24"/>
        <v>15.305139797701116</v>
      </c>
      <c r="Z50" s="31">
        <f t="shared" si="24"/>
        <v>99.308997788153604</v>
      </c>
      <c r="AA50" s="31">
        <f t="shared" si="24"/>
        <v>133.45585189889118</v>
      </c>
    </row>
    <row r="51" spans="1:27" x14ac:dyDescent="0.25">
      <c r="A51" s="1">
        <v>2060</v>
      </c>
      <c r="C51" s="31">
        <f t="shared" si="13"/>
        <v>143.09137997752566</v>
      </c>
      <c r="D51" s="31">
        <f t="shared" si="13"/>
        <v>20.487659249555723</v>
      </c>
      <c r="E51" s="31">
        <f t="shared" si="13"/>
        <v>121.22763516440821</v>
      </c>
      <c r="F51" s="31">
        <f t="shared" si="13"/>
        <v>168.16541551374965</v>
      </c>
      <c r="X51" s="31">
        <f t="shared" ref="X51:AA51" si="25">X35*25.406</f>
        <v>115.59124515329594</v>
      </c>
      <c r="Y51" s="31">
        <f t="shared" si="25"/>
        <v>16.56681978686256</v>
      </c>
      <c r="Z51" s="31">
        <f t="shared" si="25"/>
        <v>97.917439079498877</v>
      </c>
      <c r="AA51" s="31">
        <f t="shared" si="25"/>
        <v>135.90875871139789</v>
      </c>
    </row>
    <row r="52" spans="1:27" x14ac:dyDescent="0.25">
      <c r="A52" s="1">
        <v>2065</v>
      </c>
      <c r="C52" s="31">
        <f t="shared" si="13"/>
        <v>147.12968598836875</v>
      </c>
      <c r="D52" s="31">
        <f t="shared" si="13"/>
        <v>21.306606411918757</v>
      </c>
      <c r="E52" s="31">
        <f t="shared" si="13"/>
        <v>124.54202111230656</v>
      </c>
      <c r="F52" s="31">
        <f t="shared" si="13"/>
        <v>176.19781493339954</v>
      </c>
      <c r="X52" s="31">
        <f t="shared" ref="X52:AA52" si="26">X36*25.406</f>
        <v>118.04346205932104</v>
      </c>
      <c r="Y52" s="31">
        <f t="shared" si="26"/>
        <v>17.089569597390017</v>
      </c>
      <c r="Z52" s="31">
        <f t="shared" si="26"/>
        <v>99.930941808121361</v>
      </c>
      <c r="AA52" s="31">
        <f t="shared" si="26"/>
        <v>141.36017375452889</v>
      </c>
    </row>
    <row r="53" spans="1:27" x14ac:dyDescent="0.25">
      <c r="A53" s="1">
        <v>2070</v>
      </c>
      <c r="C53" s="31">
        <f t="shared" si="13"/>
        <v>146.89736489745547</v>
      </c>
      <c r="D53" s="31">
        <f t="shared" si="13"/>
        <v>21.301124081896145</v>
      </c>
      <c r="E53" s="31">
        <f t="shared" si="13"/>
        <v>123.19570166269195</v>
      </c>
      <c r="F53" s="31">
        <f t="shared" si="13"/>
        <v>174.86210507693832</v>
      </c>
      <c r="X53" s="31">
        <f t="shared" ref="X53:AA53" si="27">X37*25.406</f>
        <v>118.00883808267223</v>
      </c>
      <c r="Y53" s="31">
        <f t="shared" si="27"/>
        <v>17.100937954971055</v>
      </c>
      <c r="Z53" s="31">
        <f t="shared" si="27"/>
        <v>98.978834725763804</v>
      </c>
      <c r="AA53" s="31">
        <f t="shared" si="27"/>
        <v>140.46235189683426</v>
      </c>
    </row>
    <row r="54" spans="1:27" x14ac:dyDescent="0.25">
      <c r="A54" s="1">
        <v>2075</v>
      </c>
      <c r="C54" s="31">
        <f t="shared" si="13"/>
        <v>147.28517578607637</v>
      </c>
      <c r="D54" s="31">
        <f t="shared" si="13"/>
        <v>21.65891184400034</v>
      </c>
      <c r="E54" s="31">
        <f t="shared" si="13"/>
        <v>122.26248629657356</v>
      </c>
      <c r="F54" s="31">
        <f t="shared" si="13"/>
        <v>175.80819830351507</v>
      </c>
      <c r="X54" s="31">
        <f t="shared" ref="X54:AA54" si="28">X38*25.406</f>
        <v>118.37712788795814</v>
      </c>
      <c r="Y54" s="31">
        <f t="shared" si="28"/>
        <v>17.38519119642077</v>
      </c>
      <c r="Z54" s="31">
        <f t="shared" si="28"/>
        <v>98.302344555750196</v>
      </c>
      <c r="AA54" s="31">
        <f t="shared" si="28"/>
        <v>141.27506094815598</v>
      </c>
    </row>
    <row r="55" spans="1:27" x14ac:dyDescent="0.25">
      <c r="A55" s="1">
        <v>2080</v>
      </c>
      <c r="C55" s="31">
        <f t="shared" si="13"/>
        <v>146.45241168259494</v>
      </c>
      <c r="D55" s="31">
        <f t="shared" si="13"/>
        <v>21.110083972502657</v>
      </c>
      <c r="E55" s="31">
        <f t="shared" si="13"/>
        <v>122.43294947071533</v>
      </c>
      <c r="F55" s="31">
        <f t="shared" si="13"/>
        <v>172.21431709972501</v>
      </c>
      <c r="X55" s="31">
        <f t="shared" ref="X55:AA55" si="29">X39*25.406</f>
        <v>117.49653133478482</v>
      </c>
      <c r="Y55" s="31">
        <f t="shared" si="29"/>
        <v>16.924901303376078</v>
      </c>
      <c r="Z55" s="31">
        <f t="shared" si="29"/>
        <v>98.176122926398634</v>
      </c>
      <c r="AA55" s="31">
        <f t="shared" si="29"/>
        <v>138.11655801870609</v>
      </c>
    </row>
    <row r="56" spans="1:27" x14ac:dyDescent="0.25">
      <c r="A56" s="32">
        <v>2085</v>
      </c>
      <c r="B56" s="29"/>
      <c r="C56" s="33">
        <f t="shared" si="13"/>
        <v>146.52839609597675</v>
      </c>
      <c r="D56" s="33">
        <f t="shared" si="13"/>
        <v>21.793478297054769</v>
      </c>
      <c r="E56" s="33">
        <f t="shared" si="13"/>
        <v>123.10918252938697</v>
      </c>
      <c r="F56" s="33">
        <f t="shared" si="13"/>
        <v>172.37199558780293</v>
      </c>
      <c r="X56" s="33">
        <f t="shared" ref="X56:AA56" si="30">X40*25.406</f>
        <v>116.79764050417084</v>
      </c>
      <c r="Y56" s="33">
        <f t="shared" si="30"/>
        <v>17.339339790128758</v>
      </c>
      <c r="Z56" s="33">
        <f t="shared" si="30"/>
        <v>98.111651407535945</v>
      </c>
      <c r="AA56" s="33">
        <f t="shared" si="30"/>
        <v>137.33753845999547</v>
      </c>
    </row>
  </sheetData>
  <mergeCells count="10">
    <mergeCell ref="C2:F2"/>
    <mergeCell ref="AS10:AW13"/>
    <mergeCell ref="AJ2:AM2"/>
    <mergeCell ref="AN2:AQ2"/>
    <mergeCell ref="G2:J2"/>
    <mergeCell ref="K2:N2"/>
    <mergeCell ref="O2:R2"/>
    <mergeCell ref="S2:V2"/>
    <mergeCell ref="AB2:AE2"/>
    <mergeCell ref="AF2:AI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56"/>
  <sheetViews>
    <sheetView topLeftCell="A3" zoomScale="80" zoomScaleNormal="80" workbookViewId="0">
      <selection activeCell="C4" sqref="C4:F24"/>
    </sheetView>
  </sheetViews>
  <sheetFormatPr defaultRowHeight="15" x14ac:dyDescent="0.25"/>
  <cols>
    <col min="1" max="1" width="8.85546875" style="1"/>
    <col min="2" max="2" width="8.85546875" style="4"/>
    <col min="3" max="6" width="9.140625" style="4"/>
    <col min="7" max="10" width="7.7109375" customWidth="1"/>
    <col min="11" max="22" width="7.7109375" style="4" customWidth="1"/>
    <col min="23" max="23" width="8.85546875" style="4"/>
    <col min="24" max="27" width="9.140625" style="4"/>
    <col min="28" max="31" width="7.7109375" customWidth="1"/>
    <col min="32" max="43" width="7.7109375" style="4" customWidth="1"/>
  </cols>
  <sheetData>
    <row r="1" spans="1:49" x14ac:dyDescent="0.25">
      <c r="A1" s="3" t="s">
        <v>0</v>
      </c>
    </row>
    <row r="2" spans="1:49" x14ac:dyDescent="0.25">
      <c r="A2" s="1" t="s">
        <v>1</v>
      </c>
      <c r="B2" s="4" t="s">
        <v>2</v>
      </c>
      <c r="C2" s="4" t="s">
        <v>13</v>
      </c>
      <c r="G2" s="22" t="s">
        <v>7</v>
      </c>
      <c r="H2" s="23"/>
      <c r="I2" s="23"/>
      <c r="J2" s="24"/>
      <c r="K2" s="26" t="s">
        <v>8</v>
      </c>
      <c r="L2" s="27"/>
      <c r="M2" s="27"/>
      <c r="N2" s="28"/>
      <c r="O2" s="26" t="s">
        <v>10</v>
      </c>
      <c r="P2" s="27"/>
      <c r="Q2" s="27"/>
      <c r="R2" s="28"/>
      <c r="S2" s="26" t="s">
        <v>9</v>
      </c>
      <c r="T2" s="27"/>
      <c r="U2" s="27"/>
      <c r="V2" s="28"/>
      <c r="AB2" s="22" t="s">
        <v>7</v>
      </c>
      <c r="AC2" s="23"/>
      <c r="AD2" s="23"/>
      <c r="AE2" s="24"/>
      <c r="AF2" s="26" t="s">
        <v>8</v>
      </c>
      <c r="AG2" s="27"/>
      <c r="AH2" s="27"/>
      <c r="AI2" s="28"/>
      <c r="AJ2" s="26" t="s">
        <v>10</v>
      </c>
      <c r="AK2" s="27"/>
      <c r="AL2" s="27"/>
      <c r="AM2" s="28"/>
      <c r="AN2" s="26" t="s">
        <v>9</v>
      </c>
      <c r="AO2" s="27"/>
      <c r="AP2" s="27"/>
      <c r="AQ2" s="28"/>
    </row>
    <row r="3" spans="1:49" s="15" customFormat="1" x14ac:dyDescent="0.25">
      <c r="A3" s="14"/>
      <c r="B3" s="15" t="s">
        <v>5</v>
      </c>
      <c r="C3" s="16" t="s">
        <v>3</v>
      </c>
      <c r="D3" s="17" t="s">
        <v>4</v>
      </c>
      <c r="E3" s="17">
        <v>0.1</v>
      </c>
      <c r="F3" s="18">
        <v>0.9</v>
      </c>
      <c r="G3" s="16" t="s">
        <v>3</v>
      </c>
      <c r="H3" s="17" t="s">
        <v>4</v>
      </c>
      <c r="I3" s="17">
        <v>0.1</v>
      </c>
      <c r="J3" s="18">
        <v>0.9</v>
      </c>
      <c r="K3" s="16" t="s">
        <v>3</v>
      </c>
      <c r="L3" s="17" t="s">
        <v>4</v>
      </c>
      <c r="M3" s="17">
        <v>0.1</v>
      </c>
      <c r="N3" s="18">
        <v>0.9</v>
      </c>
      <c r="O3" s="16" t="s">
        <v>3</v>
      </c>
      <c r="P3" s="17" t="s">
        <v>4</v>
      </c>
      <c r="Q3" s="17">
        <v>0.1</v>
      </c>
      <c r="R3" s="18">
        <v>0.9</v>
      </c>
      <c r="S3" s="16" t="s">
        <v>3</v>
      </c>
      <c r="T3" s="17" t="s">
        <v>4</v>
      </c>
      <c r="U3" s="17">
        <v>0.1</v>
      </c>
      <c r="V3" s="18">
        <v>0.9</v>
      </c>
      <c r="W3" s="15" t="s">
        <v>6</v>
      </c>
      <c r="AB3" s="16" t="s">
        <v>3</v>
      </c>
      <c r="AC3" s="17" t="s">
        <v>4</v>
      </c>
      <c r="AD3" s="17">
        <v>0.1</v>
      </c>
      <c r="AE3" s="18">
        <v>0.9</v>
      </c>
      <c r="AF3" s="16" t="s">
        <v>3</v>
      </c>
      <c r="AG3" s="17" t="s">
        <v>4</v>
      </c>
      <c r="AH3" s="17">
        <v>0.1</v>
      </c>
      <c r="AI3" s="18">
        <v>0.9</v>
      </c>
      <c r="AJ3" s="16" t="s">
        <v>3</v>
      </c>
      <c r="AK3" s="17" t="s">
        <v>4</v>
      </c>
      <c r="AL3" s="17">
        <v>0.1</v>
      </c>
      <c r="AM3" s="18">
        <v>0.9</v>
      </c>
      <c r="AN3" s="16" t="s">
        <v>3</v>
      </c>
      <c r="AO3" s="17" t="s">
        <v>4</v>
      </c>
      <c r="AP3" s="17">
        <v>0.1</v>
      </c>
      <c r="AQ3" s="18">
        <v>0.9</v>
      </c>
    </row>
    <row r="4" spans="1:49" x14ac:dyDescent="0.25">
      <c r="A4" s="2">
        <v>1907.9986301369863</v>
      </c>
      <c r="B4" s="29">
        <v>5.7233450365734786</v>
      </c>
      <c r="G4" s="5"/>
      <c r="H4" s="6"/>
      <c r="I4" s="6"/>
      <c r="J4" s="7"/>
      <c r="K4" s="5"/>
      <c r="L4" s="6"/>
      <c r="M4" s="6"/>
      <c r="N4" s="7"/>
      <c r="O4" s="5"/>
      <c r="P4" s="6"/>
      <c r="Q4" s="6"/>
      <c r="R4" s="7"/>
      <c r="S4" s="5"/>
      <c r="T4" s="6"/>
      <c r="U4" s="6"/>
      <c r="V4" s="7"/>
      <c r="AB4" s="5"/>
      <c r="AC4" s="6"/>
      <c r="AD4" s="6"/>
      <c r="AE4" s="7"/>
      <c r="AF4" s="5"/>
      <c r="AG4" s="6"/>
      <c r="AH4" s="6"/>
      <c r="AI4" s="7"/>
      <c r="AJ4" s="5"/>
      <c r="AK4" s="6"/>
      <c r="AL4" s="6"/>
      <c r="AM4" s="7"/>
      <c r="AN4" s="5"/>
      <c r="AO4" s="6"/>
      <c r="AP4" s="6"/>
      <c r="AQ4" s="7"/>
    </row>
    <row r="5" spans="1:49" x14ac:dyDescent="0.25">
      <c r="A5" s="2">
        <v>1912.2068493150687</v>
      </c>
      <c r="B5" s="29">
        <v>7.2954399005193622</v>
      </c>
      <c r="G5" s="5"/>
      <c r="H5" s="6"/>
      <c r="I5" s="6"/>
      <c r="J5" s="7"/>
      <c r="K5" s="5"/>
      <c r="L5" s="6"/>
      <c r="M5" s="6"/>
      <c r="N5" s="7"/>
      <c r="O5" s="5"/>
      <c r="P5" s="6"/>
      <c r="Q5" s="6"/>
      <c r="R5" s="7"/>
      <c r="S5" s="5"/>
      <c r="T5" s="6"/>
      <c r="U5" s="6"/>
      <c r="V5" s="7"/>
      <c r="AB5" s="5"/>
      <c r="AC5" s="6"/>
      <c r="AD5" s="6"/>
      <c r="AE5" s="7"/>
      <c r="AF5" s="5"/>
      <c r="AG5" s="6"/>
      <c r="AH5" s="6"/>
      <c r="AI5" s="7"/>
      <c r="AJ5" s="5"/>
      <c r="AK5" s="6"/>
      <c r="AL5" s="6"/>
      <c r="AM5" s="7"/>
      <c r="AN5" s="5"/>
      <c r="AO5" s="6"/>
      <c r="AP5" s="6"/>
      <c r="AQ5" s="7"/>
    </row>
    <row r="6" spans="1:49" x14ac:dyDescent="0.25">
      <c r="A6" s="2">
        <v>1917.9986301369863</v>
      </c>
      <c r="B6" s="29">
        <v>7.2617965000077787</v>
      </c>
      <c r="G6" s="5"/>
      <c r="H6" s="6"/>
      <c r="I6" s="6"/>
      <c r="J6" s="7"/>
      <c r="K6" s="5"/>
      <c r="L6" s="6"/>
      <c r="M6" s="6"/>
      <c r="N6" s="7"/>
      <c r="O6" s="5"/>
      <c r="P6" s="6"/>
      <c r="Q6" s="6"/>
      <c r="R6" s="7"/>
      <c r="S6" s="5"/>
      <c r="T6" s="6"/>
      <c r="U6" s="6"/>
      <c r="V6" s="7"/>
      <c r="AB6" s="5"/>
      <c r="AC6" s="6"/>
      <c r="AD6" s="6"/>
      <c r="AE6" s="7"/>
      <c r="AF6" s="5"/>
      <c r="AG6" s="6"/>
      <c r="AH6" s="6"/>
      <c r="AI6" s="7"/>
      <c r="AJ6" s="5"/>
      <c r="AK6" s="6"/>
      <c r="AL6" s="6"/>
      <c r="AM6" s="7"/>
      <c r="AN6" s="5"/>
      <c r="AO6" s="6"/>
      <c r="AP6" s="6"/>
      <c r="AQ6" s="7"/>
      <c r="AS6" s="25" t="s">
        <v>11</v>
      </c>
      <c r="AT6" s="25"/>
      <c r="AU6" s="25"/>
      <c r="AV6" s="25"/>
      <c r="AW6" s="25"/>
    </row>
    <row r="7" spans="1:49" x14ac:dyDescent="0.25">
      <c r="A7" s="2">
        <v>1922.9986301369863</v>
      </c>
      <c r="B7" s="29">
        <v>10.231175052312789</v>
      </c>
      <c r="G7" s="5"/>
      <c r="H7" s="6"/>
      <c r="I7" s="6"/>
      <c r="J7" s="7"/>
      <c r="K7" s="5"/>
      <c r="L7" s="6"/>
      <c r="M7" s="6"/>
      <c r="N7" s="7"/>
      <c r="O7" s="5"/>
      <c r="P7" s="6"/>
      <c r="Q7" s="6"/>
      <c r="R7" s="7"/>
      <c r="S7" s="5"/>
      <c r="T7" s="6"/>
      <c r="U7" s="6"/>
      <c r="V7" s="7"/>
      <c r="AB7" s="5"/>
      <c r="AC7" s="6"/>
      <c r="AD7" s="6"/>
      <c r="AE7" s="7"/>
      <c r="AF7" s="5"/>
      <c r="AG7" s="6"/>
      <c r="AH7" s="6"/>
      <c r="AI7" s="7"/>
      <c r="AJ7" s="5"/>
      <c r="AK7" s="6"/>
      <c r="AL7" s="6"/>
      <c r="AM7" s="7"/>
      <c r="AN7" s="5"/>
      <c r="AO7" s="6"/>
      <c r="AP7" s="6"/>
      <c r="AQ7" s="7"/>
      <c r="AS7" s="25"/>
      <c r="AT7" s="25"/>
      <c r="AU7" s="25"/>
      <c r="AV7" s="25"/>
      <c r="AW7" s="25"/>
    </row>
    <row r="8" spans="1:49" x14ac:dyDescent="0.25">
      <c r="A8" s="2">
        <v>1927.9986301369863</v>
      </c>
      <c r="B8" s="29">
        <v>10.208379886378429</v>
      </c>
      <c r="C8" s="31">
        <f>AVERAGE(B4:B14)*25.406</f>
        <v>219.51490068431656</v>
      </c>
      <c r="D8" s="30">
        <f>STDEV(B4:B14)*25.406</f>
        <v>48.69817751622017</v>
      </c>
      <c r="E8" s="30">
        <f>PERCENTILE(B4:B14,0.9)*25.406</f>
        <v>267.64437265760881</v>
      </c>
      <c r="F8" s="30">
        <f>PERCENTILE(B4:B14,0.1)*25.406</f>
        <v>166.11377153103581</v>
      </c>
      <c r="G8" s="5"/>
      <c r="H8" s="6"/>
      <c r="I8" s="6"/>
      <c r="J8" s="7"/>
      <c r="K8" s="5"/>
      <c r="L8" s="6"/>
      <c r="M8" s="6"/>
      <c r="N8" s="7"/>
      <c r="O8" s="5"/>
      <c r="P8" s="6"/>
      <c r="Q8" s="6"/>
      <c r="R8" s="7"/>
      <c r="S8" s="5"/>
      <c r="T8" s="6"/>
      <c r="U8" s="6"/>
      <c r="V8" s="7"/>
      <c r="AB8" s="5"/>
      <c r="AC8" s="6"/>
      <c r="AD8" s="6"/>
      <c r="AE8" s="7"/>
      <c r="AF8" s="5"/>
      <c r="AG8" s="6"/>
      <c r="AH8" s="6"/>
      <c r="AI8" s="7"/>
      <c r="AJ8" s="5"/>
      <c r="AK8" s="6"/>
      <c r="AL8" s="6"/>
      <c r="AM8" s="7"/>
      <c r="AN8" s="5"/>
      <c r="AO8" s="6"/>
      <c r="AP8" s="6"/>
      <c r="AQ8" s="7"/>
      <c r="AS8" s="25"/>
      <c r="AT8" s="25"/>
      <c r="AU8" s="25"/>
      <c r="AV8" s="25"/>
      <c r="AW8" s="25"/>
    </row>
    <row r="9" spans="1:49" x14ac:dyDescent="0.25">
      <c r="A9" s="2">
        <v>1932.9986301369863</v>
      </c>
      <c r="B9" s="29">
        <v>10.721574050081795</v>
      </c>
      <c r="G9" s="5"/>
      <c r="H9" s="6"/>
      <c r="I9" s="6"/>
      <c r="J9" s="7"/>
      <c r="K9" s="5"/>
      <c r="L9" s="6"/>
      <c r="M9" s="6"/>
      <c r="N9" s="7"/>
      <c r="O9" s="5"/>
      <c r="P9" s="6"/>
      <c r="Q9" s="6"/>
      <c r="R9" s="7"/>
      <c r="S9" s="5"/>
      <c r="T9" s="6"/>
      <c r="U9" s="6"/>
      <c r="V9" s="7"/>
      <c r="AB9" s="5"/>
      <c r="AC9" s="6"/>
      <c r="AD9" s="6"/>
      <c r="AE9" s="7"/>
      <c r="AF9" s="5"/>
      <c r="AG9" s="6"/>
      <c r="AH9" s="6"/>
      <c r="AI9" s="7"/>
      <c r="AJ9" s="5"/>
      <c r="AK9" s="6"/>
      <c r="AL9" s="6"/>
      <c r="AM9" s="7"/>
      <c r="AN9" s="5"/>
      <c r="AO9" s="6"/>
      <c r="AP9" s="6"/>
      <c r="AQ9" s="7"/>
      <c r="AS9" s="25"/>
      <c r="AT9" s="25"/>
      <c r="AU9" s="25"/>
      <c r="AV9" s="25"/>
      <c r="AW9" s="25"/>
    </row>
    <row r="10" spans="1:49" x14ac:dyDescent="0.25">
      <c r="A10" s="2">
        <v>1937.9986301369863</v>
      </c>
      <c r="B10" s="29">
        <v>10.534691516083162</v>
      </c>
      <c r="G10" s="5"/>
      <c r="H10" s="6"/>
      <c r="I10" s="6"/>
      <c r="J10" s="7"/>
      <c r="K10" s="5"/>
      <c r="L10" s="6"/>
      <c r="M10" s="6"/>
      <c r="N10" s="7"/>
      <c r="O10" s="5"/>
      <c r="P10" s="6"/>
      <c r="Q10" s="6"/>
      <c r="R10" s="7"/>
      <c r="S10" s="5"/>
      <c r="T10" s="6"/>
      <c r="U10" s="6"/>
      <c r="V10" s="7"/>
      <c r="AB10" s="5"/>
      <c r="AC10" s="6"/>
      <c r="AD10" s="6"/>
      <c r="AE10" s="7"/>
      <c r="AF10" s="5"/>
      <c r="AG10" s="6"/>
      <c r="AH10" s="6"/>
      <c r="AI10" s="7"/>
      <c r="AJ10" s="5"/>
      <c r="AK10" s="6"/>
      <c r="AL10" s="6"/>
      <c r="AM10" s="7"/>
      <c r="AN10" s="5"/>
      <c r="AO10" s="6"/>
      <c r="AP10" s="6"/>
      <c r="AQ10" s="7"/>
    </row>
    <row r="11" spans="1:49" x14ac:dyDescent="0.25">
      <c r="A11" s="2">
        <v>1942.9986301369863</v>
      </c>
      <c r="B11" s="29">
        <v>9.8284133385610453</v>
      </c>
      <c r="G11" s="5"/>
      <c r="H11" s="6"/>
      <c r="I11" s="6"/>
      <c r="J11" s="7"/>
      <c r="K11" s="5"/>
      <c r="L11" s="6"/>
      <c r="M11" s="6"/>
      <c r="N11" s="7"/>
      <c r="O11" s="5"/>
      <c r="P11" s="6"/>
      <c r="Q11" s="6"/>
      <c r="R11" s="7"/>
      <c r="S11" s="5"/>
      <c r="T11" s="6"/>
      <c r="U11" s="6"/>
      <c r="V11" s="7"/>
      <c r="AB11" s="5"/>
      <c r="AC11" s="6"/>
      <c r="AD11" s="6"/>
      <c r="AE11" s="7"/>
      <c r="AF11" s="5"/>
      <c r="AG11" s="6"/>
      <c r="AH11" s="6"/>
      <c r="AI11" s="7"/>
      <c r="AJ11" s="5"/>
      <c r="AK11" s="6"/>
      <c r="AL11" s="6"/>
      <c r="AM11" s="7"/>
      <c r="AN11" s="5"/>
      <c r="AO11" s="6"/>
      <c r="AP11" s="6"/>
      <c r="AQ11" s="7"/>
    </row>
    <row r="12" spans="1:49" x14ac:dyDescent="0.25">
      <c r="A12" s="2">
        <v>1947.995890410959</v>
      </c>
      <c r="B12" s="29">
        <v>10.025508195874629</v>
      </c>
      <c r="G12" s="5"/>
      <c r="H12" s="6"/>
      <c r="I12" s="6"/>
      <c r="J12" s="7"/>
      <c r="K12" s="5"/>
      <c r="L12" s="6"/>
      <c r="M12" s="6"/>
      <c r="N12" s="7"/>
      <c r="O12" s="5"/>
      <c r="P12" s="6"/>
      <c r="Q12" s="6"/>
      <c r="R12" s="7"/>
      <c r="S12" s="5"/>
      <c r="T12" s="6"/>
      <c r="U12" s="6"/>
      <c r="V12" s="7"/>
      <c r="AB12" s="5"/>
      <c r="AC12" s="6"/>
      <c r="AD12" s="6"/>
      <c r="AE12" s="7"/>
      <c r="AF12" s="5"/>
      <c r="AG12" s="6"/>
      <c r="AH12" s="6"/>
      <c r="AI12" s="7"/>
      <c r="AJ12" s="5"/>
      <c r="AK12" s="6"/>
      <c r="AL12" s="6"/>
      <c r="AM12" s="7"/>
      <c r="AN12" s="5"/>
      <c r="AO12" s="6"/>
      <c r="AP12" s="6"/>
      <c r="AQ12" s="7"/>
    </row>
    <row r="13" spans="1:49" x14ac:dyDescent="0.25">
      <c r="A13" s="2">
        <v>1952.9986301369863</v>
      </c>
      <c r="B13" s="29">
        <v>6.5383677686781008</v>
      </c>
      <c r="G13" s="5"/>
      <c r="H13" s="6"/>
      <c r="I13" s="6"/>
      <c r="J13" s="7"/>
      <c r="K13" s="5"/>
      <c r="L13" s="6"/>
      <c r="M13" s="6"/>
      <c r="N13" s="7"/>
      <c r="O13" s="5"/>
      <c r="P13" s="6"/>
      <c r="Q13" s="6"/>
      <c r="R13" s="7"/>
      <c r="S13" s="5"/>
      <c r="T13" s="6"/>
      <c r="U13" s="6"/>
      <c r="V13" s="7"/>
      <c r="AB13" s="5"/>
      <c r="AC13" s="6"/>
      <c r="AD13" s="6"/>
      <c r="AE13" s="7"/>
      <c r="AF13" s="5"/>
      <c r="AG13" s="6"/>
      <c r="AH13" s="6"/>
      <c r="AI13" s="7"/>
      <c r="AJ13" s="5"/>
      <c r="AK13" s="6"/>
      <c r="AL13" s="6"/>
      <c r="AM13" s="7"/>
      <c r="AN13" s="5"/>
      <c r="AO13" s="6"/>
      <c r="AP13" s="6"/>
      <c r="AQ13" s="7"/>
    </row>
    <row r="14" spans="1:49" x14ac:dyDescent="0.25">
      <c r="A14" s="2">
        <v>1957.9972602739726</v>
      </c>
      <c r="B14" s="29">
        <v>6.6743658094630929</v>
      </c>
      <c r="G14" s="5"/>
      <c r="H14" s="6"/>
      <c r="I14" s="6"/>
      <c r="J14" s="7"/>
      <c r="K14" s="5"/>
      <c r="L14" s="6"/>
      <c r="M14" s="6"/>
      <c r="N14" s="7"/>
      <c r="O14" s="5"/>
      <c r="P14" s="6"/>
      <c r="Q14" s="6"/>
      <c r="R14" s="7"/>
      <c r="S14" s="5"/>
      <c r="T14" s="6"/>
      <c r="U14" s="6"/>
      <c r="V14" s="7"/>
      <c r="AB14" s="5"/>
      <c r="AC14" s="6"/>
      <c r="AD14" s="6"/>
      <c r="AE14" s="7"/>
      <c r="AF14" s="5"/>
      <c r="AG14" s="6"/>
      <c r="AH14" s="6"/>
      <c r="AI14" s="7"/>
      <c r="AJ14" s="5"/>
      <c r="AK14" s="6"/>
      <c r="AL14" s="6"/>
      <c r="AM14" s="7"/>
      <c r="AN14" s="5"/>
      <c r="AO14" s="6"/>
      <c r="AP14" s="6"/>
      <c r="AQ14" s="7"/>
    </row>
    <row r="15" spans="1:49" x14ac:dyDescent="0.25">
      <c r="A15" s="2">
        <v>1962.9986301369863</v>
      </c>
      <c r="B15" s="4">
        <v>6.5905560037424697</v>
      </c>
      <c r="G15" s="5"/>
      <c r="H15" s="6"/>
      <c r="I15" s="6"/>
      <c r="J15" s="7"/>
      <c r="K15" s="5"/>
      <c r="L15" s="6"/>
      <c r="M15" s="6"/>
      <c r="N15" s="7"/>
      <c r="O15" s="5"/>
      <c r="P15" s="6"/>
      <c r="Q15" s="6"/>
      <c r="R15" s="7"/>
      <c r="S15" s="5"/>
      <c r="T15" s="6"/>
      <c r="U15" s="6"/>
      <c r="V15" s="7"/>
      <c r="AB15" s="5"/>
      <c r="AC15" s="6"/>
      <c r="AD15" s="6"/>
      <c r="AE15" s="7"/>
      <c r="AF15" s="5"/>
      <c r="AG15" s="6"/>
      <c r="AH15" s="6"/>
      <c r="AI15" s="7"/>
      <c r="AJ15" s="5"/>
      <c r="AK15" s="6"/>
      <c r="AL15" s="6"/>
      <c r="AM15" s="7"/>
      <c r="AN15" s="5"/>
      <c r="AO15" s="6"/>
      <c r="AP15" s="6"/>
      <c r="AQ15" s="7"/>
    </row>
    <row r="16" spans="1:49" x14ac:dyDescent="0.25">
      <c r="A16" s="2">
        <v>1967.9986301369863</v>
      </c>
      <c r="B16" s="4">
        <v>6.7366162924775228</v>
      </c>
      <c r="G16" s="5"/>
      <c r="H16" s="6"/>
      <c r="I16" s="6"/>
      <c r="J16" s="7"/>
      <c r="K16" s="5"/>
      <c r="L16" s="6"/>
      <c r="M16" s="6"/>
      <c r="N16" s="7"/>
      <c r="O16" s="5"/>
      <c r="P16" s="6"/>
      <c r="Q16" s="6"/>
      <c r="R16" s="7"/>
      <c r="S16" s="5"/>
      <c r="T16" s="6"/>
      <c r="U16" s="6"/>
      <c r="V16" s="7"/>
      <c r="AB16" s="5"/>
      <c r="AC16" s="6"/>
      <c r="AD16" s="6"/>
      <c r="AE16" s="7"/>
      <c r="AF16" s="5"/>
      <c r="AG16" s="6"/>
      <c r="AH16" s="6"/>
      <c r="AI16" s="7"/>
      <c r="AJ16" s="5"/>
      <c r="AK16" s="6"/>
      <c r="AL16" s="6"/>
      <c r="AM16" s="7"/>
      <c r="AN16" s="5"/>
      <c r="AO16" s="6"/>
      <c r="AP16" s="6"/>
      <c r="AQ16" s="7"/>
    </row>
    <row r="17" spans="1:47" x14ac:dyDescent="0.25">
      <c r="A17" s="2">
        <v>1972.9986301369863</v>
      </c>
      <c r="B17" s="4">
        <v>7.3561294235450649</v>
      </c>
      <c r="G17" s="5"/>
      <c r="H17" s="6"/>
      <c r="I17" s="6"/>
      <c r="J17" s="7"/>
      <c r="K17" s="5"/>
      <c r="L17" s="6"/>
      <c r="M17" s="6"/>
      <c r="N17" s="7"/>
      <c r="O17" s="5"/>
      <c r="P17" s="6"/>
      <c r="Q17" s="6"/>
      <c r="R17" s="7"/>
      <c r="S17" s="5"/>
      <c r="T17" s="6"/>
      <c r="U17" s="6"/>
      <c r="V17" s="7"/>
      <c r="AB17" s="5"/>
      <c r="AC17" s="6"/>
      <c r="AD17" s="6"/>
      <c r="AE17" s="7"/>
      <c r="AF17" s="5"/>
      <c r="AG17" s="6"/>
      <c r="AH17" s="6"/>
      <c r="AI17" s="7"/>
      <c r="AJ17" s="5"/>
      <c r="AK17" s="6"/>
      <c r="AL17" s="6"/>
      <c r="AM17" s="7"/>
      <c r="AN17" s="5"/>
      <c r="AO17" s="6"/>
      <c r="AP17" s="6"/>
      <c r="AQ17" s="7"/>
    </row>
    <row r="18" spans="1:47" x14ac:dyDescent="0.25">
      <c r="A18" s="2">
        <v>1977.2479452054795</v>
      </c>
      <c r="B18" s="4">
        <v>7.1709916745609963</v>
      </c>
      <c r="G18" s="5"/>
      <c r="H18" s="6"/>
      <c r="I18" s="6"/>
      <c r="J18" s="7"/>
      <c r="K18" s="5"/>
      <c r="L18" s="6"/>
      <c r="M18" s="6"/>
      <c r="N18" s="7"/>
      <c r="O18" s="5"/>
      <c r="P18" s="6"/>
      <c r="Q18" s="6"/>
      <c r="R18" s="7"/>
      <c r="S18" s="5"/>
      <c r="T18" s="6"/>
      <c r="U18" s="6"/>
      <c r="V18" s="7"/>
      <c r="AB18" s="5"/>
      <c r="AC18" s="6"/>
      <c r="AD18" s="6"/>
      <c r="AE18" s="7"/>
      <c r="AF18" s="5"/>
      <c r="AG18" s="6"/>
      <c r="AH18" s="6"/>
      <c r="AI18" s="7"/>
      <c r="AJ18" s="5"/>
      <c r="AK18" s="6"/>
      <c r="AL18" s="6"/>
      <c r="AM18" s="7"/>
      <c r="AN18" s="5"/>
      <c r="AO18" s="6"/>
      <c r="AP18" s="6"/>
      <c r="AQ18" s="7"/>
    </row>
    <row r="19" spans="1:47" x14ac:dyDescent="0.25">
      <c r="A19" s="2"/>
      <c r="G19" s="5"/>
      <c r="H19" s="6"/>
      <c r="I19" s="6"/>
      <c r="J19" s="7"/>
      <c r="K19" s="5"/>
      <c r="L19" s="6"/>
      <c r="M19" s="6"/>
      <c r="N19" s="7"/>
      <c r="O19" s="5"/>
      <c r="P19" s="6"/>
      <c r="Q19" s="6"/>
      <c r="R19" s="7"/>
      <c r="S19" s="5"/>
      <c r="T19" s="6"/>
      <c r="U19" s="6"/>
      <c r="V19" s="7"/>
      <c r="AB19" s="5"/>
      <c r="AC19" s="6"/>
      <c r="AD19" s="6"/>
      <c r="AE19" s="7"/>
      <c r="AF19" s="5"/>
      <c r="AG19" s="6"/>
      <c r="AH19" s="6"/>
      <c r="AI19" s="7"/>
      <c r="AJ19" s="5"/>
      <c r="AK19" s="6"/>
      <c r="AL19" s="6"/>
      <c r="AM19" s="7"/>
      <c r="AN19" s="5"/>
      <c r="AO19" s="6"/>
      <c r="AP19" s="6"/>
      <c r="AQ19" s="7"/>
    </row>
    <row r="20" spans="1:47" x14ac:dyDescent="0.25">
      <c r="A20" s="2">
        <v>1964.9984668623242</v>
      </c>
      <c r="B20" s="4">
        <v>6.1823854195885124</v>
      </c>
      <c r="G20" s="5"/>
      <c r="H20" s="6"/>
      <c r="I20" s="6"/>
      <c r="J20" s="7"/>
      <c r="K20" s="5"/>
      <c r="L20" s="6"/>
      <c r="M20" s="6"/>
      <c r="N20" s="7"/>
      <c r="O20" s="5"/>
      <c r="P20" s="6"/>
      <c r="Q20" s="6"/>
      <c r="R20" s="7"/>
      <c r="S20" s="5"/>
      <c r="T20" s="6"/>
      <c r="U20" s="6"/>
      <c r="V20" s="7"/>
      <c r="W20" s="4">
        <v>6.1823854195885124</v>
      </c>
      <c r="AB20" s="5"/>
      <c r="AC20" s="6"/>
      <c r="AD20" s="6"/>
      <c r="AE20" s="7"/>
      <c r="AF20" s="5"/>
      <c r="AG20" s="6"/>
      <c r="AH20" s="6"/>
      <c r="AI20" s="7"/>
      <c r="AJ20" s="5"/>
      <c r="AK20" s="6"/>
      <c r="AL20" s="6"/>
      <c r="AM20" s="7"/>
      <c r="AN20" s="5"/>
      <c r="AO20" s="6"/>
      <c r="AP20" s="6"/>
      <c r="AQ20" s="7"/>
    </row>
    <row r="21" spans="1:47" x14ac:dyDescent="0.25">
      <c r="A21" s="2">
        <v>1969.9973170090675</v>
      </c>
      <c r="B21" s="4">
        <v>6.3303883642311307</v>
      </c>
      <c r="G21" s="5"/>
      <c r="H21" s="6"/>
      <c r="I21" s="6"/>
      <c r="J21" s="7"/>
      <c r="K21" s="5"/>
      <c r="L21" s="6"/>
      <c r="M21" s="6"/>
      <c r="N21" s="7"/>
      <c r="O21" s="5"/>
      <c r="P21" s="6"/>
      <c r="Q21" s="6"/>
      <c r="R21" s="7"/>
      <c r="S21" s="5"/>
      <c r="T21" s="6"/>
      <c r="U21" s="6"/>
      <c r="V21" s="7"/>
      <c r="W21" s="4">
        <v>6.3303883642311307</v>
      </c>
      <c r="AB21" s="5"/>
      <c r="AC21" s="6"/>
      <c r="AD21" s="6"/>
      <c r="AE21" s="7"/>
      <c r="AF21" s="5"/>
      <c r="AG21" s="6"/>
      <c r="AH21" s="6"/>
      <c r="AI21" s="7"/>
      <c r="AJ21" s="5"/>
      <c r="AK21" s="6"/>
      <c r="AL21" s="6"/>
      <c r="AM21" s="7"/>
      <c r="AN21" s="5"/>
      <c r="AO21" s="6"/>
      <c r="AP21" s="6"/>
      <c r="AQ21" s="7"/>
      <c r="AR21" t="s">
        <v>12</v>
      </c>
    </row>
    <row r="22" spans="1:47" x14ac:dyDescent="0.25">
      <c r="A22" s="2">
        <v>1974.9964409303957</v>
      </c>
      <c r="B22" s="4">
        <v>6.3073715906645464</v>
      </c>
      <c r="C22" s="31">
        <f>AVERAGE(B20:B24)*25.406</f>
        <v>165.90455517396251</v>
      </c>
      <c r="D22" s="30">
        <f>STDEV(B20:B24)*25.406</f>
        <v>14.134356566531544</v>
      </c>
      <c r="E22" s="30">
        <f>PERCENTILE(B20:B24,0.9)*25.406</f>
        <v>178.96089718662807</v>
      </c>
      <c r="F22" s="30">
        <f>PERCENTILE(B20:B24,0.1)*25.406</f>
        <v>158.33984343500882</v>
      </c>
      <c r="G22" s="5"/>
      <c r="H22" s="6"/>
      <c r="I22" s="6"/>
      <c r="J22" s="7"/>
      <c r="K22" s="5"/>
      <c r="L22" s="6"/>
      <c r="M22" s="6"/>
      <c r="N22" s="7"/>
      <c r="O22" s="5"/>
      <c r="P22" s="6"/>
      <c r="Q22" s="6"/>
      <c r="R22" s="7"/>
      <c r="S22" s="5"/>
      <c r="T22" s="6"/>
      <c r="U22" s="6"/>
      <c r="V22" s="7"/>
      <c r="W22" s="4">
        <v>6.3073715906645464</v>
      </c>
      <c r="AB22" s="5"/>
      <c r="AC22" s="6"/>
      <c r="AD22" s="6"/>
      <c r="AE22" s="7"/>
      <c r="AF22" s="5"/>
      <c r="AG22" s="6"/>
      <c r="AH22" s="6"/>
      <c r="AI22" s="7"/>
      <c r="AJ22" s="5"/>
      <c r="AK22" s="6"/>
      <c r="AL22" s="6"/>
      <c r="AM22" s="7"/>
      <c r="AN22" s="5"/>
      <c r="AO22" s="6"/>
      <c r="AP22" s="6"/>
      <c r="AQ22" s="7"/>
      <c r="AR22">
        <f t="shared" ref="AR22" si="0">H40/2</f>
        <v>0.69445344209840354</v>
      </c>
    </row>
    <row r="23" spans="1:47" x14ac:dyDescent="0.25">
      <c r="A23" s="2">
        <v>1979.9983025975732</v>
      </c>
      <c r="B23" s="4">
        <v>6.3107100040301951</v>
      </c>
      <c r="G23" s="5"/>
      <c r="H23" s="6"/>
      <c r="I23" s="6"/>
      <c r="J23" s="7"/>
      <c r="K23" s="5"/>
      <c r="L23" s="6"/>
      <c r="M23" s="6"/>
      <c r="N23" s="7"/>
      <c r="O23" s="5"/>
      <c r="P23" s="6"/>
      <c r="Q23" s="6"/>
      <c r="R23" s="7"/>
      <c r="S23" s="5"/>
      <c r="T23" s="6"/>
      <c r="U23" s="6"/>
      <c r="V23" s="7"/>
      <c r="W23" s="4">
        <v>6.3107100040301951</v>
      </c>
      <c r="AB23" s="5"/>
      <c r="AC23" s="6"/>
      <c r="AD23" s="6"/>
      <c r="AE23" s="7"/>
      <c r="AF23" s="5"/>
      <c r="AG23" s="6"/>
      <c r="AH23" s="6"/>
      <c r="AI23" s="7"/>
      <c r="AJ23" s="5"/>
      <c r="AK23" s="6"/>
      <c r="AL23" s="6"/>
      <c r="AM23" s="7"/>
      <c r="AN23" s="5"/>
      <c r="AO23" s="6"/>
      <c r="AP23" s="6"/>
      <c r="AQ23" s="7"/>
    </row>
    <row r="24" spans="1:47" x14ac:dyDescent="0.25">
      <c r="A24" s="2">
        <v>1984.9974265189014</v>
      </c>
      <c r="B24" s="4">
        <v>7.519808868900105</v>
      </c>
      <c r="G24" s="5"/>
      <c r="H24" s="6"/>
      <c r="I24" s="6"/>
      <c r="J24" s="7"/>
      <c r="K24" s="5"/>
      <c r="L24" s="6"/>
      <c r="M24" s="6"/>
      <c r="N24" s="7"/>
      <c r="O24" s="5"/>
      <c r="P24" s="6"/>
      <c r="Q24" s="6"/>
      <c r="R24" s="7"/>
      <c r="S24" s="5"/>
      <c r="T24" s="6"/>
      <c r="U24" s="6"/>
      <c r="V24" s="7"/>
      <c r="W24" s="4">
        <v>7.519808868900105</v>
      </c>
      <c r="AB24" s="5"/>
      <c r="AC24" s="6"/>
      <c r="AD24" s="6"/>
      <c r="AE24" s="7"/>
      <c r="AF24" s="5"/>
      <c r="AG24" s="6"/>
      <c r="AH24" s="6"/>
      <c r="AI24" s="7"/>
      <c r="AJ24" s="5"/>
      <c r="AK24" s="6"/>
      <c r="AL24" s="6"/>
      <c r="AM24" s="7"/>
      <c r="AN24" s="5"/>
      <c r="AO24" s="6"/>
      <c r="AP24" s="6"/>
      <c r="AQ24" s="7"/>
    </row>
    <row r="25" spans="1:47" x14ac:dyDescent="0.25">
      <c r="A25" s="2"/>
      <c r="G25" s="5"/>
      <c r="H25" s="6"/>
      <c r="I25" s="6"/>
      <c r="J25" s="7"/>
      <c r="K25" s="5"/>
      <c r="L25" s="6"/>
      <c r="M25" s="6"/>
      <c r="N25" s="7"/>
      <c r="O25" s="5"/>
      <c r="P25" s="6"/>
      <c r="Q25" s="6"/>
      <c r="R25" s="7"/>
      <c r="S25" s="5"/>
      <c r="T25" s="6"/>
      <c r="U25" s="6"/>
      <c r="V25" s="7"/>
      <c r="AB25" s="5"/>
      <c r="AC25" s="6"/>
      <c r="AD25" s="6"/>
      <c r="AE25" s="7"/>
      <c r="AF25" s="5"/>
      <c r="AG25" s="6"/>
      <c r="AH25" s="6"/>
      <c r="AI25" s="7"/>
      <c r="AJ25" s="5"/>
      <c r="AK25" s="6"/>
      <c r="AL25" s="6"/>
      <c r="AM25" s="7"/>
      <c r="AN25" s="5"/>
      <c r="AO25" s="6"/>
      <c r="AP25" s="6"/>
      <c r="AQ25" s="7"/>
    </row>
    <row r="26" spans="1:47" x14ac:dyDescent="0.25">
      <c r="A26" s="1">
        <v>2015</v>
      </c>
      <c r="C26" s="4">
        <f>AVERAGE(G26,K26,O26,S26)</f>
        <v>6.6778220429332595</v>
      </c>
      <c r="D26" s="4">
        <f t="shared" ref="D26:F26" si="1">AVERAGE(H26,L26,P26,T26)</f>
        <v>1.5425652091156674</v>
      </c>
      <c r="E26" s="4">
        <f t="shared" si="1"/>
        <v>5.1701162959772269</v>
      </c>
      <c r="F26" s="4">
        <f t="shared" si="1"/>
        <v>8.7907545973972105</v>
      </c>
      <c r="G26" s="5">
        <v>6.2732934848215063</v>
      </c>
      <c r="H26" s="6">
        <v>1.232150692732511</v>
      </c>
      <c r="I26" s="6">
        <v>5.0076650266980325</v>
      </c>
      <c r="J26" s="7">
        <v>7.8733932538789082</v>
      </c>
      <c r="K26" s="5">
        <v>6.7598073199888766</v>
      </c>
      <c r="L26" s="6">
        <v>1.403680284745048</v>
      </c>
      <c r="M26" s="6">
        <v>5.407846466143118</v>
      </c>
      <c r="N26" s="7">
        <v>8.7811984896565605</v>
      </c>
      <c r="O26" s="5">
        <v>7.1845652137753255</v>
      </c>
      <c r="P26" s="6">
        <v>2.1562200659653192</v>
      </c>
      <c r="Q26" s="6">
        <v>5.155786294134419</v>
      </c>
      <c r="R26" s="7">
        <v>10.420852319267871</v>
      </c>
      <c r="S26" s="5">
        <v>6.4936221531473288</v>
      </c>
      <c r="T26" s="6">
        <v>1.378209793019791</v>
      </c>
      <c r="U26" s="6">
        <v>5.1091673969333362</v>
      </c>
      <c r="V26" s="7">
        <v>8.0875743267855</v>
      </c>
      <c r="X26" s="4">
        <f>AVERAGE(AB26,AF26,AJ26,AN26)</f>
        <v>5.4984053654565512</v>
      </c>
      <c r="Y26" s="4">
        <f t="shared" ref="Y26:Y40" si="2">AVERAGE(AC26,AG26,AK26,AO26)</f>
        <v>1.2730607415399922</v>
      </c>
      <c r="Z26" s="4">
        <f t="shared" ref="Z26:Z27" si="3">AVERAGE(AD26,AH26,AL26,AP26)</f>
        <v>4.2546050799057564</v>
      </c>
      <c r="AA26" s="4">
        <f t="shared" ref="AA26:AA40" si="4">AVERAGE(AE26,AI26,AM26,AQ26)</f>
        <v>7.2428669266600956</v>
      </c>
      <c r="AB26" s="5">
        <v>5.0381784932980214</v>
      </c>
      <c r="AC26" s="6">
        <v>0.98955917424351558</v>
      </c>
      <c r="AD26" s="6">
        <v>4.0217328107149024</v>
      </c>
      <c r="AE26" s="7">
        <v>6.3232432305212178</v>
      </c>
      <c r="AF26" s="5">
        <v>5.5243755064192523</v>
      </c>
      <c r="AG26" s="6">
        <v>1.1471417182201435</v>
      </c>
      <c r="AH26" s="6">
        <v>4.4195009037751856</v>
      </c>
      <c r="AI26" s="7">
        <v>7.1763344067245169</v>
      </c>
      <c r="AJ26" s="5">
        <v>6.0243425950478766</v>
      </c>
      <c r="AK26" s="6">
        <v>1.8080159343234585</v>
      </c>
      <c r="AL26" s="6">
        <v>4.3231875636906612</v>
      </c>
      <c r="AM26" s="7">
        <v>8.7380074695821506</v>
      </c>
      <c r="AN26" s="5">
        <v>5.4067248670610555</v>
      </c>
      <c r="AO26" s="6">
        <v>1.1475261393728509</v>
      </c>
      <c r="AP26" s="6">
        <v>4.2539990414422775</v>
      </c>
      <c r="AQ26" s="7">
        <v>6.7338825998124943</v>
      </c>
      <c r="AR26" s="19">
        <f>(AB26-G26)/G26</f>
        <v>-0.19688461802590568</v>
      </c>
      <c r="AS26" s="19">
        <f>(AF26-K26)/K26</f>
        <v>-0.18276139468005684</v>
      </c>
      <c r="AT26" s="19">
        <f>(AJ26-O26)/O26</f>
        <v>-0.1614882159469993</v>
      </c>
      <c r="AU26" s="19">
        <f>(AN26-S26)/S26</f>
        <v>-0.16737920076847648</v>
      </c>
    </row>
    <row r="27" spans="1:47" x14ac:dyDescent="0.25">
      <c r="A27" s="1">
        <v>2020</v>
      </c>
      <c r="C27" s="4">
        <f t="shared" ref="C27:C40" si="5">AVERAGE(G27,K27,O27,S27)</f>
        <v>6.6390512257506265</v>
      </c>
      <c r="D27" s="4">
        <f t="shared" ref="D27:D40" si="6">AVERAGE(H27,L27,P27,T27)</f>
        <v>1.4878914046300704</v>
      </c>
      <c r="E27" s="4">
        <f t="shared" ref="E27:E40" si="7">AVERAGE(I27,M27,Q27,U27)</f>
        <v>5.1066007887824938</v>
      </c>
      <c r="F27" s="4">
        <f t="shared" ref="F27:F40" si="8">AVERAGE(J27,N27,R27,V27)</f>
        <v>8.4751035912068531</v>
      </c>
      <c r="G27" s="5">
        <v>6.2970829193437439</v>
      </c>
      <c r="H27" s="6">
        <v>1.1241468678988682</v>
      </c>
      <c r="I27" s="6">
        <v>5.0451758036503307</v>
      </c>
      <c r="J27" s="7">
        <v>7.9034418128760624</v>
      </c>
      <c r="K27" s="5">
        <v>6.7629231958699592</v>
      </c>
      <c r="L27" s="6">
        <v>1.4397030006921181</v>
      </c>
      <c r="M27" s="6">
        <v>5.3545119854863064</v>
      </c>
      <c r="N27" s="7">
        <v>8.9944344868138728</v>
      </c>
      <c r="O27" s="5">
        <v>7.1044695698686562</v>
      </c>
      <c r="P27" s="6">
        <v>2.1257339549403906</v>
      </c>
      <c r="Q27" s="6">
        <v>5.1868384208119576</v>
      </c>
      <c r="R27" s="7">
        <v>9.2232717748807183</v>
      </c>
      <c r="S27" s="5">
        <v>6.3917292179201466</v>
      </c>
      <c r="T27" s="6">
        <v>1.2619817949889043</v>
      </c>
      <c r="U27" s="6">
        <v>4.8398769451813797</v>
      </c>
      <c r="V27" s="7">
        <v>7.7792662902567642</v>
      </c>
      <c r="X27" s="4">
        <f t="shared" ref="X27:X40" si="9">AVERAGE(AB27,AF27,AJ27,AN27)</f>
        <v>5.4301832786172621</v>
      </c>
      <c r="Y27" s="4">
        <f t="shared" si="2"/>
        <v>1.2203668065830269</v>
      </c>
      <c r="Z27" s="4">
        <f t="shared" si="3"/>
        <v>4.1743694431852614</v>
      </c>
      <c r="AA27" s="4">
        <f t="shared" si="4"/>
        <v>6.9325791130531735</v>
      </c>
      <c r="AB27" s="5">
        <v>4.9981522323184375</v>
      </c>
      <c r="AC27" s="6">
        <v>0.89226348917572473</v>
      </c>
      <c r="AD27" s="6">
        <v>4.0044822385921242</v>
      </c>
      <c r="AE27" s="7">
        <v>6.2731594685975898</v>
      </c>
      <c r="AF27" s="5">
        <v>5.530435940938327</v>
      </c>
      <c r="AG27" s="6">
        <v>1.1773289432248564</v>
      </c>
      <c r="AH27" s="6">
        <v>4.3786961160231277</v>
      </c>
      <c r="AI27" s="7">
        <v>7.3552726112087434</v>
      </c>
      <c r="AJ27" s="5">
        <v>5.9162231445775664</v>
      </c>
      <c r="AK27" s="6">
        <v>1.7701978029114496</v>
      </c>
      <c r="AL27" s="6">
        <v>4.3193222534922029</v>
      </c>
      <c r="AM27" s="7">
        <v>7.6806485560451359</v>
      </c>
      <c r="AN27" s="5">
        <v>5.2759217966347194</v>
      </c>
      <c r="AO27" s="6">
        <v>1.0416769910200769</v>
      </c>
      <c r="AP27" s="6">
        <v>3.9949771646335894</v>
      </c>
      <c r="AQ27" s="7">
        <v>6.421235816361226</v>
      </c>
      <c r="AR27" s="19">
        <f t="shared" ref="AR27:AR40" si="10">(AB27-G27)/G27</f>
        <v>-0.20627498536428285</v>
      </c>
      <c r="AS27" s="19">
        <f t="shared" ref="AS27:AS40" si="11">(AF27-K27)/K27</f>
        <v>-0.18224179385687808</v>
      </c>
      <c r="AT27" s="19">
        <f t="shared" ref="AT27:AT40" si="12">(AJ27-O27)/O27</f>
        <v>-0.16725336263394786</v>
      </c>
      <c r="AU27" s="19">
        <f t="shared" ref="AU27:AU40" si="13">(AN27-S27)/S27</f>
        <v>-0.17457050873761956</v>
      </c>
    </row>
    <row r="28" spans="1:47" x14ac:dyDescent="0.25">
      <c r="A28" s="1">
        <v>2025</v>
      </c>
      <c r="C28" s="4">
        <f t="shared" si="5"/>
        <v>6.5447332210243818</v>
      </c>
      <c r="D28" s="4">
        <f t="shared" si="6"/>
        <v>1.4177298070101589</v>
      </c>
      <c r="E28" s="4">
        <f>AVERAGE(I28,M28,Q28,U28)</f>
        <v>5.1343069807226467</v>
      </c>
      <c r="F28" s="4">
        <f t="shared" si="8"/>
        <v>8.2223251488726277</v>
      </c>
      <c r="G28" s="5">
        <v>6.3684757230299303</v>
      </c>
      <c r="H28" s="6">
        <v>1.2502561702254826</v>
      </c>
      <c r="I28" s="6">
        <v>5.0875114517641604</v>
      </c>
      <c r="J28" s="7">
        <v>7.9521622343522633</v>
      </c>
      <c r="K28" s="5">
        <v>6.5527596172459051</v>
      </c>
      <c r="L28" s="6">
        <v>1.3212397723603271</v>
      </c>
      <c r="M28" s="6">
        <v>5.3126035195096604</v>
      </c>
      <c r="N28" s="7">
        <v>8.0277242463284786</v>
      </c>
      <c r="O28" s="5">
        <v>7.002210414445261</v>
      </c>
      <c r="P28" s="6">
        <v>1.921710636420344</v>
      </c>
      <c r="Q28" s="6">
        <v>5.0855958725296224</v>
      </c>
      <c r="R28" s="7">
        <v>9.3189520141961921</v>
      </c>
      <c r="S28" s="5">
        <v>6.2554871293764309</v>
      </c>
      <c r="T28" s="6">
        <v>1.1777126490344818</v>
      </c>
      <c r="U28" s="6">
        <v>5.0515170790871462</v>
      </c>
      <c r="V28" s="7">
        <v>7.5904621006135802</v>
      </c>
      <c r="X28" s="4">
        <f t="shared" si="9"/>
        <v>5.3885915100409019</v>
      </c>
      <c r="Y28" s="4">
        <f t="shared" si="2"/>
        <v>1.1696642063097153</v>
      </c>
      <c r="Z28" s="4">
        <f>AVERAGE(AD28,AH28,AL28,AP28)</f>
        <v>4.2252986001193946</v>
      </c>
      <c r="AA28" s="4">
        <f t="shared" si="4"/>
        <v>6.7721873082263597</v>
      </c>
      <c r="AB28" s="5">
        <v>5.1097431618468638</v>
      </c>
      <c r="AC28" s="6">
        <v>1.0031423835477946</v>
      </c>
      <c r="AD28" s="6">
        <v>4.0819621495081204</v>
      </c>
      <c r="AE28" s="7">
        <v>6.3804132049899911</v>
      </c>
      <c r="AF28" s="5">
        <v>5.4421800069325768</v>
      </c>
      <c r="AG28" s="6">
        <v>1.0973124444515521</v>
      </c>
      <c r="AH28" s="6">
        <v>4.4122089543072178</v>
      </c>
      <c r="AI28" s="7">
        <v>6.6671635992193972</v>
      </c>
      <c r="AJ28" s="5">
        <v>5.8809143653742693</v>
      </c>
      <c r="AK28" s="6">
        <v>1.6139783038371132</v>
      </c>
      <c r="AL28" s="6">
        <v>4.2712160950703106</v>
      </c>
      <c r="AM28" s="7">
        <v>7.8266655137157315</v>
      </c>
      <c r="AN28" s="5">
        <v>5.1215285060098967</v>
      </c>
      <c r="AO28" s="6">
        <v>0.96422369340240155</v>
      </c>
      <c r="AP28" s="6">
        <v>4.1358072015919296</v>
      </c>
      <c r="AQ28" s="7">
        <v>6.2145069149803183</v>
      </c>
      <c r="AR28" s="19">
        <f t="shared" si="10"/>
        <v>-0.19765052359879282</v>
      </c>
      <c r="AS28" s="19">
        <f t="shared" si="11"/>
        <v>-0.16948273325797655</v>
      </c>
      <c r="AT28" s="19">
        <f t="shared" si="12"/>
        <v>-0.16013458361059901</v>
      </c>
      <c r="AU28" s="19">
        <f t="shared" si="13"/>
        <v>-0.18127423171272214</v>
      </c>
    </row>
    <row r="29" spans="1:47" x14ac:dyDescent="0.25">
      <c r="A29" s="1">
        <v>2030</v>
      </c>
      <c r="C29" s="4">
        <f t="shared" si="5"/>
        <v>6.6252891136907461</v>
      </c>
      <c r="D29" s="4">
        <f t="shared" si="6"/>
        <v>1.4888314538062237</v>
      </c>
      <c r="E29" s="4">
        <f>AVERAGE(I29,M29,Q29,U29)</f>
        <v>5.2039194578568422</v>
      </c>
      <c r="F29" s="4">
        <f t="shared" si="8"/>
        <v>8.447126657221407</v>
      </c>
      <c r="G29" s="5">
        <v>6.491832263361089</v>
      </c>
      <c r="H29" s="6">
        <v>1.2972378914250045</v>
      </c>
      <c r="I29" s="6">
        <v>5.2097639061005747</v>
      </c>
      <c r="J29" s="7">
        <v>8.0077206289019909</v>
      </c>
      <c r="K29" s="5">
        <v>6.740942355039155</v>
      </c>
      <c r="L29" s="6">
        <v>1.4089343270186085</v>
      </c>
      <c r="M29" s="6">
        <v>5.4995608504886704</v>
      </c>
      <c r="N29" s="7">
        <v>8.3694678779690523</v>
      </c>
      <c r="O29" s="5">
        <v>6.9995709563503654</v>
      </c>
      <c r="P29" s="6">
        <v>1.9384638360913053</v>
      </c>
      <c r="Q29" s="6">
        <v>5.1607450801923624</v>
      </c>
      <c r="R29" s="7">
        <v>9.4391283967631665</v>
      </c>
      <c r="S29" s="5">
        <v>6.2688108800123734</v>
      </c>
      <c r="T29" s="6">
        <v>1.3106897606899766</v>
      </c>
      <c r="U29" s="6">
        <v>4.9456079946457621</v>
      </c>
      <c r="V29" s="7">
        <v>7.9721897252514209</v>
      </c>
      <c r="X29" s="4">
        <f t="shared" si="9"/>
        <v>5.4734188455900785</v>
      </c>
      <c r="Y29" s="4">
        <f t="shared" si="2"/>
        <v>1.2320924718914137</v>
      </c>
      <c r="Z29" s="4">
        <f>AVERAGE(AD29,AH29,AL29,AP29)</f>
        <v>4.2977702447151724</v>
      </c>
      <c r="AA29" s="4">
        <f t="shared" si="4"/>
        <v>6.9814055903136047</v>
      </c>
      <c r="AB29" s="5">
        <v>5.2186686528311528</v>
      </c>
      <c r="AC29" s="6">
        <v>1.0428265002243637</v>
      </c>
      <c r="AD29" s="6">
        <v>4.1880366716902637</v>
      </c>
      <c r="AE29" s="7">
        <v>6.4372643856703666</v>
      </c>
      <c r="AF29" s="5">
        <v>5.6349254792727717</v>
      </c>
      <c r="AG29" s="6">
        <v>1.177764104747796</v>
      </c>
      <c r="AH29" s="6">
        <v>4.5972230482083152</v>
      </c>
      <c r="AI29" s="7">
        <v>6.9962514600451442</v>
      </c>
      <c r="AJ29" s="5">
        <v>5.887286866814593</v>
      </c>
      <c r="AK29" s="6">
        <v>1.6304274583660825</v>
      </c>
      <c r="AL29" s="6">
        <v>4.3406641525691958</v>
      </c>
      <c r="AM29" s="7">
        <v>7.9391804141972111</v>
      </c>
      <c r="AN29" s="5">
        <v>5.152794383441794</v>
      </c>
      <c r="AO29" s="6">
        <v>1.0773518242274123</v>
      </c>
      <c r="AP29" s="6">
        <v>4.0651571063929133</v>
      </c>
      <c r="AQ29" s="7">
        <v>6.552926101341698</v>
      </c>
      <c r="AR29" s="19">
        <f t="shared" si="10"/>
        <v>-0.19611776134689698</v>
      </c>
      <c r="AS29" s="19">
        <f t="shared" si="11"/>
        <v>-0.16407451918641411</v>
      </c>
      <c r="AT29" s="19">
        <f t="shared" si="12"/>
        <v>-0.15890746682504189</v>
      </c>
      <c r="AU29" s="19">
        <f t="shared" si="13"/>
        <v>-0.17802682485268667</v>
      </c>
    </row>
    <row r="30" spans="1:47" x14ac:dyDescent="0.25">
      <c r="A30" s="1">
        <v>2035</v>
      </c>
      <c r="C30" s="4">
        <f t="shared" si="5"/>
        <v>6.559005670801147</v>
      </c>
      <c r="D30" s="4">
        <f t="shared" si="6"/>
        <v>1.4450370181905716</v>
      </c>
      <c r="E30" s="4">
        <f t="shared" si="7"/>
        <v>5.1239767444175035</v>
      </c>
      <c r="F30" s="4">
        <f t="shared" si="8"/>
        <v>8.3518379788982244</v>
      </c>
      <c r="G30" s="5">
        <v>6.526447628138607</v>
      </c>
      <c r="H30" s="6">
        <v>1.2856800338295942</v>
      </c>
      <c r="I30" s="6">
        <v>5.190608772088809</v>
      </c>
      <c r="J30" s="7">
        <v>8.494673788979247</v>
      </c>
      <c r="K30" s="5">
        <v>6.5719178413560293</v>
      </c>
      <c r="L30" s="6">
        <v>1.4564936521825833</v>
      </c>
      <c r="M30" s="6">
        <v>5.4326854650315264</v>
      </c>
      <c r="N30" s="7">
        <v>8.339189206878709</v>
      </c>
      <c r="O30" s="5">
        <v>6.947790596801692</v>
      </c>
      <c r="P30" s="6">
        <v>1.8469664522935003</v>
      </c>
      <c r="Q30" s="6">
        <v>5.1162059079723958</v>
      </c>
      <c r="R30" s="7">
        <v>9.2303833747092305</v>
      </c>
      <c r="S30" s="5">
        <v>6.1898666169082599</v>
      </c>
      <c r="T30" s="6">
        <v>1.1910079344566089</v>
      </c>
      <c r="U30" s="6">
        <v>4.7564068325772837</v>
      </c>
      <c r="V30" s="7">
        <v>7.343105545025713</v>
      </c>
      <c r="X30" s="4">
        <f t="shared" si="9"/>
        <v>5.41346961119116</v>
      </c>
      <c r="Y30" s="4">
        <f t="shared" si="2"/>
        <v>1.1943837792810341</v>
      </c>
      <c r="Z30" s="4">
        <f t="shared" ref="Z30:Z43" si="14">AVERAGE(AD30,AH30,AL30,AP30)</f>
        <v>4.2277255037454315</v>
      </c>
      <c r="AA30" s="4">
        <f t="shared" si="4"/>
        <v>6.8939519071146895</v>
      </c>
      <c r="AB30" s="5">
        <v>5.288377570970634</v>
      </c>
      <c r="AC30" s="6">
        <v>1.0417859518300254</v>
      </c>
      <c r="AD30" s="6">
        <v>4.2059479481070783</v>
      </c>
      <c r="AE30" s="7">
        <v>6.8832303418272245</v>
      </c>
      <c r="AF30" s="5">
        <v>5.4307545599083511</v>
      </c>
      <c r="AG30" s="6">
        <v>1.2035846664565173</v>
      </c>
      <c r="AH30" s="6">
        <v>4.4893411746730099</v>
      </c>
      <c r="AI30" s="7">
        <v>6.8911527661232075</v>
      </c>
      <c r="AJ30" s="5">
        <v>5.8317543887826417</v>
      </c>
      <c r="AK30" s="6">
        <v>1.5502848803553768</v>
      </c>
      <c r="AL30" s="6">
        <v>4.2943804713211202</v>
      </c>
      <c r="AM30" s="7">
        <v>7.7476901477696218</v>
      </c>
      <c r="AN30" s="5">
        <v>5.1029919251030131</v>
      </c>
      <c r="AO30" s="6">
        <v>0.98187961848221716</v>
      </c>
      <c r="AP30" s="6">
        <v>3.9212324208805187</v>
      </c>
      <c r="AQ30" s="7">
        <v>6.0537343727387052</v>
      </c>
      <c r="AR30" s="19">
        <f t="shared" si="10"/>
        <v>-0.18970045079808295</v>
      </c>
      <c r="AS30" s="19">
        <f>(AF30-K30)/K30</f>
        <v>-0.17364235357090435</v>
      </c>
      <c r="AT30" s="19">
        <f t="shared" si="12"/>
        <v>-0.16063181416734124</v>
      </c>
      <c r="AU30" s="19">
        <f t="shared" si="13"/>
        <v>-0.17558935580878857</v>
      </c>
    </row>
    <row r="31" spans="1:47" x14ac:dyDescent="0.25">
      <c r="A31" s="1">
        <v>2040</v>
      </c>
      <c r="C31" s="4">
        <f t="shared" si="5"/>
        <v>6.5757658863383268</v>
      </c>
      <c r="D31" s="4">
        <f t="shared" si="6"/>
        <v>1.3199440070623423</v>
      </c>
      <c r="E31" s="4">
        <f t="shared" si="7"/>
        <v>5.2408498809680699</v>
      </c>
      <c r="F31" s="4">
        <f t="shared" si="8"/>
        <v>8.5453964058366232</v>
      </c>
      <c r="G31" s="5">
        <v>6.5525300140315048</v>
      </c>
      <c r="H31" s="6">
        <v>1.3627996909238209</v>
      </c>
      <c r="I31" s="6">
        <v>5.0901459481458877</v>
      </c>
      <c r="J31" s="7">
        <v>8.5209746851956218</v>
      </c>
      <c r="K31" s="5">
        <v>6.6988725954960531</v>
      </c>
      <c r="L31" s="6">
        <v>1.3689174757345246</v>
      </c>
      <c r="M31" s="6">
        <v>5.4142728584806976</v>
      </c>
      <c r="N31" s="7">
        <v>8.9433405104832371</v>
      </c>
      <c r="O31" s="5">
        <v>6.9091522344301186</v>
      </c>
      <c r="P31" s="6">
        <v>1.5486612616315758</v>
      </c>
      <c r="Q31" s="6">
        <v>5.3585783533072169</v>
      </c>
      <c r="R31" s="7">
        <v>9.1722333254620256</v>
      </c>
      <c r="S31" s="5">
        <v>6.1425087013956308</v>
      </c>
      <c r="T31" s="6">
        <v>0.99939759995944777</v>
      </c>
      <c r="U31" s="6">
        <v>5.1004023639384792</v>
      </c>
      <c r="V31" s="7">
        <v>7.5450371022056144</v>
      </c>
      <c r="X31" s="4">
        <f t="shared" si="9"/>
        <v>5.4118197695955361</v>
      </c>
      <c r="Y31" s="4">
        <f t="shared" si="2"/>
        <v>1.0873251672319739</v>
      </c>
      <c r="Z31" s="4">
        <f t="shared" si="14"/>
        <v>4.3119532410684851</v>
      </c>
      <c r="AA31" s="4">
        <f t="shared" si="4"/>
        <v>7.0335624818060651</v>
      </c>
      <c r="AB31" s="5">
        <v>5.389223056203158</v>
      </c>
      <c r="AC31" s="6">
        <v>1.1208543111723137</v>
      </c>
      <c r="AD31" s="6">
        <v>4.1864641359054451</v>
      </c>
      <c r="AE31" s="7">
        <v>7.0081988386843115</v>
      </c>
      <c r="AF31" s="5">
        <v>5.4221386569761112</v>
      </c>
      <c r="AG31" s="6">
        <v>1.1080163501513327</v>
      </c>
      <c r="AH31" s="6">
        <v>4.3823699804535314</v>
      </c>
      <c r="AI31" s="7">
        <v>7.2388348357296639</v>
      </c>
      <c r="AJ31" s="5">
        <v>5.8167312374041602</v>
      </c>
      <c r="AK31" s="6">
        <v>1.3037990814271205</v>
      </c>
      <c r="AL31" s="6">
        <v>4.5113219448884747</v>
      </c>
      <c r="AM31" s="7">
        <v>7.721991684465328</v>
      </c>
      <c r="AN31" s="5">
        <v>5.0191861277987142</v>
      </c>
      <c r="AO31" s="6">
        <v>0.81663092617712918</v>
      </c>
      <c r="AP31" s="6">
        <v>4.1676569030264901</v>
      </c>
      <c r="AQ31" s="7">
        <v>6.1652245683449589</v>
      </c>
      <c r="AR31" s="19">
        <f t="shared" si="10"/>
        <v>-0.17753554052209697</v>
      </c>
      <c r="AS31" s="19">
        <f t="shared" si="11"/>
        <v>-0.19058937460287664</v>
      </c>
      <c r="AT31" s="19">
        <f t="shared" si="12"/>
        <v>-0.15811216194978855</v>
      </c>
      <c r="AU31" s="19">
        <f t="shared" si="13"/>
        <v>-0.18287683879742619</v>
      </c>
    </row>
    <row r="32" spans="1:47" x14ac:dyDescent="0.25">
      <c r="A32" s="1">
        <v>2045</v>
      </c>
      <c r="C32" s="4">
        <f t="shared" si="5"/>
        <v>6.5130886504827457</v>
      </c>
      <c r="D32" s="4">
        <f t="shared" si="6"/>
        <v>1.2075927986133963</v>
      </c>
      <c r="E32" s="4">
        <f t="shared" si="7"/>
        <v>5.2727745033630331</v>
      </c>
      <c r="F32" s="4">
        <f t="shared" si="8"/>
        <v>8.3360959095739915</v>
      </c>
      <c r="G32" s="5">
        <v>6.5473749928985008</v>
      </c>
      <c r="H32" s="6">
        <v>1.3364608058429339</v>
      </c>
      <c r="I32" s="6">
        <v>5.2669348333232522</v>
      </c>
      <c r="J32" s="7">
        <v>8.6888732012925676</v>
      </c>
      <c r="K32" s="5">
        <v>6.8318608891346191</v>
      </c>
      <c r="L32" s="6">
        <v>1.2367426258482193</v>
      </c>
      <c r="M32" s="6">
        <v>5.2547157268632176</v>
      </c>
      <c r="N32" s="7">
        <v>8.5756466269268667</v>
      </c>
      <c r="O32" s="5">
        <v>6.5221711530449671</v>
      </c>
      <c r="P32" s="6">
        <v>1.4187559208453253</v>
      </c>
      <c r="Q32" s="6">
        <v>5.3807706602938623</v>
      </c>
      <c r="R32" s="7">
        <v>8.837152364056676</v>
      </c>
      <c r="S32" s="5">
        <v>6.1509475668528948</v>
      </c>
      <c r="T32" s="6">
        <v>0.83841184191710694</v>
      </c>
      <c r="U32" s="6">
        <v>5.1886767929718003</v>
      </c>
      <c r="V32" s="7">
        <v>7.2427114460198529</v>
      </c>
      <c r="X32" s="4">
        <f t="shared" si="9"/>
        <v>5.4095256057572154</v>
      </c>
      <c r="Y32" s="4">
        <f t="shared" si="2"/>
        <v>1.003286340104631</v>
      </c>
      <c r="Z32" s="4">
        <f t="shared" si="14"/>
        <v>4.3796173315797509</v>
      </c>
      <c r="AA32" s="4">
        <f t="shared" si="4"/>
        <v>6.9243777398322806</v>
      </c>
      <c r="AB32" s="5">
        <v>5.4218999456294936</v>
      </c>
      <c r="AC32" s="6">
        <v>1.1067270132526659</v>
      </c>
      <c r="AD32" s="6">
        <v>4.3615637896719015</v>
      </c>
      <c r="AE32" s="7">
        <v>7.1952807329299171</v>
      </c>
      <c r="AF32" s="5">
        <v>5.6602955148014926</v>
      </c>
      <c r="AG32" s="6">
        <v>1.0246591450926361</v>
      </c>
      <c r="AH32" s="6">
        <v>4.3536079470857407</v>
      </c>
      <c r="AI32" s="7">
        <v>7.1050472084576164</v>
      </c>
      <c r="AJ32" s="5">
        <v>5.453254044201528</v>
      </c>
      <c r="AK32" s="6">
        <v>1.1862363439316648</v>
      </c>
      <c r="AL32" s="6">
        <v>4.498917411952517</v>
      </c>
      <c r="AM32" s="7">
        <v>7.3888335245569898</v>
      </c>
      <c r="AN32" s="5">
        <v>5.1026529183963465</v>
      </c>
      <c r="AO32" s="6">
        <v>0.69552285814155723</v>
      </c>
      <c r="AP32" s="6">
        <v>4.3043801776088442</v>
      </c>
      <c r="AQ32" s="7">
        <v>6.0083494933845989</v>
      </c>
      <c r="AR32" s="19">
        <f t="shared" si="10"/>
        <v>-0.17189714175371573</v>
      </c>
      <c r="AS32" s="19">
        <f t="shared" si="11"/>
        <v>-0.17148554300869653</v>
      </c>
      <c r="AT32" s="19">
        <f t="shared" si="12"/>
        <v>-0.16388976672965722</v>
      </c>
      <c r="AU32" s="19">
        <f t="shared" si="13"/>
        <v>-0.17042815550985158</v>
      </c>
    </row>
    <row r="33" spans="1:49" x14ac:dyDescent="0.25">
      <c r="A33" s="1">
        <v>2050</v>
      </c>
      <c r="C33" s="4">
        <f t="shared" si="5"/>
        <v>6.4073267459120853</v>
      </c>
      <c r="D33" s="4">
        <f t="shared" si="6"/>
        <v>1.1889336221020566</v>
      </c>
      <c r="E33" s="4">
        <f t="shared" si="7"/>
        <v>5.243952629212786</v>
      </c>
      <c r="F33" s="4">
        <f t="shared" si="8"/>
        <v>7.9723098536435826</v>
      </c>
      <c r="G33" s="5">
        <v>6.6009628350330845</v>
      </c>
      <c r="H33" s="6">
        <v>1.4684512704154438</v>
      </c>
      <c r="I33" s="6">
        <v>5.1836631440264993</v>
      </c>
      <c r="J33" s="7">
        <v>8.6058413674732659</v>
      </c>
      <c r="K33" s="5">
        <v>6.7876542985626411</v>
      </c>
      <c r="L33" s="6">
        <v>1.1572785123543499</v>
      </c>
      <c r="M33" s="6">
        <v>5.4531155993394114</v>
      </c>
      <c r="N33" s="7">
        <v>8.1095043495661958</v>
      </c>
      <c r="O33" s="5">
        <v>6.0531590417877448</v>
      </c>
      <c r="P33" s="6">
        <v>1.301878372306414</v>
      </c>
      <c r="Q33" s="6">
        <v>5.0027101545330241</v>
      </c>
      <c r="R33" s="7">
        <v>7.9645612147810771</v>
      </c>
      <c r="S33" s="5">
        <v>6.1875308082648726</v>
      </c>
      <c r="T33" s="6">
        <v>0.82812633333201835</v>
      </c>
      <c r="U33" s="6">
        <v>5.3363216189522085</v>
      </c>
      <c r="V33" s="7">
        <v>7.2093324827537897</v>
      </c>
      <c r="X33" s="4">
        <f t="shared" si="9"/>
        <v>5.3629192488762349</v>
      </c>
      <c r="Y33" s="4">
        <f t="shared" si="2"/>
        <v>0.99660317242858709</v>
      </c>
      <c r="Z33" s="4">
        <f t="shared" si="14"/>
        <v>4.3883532197430055</v>
      </c>
      <c r="AA33" s="4">
        <f t="shared" si="4"/>
        <v>6.675495775332827</v>
      </c>
      <c r="AB33" s="5">
        <v>5.5846157012410531</v>
      </c>
      <c r="AC33" s="6">
        <v>1.2423545210322873</v>
      </c>
      <c r="AD33" s="6">
        <v>4.3855369750661319</v>
      </c>
      <c r="AE33" s="7">
        <v>7.2808040318166825</v>
      </c>
      <c r="AF33" s="5">
        <v>5.6447442402798398</v>
      </c>
      <c r="AG33" s="6">
        <v>0.96241513336870632</v>
      </c>
      <c r="AH33" s="6">
        <v>4.5349161163775822</v>
      </c>
      <c r="AI33" s="7">
        <v>6.7440202395740272</v>
      </c>
      <c r="AJ33" s="5">
        <v>5.0902046269672274</v>
      </c>
      <c r="AK33" s="6">
        <v>1.0947717165061466</v>
      </c>
      <c r="AL33" s="6">
        <v>4.2068642505813187</v>
      </c>
      <c r="AM33" s="7">
        <v>6.6975352980761729</v>
      </c>
      <c r="AN33" s="5">
        <v>5.1321124270168195</v>
      </c>
      <c r="AO33" s="6">
        <v>0.6868713188072082</v>
      </c>
      <c r="AP33" s="6">
        <v>4.4260955369469883</v>
      </c>
      <c r="AQ33" s="7">
        <v>5.9796235318644264</v>
      </c>
      <c r="AR33" s="19">
        <f t="shared" si="10"/>
        <v>-0.15396952826305943</v>
      </c>
      <c r="AS33" s="19">
        <f t="shared" si="11"/>
        <v>-0.168380711216366</v>
      </c>
      <c r="AT33" s="19">
        <f t="shared" si="12"/>
        <v>-0.15908295291314825</v>
      </c>
      <c r="AU33" s="19">
        <f t="shared" si="13"/>
        <v>-0.1705718183800069</v>
      </c>
    </row>
    <row r="34" spans="1:49" x14ac:dyDescent="0.25">
      <c r="A34" s="1">
        <v>2055</v>
      </c>
      <c r="C34" s="4">
        <f t="shared" si="5"/>
        <v>6.4303817798305962</v>
      </c>
      <c r="D34" s="4">
        <f t="shared" si="6"/>
        <v>1.1770231497369104</v>
      </c>
      <c r="E34" s="4">
        <f t="shared" si="7"/>
        <v>5.2083993487191806</v>
      </c>
      <c r="F34" s="4">
        <f t="shared" si="8"/>
        <v>7.7358433299422158</v>
      </c>
      <c r="G34" s="5">
        <v>6.5542013210490007</v>
      </c>
      <c r="H34" s="6">
        <v>1.3863970012839963</v>
      </c>
      <c r="I34" s="6">
        <v>5.2675725513646778</v>
      </c>
      <c r="J34" s="7">
        <v>8.1578561743522471</v>
      </c>
      <c r="K34" s="5">
        <v>6.9493152743858833</v>
      </c>
      <c r="L34" s="6">
        <v>1.3015099396416694</v>
      </c>
      <c r="M34" s="6">
        <v>5.3606664783716438</v>
      </c>
      <c r="N34" s="7">
        <v>8.5774804499485864</v>
      </c>
      <c r="O34" s="5">
        <v>5.8153516153028244</v>
      </c>
      <c r="P34" s="6">
        <v>1.0646982252116919</v>
      </c>
      <c r="Q34" s="6">
        <v>4.9488095077809806</v>
      </c>
      <c r="R34" s="7">
        <v>6.4933197261085285</v>
      </c>
      <c r="S34" s="5">
        <v>6.4026589085846757</v>
      </c>
      <c r="T34" s="6">
        <v>0.9554874328102837</v>
      </c>
      <c r="U34" s="6">
        <v>5.2565488573594212</v>
      </c>
      <c r="V34" s="7">
        <v>7.7147169693594995</v>
      </c>
      <c r="X34" s="4">
        <f t="shared" si="9"/>
        <v>5.3918680016956779</v>
      </c>
      <c r="Y34" s="4">
        <f t="shared" si="2"/>
        <v>0.98698560256716983</v>
      </c>
      <c r="Z34" s="4">
        <f t="shared" si="14"/>
        <v>4.3670679128535532</v>
      </c>
      <c r="AA34" s="4">
        <f t="shared" si="4"/>
        <v>6.4878582384412367</v>
      </c>
      <c r="AB34" s="5">
        <v>5.5473391662879763</v>
      </c>
      <c r="AC34" s="6">
        <v>1.1734174781216513</v>
      </c>
      <c r="AD34" s="6">
        <v>4.4583634365341602</v>
      </c>
      <c r="AE34" s="7">
        <v>6.9046391546736086</v>
      </c>
      <c r="AF34" s="5">
        <v>5.7924267004517844</v>
      </c>
      <c r="AG34" s="6">
        <v>1.0848408264150908</v>
      </c>
      <c r="AH34" s="6">
        <v>4.4682485130566727</v>
      </c>
      <c r="AI34" s="7">
        <v>7.1495427706402399</v>
      </c>
      <c r="AJ34" s="5">
        <v>4.8262381463589321</v>
      </c>
      <c r="AK34" s="6">
        <v>0.88360730851693192</v>
      </c>
      <c r="AL34" s="6">
        <v>4.1070832523120977</v>
      </c>
      <c r="AM34" s="7">
        <v>5.3888929563922909</v>
      </c>
      <c r="AN34" s="5">
        <v>5.401467993684018</v>
      </c>
      <c r="AO34" s="6">
        <v>0.80607679721500525</v>
      </c>
      <c r="AP34" s="6">
        <v>4.4345764495112814</v>
      </c>
      <c r="AQ34" s="7">
        <v>6.5083580720588072</v>
      </c>
      <c r="AR34" s="19">
        <f t="shared" si="10"/>
        <v>-0.1536208769674893</v>
      </c>
      <c r="AS34" s="19">
        <f t="shared" si="11"/>
        <v>-0.16647518903023636</v>
      </c>
      <c r="AT34" s="19">
        <f t="shared" si="12"/>
        <v>-0.17008661459800414</v>
      </c>
      <c r="AU34" s="19">
        <f t="shared" si="13"/>
        <v>-0.15637111537493625</v>
      </c>
    </row>
    <row r="35" spans="1:49" x14ac:dyDescent="0.25">
      <c r="A35" s="1">
        <v>2060</v>
      </c>
      <c r="C35" s="4">
        <f t="shared" si="5"/>
        <v>6.4115803801075755</v>
      </c>
      <c r="D35" s="4">
        <f t="shared" si="6"/>
        <v>1.2607840209939127</v>
      </c>
      <c r="E35" s="4">
        <f t="shared" si="7"/>
        <v>5.0982093397545203</v>
      </c>
      <c r="F35" s="4">
        <f t="shared" si="8"/>
        <v>7.8155046877876826</v>
      </c>
      <c r="G35" s="5">
        <v>6.544183248468145</v>
      </c>
      <c r="H35" s="6">
        <v>1.3917193561161922</v>
      </c>
      <c r="I35" s="6">
        <v>5.1666727432263979</v>
      </c>
      <c r="J35" s="7">
        <v>7.992328189808295</v>
      </c>
      <c r="K35" s="5">
        <v>6.83860623910165</v>
      </c>
      <c r="L35" s="6">
        <v>1.2981631699988025</v>
      </c>
      <c r="M35" s="6">
        <v>5.4348856659443108</v>
      </c>
      <c r="N35" s="7">
        <v>8.7160905010454179</v>
      </c>
      <c r="O35" s="5">
        <v>5.7377087357198802</v>
      </c>
      <c r="P35" s="6">
        <v>1.1092543377442898</v>
      </c>
      <c r="Q35" s="6">
        <v>4.6907899021886861</v>
      </c>
      <c r="R35" s="7">
        <v>6.5855885094743316</v>
      </c>
      <c r="S35" s="5">
        <v>6.5258232971406267</v>
      </c>
      <c r="T35" s="6">
        <v>1.2439992201163661</v>
      </c>
      <c r="U35" s="6">
        <v>5.1004890476586882</v>
      </c>
      <c r="V35" s="7">
        <v>7.9680115508226885</v>
      </c>
      <c r="X35" s="4">
        <f t="shared" si="9"/>
        <v>5.3827962494328929</v>
      </c>
      <c r="Y35" s="4">
        <f t="shared" si="2"/>
        <v>1.0592954535213468</v>
      </c>
      <c r="Z35" s="4">
        <f t="shared" si="14"/>
        <v>4.279316611461768</v>
      </c>
      <c r="AA35" s="4">
        <f t="shared" si="4"/>
        <v>6.5631723523431873</v>
      </c>
      <c r="AB35" s="5">
        <v>5.6549521493333401</v>
      </c>
      <c r="AC35" s="6">
        <v>1.2026109394140667</v>
      </c>
      <c r="AD35" s="6">
        <v>4.464619345897634</v>
      </c>
      <c r="AE35" s="7">
        <v>6.906321500962453</v>
      </c>
      <c r="AF35" s="5">
        <v>5.7081008068423706</v>
      </c>
      <c r="AG35" s="6">
        <v>1.0835608863856199</v>
      </c>
      <c r="AH35" s="6">
        <v>4.536432449859559</v>
      </c>
      <c r="AI35" s="7">
        <v>7.2752139079240443</v>
      </c>
      <c r="AJ35" s="5">
        <v>4.6993684517886702</v>
      </c>
      <c r="AK35" s="6">
        <v>0.90851506758319744</v>
      </c>
      <c r="AL35" s="6">
        <v>3.8419081719993691</v>
      </c>
      <c r="AM35" s="7">
        <v>5.3938093241330689</v>
      </c>
      <c r="AN35" s="5">
        <v>5.4687635897671907</v>
      </c>
      <c r="AO35" s="6">
        <v>1.0424949207025029</v>
      </c>
      <c r="AP35" s="6">
        <v>4.2743064780905122</v>
      </c>
      <c r="AQ35" s="7">
        <v>6.6773446763531812</v>
      </c>
      <c r="AR35" s="19">
        <f t="shared" si="10"/>
        <v>-0.13588114289784828</v>
      </c>
      <c r="AS35" s="19">
        <f t="shared" si="11"/>
        <v>-0.16531225702034097</v>
      </c>
      <c r="AT35" s="19">
        <f t="shared" si="12"/>
        <v>-0.18096775764636908</v>
      </c>
      <c r="AU35" s="19">
        <f t="shared" si="13"/>
        <v>-0.16198104963041221</v>
      </c>
    </row>
    <row r="36" spans="1:49" x14ac:dyDescent="0.25">
      <c r="A36" s="1">
        <v>2065</v>
      </c>
      <c r="C36" s="4">
        <f t="shared" si="5"/>
        <v>6.6757970352698788</v>
      </c>
      <c r="D36" s="4">
        <f t="shared" si="6"/>
        <v>1.3415175576678977</v>
      </c>
      <c r="E36" s="4">
        <f t="shared" si="7"/>
        <v>5.3256936491141573</v>
      </c>
      <c r="F36" s="4">
        <f t="shared" si="8"/>
        <v>8.3531408684819013</v>
      </c>
      <c r="G36" s="5">
        <v>6.998071707891742</v>
      </c>
      <c r="H36" s="6">
        <v>1.527255683698667</v>
      </c>
      <c r="I36" s="6">
        <v>5.2625068030933457</v>
      </c>
      <c r="J36" s="7">
        <v>8.5008927526699658</v>
      </c>
      <c r="K36" s="5">
        <v>6.7663041471769976</v>
      </c>
      <c r="L36" s="6">
        <v>1.4531751131976574</v>
      </c>
      <c r="M36" s="6">
        <v>5.2078376036335277</v>
      </c>
      <c r="N36" s="7">
        <v>8.8975339086005185</v>
      </c>
      <c r="O36" s="5">
        <v>6.1712698807819315</v>
      </c>
      <c r="P36" s="6">
        <v>1.0907869356787545</v>
      </c>
      <c r="Q36" s="6">
        <v>5.2817563110802412</v>
      </c>
      <c r="R36" s="7">
        <v>7.4134024090409332</v>
      </c>
      <c r="S36" s="5">
        <v>6.7675424052288431</v>
      </c>
      <c r="T36" s="6">
        <v>1.2948524980965117</v>
      </c>
      <c r="U36" s="6">
        <v>5.5506738786495156</v>
      </c>
      <c r="V36" s="7">
        <v>8.6007344036161868</v>
      </c>
      <c r="X36" s="4">
        <f t="shared" si="9"/>
        <v>5.5397795257509772</v>
      </c>
      <c r="Y36" s="4">
        <f t="shared" si="2"/>
        <v>1.113085377079899</v>
      </c>
      <c r="Z36" s="4">
        <f t="shared" si="14"/>
        <v>4.4198150613734777</v>
      </c>
      <c r="AA36" s="4">
        <f t="shared" si="4"/>
        <v>6.9323805169200323</v>
      </c>
      <c r="AB36" s="5">
        <v>5.7740939984263333</v>
      </c>
      <c r="AC36" s="6">
        <v>1.2601353980643433</v>
      </c>
      <c r="AD36" s="6">
        <v>4.342083107572682</v>
      </c>
      <c r="AE36" s="7">
        <v>7.0140684281792005</v>
      </c>
      <c r="AF36" s="5">
        <v>5.6230208354678979</v>
      </c>
      <c r="AG36" s="6">
        <v>1.2076362163682823</v>
      </c>
      <c r="AH36" s="6">
        <v>4.3278839845208781</v>
      </c>
      <c r="AI36" s="7">
        <v>7.3941427201756111</v>
      </c>
      <c r="AJ36" s="5">
        <v>5.1133155064906255</v>
      </c>
      <c r="AK36" s="6">
        <v>0.90379093123972487</v>
      </c>
      <c r="AL36" s="6">
        <v>4.3762932052372596</v>
      </c>
      <c r="AM36" s="7">
        <v>6.1425065223692581</v>
      </c>
      <c r="AN36" s="5">
        <v>5.6486877626190504</v>
      </c>
      <c r="AO36" s="6">
        <v>1.0807789626472453</v>
      </c>
      <c r="AP36" s="6">
        <v>4.6329999481630901</v>
      </c>
      <c r="AQ36" s="7">
        <v>7.1788043969560604</v>
      </c>
      <c r="AR36" s="19">
        <f t="shared" si="10"/>
        <v>-0.17490213883992159</v>
      </c>
      <c r="AS36" s="19">
        <f t="shared" si="11"/>
        <v>-0.1689671771828487</v>
      </c>
      <c r="AT36" s="19">
        <f t="shared" si="12"/>
        <v>-0.17143220029736533</v>
      </c>
      <c r="AU36" s="19">
        <f t="shared" si="13"/>
        <v>-0.16532658025834104</v>
      </c>
    </row>
    <row r="37" spans="1:49" x14ac:dyDescent="0.25">
      <c r="A37" s="1">
        <v>2070</v>
      </c>
      <c r="C37" s="4">
        <f t="shared" si="5"/>
        <v>6.6140808289729396</v>
      </c>
      <c r="D37" s="4">
        <f t="shared" si="6"/>
        <v>1.2951745737422129</v>
      </c>
      <c r="E37" s="4">
        <f t="shared" si="7"/>
        <v>5.2583648788134632</v>
      </c>
      <c r="F37" s="4">
        <f t="shared" si="8"/>
        <v>8.4640549988596074</v>
      </c>
      <c r="G37" s="5">
        <v>6.9652851193368264</v>
      </c>
      <c r="H37" s="6">
        <v>1.5013462474461843</v>
      </c>
      <c r="I37" s="6">
        <v>5.2131000111304386</v>
      </c>
      <c r="J37" s="7">
        <v>9.0702122583573708</v>
      </c>
      <c r="K37" s="5">
        <v>6.5048820174527515</v>
      </c>
      <c r="L37" s="6">
        <v>1.3925118738969136</v>
      </c>
      <c r="M37" s="6">
        <v>5.0525007438757132</v>
      </c>
      <c r="N37" s="7">
        <v>8.4942279683807751</v>
      </c>
      <c r="O37" s="5">
        <v>6.1074791307701677</v>
      </c>
      <c r="P37" s="6">
        <v>0.91584567657813742</v>
      </c>
      <c r="Q37" s="6">
        <v>5.3024087079058067</v>
      </c>
      <c r="R37" s="7">
        <v>7.5535355945741456</v>
      </c>
      <c r="S37" s="5">
        <v>6.8786770483320137</v>
      </c>
      <c r="T37" s="6">
        <v>1.370994497047616</v>
      </c>
      <c r="U37" s="6">
        <v>5.4654500523418967</v>
      </c>
      <c r="V37" s="7">
        <v>8.7382441741261374</v>
      </c>
      <c r="X37" s="4">
        <f t="shared" si="9"/>
        <v>5.5250567017705103</v>
      </c>
      <c r="Y37" s="4">
        <f t="shared" si="2"/>
        <v>1.0830546395905361</v>
      </c>
      <c r="Z37" s="4">
        <f t="shared" si="14"/>
        <v>4.3919061003516013</v>
      </c>
      <c r="AA37" s="4">
        <f t="shared" si="4"/>
        <v>7.0717319792715383</v>
      </c>
      <c r="AB37" s="5">
        <v>5.6688501689748456</v>
      </c>
      <c r="AC37" s="6">
        <v>1.2219035951446284</v>
      </c>
      <c r="AD37" s="6">
        <v>4.2427958615703112</v>
      </c>
      <c r="AE37" s="7">
        <v>7.381991320166148</v>
      </c>
      <c r="AF37" s="5">
        <v>5.6399767386396391</v>
      </c>
      <c r="AG37" s="6">
        <v>1.2073600345073643</v>
      </c>
      <c r="AH37" s="6">
        <v>4.3807076886195757</v>
      </c>
      <c r="AI37" s="7">
        <v>7.3648143080587065</v>
      </c>
      <c r="AJ37" s="5">
        <v>5.0224369821127421</v>
      </c>
      <c r="AK37" s="6">
        <v>0.75313842216503168</v>
      </c>
      <c r="AL37" s="6">
        <v>4.3603937105069619</v>
      </c>
      <c r="AM37" s="7">
        <v>6.2115900363478085</v>
      </c>
      <c r="AN37" s="5">
        <v>5.7689629173548163</v>
      </c>
      <c r="AO37" s="6">
        <v>1.14981650654512</v>
      </c>
      <c r="AP37" s="6">
        <v>4.5837271407095548</v>
      </c>
      <c r="AQ37" s="7">
        <v>7.3285322525134884</v>
      </c>
      <c r="AR37" s="19">
        <f t="shared" si="10"/>
        <v>-0.18612805192465917</v>
      </c>
      <c r="AS37" s="19">
        <f t="shared" si="11"/>
        <v>-0.13296248517537307</v>
      </c>
      <c r="AT37" s="19">
        <f t="shared" si="12"/>
        <v>-0.17765793798473431</v>
      </c>
      <c r="AU37" s="19">
        <f t="shared" si="13"/>
        <v>-0.16132667999674269</v>
      </c>
    </row>
    <row r="38" spans="1:49" x14ac:dyDescent="0.25">
      <c r="A38" s="1">
        <v>2075</v>
      </c>
      <c r="C38" s="4">
        <f t="shared" si="5"/>
        <v>6.6318027366459953</v>
      </c>
      <c r="D38" s="4">
        <f t="shared" si="6"/>
        <v>1.3049468430879747</v>
      </c>
      <c r="E38" s="4">
        <f t="shared" si="7"/>
        <v>5.2783160607412789</v>
      </c>
      <c r="F38" s="4">
        <f t="shared" si="8"/>
        <v>8.2874259174668801</v>
      </c>
      <c r="G38" s="5">
        <v>7.0554681879711154</v>
      </c>
      <c r="H38" s="6">
        <v>1.5873355525793991</v>
      </c>
      <c r="I38" s="6">
        <v>5.1965596933948044</v>
      </c>
      <c r="J38" s="7">
        <v>9.1422270574002447</v>
      </c>
      <c r="K38" s="5">
        <v>6.4555879503645119</v>
      </c>
      <c r="L38" s="6">
        <v>1.3385094175569789</v>
      </c>
      <c r="M38" s="6">
        <v>5.1793798423297259</v>
      </c>
      <c r="N38" s="7">
        <v>7.9130153787323918</v>
      </c>
      <c r="O38" s="5">
        <v>6.1879125526494612</v>
      </c>
      <c r="P38" s="6">
        <v>0.89824335266704947</v>
      </c>
      <c r="Q38" s="6">
        <v>5.2738462784624902</v>
      </c>
      <c r="R38" s="7">
        <v>7.4588354085298629</v>
      </c>
      <c r="S38" s="5">
        <v>6.8282422555988909</v>
      </c>
      <c r="T38" s="6">
        <v>1.3956990495484716</v>
      </c>
      <c r="U38" s="6">
        <v>5.4634784287780978</v>
      </c>
      <c r="V38" s="7">
        <v>8.6356258252050146</v>
      </c>
      <c r="X38" s="4">
        <f t="shared" si="9"/>
        <v>5.5470839034636139</v>
      </c>
      <c r="Y38" s="4">
        <f t="shared" si="2"/>
        <v>1.0909726238107733</v>
      </c>
      <c r="Z38" s="4">
        <f t="shared" si="14"/>
        <v>4.417257021984228</v>
      </c>
      <c r="AA38" s="4">
        <f t="shared" si="4"/>
        <v>6.9297631888574989</v>
      </c>
      <c r="AB38" s="5">
        <v>5.7545608941862243</v>
      </c>
      <c r="AC38" s="6">
        <v>1.2946581082171393</v>
      </c>
      <c r="AD38" s="6">
        <v>4.2384032355070866</v>
      </c>
      <c r="AE38" s="7">
        <v>7.4565572274821825</v>
      </c>
      <c r="AF38" s="5">
        <v>5.5168828694801313</v>
      </c>
      <c r="AG38" s="6">
        <v>1.1438771701562782</v>
      </c>
      <c r="AH38" s="6">
        <v>4.4262477943726495</v>
      </c>
      <c r="AI38" s="7">
        <v>6.7623862186552026</v>
      </c>
      <c r="AJ38" s="5">
        <v>5.1665731241355246</v>
      </c>
      <c r="AK38" s="6">
        <v>0.74998473642551888</v>
      </c>
      <c r="AL38" s="6">
        <v>4.4033771019372079</v>
      </c>
      <c r="AM38" s="7">
        <v>6.2277251385139056</v>
      </c>
      <c r="AN38" s="5">
        <v>5.7503187260525781</v>
      </c>
      <c r="AO38" s="6">
        <v>1.1753704804441569</v>
      </c>
      <c r="AP38" s="6">
        <v>4.6009999561199697</v>
      </c>
      <c r="AQ38" s="7">
        <v>7.2723841707787038</v>
      </c>
      <c r="AR38" s="19">
        <f t="shared" si="10"/>
        <v>-0.18438284450106529</v>
      </c>
      <c r="AS38" s="19">
        <f t="shared" si="11"/>
        <v>-0.14540969592574091</v>
      </c>
      <c r="AT38" s="19">
        <f t="shared" si="12"/>
        <v>-0.16505395314234564</v>
      </c>
      <c r="AU38" s="19">
        <f t="shared" si="13"/>
        <v>-0.15786251998637829</v>
      </c>
    </row>
    <row r="39" spans="1:49" x14ac:dyDescent="0.25">
      <c r="A39" s="1">
        <v>2080</v>
      </c>
      <c r="C39" s="4">
        <f t="shared" si="5"/>
        <v>6.5921037236268818</v>
      </c>
      <c r="D39" s="4">
        <f t="shared" si="6"/>
        <v>1.2516036852702759</v>
      </c>
      <c r="E39" s="4">
        <f t="shared" si="7"/>
        <v>5.2215993288817542</v>
      </c>
      <c r="F39" s="4">
        <f t="shared" si="8"/>
        <v>8.1830922518759621</v>
      </c>
      <c r="G39" s="5">
        <v>6.9572139315583819</v>
      </c>
      <c r="H39" s="6">
        <v>1.4123086323442917</v>
      </c>
      <c r="I39" s="6">
        <v>5.588408842552834</v>
      </c>
      <c r="J39" s="7">
        <v>8.7898059914712476</v>
      </c>
      <c r="K39" s="5">
        <v>6.3675280903054547</v>
      </c>
      <c r="L39" s="6">
        <v>1.3536846749482963</v>
      </c>
      <c r="M39" s="6">
        <v>4.739735892259807</v>
      </c>
      <c r="N39" s="7">
        <v>7.9141800845795256</v>
      </c>
      <c r="O39" s="5">
        <v>6.1389436666146091</v>
      </c>
      <c r="P39" s="6">
        <v>0.85824604519923198</v>
      </c>
      <c r="Q39" s="6">
        <v>5.2906079106180686</v>
      </c>
      <c r="R39" s="7">
        <v>7.4430875657158895</v>
      </c>
      <c r="S39" s="5">
        <v>6.9047292060290824</v>
      </c>
      <c r="T39" s="6">
        <v>1.3821753885892836</v>
      </c>
      <c r="U39" s="6">
        <v>5.2676446700963053</v>
      </c>
      <c r="V39" s="7">
        <v>8.5852953657371831</v>
      </c>
      <c r="X39" s="4">
        <f t="shared" si="9"/>
        <v>5.5078096657990425</v>
      </c>
      <c r="Y39" s="4">
        <f t="shared" si="2"/>
        <v>1.0463374478247847</v>
      </c>
      <c r="Z39" s="4">
        <f t="shared" si="14"/>
        <v>4.3597044626217052</v>
      </c>
      <c r="AA39" s="4">
        <f t="shared" si="4"/>
        <v>6.8364035799724636</v>
      </c>
      <c r="AB39" s="5">
        <v>5.6278725154471614</v>
      </c>
      <c r="AC39" s="6">
        <v>1.1424534322920887</v>
      </c>
      <c r="AD39" s="6">
        <v>4.520610238449307</v>
      </c>
      <c r="AE39" s="7">
        <v>7.1103042169113317</v>
      </c>
      <c r="AF39" s="5">
        <v>5.4092702616291506</v>
      </c>
      <c r="AG39" s="6">
        <v>1.1499668555792235</v>
      </c>
      <c r="AH39" s="6">
        <v>4.0264466911440637</v>
      </c>
      <c r="AI39" s="7">
        <v>6.7231645262581141</v>
      </c>
      <c r="AJ39" s="5">
        <v>5.0989614677396666</v>
      </c>
      <c r="AK39" s="6">
        <v>0.71285285416605326</v>
      </c>
      <c r="AL39" s="6">
        <v>4.3943400269116273</v>
      </c>
      <c r="AM39" s="7">
        <v>6.1821738005174796</v>
      </c>
      <c r="AN39" s="5">
        <v>5.8951344183801924</v>
      </c>
      <c r="AO39" s="6">
        <v>1.1800766492617734</v>
      </c>
      <c r="AP39" s="6">
        <v>4.497420893981821</v>
      </c>
      <c r="AQ39" s="7">
        <v>7.3299717762029291</v>
      </c>
      <c r="AR39" s="19">
        <f t="shared" si="10"/>
        <v>-0.19107381621272848</v>
      </c>
      <c r="AS39" s="19">
        <f t="shared" si="11"/>
        <v>-0.15049133903865289</v>
      </c>
      <c r="AT39" s="19">
        <f t="shared" si="12"/>
        <v>-0.16940735334169513</v>
      </c>
      <c r="AU39" s="19">
        <f t="shared" si="13"/>
        <v>-0.14621786858307642</v>
      </c>
    </row>
    <row r="40" spans="1:49" x14ac:dyDescent="0.25">
      <c r="A40" s="1">
        <v>2085</v>
      </c>
      <c r="C40" s="4">
        <f t="shared" si="5"/>
        <v>6.5461236138303622</v>
      </c>
      <c r="D40" s="4">
        <f t="shared" si="6"/>
        <v>1.2548673713815788</v>
      </c>
      <c r="E40" s="4">
        <f t="shared" si="7"/>
        <v>5.17822559287925</v>
      </c>
      <c r="F40" s="4">
        <f t="shared" si="8"/>
        <v>8.083915059883866</v>
      </c>
      <c r="G40" s="5">
        <v>6.8727477353157251</v>
      </c>
      <c r="H40" s="6">
        <v>1.3889068841968071</v>
      </c>
      <c r="I40" s="6">
        <v>5.4158692495627934</v>
      </c>
      <c r="J40" s="7">
        <v>8.8652877867343083</v>
      </c>
      <c r="K40" s="5">
        <v>6.1430354269249969</v>
      </c>
      <c r="L40" s="6">
        <v>1.2508927350491743</v>
      </c>
      <c r="M40" s="6">
        <v>4.7474432847452768</v>
      </c>
      <c r="N40" s="7">
        <v>7.8012133568916804</v>
      </c>
      <c r="O40" s="5">
        <v>6.3989224720666842</v>
      </c>
      <c r="P40" s="6">
        <v>0.93302392088997221</v>
      </c>
      <c r="Q40" s="6">
        <v>5.6182863814290362</v>
      </c>
      <c r="R40" s="7">
        <v>7.2001243517909961</v>
      </c>
      <c r="S40" s="5">
        <v>6.7697888210140409</v>
      </c>
      <c r="T40" s="6">
        <v>1.4466459453903611</v>
      </c>
      <c r="U40" s="6">
        <v>4.9313034557798927</v>
      </c>
      <c r="V40" s="7">
        <v>8.4690347441184759</v>
      </c>
      <c r="X40" s="4">
        <f t="shared" si="9"/>
        <v>5.4354521870101253</v>
      </c>
      <c r="Y40" s="4">
        <f t="shared" si="2"/>
        <v>1.0418250037700625</v>
      </c>
      <c r="Z40" s="4">
        <f t="shared" si="14"/>
        <v>4.2987336345849574</v>
      </c>
      <c r="AA40" s="4">
        <f t="shared" si="4"/>
        <v>6.7099241423274574</v>
      </c>
      <c r="AB40" s="5">
        <v>5.5169230741265611</v>
      </c>
      <c r="AC40" s="6">
        <v>1.1149096012741382</v>
      </c>
      <c r="AD40" s="6">
        <v>4.3474510021417041</v>
      </c>
      <c r="AE40" s="7">
        <v>7.1163838151787013</v>
      </c>
      <c r="AF40" s="5">
        <v>5.1756550614816668</v>
      </c>
      <c r="AG40" s="6">
        <v>1.053907208015024</v>
      </c>
      <c r="AH40" s="6">
        <v>3.9998351235438916</v>
      </c>
      <c r="AI40" s="7">
        <v>6.5727098397194013</v>
      </c>
      <c r="AJ40" s="5">
        <v>5.342260557385857</v>
      </c>
      <c r="AK40" s="6">
        <v>0.77895253668515696</v>
      </c>
      <c r="AL40" s="6">
        <v>4.6905318616733611</v>
      </c>
      <c r="AM40" s="7">
        <v>6.0111589882137269</v>
      </c>
      <c r="AN40" s="5">
        <v>5.7069700550464164</v>
      </c>
      <c r="AO40" s="6">
        <v>1.2195306691059307</v>
      </c>
      <c r="AP40" s="6">
        <v>4.1571165509808727</v>
      </c>
      <c r="AQ40" s="7">
        <v>7.1394439261980036</v>
      </c>
      <c r="AR40" s="19">
        <f t="shared" si="10"/>
        <v>-0.19727548768045669</v>
      </c>
      <c r="AS40" s="19">
        <f t="shared" si="11"/>
        <v>-0.1574759541843582</v>
      </c>
      <c r="AT40" s="19">
        <f t="shared" si="12"/>
        <v>-0.16513122627965721</v>
      </c>
      <c r="AU40" s="19">
        <f t="shared" si="13"/>
        <v>-0.15699437516699757</v>
      </c>
    </row>
    <row r="41" spans="1:49" x14ac:dyDescent="0.25">
      <c r="G41" s="5"/>
      <c r="H41" s="6"/>
      <c r="I41" s="6"/>
      <c r="J41" s="7"/>
      <c r="K41" s="5"/>
      <c r="L41" s="6"/>
      <c r="M41" s="6"/>
      <c r="N41" s="7"/>
      <c r="O41" s="5"/>
      <c r="P41" s="6"/>
      <c r="Q41" s="6"/>
      <c r="R41" s="7"/>
      <c r="S41" s="5"/>
      <c r="T41" s="6"/>
      <c r="U41" s="6"/>
      <c r="V41" s="7"/>
      <c r="AB41" s="5"/>
      <c r="AC41" s="6"/>
      <c r="AD41" s="6"/>
      <c r="AE41" s="7"/>
      <c r="AF41" s="5"/>
      <c r="AG41" s="6"/>
      <c r="AH41" s="6"/>
      <c r="AI41" s="7"/>
      <c r="AJ41" s="5"/>
      <c r="AK41" s="6"/>
      <c r="AL41" s="6"/>
      <c r="AM41" s="7"/>
      <c r="AN41" s="5"/>
      <c r="AO41" s="6"/>
      <c r="AP41" s="6"/>
      <c r="AQ41" s="7"/>
    </row>
    <row r="42" spans="1:49" x14ac:dyDescent="0.25">
      <c r="A42" s="1">
        <v>2015</v>
      </c>
      <c r="C42" s="31">
        <f>C26*25.406</f>
        <v>169.65674682276239</v>
      </c>
      <c r="D42" s="31">
        <f t="shared" ref="D42:F42" si="15">D26*25.406</f>
        <v>39.190411702792645</v>
      </c>
      <c r="E42" s="31">
        <f t="shared" si="15"/>
        <v>131.35197461559741</v>
      </c>
      <c r="F42" s="31">
        <f t="shared" si="15"/>
        <v>223.33791130147353</v>
      </c>
      <c r="G42" s="5"/>
      <c r="H42" s="6"/>
      <c r="I42" s="6"/>
      <c r="J42" s="7"/>
      <c r="K42" s="5"/>
      <c r="L42" s="6"/>
      <c r="M42" s="6"/>
      <c r="N42" s="7"/>
      <c r="O42" s="5"/>
      <c r="P42" s="6"/>
      <c r="Q42" s="6"/>
      <c r="R42" s="7"/>
      <c r="S42" s="5"/>
      <c r="T42" s="6"/>
      <c r="U42" s="6"/>
      <c r="V42" s="7"/>
      <c r="X42" s="31">
        <f>X26*25.406</f>
        <v>139.69248671478914</v>
      </c>
      <c r="Y42" s="31">
        <f t="shared" ref="Y42:AA42" si="16">Y26*25.406</f>
        <v>32.343381199565037</v>
      </c>
      <c r="Z42" s="31">
        <f t="shared" si="16"/>
        <v>108.09249666008564</v>
      </c>
      <c r="AA42" s="31">
        <f t="shared" si="16"/>
        <v>184.01227713872638</v>
      </c>
      <c r="AB42" s="5"/>
      <c r="AC42" s="6"/>
      <c r="AD42" s="6"/>
      <c r="AE42" s="7"/>
      <c r="AF42" s="5"/>
      <c r="AG42" s="6"/>
      <c r="AH42" s="6"/>
      <c r="AI42" s="7"/>
      <c r="AJ42" s="5"/>
      <c r="AK42" s="6"/>
      <c r="AL42" s="6"/>
      <c r="AM42" s="7"/>
      <c r="AN42" s="5"/>
      <c r="AO42" s="6"/>
      <c r="AP42" s="6"/>
      <c r="AQ42" s="7"/>
      <c r="AR42" s="19">
        <f>AVERAGE(AR26:AR40)</f>
        <v>-0.18088632724646683</v>
      </c>
      <c r="AS42" s="19">
        <f t="shared" ref="AS42:AU42" si="17">AVERAGE(AS26:AS40)</f>
        <v>-0.165983501395848</v>
      </c>
      <c r="AT42" s="19">
        <f t="shared" si="17"/>
        <v>-0.16594915787111297</v>
      </c>
      <c r="AU42" s="19">
        <f t="shared" si="17"/>
        <v>-0.16711980823763081</v>
      </c>
      <c r="AW42" s="19">
        <f>AVERAGE(AR26:AU40)</f>
        <v>-0.1699846986877647</v>
      </c>
    </row>
    <row r="43" spans="1:49" s="41" customFormat="1" x14ac:dyDescent="0.25">
      <c r="A43" s="32">
        <v>2020</v>
      </c>
      <c r="B43" s="29"/>
      <c r="C43" s="33">
        <f t="shared" ref="C43:F56" si="18">C27*25.406</f>
        <v>168.6717354414204</v>
      </c>
      <c r="D43" s="33">
        <f t="shared" si="18"/>
        <v>37.801369026031566</v>
      </c>
      <c r="E43" s="33">
        <f t="shared" si="18"/>
        <v>129.73829963980802</v>
      </c>
      <c r="F43" s="33">
        <f t="shared" si="18"/>
        <v>215.31848183820131</v>
      </c>
      <c r="G43" s="34"/>
      <c r="H43" s="35"/>
      <c r="I43" s="35"/>
      <c r="J43" s="36"/>
      <c r="K43" s="37"/>
      <c r="L43" s="38"/>
      <c r="M43" s="38"/>
      <c r="N43" s="39"/>
      <c r="O43" s="37"/>
      <c r="P43" s="38"/>
      <c r="Q43" s="38"/>
      <c r="R43" s="39"/>
      <c r="S43" s="37"/>
      <c r="T43" s="38"/>
      <c r="U43" s="38"/>
      <c r="V43" s="39"/>
      <c r="W43" s="29"/>
      <c r="X43" s="33">
        <f t="shared" ref="X43:AA43" si="19">X27*25.406</f>
        <v>137.95923637655017</v>
      </c>
      <c r="Y43" s="33">
        <f t="shared" si="19"/>
        <v>31.004639088048378</v>
      </c>
      <c r="Z43" s="33">
        <f t="shared" si="19"/>
        <v>106.05403007356475</v>
      </c>
      <c r="AA43" s="33">
        <f t="shared" si="19"/>
        <v>176.12910494622892</v>
      </c>
      <c r="AB43" s="34"/>
      <c r="AC43" s="35"/>
      <c r="AD43" s="35"/>
      <c r="AE43" s="36"/>
      <c r="AF43" s="37"/>
      <c r="AG43" s="38"/>
      <c r="AH43" s="38"/>
      <c r="AI43" s="39"/>
      <c r="AJ43" s="37"/>
      <c r="AK43" s="38"/>
      <c r="AL43" s="38"/>
      <c r="AM43" s="39"/>
      <c r="AN43" s="37"/>
      <c r="AO43" s="38"/>
      <c r="AP43" s="38"/>
      <c r="AQ43" s="39"/>
      <c r="AR43" s="40">
        <f>STDEV(AR26:AR40)</f>
        <v>1.9864852183315029E-2</v>
      </c>
      <c r="AS43" s="40">
        <f t="shared" ref="AS43:AU43" si="20">STDEV(AS26:AS40)</f>
        <v>1.4874459865376844E-2</v>
      </c>
      <c r="AT43" s="40">
        <f t="shared" si="20"/>
        <v>6.9144767591892142E-3</v>
      </c>
      <c r="AU43" s="40">
        <f t="shared" si="20"/>
        <v>1.0425243482035707E-2</v>
      </c>
      <c r="AW43" s="42">
        <f>STDEV(AR26:AU40)</f>
        <v>1.4959397288304156E-2</v>
      </c>
    </row>
    <row r="44" spans="1:49" x14ac:dyDescent="0.25">
      <c r="A44" s="1">
        <v>2025</v>
      </c>
      <c r="C44" s="31">
        <f t="shared" si="18"/>
        <v>166.27549221334544</v>
      </c>
      <c r="D44" s="31">
        <f t="shared" si="18"/>
        <v>36.018843476900095</v>
      </c>
      <c r="E44" s="31">
        <f t="shared" si="18"/>
        <v>130.44220315223956</v>
      </c>
      <c r="F44" s="31">
        <f t="shared" si="18"/>
        <v>208.89639273225797</v>
      </c>
      <c r="X44" s="31">
        <f t="shared" ref="X44:AA44" si="21">X28*25.406</f>
        <v>136.90255590409916</v>
      </c>
      <c r="Y44" s="31">
        <f t="shared" si="21"/>
        <v>29.716488825504626</v>
      </c>
      <c r="Z44" s="31">
        <f t="shared" si="21"/>
        <v>107.34793623463334</v>
      </c>
      <c r="AA44" s="31">
        <f t="shared" si="21"/>
        <v>172.05419075279889</v>
      </c>
      <c r="AR44" s="20">
        <f>PERCENTILE(AR26:AR40,0.1)</f>
        <v>-0.19750050923145837</v>
      </c>
      <c r="AS44" s="20">
        <f t="shared" ref="AS44:AU44" si="22">PERCENTILE(AS26:AS40,0.1)</f>
        <v>-0.18255355435078532</v>
      </c>
      <c r="AT44" s="20">
        <f t="shared" si="22"/>
        <v>-0.17516764290978673</v>
      </c>
      <c r="AU44" s="20">
        <f t="shared" si="22"/>
        <v>-0.17997526896870794</v>
      </c>
      <c r="AW44" s="20">
        <f>PERCENTILE(AR26:AU40,0.1)</f>
        <v>-0.19063781876386182</v>
      </c>
    </row>
    <row r="45" spans="1:49" x14ac:dyDescent="0.25">
      <c r="A45" s="1">
        <v>2030</v>
      </c>
      <c r="C45" s="31">
        <f t="shared" si="18"/>
        <v>168.32209522242709</v>
      </c>
      <c r="D45" s="31">
        <f t="shared" si="18"/>
        <v>37.825251915400919</v>
      </c>
      <c r="E45" s="31">
        <f t="shared" si="18"/>
        <v>132.21077774631092</v>
      </c>
      <c r="F45" s="31">
        <f t="shared" si="18"/>
        <v>214.60769985336705</v>
      </c>
      <c r="X45" s="31">
        <f t="shared" ref="X45:AA45" si="23">X29*25.406</f>
        <v>139.05767919106154</v>
      </c>
      <c r="Y45" s="31">
        <f t="shared" si="23"/>
        <v>31.302541340873255</v>
      </c>
      <c r="Z45" s="31">
        <f t="shared" si="23"/>
        <v>109.18915083723367</v>
      </c>
      <c r="AA45" s="31">
        <f t="shared" si="23"/>
        <v>177.36959042750743</v>
      </c>
      <c r="AR45" s="20">
        <f>PERCENTILE(AR26:AR40,0.9)</f>
        <v>-0.15376033748571735</v>
      </c>
      <c r="AS45" s="20">
        <f t="shared" ref="AS45:AU45" si="24">PERCENTILE(AS26:AS40,0.9)</f>
        <v>-0.1474423531709057</v>
      </c>
      <c r="AT45" s="20">
        <f t="shared" si="24"/>
        <v>-0.15897766126028443</v>
      </c>
      <c r="AU45" s="20">
        <f t="shared" si="24"/>
        <v>-0.15662041929176079</v>
      </c>
      <c r="AW45" s="20">
        <f>PERCENTILE(AR26:AU40,0.9)</f>
        <v>-0.1539346631335024</v>
      </c>
    </row>
    <row r="46" spans="1:49" x14ac:dyDescent="0.25">
      <c r="A46" s="1">
        <v>2035</v>
      </c>
      <c r="C46" s="31">
        <f t="shared" si="18"/>
        <v>166.63809807237394</v>
      </c>
      <c r="D46" s="31">
        <f t="shared" si="18"/>
        <v>36.712610484149664</v>
      </c>
      <c r="E46" s="31">
        <f t="shared" si="18"/>
        <v>130.17975316867108</v>
      </c>
      <c r="F46" s="31">
        <f t="shared" si="18"/>
        <v>212.18679569188828</v>
      </c>
      <c r="X46" s="31">
        <f t="shared" ref="X46:AA46" si="25">X30*25.406</f>
        <v>137.53460894192261</v>
      </c>
      <c r="Y46" s="31">
        <f t="shared" si="25"/>
        <v>30.344514296413951</v>
      </c>
      <c r="Z46" s="31">
        <f t="shared" si="25"/>
        <v>107.40959414815643</v>
      </c>
      <c r="AA46" s="31">
        <f t="shared" si="25"/>
        <v>175.14774215215579</v>
      </c>
    </row>
    <row r="47" spans="1:49" x14ac:dyDescent="0.25">
      <c r="A47" s="1">
        <v>2040</v>
      </c>
      <c r="C47" s="31">
        <f t="shared" si="18"/>
        <v>167.06390810831152</v>
      </c>
      <c r="D47" s="31">
        <f t="shared" si="18"/>
        <v>33.534497443425863</v>
      </c>
      <c r="E47" s="31">
        <f t="shared" si="18"/>
        <v>133.14903207587477</v>
      </c>
      <c r="F47" s="31">
        <f t="shared" si="18"/>
        <v>217.10434108668525</v>
      </c>
      <c r="X47" s="31">
        <f t="shared" ref="X47:AA47" si="26">X31*25.406</f>
        <v>137.49269306634417</v>
      </c>
      <c r="Y47" s="31">
        <f t="shared" si="26"/>
        <v>27.624583198695529</v>
      </c>
      <c r="Z47" s="31">
        <f t="shared" si="26"/>
        <v>109.54948404258593</v>
      </c>
      <c r="AA47" s="31">
        <f t="shared" si="26"/>
        <v>178.69468841276489</v>
      </c>
    </row>
    <row r="48" spans="1:49" x14ac:dyDescent="0.25">
      <c r="A48" s="1">
        <v>2045</v>
      </c>
      <c r="C48" s="31">
        <f t="shared" si="18"/>
        <v>165.47153025416463</v>
      </c>
      <c r="D48" s="31">
        <f t="shared" si="18"/>
        <v>30.680102641571946</v>
      </c>
      <c r="E48" s="31">
        <f t="shared" si="18"/>
        <v>133.96010903244121</v>
      </c>
      <c r="F48" s="31">
        <f t="shared" si="18"/>
        <v>211.78685267863682</v>
      </c>
      <c r="X48" s="31">
        <f t="shared" ref="X48:AA48" si="27">X32*25.406</f>
        <v>137.43440753986781</v>
      </c>
      <c r="Y48" s="31">
        <f t="shared" si="27"/>
        <v>25.489492756698255</v>
      </c>
      <c r="Z48" s="31">
        <f t="shared" si="27"/>
        <v>111.26855792611515</v>
      </c>
      <c r="AA48" s="31">
        <f t="shared" si="27"/>
        <v>175.9207408581789</v>
      </c>
    </row>
    <row r="49" spans="1:43" s="41" customFormat="1" x14ac:dyDescent="0.25">
      <c r="A49" s="32">
        <v>2050</v>
      </c>
      <c r="B49" s="29"/>
      <c r="C49" s="33">
        <f t="shared" si="18"/>
        <v>162.78454330664243</v>
      </c>
      <c r="D49" s="33">
        <f t="shared" si="18"/>
        <v>30.206047603124848</v>
      </c>
      <c r="E49" s="33">
        <f t="shared" si="18"/>
        <v>133.22786049778003</v>
      </c>
      <c r="F49" s="33">
        <f t="shared" si="18"/>
        <v>202.54450414166885</v>
      </c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33">
        <f t="shared" ref="X49:AA49" si="28">X33*25.406</f>
        <v>136.25032643694962</v>
      </c>
      <c r="Y49" s="33">
        <f t="shared" si="28"/>
        <v>25.319700198720682</v>
      </c>
      <c r="Z49" s="33">
        <f t="shared" si="28"/>
        <v>111.49050190079079</v>
      </c>
      <c r="AA49" s="33">
        <f t="shared" si="28"/>
        <v>169.5976456681058</v>
      </c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</row>
    <row r="50" spans="1:43" x14ac:dyDescent="0.25">
      <c r="A50" s="1">
        <v>2055</v>
      </c>
      <c r="C50" s="31">
        <f t="shared" si="18"/>
        <v>163.37027949837611</v>
      </c>
      <c r="D50" s="31">
        <f t="shared" si="18"/>
        <v>29.903450142215942</v>
      </c>
      <c r="E50" s="31">
        <f t="shared" si="18"/>
        <v>132.32459385355949</v>
      </c>
      <c r="F50" s="31">
        <f t="shared" si="18"/>
        <v>196.53683564051192</v>
      </c>
      <c r="X50" s="31">
        <f t="shared" ref="X50:AA50" si="29">X34*25.406</f>
        <v>136.9857984510804</v>
      </c>
      <c r="Y50" s="31">
        <f t="shared" si="29"/>
        <v>25.075356218821515</v>
      </c>
      <c r="Z50" s="31">
        <f t="shared" si="29"/>
        <v>110.94972739395737</v>
      </c>
      <c r="AA50" s="31">
        <f t="shared" si="29"/>
        <v>164.83052640583804</v>
      </c>
    </row>
    <row r="51" spans="1:43" x14ac:dyDescent="0.25">
      <c r="A51" s="1">
        <v>2060</v>
      </c>
      <c r="C51" s="31">
        <f t="shared" si="18"/>
        <v>162.89261113701306</v>
      </c>
      <c r="D51" s="31">
        <f t="shared" si="18"/>
        <v>32.031478837371345</v>
      </c>
      <c r="E51" s="31">
        <f t="shared" si="18"/>
        <v>129.52510648580335</v>
      </c>
      <c r="F51" s="31">
        <f t="shared" si="18"/>
        <v>198.56071209793384</v>
      </c>
      <c r="X51" s="31">
        <f t="shared" ref="X51:AA51" si="30">X35*25.406</f>
        <v>136.75532151309207</v>
      </c>
      <c r="Y51" s="31">
        <f t="shared" si="30"/>
        <v>26.912460292163335</v>
      </c>
      <c r="Z51" s="31">
        <f t="shared" si="30"/>
        <v>108.72031783079767</v>
      </c>
      <c r="AA51" s="31">
        <f t="shared" si="30"/>
        <v>166.74395678363101</v>
      </c>
    </row>
    <row r="52" spans="1:43" x14ac:dyDescent="0.25">
      <c r="A52" s="1">
        <v>2065</v>
      </c>
      <c r="C52" s="31">
        <f t="shared" si="18"/>
        <v>169.60529947806654</v>
      </c>
      <c r="D52" s="31">
        <f t="shared" si="18"/>
        <v>34.082595070110607</v>
      </c>
      <c r="E52" s="31">
        <f t="shared" si="18"/>
        <v>135.30457284939428</v>
      </c>
      <c r="F52" s="31">
        <f t="shared" si="18"/>
        <v>212.21989690465116</v>
      </c>
      <c r="X52" s="31">
        <f t="shared" ref="X52:AA52" si="31">X36*25.406</f>
        <v>140.74363863122932</v>
      </c>
      <c r="Y52" s="31">
        <f t="shared" si="31"/>
        <v>28.279047090091911</v>
      </c>
      <c r="Z52" s="31">
        <f t="shared" si="31"/>
        <v>112.28982144925457</v>
      </c>
      <c r="AA52" s="31">
        <f t="shared" si="31"/>
        <v>176.12405941287034</v>
      </c>
    </row>
    <row r="53" spans="1:43" x14ac:dyDescent="0.25">
      <c r="A53" s="1">
        <v>2070</v>
      </c>
      <c r="C53" s="31">
        <f t="shared" si="18"/>
        <v>168.03733754088648</v>
      </c>
      <c r="D53" s="31">
        <f t="shared" si="18"/>
        <v>32.905205220494658</v>
      </c>
      <c r="E53" s="31">
        <f t="shared" si="18"/>
        <v>133.59401811113483</v>
      </c>
      <c r="F53" s="31">
        <f t="shared" si="18"/>
        <v>215.03778130102717</v>
      </c>
      <c r="X53" s="31">
        <f t="shared" ref="X53:AA53" si="32">X37*25.406</f>
        <v>140.36959056518157</v>
      </c>
      <c r="Y53" s="31">
        <f t="shared" si="32"/>
        <v>27.516086173437159</v>
      </c>
      <c r="Z53" s="31">
        <f t="shared" si="32"/>
        <v>111.58076638553278</v>
      </c>
      <c r="AA53" s="31">
        <f t="shared" si="32"/>
        <v>179.66442266537268</v>
      </c>
    </row>
    <row r="54" spans="1:43" x14ac:dyDescent="0.25">
      <c r="A54" s="1">
        <v>2075</v>
      </c>
      <c r="C54" s="31">
        <f t="shared" si="18"/>
        <v>168.48758032722816</v>
      </c>
      <c r="D54" s="31">
        <f t="shared" si="18"/>
        <v>33.153479495493087</v>
      </c>
      <c r="E54" s="31">
        <f t="shared" si="18"/>
        <v>134.10089783919292</v>
      </c>
      <c r="F54" s="31">
        <f t="shared" si="18"/>
        <v>210.55034285916355</v>
      </c>
      <c r="X54" s="31">
        <f t="shared" ref="X54:AA54" si="33">X38*25.406</f>
        <v>140.92921365139657</v>
      </c>
      <c r="Y54" s="31">
        <f t="shared" si="33"/>
        <v>27.717250480536507</v>
      </c>
      <c r="Z54" s="31">
        <f t="shared" si="33"/>
        <v>112.22483190053129</v>
      </c>
      <c r="AA54" s="31">
        <f t="shared" si="33"/>
        <v>176.05756357611361</v>
      </c>
    </row>
    <row r="55" spans="1:43" x14ac:dyDescent="0.25">
      <c r="A55" s="1">
        <v>2080</v>
      </c>
      <c r="C55" s="31">
        <f t="shared" si="18"/>
        <v>167.47898720246454</v>
      </c>
      <c r="D55" s="31">
        <f t="shared" si="18"/>
        <v>31.798243227976627</v>
      </c>
      <c r="E55" s="31">
        <f t="shared" si="18"/>
        <v>132.65995254956985</v>
      </c>
      <c r="F55" s="31">
        <f t="shared" si="18"/>
        <v>207.89964175116069</v>
      </c>
      <c r="X55" s="31">
        <f t="shared" ref="X55:AA55" si="34">X39*25.406</f>
        <v>139.93141236929046</v>
      </c>
      <c r="Y55" s="31">
        <f t="shared" si="34"/>
        <v>26.583249199436477</v>
      </c>
      <c r="Z55" s="31">
        <f t="shared" si="34"/>
        <v>110.76265157736704</v>
      </c>
      <c r="AA55" s="31">
        <f t="shared" si="34"/>
        <v>173.68566935278039</v>
      </c>
    </row>
    <row r="56" spans="1:43" s="41" customFormat="1" x14ac:dyDescent="0.25">
      <c r="A56" s="32">
        <v>2085</v>
      </c>
      <c r="B56" s="29"/>
      <c r="C56" s="33">
        <f t="shared" si="18"/>
        <v>166.31081653297417</v>
      </c>
      <c r="D56" s="33">
        <f t="shared" si="18"/>
        <v>31.881160437320389</v>
      </c>
      <c r="E56" s="33">
        <f t="shared" si="18"/>
        <v>131.55799941269021</v>
      </c>
      <c r="F56" s="33">
        <f t="shared" si="18"/>
        <v>205.37994601140949</v>
      </c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33">
        <f t="shared" ref="X56:AA56" si="35">X40*25.406</f>
        <v>138.09309826317923</v>
      </c>
      <c r="Y56" s="33">
        <f t="shared" si="35"/>
        <v>26.468606045782206</v>
      </c>
      <c r="Z56" s="33">
        <f t="shared" si="35"/>
        <v>109.21362672026542</v>
      </c>
      <c r="AA56" s="33">
        <f t="shared" si="35"/>
        <v>170.47233275997138</v>
      </c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</row>
  </sheetData>
  <mergeCells count="9">
    <mergeCell ref="AS6:AW9"/>
    <mergeCell ref="AJ2:AM2"/>
    <mergeCell ref="AN2:AQ2"/>
    <mergeCell ref="G2:J2"/>
    <mergeCell ref="K2:N2"/>
    <mergeCell ref="O2:R2"/>
    <mergeCell ref="S2:V2"/>
    <mergeCell ref="AB2:AE2"/>
    <mergeCell ref="AF2:A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5_yr</vt:lpstr>
      <vt:lpstr>15_yr</vt:lpstr>
      <vt:lpstr>30_yr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Jeff</dc:creator>
  <cp:lastModifiedBy>Yang, Jeff</cp:lastModifiedBy>
  <dcterms:created xsi:type="dcterms:W3CDTF">2018-07-30T13:52:49Z</dcterms:created>
  <dcterms:modified xsi:type="dcterms:W3CDTF">2019-07-16T19:12:11Z</dcterms:modified>
</cp:coreProperties>
</file>