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E-J\jfrank02\Net MyDocuments\MetaA\Write-ups &amp; Figures\JFrank-Manuscript\"/>
    </mc:Choice>
  </mc:AlternateContent>
  <xr:revisionPtr revIDLastSave="0" documentId="10_ncr:100000_{E6123066-3E77-4B5C-9484-1B6A834E5129}" xr6:coauthVersionLast="31" xr6:coauthVersionMax="31" xr10:uidLastSave="{00000000-0000-0000-0000-000000000000}"/>
  <bookViews>
    <workbookView xWindow="0" yWindow="0" windowWidth="19200" windowHeight="11370" activeTab="4" xr2:uid="{00000000-000D-0000-FFFF-FFFF00000000}"/>
  </bookViews>
  <sheets>
    <sheet name="Floors, Non-Superfund" sheetId="1" r:id="rId1"/>
    <sheet name="Aggregate Indoor Without Trough" sheetId="2" r:id="rId2"/>
    <sheet name="Aggregate Indoor With Trough" sheetId="3" r:id="rId3"/>
    <sheet name="Window Sills Only" sheetId="4" r:id="rId4"/>
    <sheet name="Window Sills and Trough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F7" i="5"/>
  <c r="F6" i="5"/>
  <c r="H8" i="5"/>
  <c r="H7" i="4"/>
  <c r="G6" i="4"/>
  <c r="F6" i="4"/>
  <c r="F5" i="4"/>
  <c r="G14" i="3"/>
  <c r="G13" i="3"/>
  <c r="H15" i="3"/>
  <c r="F12" i="2"/>
  <c r="F11" i="2"/>
  <c r="G13" i="2"/>
  <c r="G12" i="2"/>
  <c r="F13" i="2"/>
  <c r="F10" i="2"/>
  <c r="F9" i="2"/>
  <c r="F8" i="2"/>
  <c r="F7" i="2"/>
  <c r="F6" i="2"/>
  <c r="H14" i="2"/>
  <c r="G10" i="1"/>
  <c r="E9" i="1"/>
  <c r="E5" i="1"/>
  <c r="E4" i="1"/>
  <c r="E8" i="1"/>
  <c r="E7" i="1"/>
  <c r="E6" i="1"/>
</calcChain>
</file>

<file path=xl/sharedStrings.xml><?xml version="1.0" encoding="utf-8"?>
<sst xmlns="http://schemas.openxmlformats.org/spreadsheetml/2006/main" count="285" uniqueCount="60">
  <si>
    <t>GM</t>
  </si>
  <si>
    <t>Florida</t>
  </si>
  <si>
    <t>Nebraska</t>
  </si>
  <si>
    <t>1990 - 1992</t>
  </si>
  <si>
    <t>California</t>
  </si>
  <si>
    <t>2001 - 2007</t>
  </si>
  <si>
    <t>New Jersey</t>
  </si>
  <si>
    <t>1996 - 1998</t>
  </si>
  <si>
    <t>Study</t>
  </si>
  <si>
    <t>Miami</t>
  </si>
  <si>
    <t>Omaha</t>
  </si>
  <si>
    <t>Newark</t>
  </si>
  <si>
    <t>—</t>
  </si>
  <si>
    <t>Median</t>
  </si>
  <si>
    <t>State or Region</t>
  </si>
  <si>
    <t>City or Region</t>
  </si>
  <si>
    <t>Sample Year</t>
  </si>
  <si>
    <t>Sample Size</t>
  </si>
  <si>
    <t>Mean (SE)</t>
  </si>
  <si>
    <t>Single Group Summary - Floors, Non-Superfund</t>
  </si>
  <si>
    <t>13 (3)</t>
  </si>
  <si>
    <t>13.8 (1.8)</t>
  </si>
  <si>
    <t>7.2 (2)</t>
  </si>
  <si>
    <t>3.1 (1.1)</t>
  </si>
  <si>
    <t>24.5 (6.9)</t>
  </si>
  <si>
    <t>15.3 (2.3)</t>
  </si>
  <si>
    <t>29.7 (6.7)</t>
  </si>
  <si>
    <t>Whitehead et al. (2015)</t>
  </si>
  <si>
    <t xml:space="preserve">Gasana and Chamorro (2002) </t>
  </si>
  <si>
    <t>Manton et al. (2000)</t>
  </si>
  <si>
    <t>Melnyk et al. (2000)</t>
  </si>
  <si>
    <t>Floor</t>
  </si>
  <si>
    <t>Window Sill</t>
  </si>
  <si>
    <t>Window Trough</t>
  </si>
  <si>
    <t xml:space="preserve">Median </t>
  </si>
  <si>
    <t>EPA Region 5</t>
  </si>
  <si>
    <t>General Indoor</t>
  </si>
  <si>
    <t>Sample Location</t>
  </si>
  <si>
    <t xml:space="preserve">Sample Size </t>
  </si>
  <si>
    <t>96.8 (37.9)</t>
  </si>
  <si>
    <t>239.8 (63.9)</t>
  </si>
  <si>
    <t>527.1 (434.4)</t>
  </si>
  <si>
    <t>1781 (627.1)</t>
  </si>
  <si>
    <t>16 (4)</t>
  </si>
  <si>
    <t>Thomas et al. (1999)</t>
  </si>
  <si>
    <t xml:space="preserve">Mean (SE) </t>
  </si>
  <si>
    <t>1054.4 (667.2)</t>
  </si>
  <si>
    <t>1995 - 1997</t>
  </si>
  <si>
    <t>Single Group Summary - Aggregate Residential Indoor without Window Trough, Non-Superfund</t>
  </si>
  <si>
    <t>Single Group Summary - Aggregate Residential Indoor with Window Trough, Non-Superfund</t>
  </si>
  <si>
    <t>Single Group Summary - Residential Window Sills, Non-Superfund</t>
  </si>
  <si>
    <t>214 (113)</t>
  </si>
  <si>
    <t xml:space="preserve">City or Region </t>
  </si>
  <si>
    <t>241 (115)</t>
  </si>
  <si>
    <t>Single Group Summary - Window Sills and Troughs, Non-Superfund</t>
  </si>
  <si>
    <t>Table C.2 shows the literature data used in the meta-analysis for aggregate indoor residential dust Pb loading and the associated single group summary. Concentrations are reported in μg/ft2.</t>
  </si>
  <si>
    <t>Table C.3 shows the literature data used in the meta-analysis for aggregate residential dust Pb loading (excluding window troughs) and the associated single group summary. Concentrations are reported in μg/ft2.</t>
  </si>
  <si>
    <t>Table C.4 shows the literature data used in the meta-analysis for residential dust Pb loading on window sills and the associated single group summary. Concentrations are reported in μg/ft2.</t>
  </si>
  <si>
    <t>Table C.5 shows the literature data used in the meta-analysis for residential dust Pb loading on windows (sills and trough) and the associated single group summary. Concentrations are reported in μg/ft2.</t>
  </si>
  <si>
    <t>Table C.1 shows the literature data used in the meta-analysis for residential dust Pb loading on floors and the associated single group summary. Concentrations are reported in μg/ft2.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</si>
</sst>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3" borderId="3" applyNumberFormat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/>
    <xf numFmtId="0" fontId="1" fillId="2" borderId="2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workbookViewId="0">
      <selection activeCell="C13" sqref="C13"/>
    </sheetView>
  </sheetViews>
  <sheetFormatPr defaultRowHeight="15.75" x14ac:dyDescent="0.25"/>
  <cols>
    <col min="1" max="1" width="13.140625" style="1" customWidth="1"/>
    <col min="2" max="2" width="9.140625" style="1"/>
    <col min="3" max="3" width="27.42578125" style="1" customWidth="1"/>
    <col min="4" max="4" width="13.85546875" style="1" customWidth="1"/>
    <col min="5" max="5" width="9" style="1" customWidth="1"/>
    <col min="6" max="6" width="5.140625" style="1" customWidth="1"/>
    <col min="7" max="7" width="8.28515625" style="1" customWidth="1"/>
    <col min="8" max="8" width="9.5703125" style="1" customWidth="1"/>
    <col min="9" max="16384" width="9.140625" style="1"/>
  </cols>
  <sheetData>
    <row r="2" spans="1:8" ht="32.25" customHeight="1" thickBot="1" x14ac:dyDescent="0.3">
      <c r="A2" s="27" t="s">
        <v>59</v>
      </c>
      <c r="B2" s="27"/>
      <c r="C2" s="27"/>
      <c r="D2" s="27"/>
      <c r="E2" s="27"/>
      <c r="F2" s="27"/>
      <c r="G2" s="27"/>
      <c r="H2" s="27"/>
    </row>
    <row r="3" spans="1:8" ht="32.25" thickBot="1" x14ac:dyDescent="0.3">
      <c r="A3" s="26" t="s">
        <v>14</v>
      </c>
      <c r="B3" s="26" t="s">
        <v>15</v>
      </c>
      <c r="C3" s="26" t="s">
        <v>8</v>
      </c>
      <c r="D3" s="26" t="s">
        <v>16</v>
      </c>
      <c r="E3" s="26" t="s">
        <v>13</v>
      </c>
      <c r="F3" s="26" t="s">
        <v>0</v>
      </c>
      <c r="G3" s="26" t="s">
        <v>17</v>
      </c>
      <c r="H3" s="26" t="s">
        <v>18</v>
      </c>
    </row>
    <row r="4" spans="1:8" x14ac:dyDescent="0.25">
      <c r="A4" s="10" t="s">
        <v>4</v>
      </c>
      <c r="B4" s="6" t="s">
        <v>12</v>
      </c>
      <c r="C4" s="10" t="s">
        <v>27</v>
      </c>
      <c r="D4" s="6" t="s">
        <v>5</v>
      </c>
      <c r="E4" s="6">
        <f>ROUND(4.459344,1)</f>
        <v>4.5</v>
      </c>
      <c r="F4" s="6" t="s">
        <v>12</v>
      </c>
      <c r="G4" s="6">
        <v>142</v>
      </c>
      <c r="H4" s="6" t="s">
        <v>24</v>
      </c>
    </row>
    <row r="5" spans="1:8" x14ac:dyDescent="0.25">
      <c r="A5" s="10" t="s">
        <v>4</v>
      </c>
      <c r="B5" s="6" t="s">
        <v>12</v>
      </c>
      <c r="C5" s="10" t="s">
        <v>27</v>
      </c>
      <c r="D5" s="6" t="s">
        <v>5</v>
      </c>
      <c r="E5" s="6">
        <f>ROUND(5.481277,1)</f>
        <v>5.5</v>
      </c>
      <c r="F5" s="6" t="s">
        <v>12</v>
      </c>
      <c r="G5" s="6">
        <v>187</v>
      </c>
      <c r="H5" s="6" t="s">
        <v>25</v>
      </c>
    </row>
    <row r="6" spans="1:8" x14ac:dyDescent="0.25">
      <c r="A6" s="10" t="s">
        <v>1</v>
      </c>
      <c r="B6" s="10" t="s">
        <v>9</v>
      </c>
      <c r="C6" s="10" t="s">
        <v>28</v>
      </c>
      <c r="D6" s="6" t="s">
        <v>12</v>
      </c>
      <c r="E6" s="6">
        <f>ROUND(8.3,1)</f>
        <v>8.3000000000000007</v>
      </c>
      <c r="F6" s="6" t="s">
        <v>12</v>
      </c>
      <c r="G6" s="6">
        <v>121</v>
      </c>
      <c r="H6" s="6" t="s">
        <v>21</v>
      </c>
    </row>
    <row r="7" spans="1:8" x14ac:dyDescent="0.25">
      <c r="A7" s="10" t="s">
        <v>2</v>
      </c>
      <c r="B7" s="10" t="s">
        <v>10</v>
      </c>
      <c r="C7" s="10" t="s">
        <v>29</v>
      </c>
      <c r="D7" s="6" t="s">
        <v>3</v>
      </c>
      <c r="E7" s="6">
        <f>ROUND(3.71612,1)</f>
        <v>3.7</v>
      </c>
      <c r="F7" s="6" t="s">
        <v>12</v>
      </c>
      <c r="G7" s="6">
        <v>20</v>
      </c>
      <c r="H7" s="6" t="s">
        <v>22</v>
      </c>
    </row>
    <row r="8" spans="1:8" x14ac:dyDescent="0.25">
      <c r="A8" s="10" t="s">
        <v>2</v>
      </c>
      <c r="B8" s="10" t="s">
        <v>10</v>
      </c>
      <c r="C8" s="10" t="s">
        <v>29</v>
      </c>
      <c r="D8" s="6" t="s">
        <v>3</v>
      </c>
      <c r="E8" s="6">
        <f>ROUND(1.300642,1)</f>
        <v>1.3</v>
      </c>
      <c r="F8" s="6" t="s">
        <v>12</v>
      </c>
      <c r="G8" s="6">
        <v>19</v>
      </c>
      <c r="H8" s="6" t="s">
        <v>23</v>
      </c>
    </row>
    <row r="9" spans="1:8" x14ac:dyDescent="0.25">
      <c r="A9" s="10" t="s">
        <v>6</v>
      </c>
      <c r="B9" s="10" t="s">
        <v>11</v>
      </c>
      <c r="C9" s="10" t="s">
        <v>30</v>
      </c>
      <c r="D9" s="6" t="s">
        <v>7</v>
      </c>
      <c r="E9" s="6">
        <f>ROUND(13.93545,1)</f>
        <v>13.9</v>
      </c>
      <c r="F9" s="6" t="s">
        <v>12</v>
      </c>
      <c r="G9" s="6">
        <v>46</v>
      </c>
      <c r="H9" s="6" t="s">
        <v>26</v>
      </c>
    </row>
    <row r="10" spans="1:8" ht="16.5" thickBot="1" x14ac:dyDescent="0.3">
      <c r="A10" s="9" t="s">
        <v>19</v>
      </c>
      <c r="B10" s="9"/>
      <c r="C10" s="9"/>
      <c r="D10" s="9"/>
      <c r="E10" s="9"/>
      <c r="F10" s="7"/>
      <c r="G10" s="8">
        <f>SUM(G4:G9)</f>
        <v>535</v>
      </c>
      <c r="H10" s="8" t="s">
        <v>20</v>
      </c>
    </row>
    <row r="13" spans="1:8" x14ac:dyDescent="0.25">
      <c r="F13" s="25"/>
    </row>
  </sheetData>
  <sortState ref="A4:H9">
    <sortCondition ref="A4:A9"/>
  </sortState>
  <mergeCells count="1">
    <mergeCell ref="A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4"/>
  <sheetViews>
    <sheetView workbookViewId="0">
      <selection activeCell="B17" sqref="B17"/>
    </sheetView>
  </sheetViews>
  <sheetFormatPr defaultRowHeight="15.75" x14ac:dyDescent="0.25"/>
  <cols>
    <col min="1" max="1" width="13.7109375" style="12" customWidth="1"/>
    <col min="2" max="2" width="14.42578125" style="12" customWidth="1"/>
    <col min="3" max="3" width="27.7109375" style="12" customWidth="1"/>
    <col min="4" max="4" width="13.42578125" style="12" customWidth="1"/>
    <col min="5" max="5" width="13.5703125" style="12" customWidth="1"/>
    <col min="6" max="6" width="9.28515625" style="12" bestFit="1" customWidth="1"/>
    <col min="7" max="7" width="6.5703125" style="12" customWidth="1"/>
    <col min="8" max="8" width="9.28515625" style="12" bestFit="1" customWidth="1"/>
    <col min="9" max="9" width="12.42578125" style="12" customWidth="1"/>
    <col min="10" max="12" width="9.140625" style="12"/>
    <col min="13" max="14" width="9.28515625" style="12" bestFit="1" customWidth="1"/>
    <col min="15" max="15" width="12.42578125" style="12" bestFit="1" customWidth="1"/>
    <col min="16" max="27" width="9.28515625" style="12" bestFit="1" customWidth="1"/>
    <col min="28" max="16384" width="9.140625" style="12"/>
  </cols>
  <sheetData>
    <row r="2" spans="1:11" ht="30.75" customHeight="1" thickBot="1" x14ac:dyDescent="0.3">
      <c r="A2" s="29" t="s">
        <v>55</v>
      </c>
      <c r="B2" s="29"/>
      <c r="C2" s="29"/>
      <c r="D2" s="29"/>
      <c r="E2" s="29"/>
      <c r="F2" s="29"/>
      <c r="G2" s="29"/>
      <c r="H2" s="29"/>
      <c r="I2" s="29"/>
    </row>
    <row r="3" spans="1:11" ht="32.25" thickBot="1" x14ac:dyDescent="0.3">
      <c r="A3" s="3" t="s">
        <v>14</v>
      </c>
      <c r="B3" s="3" t="s">
        <v>15</v>
      </c>
      <c r="C3" s="3" t="s">
        <v>8</v>
      </c>
      <c r="D3" s="3" t="s">
        <v>16</v>
      </c>
      <c r="E3" s="3" t="s">
        <v>37</v>
      </c>
      <c r="F3" s="3" t="s">
        <v>13</v>
      </c>
      <c r="G3" s="3" t="s">
        <v>0</v>
      </c>
      <c r="H3" s="3" t="s">
        <v>38</v>
      </c>
      <c r="I3" s="3" t="s">
        <v>18</v>
      </c>
      <c r="K3" s="11"/>
    </row>
    <row r="4" spans="1:11" x14ac:dyDescent="0.25">
      <c r="A4" s="10" t="s">
        <v>1</v>
      </c>
      <c r="B4" s="10" t="s">
        <v>9</v>
      </c>
      <c r="C4" s="10" t="s">
        <v>28</v>
      </c>
      <c r="D4" s="6" t="s">
        <v>12</v>
      </c>
      <c r="E4" s="6" t="s">
        <v>31</v>
      </c>
      <c r="F4" s="6">
        <v>8.3000000000000007</v>
      </c>
      <c r="G4" s="6" t="s">
        <v>12</v>
      </c>
      <c r="H4" s="6">
        <v>121</v>
      </c>
      <c r="I4" s="6" t="s">
        <v>21</v>
      </c>
      <c r="J4" s="2"/>
      <c r="K4" s="6"/>
    </row>
    <row r="5" spans="1:11" x14ac:dyDescent="0.25">
      <c r="A5" s="10" t="s">
        <v>1</v>
      </c>
      <c r="B5" s="10" t="s">
        <v>9</v>
      </c>
      <c r="C5" s="10" t="s">
        <v>28</v>
      </c>
      <c r="D5" s="6" t="s">
        <v>12</v>
      </c>
      <c r="E5" s="6" t="s">
        <v>32</v>
      </c>
      <c r="F5" s="6">
        <v>11</v>
      </c>
      <c r="G5" s="6" t="s">
        <v>12</v>
      </c>
      <c r="H5" s="6">
        <v>121</v>
      </c>
      <c r="I5" s="6" t="s">
        <v>39</v>
      </c>
      <c r="J5" s="2"/>
      <c r="K5" s="6"/>
    </row>
    <row r="6" spans="1:11" x14ac:dyDescent="0.25">
      <c r="A6" s="10" t="s">
        <v>2</v>
      </c>
      <c r="B6" s="10" t="s">
        <v>10</v>
      </c>
      <c r="C6" s="10" t="s">
        <v>29</v>
      </c>
      <c r="D6" s="6" t="s">
        <v>3</v>
      </c>
      <c r="E6" s="6" t="s">
        <v>31</v>
      </c>
      <c r="F6" s="6">
        <f>ROUND(3.71612,1)</f>
        <v>3.7</v>
      </c>
      <c r="G6" s="6" t="s">
        <v>12</v>
      </c>
      <c r="H6" s="6">
        <v>20</v>
      </c>
      <c r="I6" s="6" t="s">
        <v>22</v>
      </c>
      <c r="J6" s="2"/>
      <c r="K6" s="6"/>
    </row>
    <row r="7" spans="1:11" x14ac:dyDescent="0.25">
      <c r="A7" s="10" t="s">
        <v>2</v>
      </c>
      <c r="B7" s="10" t="s">
        <v>10</v>
      </c>
      <c r="C7" s="10" t="s">
        <v>29</v>
      </c>
      <c r="D7" s="6" t="s">
        <v>3</v>
      </c>
      <c r="E7" s="6" t="s">
        <v>31</v>
      </c>
      <c r="F7" s="6">
        <f>ROUND(1.300642,1)</f>
        <v>1.3</v>
      </c>
      <c r="G7" s="6" t="s">
        <v>12</v>
      </c>
      <c r="H7" s="6">
        <v>19</v>
      </c>
      <c r="I7" s="6" t="s">
        <v>23</v>
      </c>
      <c r="J7" s="2"/>
      <c r="K7" s="6"/>
    </row>
    <row r="8" spans="1:11" x14ac:dyDescent="0.25">
      <c r="A8" s="10" t="s">
        <v>2</v>
      </c>
      <c r="B8" s="10" t="s">
        <v>10</v>
      </c>
      <c r="C8" s="10" t="s">
        <v>29</v>
      </c>
      <c r="D8" s="6" t="s">
        <v>3</v>
      </c>
      <c r="E8" s="6" t="s">
        <v>32</v>
      </c>
      <c r="F8" s="6">
        <f>ROUND(88.443656, 1)</f>
        <v>88.4</v>
      </c>
      <c r="G8" s="6" t="s">
        <v>12</v>
      </c>
      <c r="H8" s="6">
        <v>20</v>
      </c>
      <c r="I8" s="6" t="s">
        <v>40</v>
      </c>
      <c r="J8" s="2"/>
      <c r="K8" s="6"/>
    </row>
    <row r="9" spans="1:11" x14ac:dyDescent="0.25">
      <c r="A9" s="10" t="s">
        <v>4</v>
      </c>
      <c r="B9" s="6" t="s">
        <v>12</v>
      </c>
      <c r="C9" s="10" t="s">
        <v>27</v>
      </c>
      <c r="D9" s="6" t="s">
        <v>5</v>
      </c>
      <c r="E9" s="6" t="s">
        <v>31</v>
      </c>
      <c r="F9" s="6">
        <f>ROUND(4.459344,1)</f>
        <v>4.5</v>
      </c>
      <c r="G9" s="6" t="s">
        <v>12</v>
      </c>
      <c r="H9" s="6">
        <v>142</v>
      </c>
      <c r="I9" s="6" t="s">
        <v>24</v>
      </c>
      <c r="J9" s="2"/>
      <c r="K9" s="6"/>
    </row>
    <row r="10" spans="1:11" x14ac:dyDescent="0.25">
      <c r="A10" s="10" t="s">
        <v>4</v>
      </c>
      <c r="B10" s="6" t="s">
        <v>12</v>
      </c>
      <c r="C10" s="10" t="s">
        <v>27</v>
      </c>
      <c r="D10" s="6" t="s">
        <v>5</v>
      </c>
      <c r="E10" s="6" t="s">
        <v>31</v>
      </c>
      <c r="F10" s="6">
        <f>ROUND(5.481277, 1)</f>
        <v>5.5</v>
      </c>
      <c r="G10" s="6" t="s">
        <v>12</v>
      </c>
      <c r="H10" s="6">
        <v>187</v>
      </c>
      <c r="I10" s="6" t="s">
        <v>25</v>
      </c>
      <c r="J10" s="2"/>
      <c r="K10" s="6"/>
    </row>
    <row r="11" spans="1:11" x14ac:dyDescent="0.25">
      <c r="A11" s="10" t="s">
        <v>6</v>
      </c>
      <c r="B11" s="10" t="s">
        <v>11</v>
      </c>
      <c r="C11" s="10" t="s">
        <v>30</v>
      </c>
      <c r="D11" s="6" t="s">
        <v>7</v>
      </c>
      <c r="E11" s="6" t="s">
        <v>31</v>
      </c>
      <c r="F11" s="6">
        <f>ROUND(13.93545,1)</f>
        <v>13.9</v>
      </c>
      <c r="G11" s="6" t="s">
        <v>12</v>
      </c>
      <c r="H11" s="6">
        <v>46</v>
      </c>
      <c r="I11" s="6" t="s">
        <v>26</v>
      </c>
      <c r="J11" s="2"/>
      <c r="K11" s="6"/>
    </row>
    <row r="12" spans="1:11" x14ac:dyDescent="0.25">
      <c r="A12" s="10" t="s">
        <v>35</v>
      </c>
      <c r="B12" s="10" t="s">
        <v>35</v>
      </c>
      <c r="C12" s="10" t="s">
        <v>44</v>
      </c>
      <c r="D12" s="6" t="s">
        <v>47</v>
      </c>
      <c r="E12" s="6" t="s">
        <v>36</v>
      </c>
      <c r="F12" s="6">
        <f>ROUND(5.481277,1)</f>
        <v>5.5</v>
      </c>
      <c r="G12" s="6">
        <f>ROUND(5.202568,1)</f>
        <v>5.2</v>
      </c>
      <c r="H12" s="6">
        <v>245</v>
      </c>
      <c r="I12" s="6" t="s">
        <v>41</v>
      </c>
      <c r="J12" s="2"/>
      <c r="K12" s="6"/>
    </row>
    <row r="13" spans="1:11" x14ac:dyDescent="0.25">
      <c r="A13" s="10" t="s">
        <v>35</v>
      </c>
      <c r="B13" s="10" t="s">
        <v>35</v>
      </c>
      <c r="C13" s="10" t="s">
        <v>44</v>
      </c>
      <c r="D13" s="6" t="s">
        <v>47</v>
      </c>
      <c r="E13" s="6" t="s">
        <v>32</v>
      </c>
      <c r="F13" s="6">
        <f>ROUND(13.00642, 1)</f>
        <v>13</v>
      </c>
      <c r="G13" s="6">
        <f>ROUND(19.50963, 1)</f>
        <v>19.5</v>
      </c>
      <c r="H13" s="6">
        <v>239</v>
      </c>
      <c r="I13" s="6" t="s">
        <v>42</v>
      </c>
      <c r="J13" s="2"/>
      <c r="K13" s="6"/>
    </row>
    <row r="14" spans="1:11" ht="19.5" customHeight="1" thickBot="1" x14ac:dyDescent="0.3">
      <c r="A14" s="28" t="s">
        <v>48</v>
      </c>
      <c r="B14" s="28"/>
      <c r="C14" s="28"/>
      <c r="D14" s="28"/>
      <c r="E14" s="28"/>
      <c r="F14" s="28"/>
      <c r="G14" s="28"/>
      <c r="H14" s="8">
        <f>SUM(H4:H13)</f>
        <v>1160</v>
      </c>
      <c r="I14" s="8" t="s">
        <v>43</v>
      </c>
    </row>
  </sheetData>
  <mergeCells count="2">
    <mergeCell ref="A14:G14"/>
    <mergeCell ref="A2:I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"/>
  <sheetViews>
    <sheetView workbookViewId="0">
      <selection activeCell="A2" sqref="A2:I2"/>
    </sheetView>
  </sheetViews>
  <sheetFormatPr defaultRowHeight="15.75" x14ac:dyDescent="0.25"/>
  <cols>
    <col min="1" max="1" width="14.85546875" style="1" customWidth="1"/>
    <col min="2" max="2" width="14.140625" style="1" customWidth="1"/>
    <col min="3" max="3" width="26.7109375" style="1" customWidth="1"/>
    <col min="4" max="4" width="13.5703125" style="1" customWidth="1"/>
    <col min="5" max="5" width="15.28515625" style="1" customWidth="1"/>
    <col min="6" max="6" width="9.28515625" style="1" bestFit="1" customWidth="1"/>
    <col min="7" max="7" width="5.7109375" style="1" customWidth="1"/>
    <col min="8" max="8" width="7.7109375" style="1" customWidth="1"/>
    <col min="9" max="9" width="14.28515625" style="1" customWidth="1"/>
    <col min="10" max="11" width="9.140625" style="1"/>
    <col min="12" max="13" width="9.28515625" style="1" bestFit="1" customWidth="1"/>
    <col min="14" max="14" width="12.42578125" style="1" bestFit="1" customWidth="1"/>
    <col min="15" max="21" width="9.28515625" style="1" bestFit="1" customWidth="1"/>
    <col min="22" max="22" width="9.140625" style="1"/>
    <col min="23" max="27" width="9.28515625" style="1" bestFit="1" customWidth="1"/>
    <col min="28" max="16384" width="9.140625" style="1"/>
  </cols>
  <sheetData>
    <row r="2" spans="1:9" ht="36" customHeight="1" thickBot="1" x14ac:dyDescent="0.3">
      <c r="A2" s="29" t="s">
        <v>56</v>
      </c>
      <c r="B2" s="29"/>
      <c r="C2" s="29"/>
      <c r="D2" s="29"/>
      <c r="E2" s="29"/>
      <c r="F2" s="29"/>
      <c r="G2" s="29"/>
      <c r="H2" s="29"/>
      <c r="I2" s="29"/>
    </row>
    <row r="3" spans="1:9" ht="32.25" thickBot="1" x14ac:dyDescent="0.3">
      <c r="A3" s="3" t="s">
        <v>14</v>
      </c>
      <c r="B3" s="3" t="s">
        <v>15</v>
      </c>
      <c r="C3" s="13" t="s">
        <v>8</v>
      </c>
      <c r="D3" s="3" t="s">
        <v>16</v>
      </c>
      <c r="E3" s="3" t="s">
        <v>37</v>
      </c>
      <c r="F3" s="3" t="s">
        <v>34</v>
      </c>
      <c r="G3" s="3" t="s">
        <v>0</v>
      </c>
      <c r="H3" s="3" t="s">
        <v>17</v>
      </c>
      <c r="I3" s="3" t="s">
        <v>45</v>
      </c>
    </row>
    <row r="4" spans="1:9" x14ac:dyDescent="0.25">
      <c r="A4" s="1" t="s">
        <v>1</v>
      </c>
      <c r="B4" s="1" t="s">
        <v>9</v>
      </c>
      <c r="C4" s="1" t="s">
        <v>28</v>
      </c>
      <c r="D4" s="2" t="s">
        <v>12</v>
      </c>
      <c r="E4" s="2" t="s">
        <v>31</v>
      </c>
      <c r="F4" s="2">
        <v>8.3000000000000007</v>
      </c>
      <c r="G4" s="2" t="s">
        <v>12</v>
      </c>
      <c r="H4" s="2">
        <v>121</v>
      </c>
      <c r="I4" s="2" t="s">
        <v>21</v>
      </c>
    </row>
    <row r="5" spans="1:9" x14ac:dyDescent="0.25">
      <c r="A5" s="1" t="s">
        <v>1</v>
      </c>
      <c r="B5" s="1" t="s">
        <v>9</v>
      </c>
      <c r="C5" s="1" t="s">
        <v>28</v>
      </c>
      <c r="D5" s="2" t="s">
        <v>12</v>
      </c>
      <c r="E5" s="2" t="s">
        <v>32</v>
      </c>
      <c r="F5" s="2">
        <v>11</v>
      </c>
      <c r="G5" s="2" t="s">
        <v>12</v>
      </c>
      <c r="H5" s="2">
        <v>121</v>
      </c>
      <c r="I5" s="2" t="s">
        <v>39</v>
      </c>
    </row>
    <row r="6" spans="1:9" x14ac:dyDescent="0.25">
      <c r="A6" s="1" t="s">
        <v>1</v>
      </c>
      <c r="B6" s="1" t="s">
        <v>9</v>
      </c>
      <c r="C6" s="1" t="s">
        <v>28</v>
      </c>
      <c r="D6" s="2" t="s">
        <v>12</v>
      </c>
      <c r="E6" s="2" t="s">
        <v>33</v>
      </c>
      <c r="F6" s="2">
        <v>170</v>
      </c>
      <c r="G6" s="2" t="s">
        <v>12</v>
      </c>
      <c r="H6" s="2">
        <v>118</v>
      </c>
      <c r="I6" s="2" t="s">
        <v>46</v>
      </c>
    </row>
    <row r="7" spans="1:9" x14ac:dyDescent="0.25">
      <c r="A7" s="1" t="s">
        <v>2</v>
      </c>
      <c r="B7" s="1" t="s">
        <v>10</v>
      </c>
      <c r="C7" s="1" t="s">
        <v>29</v>
      </c>
      <c r="D7" s="2" t="s">
        <v>3</v>
      </c>
      <c r="E7" s="2" t="s">
        <v>31</v>
      </c>
      <c r="F7" s="2">
        <v>3.7</v>
      </c>
      <c r="G7" s="2" t="s">
        <v>12</v>
      </c>
      <c r="H7" s="2">
        <v>20</v>
      </c>
      <c r="I7" s="2" t="s">
        <v>22</v>
      </c>
    </row>
    <row r="8" spans="1:9" x14ac:dyDescent="0.25">
      <c r="A8" s="1" t="s">
        <v>2</v>
      </c>
      <c r="B8" s="1" t="s">
        <v>10</v>
      </c>
      <c r="C8" s="1" t="s">
        <v>29</v>
      </c>
      <c r="D8" s="2" t="s">
        <v>3</v>
      </c>
      <c r="E8" s="2" t="s">
        <v>31</v>
      </c>
      <c r="F8" s="2">
        <v>1.3</v>
      </c>
      <c r="G8" s="2" t="s">
        <v>12</v>
      </c>
      <c r="H8" s="2">
        <v>19</v>
      </c>
      <c r="I8" s="2" t="s">
        <v>23</v>
      </c>
    </row>
    <row r="9" spans="1:9" x14ac:dyDescent="0.25">
      <c r="A9" s="1" t="s">
        <v>2</v>
      </c>
      <c r="B9" s="1" t="s">
        <v>10</v>
      </c>
      <c r="C9" s="1" t="s">
        <v>29</v>
      </c>
      <c r="D9" s="2" t="s">
        <v>3</v>
      </c>
      <c r="E9" s="2" t="s">
        <v>32</v>
      </c>
      <c r="F9" s="2">
        <v>88.4</v>
      </c>
      <c r="G9" s="2" t="s">
        <v>12</v>
      </c>
      <c r="H9" s="2">
        <v>20</v>
      </c>
      <c r="I9" s="2" t="s">
        <v>40</v>
      </c>
    </row>
    <row r="10" spans="1:9" x14ac:dyDescent="0.25">
      <c r="A10" s="1" t="s">
        <v>4</v>
      </c>
      <c r="B10" s="2" t="s">
        <v>12</v>
      </c>
      <c r="C10" s="1" t="s">
        <v>27</v>
      </c>
      <c r="D10" s="2" t="s">
        <v>5</v>
      </c>
      <c r="E10" s="2" t="s">
        <v>31</v>
      </c>
      <c r="F10" s="2">
        <v>4.5</v>
      </c>
      <c r="G10" s="2" t="s">
        <v>12</v>
      </c>
      <c r="H10" s="2">
        <v>142</v>
      </c>
      <c r="I10" s="2" t="s">
        <v>24</v>
      </c>
    </row>
    <row r="11" spans="1:9" x14ac:dyDescent="0.25">
      <c r="A11" s="1" t="s">
        <v>4</v>
      </c>
      <c r="B11" s="2" t="s">
        <v>12</v>
      </c>
      <c r="C11" s="1" t="s">
        <v>27</v>
      </c>
      <c r="D11" s="2" t="s">
        <v>5</v>
      </c>
      <c r="E11" s="2" t="s">
        <v>31</v>
      </c>
      <c r="F11" s="2">
        <v>5.5</v>
      </c>
      <c r="G11" s="2" t="s">
        <v>12</v>
      </c>
      <c r="H11" s="2">
        <v>187</v>
      </c>
      <c r="I11" s="2" t="s">
        <v>25</v>
      </c>
    </row>
    <row r="12" spans="1:9" x14ac:dyDescent="0.25">
      <c r="A12" s="1" t="s">
        <v>6</v>
      </c>
      <c r="B12" s="1" t="s">
        <v>11</v>
      </c>
      <c r="C12" s="1" t="s">
        <v>30</v>
      </c>
      <c r="D12" s="2" t="s">
        <v>7</v>
      </c>
      <c r="E12" s="2" t="s">
        <v>31</v>
      </c>
      <c r="F12" s="2">
        <v>13.9</v>
      </c>
      <c r="G12" s="2" t="s">
        <v>12</v>
      </c>
      <c r="H12" s="2">
        <v>46</v>
      </c>
      <c r="I12" s="2" t="s">
        <v>26</v>
      </c>
    </row>
    <row r="13" spans="1:9" x14ac:dyDescent="0.25">
      <c r="A13" s="1" t="s">
        <v>35</v>
      </c>
      <c r="B13" s="1" t="s">
        <v>35</v>
      </c>
      <c r="C13" s="1" t="s">
        <v>44</v>
      </c>
      <c r="D13" s="2" t="s">
        <v>47</v>
      </c>
      <c r="E13" s="2" t="s">
        <v>36</v>
      </c>
      <c r="F13" s="2">
        <v>5.5</v>
      </c>
      <c r="G13" s="2">
        <f>ROUND(5.202568,1)</f>
        <v>5.2</v>
      </c>
      <c r="H13" s="2">
        <v>245</v>
      </c>
      <c r="I13" s="2" t="s">
        <v>41</v>
      </c>
    </row>
    <row r="14" spans="1:9" x14ac:dyDescent="0.25">
      <c r="A14" s="1" t="s">
        <v>35</v>
      </c>
      <c r="B14" s="1" t="s">
        <v>35</v>
      </c>
      <c r="C14" s="1" t="s">
        <v>44</v>
      </c>
      <c r="D14" s="2" t="s">
        <v>47</v>
      </c>
      <c r="E14" s="2" t="s">
        <v>32</v>
      </c>
      <c r="F14" s="2">
        <v>13</v>
      </c>
      <c r="G14" s="2">
        <f>ROUND(19.50963,1)</f>
        <v>19.5</v>
      </c>
      <c r="H14" s="2">
        <v>239</v>
      </c>
      <c r="I14" s="2" t="s">
        <v>42</v>
      </c>
    </row>
    <row r="15" spans="1:9" ht="19.5" customHeight="1" thickBot="1" x14ac:dyDescent="0.3">
      <c r="A15" s="28" t="s">
        <v>49</v>
      </c>
      <c r="B15" s="28"/>
      <c r="C15" s="28"/>
      <c r="D15" s="28"/>
      <c r="E15" s="28"/>
      <c r="F15" s="28"/>
      <c r="G15" s="4"/>
      <c r="H15" s="8">
        <f>SUM(H4:H14)</f>
        <v>1278</v>
      </c>
      <c r="I15" s="8" t="s">
        <v>43</v>
      </c>
    </row>
  </sheetData>
  <mergeCells count="2">
    <mergeCell ref="A15:F15"/>
    <mergeCell ref="A2:I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7"/>
  <sheetViews>
    <sheetView workbookViewId="0">
      <selection activeCell="A2" sqref="A2:I2"/>
    </sheetView>
  </sheetViews>
  <sheetFormatPr defaultRowHeight="15.75" x14ac:dyDescent="0.25"/>
  <cols>
    <col min="1" max="1" width="13.85546875" style="18" customWidth="1"/>
    <col min="2" max="2" width="14.42578125" style="18" customWidth="1"/>
    <col min="3" max="3" width="26.5703125" style="18" customWidth="1"/>
    <col min="4" max="4" width="12" style="18" customWidth="1"/>
    <col min="5" max="5" width="14.42578125" style="18" customWidth="1"/>
    <col min="6" max="6" width="8.85546875" style="18" customWidth="1"/>
    <col min="7" max="7" width="8.42578125" style="18" customWidth="1"/>
    <col min="8" max="8" width="9.140625" style="18"/>
    <col min="9" max="9" width="12.5703125" style="18" customWidth="1"/>
    <col min="10" max="16384" width="9.140625" style="18"/>
  </cols>
  <sheetData>
    <row r="2" spans="1:27" ht="32.25" customHeight="1" thickBot="1" x14ac:dyDescent="0.3">
      <c r="A2" s="29" t="s">
        <v>57</v>
      </c>
      <c r="B2" s="29"/>
      <c r="C2" s="29"/>
      <c r="D2" s="29"/>
      <c r="E2" s="29"/>
      <c r="F2" s="29"/>
      <c r="G2" s="29"/>
      <c r="H2" s="29"/>
      <c r="I2" s="29"/>
    </row>
    <row r="3" spans="1:27" ht="32.25" thickBot="1" x14ac:dyDescent="0.3">
      <c r="A3" s="3" t="s">
        <v>14</v>
      </c>
      <c r="B3" s="3" t="s">
        <v>15</v>
      </c>
      <c r="C3" s="3" t="s">
        <v>8</v>
      </c>
      <c r="D3" s="3" t="s">
        <v>16</v>
      </c>
      <c r="E3" s="3" t="s">
        <v>37</v>
      </c>
      <c r="F3" s="3" t="s">
        <v>13</v>
      </c>
      <c r="G3" s="3" t="s">
        <v>0</v>
      </c>
      <c r="H3" s="3" t="s">
        <v>38</v>
      </c>
      <c r="I3" s="3" t="s">
        <v>18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25">
      <c r="A4" s="20" t="s">
        <v>1</v>
      </c>
      <c r="B4" s="20" t="s">
        <v>9</v>
      </c>
      <c r="C4" s="21" t="s">
        <v>28</v>
      </c>
      <c r="D4" s="22" t="s">
        <v>12</v>
      </c>
      <c r="E4" s="22" t="s">
        <v>32</v>
      </c>
      <c r="F4" s="22">
        <v>8.3000000000000007</v>
      </c>
      <c r="G4" s="23" t="s">
        <v>12</v>
      </c>
      <c r="H4" s="22">
        <v>121</v>
      </c>
      <c r="I4" s="22" t="s">
        <v>39</v>
      </c>
    </row>
    <row r="5" spans="1:27" x14ac:dyDescent="0.25">
      <c r="A5" s="20" t="s">
        <v>2</v>
      </c>
      <c r="B5" s="20" t="s">
        <v>10</v>
      </c>
      <c r="C5" s="21" t="s">
        <v>29</v>
      </c>
      <c r="D5" s="22" t="s">
        <v>3</v>
      </c>
      <c r="E5" s="22" t="s">
        <v>32</v>
      </c>
      <c r="F5" s="22">
        <f>ROUND(88.443656,1)</f>
        <v>88.4</v>
      </c>
      <c r="G5" s="23" t="s">
        <v>12</v>
      </c>
      <c r="H5" s="22">
        <v>20</v>
      </c>
      <c r="I5" s="22" t="s">
        <v>40</v>
      </c>
    </row>
    <row r="6" spans="1:27" x14ac:dyDescent="0.25">
      <c r="A6" s="20" t="s">
        <v>35</v>
      </c>
      <c r="B6" s="20" t="s">
        <v>35</v>
      </c>
      <c r="C6" s="21" t="s">
        <v>44</v>
      </c>
      <c r="D6" s="22" t="s">
        <v>47</v>
      </c>
      <c r="E6" s="22" t="s">
        <v>32</v>
      </c>
      <c r="F6" s="22">
        <f>ROUND(13.00642,1)</f>
        <v>13</v>
      </c>
      <c r="G6" s="23">
        <f>ROUND(19.50963,1)</f>
        <v>19.5</v>
      </c>
      <c r="H6" s="22">
        <v>239</v>
      </c>
      <c r="I6" s="22" t="s">
        <v>42</v>
      </c>
    </row>
    <row r="7" spans="1:27" ht="16.5" thickBot="1" x14ac:dyDescent="0.3">
      <c r="A7" s="24" t="s">
        <v>50</v>
      </c>
      <c r="B7" s="4"/>
      <c r="C7" s="4"/>
      <c r="D7" s="4"/>
      <c r="E7" s="4"/>
      <c r="F7" s="4"/>
      <c r="G7" s="4"/>
      <c r="H7" s="5">
        <f>SUM(H4:H6)</f>
        <v>380</v>
      </c>
      <c r="I7" s="5" t="s">
        <v>51</v>
      </c>
    </row>
  </sheetData>
  <mergeCells count="1">
    <mergeCell ref="A2:I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8"/>
  <sheetViews>
    <sheetView tabSelected="1" workbookViewId="0">
      <selection activeCell="I14" sqref="I14"/>
    </sheetView>
  </sheetViews>
  <sheetFormatPr defaultRowHeight="15.75" x14ac:dyDescent="0.25"/>
  <cols>
    <col min="1" max="1" width="13.5703125" style="1" customWidth="1"/>
    <col min="2" max="2" width="13.42578125" style="1" customWidth="1"/>
    <col min="3" max="3" width="26.85546875" style="1" customWidth="1"/>
    <col min="4" max="4" width="13.42578125" style="1" customWidth="1"/>
    <col min="5" max="5" width="14.5703125" style="1" customWidth="1"/>
    <col min="6" max="6" width="8.42578125" style="1" customWidth="1"/>
    <col min="7" max="7" width="7.28515625" style="1" customWidth="1"/>
    <col min="8" max="8" width="9.140625" style="1" customWidth="1"/>
    <col min="9" max="9" width="13" style="1" customWidth="1"/>
    <col min="10" max="12" width="9.140625" style="1"/>
    <col min="13" max="14" width="9.28515625" style="1" bestFit="1" customWidth="1"/>
    <col min="15" max="15" width="12.42578125" style="1" bestFit="1" customWidth="1"/>
    <col min="16" max="27" width="9.28515625" style="1" bestFit="1" customWidth="1"/>
    <col min="28" max="16384" width="9.140625" style="1"/>
  </cols>
  <sheetData>
    <row r="2" spans="1:9" ht="32.25" customHeight="1" thickBot="1" x14ac:dyDescent="0.3">
      <c r="A2" s="29" t="s">
        <v>58</v>
      </c>
      <c r="B2" s="29"/>
      <c r="C2" s="29"/>
      <c r="D2" s="29"/>
      <c r="E2" s="29"/>
      <c r="F2" s="29"/>
      <c r="G2" s="29"/>
      <c r="H2" s="29"/>
      <c r="I2" s="29"/>
    </row>
    <row r="3" spans="1:9" ht="32.25" thickBot="1" x14ac:dyDescent="0.3">
      <c r="A3" s="3" t="s">
        <v>14</v>
      </c>
      <c r="B3" s="3" t="s">
        <v>52</v>
      </c>
      <c r="C3" s="3" t="s">
        <v>8</v>
      </c>
      <c r="D3" s="3" t="s">
        <v>16</v>
      </c>
      <c r="E3" s="3" t="s">
        <v>37</v>
      </c>
      <c r="F3" s="3" t="s">
        <v>13</v>
      </c>
      <c r="G3" s="3" t="s">
        <v>0</v>
      </c>
      <c r="H3" s="3" t="s">
        <v>17</v>
      </c>
      <c r="I3" s="17" t="s">
        <v>18</v>
      </c>
    </row>
    <row r="4" spans="1:9" x14ac:dyDescent="0.25">
      <c r="A4" s="1" t="s">
        <v>1</v>
      </c>
      <c r="B4" s="1" t="s">
        <v>9</v>
      </c>
      <c r="C4" s="12" t="s">
        <v>28</v>
      </c>
      <c r="D4" s="2" t="s">
        <v>12</v>
      </c>
      <c r="E4" s="2" t="s">
        <v>32</v>
      </c>
      <c r="F4" s="2">
        <v>11</v>
      </c>
      <c r="G4" s="2" t="s">
        <v>12</v>
      </c>
      <c r="H4" s="2">
        <v>121</v>
      </c>
      <c r="I4" s="2" t="s">
        <v>39</v>
      </c>
    </row>
    <row r="5" spans="1:9" x14ac:dyDescent="0.25">
      <c r="A5" s="1" t="s">
        <v>1</v>
      </c>
      <c r="B5" s="1" t="s">
        <v>9</v>
      </c>
      <c r="C5" s="12" t="s">
        <v>28</v>
      </c>
      <c r="D5" s="2" t="s">
        <v>12</v>
      </c>
      <c r="E5" s="2" t="s">
        <v>33</v>
      </c>
      <c r="F5" s="2">
        <v>170</v>
      </c>
      <c r="G5" s="2" t="s">
        <v>12</v>
      </c>
      <c r="H5" s="2">
        <v>118</v>
      </c>
      <c r="I5" s="2" t="s">
        <v>46</v>
      </c>
    </row>
    <row r="6" spans="1:9" x14ac:dyDescent="0.25">
      <c r="A6" s="1" t="s">
        <v>2</v>
      </c>
      <c r="B6" s="1" t="s">
        <v>10</v>
      </c>
      <c r="C6" s="12" t="s">
        <v>29</v>
      </c>
      <c r="D6" s="2" t="s">
        <v>3</v>
      </c>
      <c r="E6" s="2" t="s">
        <v>32</v>
      </c>
      <c r="F6" s="2">
        <f>ROUND(88.443656, 1)</f>
        <v>88.4</v>
      </c>
      <c r="G6" s="2" t="s">
        <v>12</v>
      </c>
      <c r="H6" s="2">
        <v>20</v>
      </c>
      <c r="I6" s="2" t="s">
        <v>40</v>
      </c>
    </row>
    <row r="7" spans="1:9" x14ac:dyDescent="0.25">
      <c r="A7" s="1" t="s">
        <v>35</v>
      </c>
      <c r="B7" s="1" t="s">
        <v>35</v>
      </c>
      <c r="C7" s="12" t="s">
        <v>44</v>
      </c>
      <c r="D7" s="2" t="s">
        <v>47</v>
      </c>
      <c r="E7" s="2" t="s">
        <v>32</v>
      </c>
      <c r="F7" s="14">
        <f>ROUND(13.00642,1)</f>
        <v>13</v>
      </c>
      <c r="G7" s="2">
        <f>ROUND(19.50963,1)</f>
        <v>19.5</v>
      </c>
      <c r="H7" s="2">
        <v>239</v>
      </c>
      <c r="I7" s="2" t="s">
        <v>42</v>
      </c>
    </row>
    <row r="8" spans="1:9" ht="16.5" thickBot="1" x14ac:dyDescent="0.3">
      <c r="A8" s="15" t="s">
        <v>54</v>
      </c>
      <c r="B8" s="16"/>
      <c r="C8" s="16"/>
      <c r="D8" s="16"/>
      <c r="E8" s="16"/>
      <c r="F8" s="16"/>
      <c r="G8" s="16"/>
      <c r="H8" s="5">
        <f>SUM(H4:H7)</f>
        <v>498</v>
      </c>
      <c r="I8" s="5" t="s">
        <v>53</v>
      </c>
    </row>
  </sheetData>
  <mergeCells count="1">
    <mergeCell ref="A2:I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Floors, Non-Superfund</vt:lpstr>
      <vt:lpstr>Aggregate Indoor Without Trough</vt:lpstr>
      <vt:lpstr>Aggregate Indoor With Trough</vt:lpstr>
      <vt:lpstr>Window Sills Only</vt:lpstr>
      <vt:lpstr>Window Sills and Trough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Jessica</dc:creator>
  <cp:lastModifiedBy>Frank, Jessica</cp:lastModifiedBy>
  <cp:lastPrinted>2019-02-14T20:47:27Z</cp:lastPrinted>
  <dcterms:created xsi:type="dcterms:W3CDTF">2018-05-16T17:51:04Z</dcterms:created>
  <dcterms:modified xsi:type="dcterms:W3CDTF">2019-02-14T20:48:18Z</dcterms:modified>
</cp:coreProperties>
</file>