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D46A7237-013C-4B67-BB92-238C6D49576A}" xr6:coauthVersionLast="36" xr6:coauthVersionMax="41" xr10:uidLastSave="{00000000-0000-0000-0000-000000000000}"/>
  <bookViews>
    <workbookView xWindow="0" yWindow="0" windowWidth="20490" windowHeight="7545" firstSheet="2" activeTab="3" xr2:uid="{00000000-000D-0000-FFFF-FFFF00000000}"/>
  </bookViews>
  <sheets>
    <sheet name="Serum Clinical Chems" sheetId="22" r:id="rId1"/>
    <sheet name="Serum 3mg" sheetId="12" r:id="rId2"/>
    <sheet name="Serum 0.04mg" sheetId="15" r:id="rId3"/>
    <sheet name="Serum Control" sheetId="16" r:id="rId4"/>
    <sheet name="Serum 6mg" sheetId="13" r:id="rId5"/>
    <sheet name="Serum 0.4mg" sheetId="20" r:id="rId6"/>
    <sheet name="Liver 0.4mg" sheetId="21" r:id="rId7"/>
    <sheet name="Liver 6 mg" sheetId="19" r:id="rId8"/>
    <sheet name="Liver 3 mg" sheetId="7" r:id="rId9"/>
    <sheet name="Liver 0.04mg" sheetId="17" r:id="rId10"/>
    <sheet name="Liver Control" sheetId="1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8" l="1"/>
  <c r="H5" i="18" s="1"/>
  <c r="B3" i="20" l="1"/>
  <c r="B8" i="20" l="1"/>
  <c r="B7" i="20"/>
  <c r="B6" i="20"/>
  <c r="B5" i="20"/>
  <c r="B4" i="20"/>
  <c r="C14" i="15" l="1"/>
  <c r="C13" i="15"/>
  <c r="C12" i="15"/>
  <c r="C11" i="15"/>
  <c r="C4" i="15"/>
  <c r="C5" i="15"/>
  <c r="C6" i="15"/>
  <c r="C7" i="15"/>
  <c r="C8" i="15"/>
  <c r="C9" i="15"/>
  <c r="C10" i="15"/>
  <c r="C3" i="15"/>
  <c r="B14" i="15" l="1"/>
  <c r="B13" i="15"/>
  <c r="B4" i="15"/>
  <c r="B5" i="15"/>
  <c r="B6" i="15"/>
  <c r="B7" i="15"/>
  <c r="B8" i="15"/>
  <c r="B9" i="15"/>
  <c r="B10" i="15"/>
  <c r="B11" i="15"/>
  <c r="B12" i="15"/>
  <c r="B3" i="15"/>
  <c r="C10" i="20"/>
  <c r="C11" i="20"/>
  <c r="C12" i="20"/>
  <c r="C13" i="20"/>
  <c r="C14" i="20"/>
  <c r="C9" i="20"/>
  <c r="C3" i="20"/>
  <c r="C9" i="18" l="1"/>
  <c r="C3" i="18"/>
  <c r="B14" i="20" l="1"/>
  <c r="B13" i="20"/>
  <c r="B12" i="20"/>
  <c r="B11" i="20"/>
  <c r="B10" i="20"/>
  <c r="B9" i="20"/>
  <c r="B14" i="21" l="1"/>
  <c r="B10" i="21"/>
  <c r="B11" i="21"/>
  <c r="B12" i="21"/>
  <c r="B13" i="21"/>
  <c r="B9" i="21"/>
  <c r="B4" i="21"/>
  <c r="B5" i="21"/>
  <c r="B6" i="21"/>
  <c r="B7" i="21"/>
  <c r="B8" i="21"/>
  <c r="B3" i="21"/>
  <c r="E4" i="17" l="1"/>
  <c r="E5" i="17"/>
  <c r="E6" i="17"/>
  <c r="E7" i="17"/>
  <c r="E8" i="17"/>
  <c r="E9" i="17"/>
  <c r="E10" i="17"/>
  <c r="E11" i="17"/>
  <c r="E12" i="17"/>
  <c r="E13" i="17"/>
  <c r="E14" i="17"/>
  <c r="E3" i="17"/>
  <c r="B4" i="17"/>
  <c r="G4" i="17" s="1"/>
  <c r="B5" i="17"/>
  <c r="G5" i="17" s="1"/>
  <c r="B6" i="17"/>
  <c r="B7" i="17"/>
  <c r="B8" i="17"/>
  <c r="G8" i="17" s="1"/>
  <c r="B3" i="17"/>
  <c r="G3" i="17" s="1"/>
  <c r="B14" i="17"/>
  <c r="B13" i="17"/>
  <c r="B12" i="17"/>
  <c r="G12" i="17" s="1"/>
  <c r="B11" i="17"/>
  <c r="B10" i="17"/>
  <c r="G10" i="17" s="1"/>
  <c r="B9" i="17"/>
  <c r="G7" i="17" l="1"/>
  <c r="G9" i="17"/>
  <c r="G13" i="17"/>
  <c r="G14" i="17"/>
  <c r="G6" i="17"/>
  <c r="G11" i="17"/>
  <c r="B14" i="12"/>
  <c r="B13" i="12"/>
  <c r="B12" i="12"/>
  <c r="B8" i="12"/>
  <c r="B7" i="12"/>
  <c r="B6" i="12"/>
  <c r="E14" i="21" l="1"/>
  <c r="G14" i="21" s="1"/>
  <c r="E13" i="21"/>
  <c r="G13" i="21" s="1"/>
  <c r="E12" i="21"/>
  <c r="G12" i="21" s="1"/>
  <c r="E11" i="21"/>
  <c r="G11" i="21" s="1"/>
  <c r="E10" i="21"/>
  <c r="G10" i="21" s="1"/>
  <c r="E9" i="21"/>
  <c r="G9" i="21" s="1"/>
  <c r="E8" i="21"/>
  <c r="G8" i="21" s="1"/>
  <c r="E7" i="21"/>
  <c r="G7" i="21" s="1"/>
  <c r="E6" i="21"/>
  <c r="G6" i="21" s="1"/>
  <c r="E5" i="21"/>
  <c r="G5" i="21" s="1"/>
  <c r="E4" i="21"/>
  <c r="G4" i="21" s="1"/>
  <c r="E3" i="21"/>
  <c r="G3" i="21" s="1"/>
  <c r="D14" i="20"/>
  <c r="D13" i="20"/>
  <c r="D12" i="20"/>
  <c r="D11" i="20"/>
  <c r="D10" i="20"/>
  <c r="D9" i="20"/>
  <c r="D8" i="20"/>
  <c r="D7" i="20"/>
  <c r="D6" i="20"/>
  <c r="D5" i="20"/>
  <c r="D4" i="20"/>
  <c r="D3" i="20"/>
  <c r="B11" i="7" l="1"/>
  <c r="B10" i="7"/>
  <c r="B9" i="7"/>
  <c r="B5" i="7"/>
  <c r="B4" i="7"/>
  <c r="B3" i="7"/>
  <c r="B14" i="7" l="1"/>
  <c r="B13" i="7" l="1"/>
  <c r="B12" i="7"/>
  <c r="B8" i="7"/>
  <c r="B7" i="7"/>
  <c r="B6" i="7"/>
  <c r="B12" i="19"/>
  <c r="B11" i="19"/>
  <c r="B10" i="19"/>
  <c r="B9" i="19"/>
  <c r="B8" i="19"/>
  <c r="B7" i="19"/>
  <c r="B6" i="19"/>
  <c r="B5" i="19"/>
  <c r="B4" i="19"/>
  <c r="B3" i="19"/>
  <c r="D12" i="7" l="1"/>
  <c r="D13" i="7"/>
  <c r="D14" i="7"/>
  <c r="D6" i="7"/>
  <c r="E6" i="7" s="1"/>
  <c r="G6" i="7" s="1"/>
  <c r="D7" i="7"/>
  <c r="E7" i="7" s="1"/>
  <c r="G7" i="7" s="1"/>
  <c r="D8" i="7"/>
  <c r="E8" i="7" s="1"/>
  <c r="G8" i="7" s="1"/>
  <c r="E3" i="19"/>
  <c r="E4" i="19"/>
  <c r="E5" i="19"/>
  <c r="E6" i="19"/>
  <c r="E7" i="19"/>
  <c r="E8" i="19"/>
  <c r="E9" i="19"/>
  <c r="E10" i="19"/>
  <c r="E11" i="19"/>
  <c r="E12" i="19"/>
  <c r="B5" i="12"/>
  <c r="B4" i="12"/>
  <c r="B3" i="12"/>
  <c r="B11" i="12"/>
  <c r="B10" i="12"/>
  <c r="B9" i="12"/>
  <c r="D9" i="12" l="1"/>
  <c r="D10" i="12"/>
  <c r="D11" i="12"/>
  <c r="D3" i="12"/>
  <c r="D4" i="12"/>
  <c r="D5" i="12"/>
  <c r="E4" i="16"/>
  <c r="E5" i="16"/>
  <c r="E6" i="16"/>
  <c r="E7" i="16"/>
  <c r="E8" i="16"/>
  <c r="E9" i="16"/>
  <c r="E10" i="16"/>
  <c r="D10" i="15"/>
  <c r="D11" i="15"/>
  <c r="D12" i="15"/>
  <c r="D13" i="15"/>
  <c r="D14" i="15"/>
  <c r="D3" i="15"/>
  <c r="D4" i="15"/>
  <c r="D5" i="15"/>
  <c r="D6" i="15"/>
  <c r="D7" i="15"/>
  <c r="D8" i="15"/>
  <c r="E3" i="16"/>
  <c r="D9" i="15"/>
  <c r="F3" i="18"/>
  <c r="H3" i="18" s="1"/>
  <c r="F4" i="18"/>
  <c r="H4" i="18" s="1"/>
  <c r="F6" i="18"/>
  <c r="H6" i="18" s="1"/>
  <c r="F7" i="18"/>
  <c r="H7" i="18" s="1"/>
  <c r="F8" i="18"/>
  <c r="H8" i="18" s="1"/>
  <c r="F9" i="18"/>
  <c r="H9" i="18" s="1"/>
  <c r="F10" i="18"/>
  <c r="H10" i="18" s="1"/>
  <c r="D8" i="12"/>
  <c r="D7" i="12"/>
  <c r="G4" i="19"/>
  <c r="G5" i="19"/>
  <c r="G6" i="19"/>
  <c r="G7" i="19"/>
  <c r="G8" i="19"/>
  <c r="G9" i="19"/>
  <c r="G10" i="19"/>
  <c r="G11" i="19"/>
  <c r="G12" i="19"/>
  <c r="G3" i="19"/>
  <c r="E14" i="7" l="1"/>
  <c r="G14" i="7" s="1"/>
  <c r="E13" i="7"/>
  <c r="G13" i="7" s="1"/>
  <c r="E12" i="7"/>
  <c r="G12" i="7" s="1"/>
  <c r="D11" i="7"/>
  <c r="E11" i="7" s="1"/>
  <c r="E10" i="7"/>
  <c r="D9" i="7"/>
  <c r="D5" i="7"/>
  <c r="E5" i="7" s="1"/>
  <c r="D4" i="7"/>
  <c r="E4" i="7" s="1"/>
  <c r="D3" i="7"/>
  <c r="E3" i="7" s="1"/>
  <c r="G3" i="7" s="1"/>
  <c r="G10" i="7" l="1"/>
  <c r="G11" i="7"/>
  <c r="G5" i="7"/>
  <c r="G4" i="7"/>
  <c r="E9" i="7"/>
  <c r="G9" i="7" l="1"/>
  <c r="B7" i="13"/>
  <c r="D7" i="13" s="1"/>
  <c r="B6" i="13"/>
  <c r="D6" i="13" s="1"/>
  <c r="B5" i="13"/>
  <c r="D5" i="13" s="1"/>
  <c r="B4" i="13"/>
  <c r="D4" i="13" s="1"/>
  <c r="B3" i="13"/>
  <c r="D3" i="13" s="1"/>
  <c r="B12" i="13"/>
  <c r="D12" i="13" s="1"/>
  <c r="B11" i="13"/>
  <c r="D11" i="13" s="1"/>
  <c r="B10" i="13"/>
  <c r="D10" i="13" s="1"/>
  <c r="B9" i="13"/>
  <c r="D9" i="13" s="1"/>
  <c r="B8" i="13"/>
  <c r="D8" i="13" s="1"/>
  <c r="D14" i="12"/>
  <c r="D13" i="12"/>
  <c r="D12" i="12"/>
  <c r="D6" i="12"/>
</calcChain>
</file>

<file path=xl/sharedStrings.xml><?xml version="1.0" encoding="utf-8"?>
<sst xmlns="http://schemas.openxmlformats.org/spreadsheetml/2006/main" count="1200" uniqueCount="373">
  <si>
    <t/>
  </si>
  <si>
    <t>Area</t>
  </si>
  <si>
    <t>Cal</t>
  </si>
  <si>
    <t>Final Conc.</t>
  </si>
  <si>
    <t>RT</t>
  </si>
  <si>
    <t>Sample</t>
  </si>
  <si>
    <t>Type</t>
  </si>
  <si>
    <t>Sex</t>
  </si>
  <si>
    <t>M</t>
  </si>
  <si>
    <t>801-2</t>
  </si>
  <si>
    <t>801-3</t>
  </si>
  <si>
    <t>803-2</t>
  </si>
  <si>
    <t>803-3</t>
  </si>
  <si>
    <t>F</t>
  </si>
  <si>
    <t>805-2</t>
  </si>
  <si>
    <t>805-3</t>
  </si>
  <si>
    <t>806-1</t>
  </si>
  <si>
    <t>806-2</t>
  </si>
  <si>
    <t>Alb</t>
  </si>
  <si>
    <t>Cr</t>
  </si>
  <si>
    <t>TP</t>
  </si>
  <si>
    <t>ALT</t>
  </si>
  <si>
    <t>AST</t>
  </si>
  <si>
    <t>BUN</t>
  </si>
  <si>
    <t>Tbil</t>
  </si>
  <si>
    <t>GLDH</t>
  </si>
  <si>
    <t>Glob</t>
  </si>
  <si>
    <t>Glu</t>
  </si>
  <si>
    <t>Liver (ug/g)</t>
  </si>
  <si>
    <t>825-2</t>
  </si>
  <si>
    <t>834-3</t>
  </si>
  <si>
    <t>834-2</t>
  </si>
  <si>
    <t>851-1</t>
  </si>
  <si>
    <t>851-2</t>
  </si>
  <si>
    <t>825-1</t>
  </si>
  <si>
    <t>841-1</t>
  </si>
  <si>
    <t>841-2</t>
  </si>
  <si>
    <t>Accuracy</t>
  </si>
  <si>
    <t>3 mg/kg-day</t>
  </si>
  <si>
    <t>Block</t>
  </si>
  <si>
    <t>1-1</t>
  </si>
  <si>
    <t>1-2</t>
  </si>
  <si>
    <t>9-2</t>
  </si>
  <si>
    <t>6-1</t>
  </si>
  <si>
    <t>6-2</t>
  </si>
  <si>
    <t>7-1</t>
  </si>
  <si>
    <t>8-1</t>
  </si>
  <si>
    <t>5-2</t>
  </si>
  <si>
    <t>6 mg/kg-day</t>
  </si>
  <si>
    <t>12-1</t>
  </si>
  <si>
    <t>13-1</t>
  </si>
  <si>
    <t>13-2</t>
  </si>
  <si>
    <t>14-1</t>
  </si>
  <si>
    <t>14-2</t>
  </si>
  <si>
    <t>15-1</t>
  </si>
  <si>
    <t>15-2</t>
  </si>
  <si>
    <t>17-2</t>
  </si>
  <si>
    <t>18-1</t>
  </si>
  <si>
    <t>18-2</t>
  </si>
  <si>
    <t>17-1</t>
  </si>
  <si>
    <t>19-1</t>
  </si>
  <si>
    <t>19-2</t>
  </si>
  <si>
    <t>20-1</t>
  </si>
  <si>
    <t>20-2</t>
  </si>
  <si>
    <t>3-2</t>
  </si>
  <si>
    <t>9-1</t>
  </si>
  <si>
    <t>11-1</t>
  </si>
  <si>
    <t>16-1</t>
  </si>
  <si>
    <t>16-2</t>
  </si>
  <si>
    <t>Animal</t>
  </si>
  <si>
    <t>Average Measured NBP2 (ng/mL)</t>
  </si>
  <si>
    <t>Average NBP2 Serum (ug/mL)</t>
  </si>
  <si>
    <t>Dilution Fator</t>
  </si>
  <si>
    <t>30-1</t>
  </si>
  <si>
    <t>30-2</t>
  </si>
  <si>
    <t>32-1</t>
  </si>
  <si>
    <t>32-2</t>
  </si>
  <si>
    <t>21-1</t>
  </si>
  <si>
    <t>21-2</t>
  </si>
  <si>
    <t>22-1</t>
  </si>
  <si>
    <t>22-2</t>
  </si>
  <si>
    <t>24-1</t>
  </si>
  <si>
    <t>24-2</t>
  </si>
  <si>
    <t>26-1</t>
  </si>
  <si>
    <t>26-2</t>
  </si>
  <si>
    <t>28-1</t>
  </si>
  <si>
    <t>28-2</t>
  </si>
  <si>
    <t>29-1</t>
  </si>
  <si>
    <t>29-2</t>
  </si>
  <si>
    <t>33-1</t>
  </si>
  <si>
    <t>33-2</t>
  </si>
  <si>
    <t>35-1</t>
  </si>
  <si>
    <t>35-2</t>
  </si>
  <si>
    <t>31-1</t>
  </si>
  <si>
    <t>31-2</t>
  </si>
  <si>
    <t>34-1</t>
  </si>
  <si>
    <t>34-2</t>
  </si>
  <si>
    <t>36-1</t>
  </si>
  <si>
    <t>36-2</t>
  </si>
  <si>
    <t>23-1</t>
  </si>
  <si>
    <t>23-2</t>
  </si>
  <si>
    <t>25-1</t>
  </si>
  <si>
    <t>25-2</t>
  </si>
  <si>
    <t>27-1</t>
  </si>
  <si>
    <t>27-2</t>
  </si>
  <si>
    <t>Control Serum Summary</t>
  </si>
  <si>
    <t>6mg Serum Summary</t>
  </si>
  <si>
    <t>Name</t>
  </si>
  <si>
    <t>Level</t>
  </si>
  <si>
    <t>Acq. Date-Time</t>
  </si>
  <si>
    <t>DB_1</t>
  </si>
  <si>
    <t>DB_2</t>
  </si>
  <si>
    <t>MB_1</t>
  </si>
  <si>
    <t>MB_2</t>
  </si>
  <si>
    <t>1</t>
  </si>
  <si>
    <t>2</t>
  </si>
  <si>
    <t>3</t>
  </si>
  <si>
    <t>4</t>
  </si>
  <si>
    <t>5</t>
  </si>
  <si>
    <t>Std1_1</t>
  </si>
  <si>
    <t>Std1_2</t>
  </si>
  <si>
    <t>Std2_1</t>
  </si>
  <si>
    <t>Std2_2</t>
  </si>
  <si>
    <t>Std4_1</t>
  </si>
  <si>
    <t>Std4_2</t>
  </si>
  <si>
    <t>Std5_1</t>
  </si>
  <si>
    <t>Std5_2</t>
  </si>
  <si>
    <t>6</t>
  </si>
  <si>
    <t>0.3 mg Liver Summary</t>
  </si>
  <si>
    <t>0.03 mg Liver Summary</t>
  </si>
  <si>
    <t>7</t>
  </si>
  <si>
    <t>1-1_1</t>
  </si>
  <si>
    <t>1-1_2</t>
  </si>
  <si>
    <t>1-2_1</t>
  </si>
  <si>
    <t>1-2_2</t>
  </si>
  <si>
    <t>15-1_1</t>
  </si>
  <si>
    <t>15-1_2</t>
  </si>
  <si>
    <t>15-2_1</t>
  </si>
  <si>
    <t>15-2_2</t>
  </si>
  <si>
    <t>17-2-1_1</t>
  </si>
  <si>
    <t>17-2-1_2</t>
  </si>
  <si>
    <t>17-2-2_1</t>
  </si>
  <si>
    <t>17-2-2_2</t>
  </si>
  <si>
    <t>18-1_1</t>
  </si>
  <si>
    <t>18-1_2</t>
  </si>
  <si>
    <t>18-2_1</t>
  </si>
  <si>
    <t>18-2_2</t>
  </si>
  <si>
    <t>6-1_1</t>
  </si>
  <si>
    <t>6-1_2</t>
  </si>
  <si>
    <t>6-2_1</t>
  </si>
  <si>
    <t>6-2_2</t>
  </si>
  <si>
    <t>9-2_1</t>
  </si>
  <si>
    <t>9-2_2</t>
  </si>
  <si>
    <t>3 mg/kg-day Serum Summary</t>
  </si>
  <si>
    <t>3 mg/kg-day Liver Summary</t>
  </si>
  <si>
    <t>6mg/kg-day Serum Summary</t>
  </si>
  <si>
    <t>Homogenate Volume (mL)</t>
  </si>
  <si>
    <t>Volume Added Homogenate (mL)</t>
  </si>
  <si>
    <t>Homogenate Liver Weight (g)</t>
  </si>
  <si>
    <t>Dilution</t>
  </si>
  <si>
    <t>User Input</t>
  </si>
  <si>
    <t>Calculated</t>
  </si>
  <si>
    <t>Reference</t>
  </si>
  <si>
    <t>MS Output</t>
  </si>
  <si>
    <t>Resp.</t>
  </si>
  <si>
    <t>std7_2</t>
  </si>
  <si>
    <t>841-2_1</t>
  </si>
  <si>
    <t>std1_2</t>
  </si>
  <si>
    <t>std5_2</t>
  </si>
  <si>
    <t>std5_1</t>
  </si>
  <si>
    <t>841-2_2</t>
  </si>
  <si>
    <t>851-1_2</t>
  </si>
  <si>
    <t>825-1_2</t>
  </si>
  <si>
    <t>851-2_1</t>
  </si>
  <si>
    <t>851-1_1</t>
  </si>
  <si>
    <t>841-1_2</t>
  </si>
  <si>
    <t>841-1_1</t>
  </si>
  <si>
    <t>std1_1</t>
  </si>
  <si>
    <t>825-1_1</t>
  </si>
  <si>
    <t>std7_1</t>
  </si>
  <si>
    <t>851-2_2</t>
  </si>
  <si>
    <t>std2_2</t>
  </si>
  <si>
    <t>834-2_2</t>
  </si>
  <si>
    <t>std2_1</t>
  </si>
  <si>
    <t>834-2_1</t>
  </si>
  <si>
    <t>std4_2</t>
  </si>
  <si>
    <t>std4_1</t>
  </si>
  <si>
    <t>std6_1</t>
  </si>
  <si>
    <t>Data File</t>
  </si>
  <si>
    <t>Exp. Conc.</t>
  </si>
  <si>
    <t>17-2_1</t>
  </si>
  <si>
    <t>17-2_2</t>
  </si>
  <si>
    <t>30-1c_1</t>
  </si>
  <si>
    <t>30-1c_2</t>
  </si>
  <si>
    <t>6-1-2_1</t>
  </si>
  <si>
    <t>6-1-2_2</t>
  </si>
  <si>
    <t>db_1</t>
  </si>
  <si>
    <t>db_1.d</t>
  </si>
  <si>
    <t>db_2</t>
  </si>
  <si>
    <t>db_2.d</t>
  </si>
  <si>
    <t>std1_1.d</t>
  </si>
  <si>
    <t>std1_2.d</t>
  </si>
  <si>
    <t>std2_1.d</t>
  </si>
  <si>
    <t>std2_2.d</t>
  </si>
  <si>
    <t>std3_1</t>
  </si>
  <si>
    <t>std3_1.d</t>
  </si>
  <si>
    <t>std3_2</t>
  </si>
  <si>
    <t>std3_2.d</t>
  </si>
  <si>
    <t>std5_1.d</t>
  </si>
  <si>
    <t>std5_2.d</t>
  </si>
  <si>
    <t>12-1_1</t>
  </si>
  <si>
    <t>12-1_2</t>
  </si>
  <si>
    <t>13-1_1</t>
  </si>
  <si>
    <t>13-1_2</t>
  </si>
  <si>
    <t>13-2_1</t>
  </si>
  <si>
    <t>13-2_2</t>
  </si>
  <si>
    <t>14-1_1</t>
  </si>
  <si>
    <t>14-1_2</t>
  </si>
  <si>
    <t>14-2_1</t>
  </si>
  <si>
    <t>14-2_2</t>
  </si>
  <si>
    <t>5-2_1</t>
  </si>
  <si>
    <t>5-2_2</t>
  </si>
  <si>
    <t>7-1_1</t>
  </si>
  <si>
    <t>7-1_2</t>
  </si>
  <si>
    <t>7-1-2_1</t>
  </si>
  <si>
    <t>7-1-2_2</t>
  </si>
  <si>
    <t>7-2_1</t>
  </si>
  <si>
    <t>7-2_2</t>
  </si>
  <si>
    <t>803-2c_1</t>
  </si>
  <si>
    <t>803-2c_2</t>
  </si>
  <si>
    <t>8-2_1</t>
  </si>
  <si>
    <t>8-2_2</t>
  </si>
  <si>
    <t>DB_1.d</t>
  </si>
  <si>
    <t>DB_2.d</t>
  </si>
  <si>
    <t>std7_1.d</t>
  </si>
  <si>
    <t>std7_2.d</t>
  </si>
  <si>
    <t>8-1_1</t>
  </si>
  <si>
    <t>8-1_2</t>
  </si>
  <si>
    <t>Calc. Conc.</t>
  </si>
  <si>
    <t>MI</t>
  </si>
  <si>
    <t>std1.d</t>
  </si>
  <si>
    <t>std2.d</t>
  </si>
  <si>
    <t>std3.d</t>
  </si>
  <si>
    <t>std4.d</t>
  </si>
  <si>
    <t>std5.d</t>
  </si>
  <si>
    <t>std6.d</t>
  </si>
  <si>
    <t>std7.d</t>
  </si>
  <si>
    <t>825-1.d</t>
  </si>
  <si>
    <t>851-2.d</t>
  </si>
  <si>
    <t>834-2-2.d</t>
  </si>
  <si>
    <t>841-2.d</t>
  </si>
  <si>
    <t>841-1.d</t>
  </si>
  <si>
    <t>851-1.d</t>
  </si>
  <si>
    <t>0.42 mg Serum Summary</t>
  </si>
  <si>
    <t>ISTD Resp. Ratio</t>
  </si>
  <si>
    <t>STD1.d</t>
  </si>
  <si>
    <t>STD2.d</t>
  </si>
  <si>
    <t>STD3.d</t>
  </si>
  <si>
    <t>STD4.d</t>
  </si>
  <si>
    <t>STD5.d</t>
  </si>
  <si>
    <t>8-1.d</t>
  </si>
  <si>
    <t>12-1.d</t>
  </si>
  <si>
    <t>13-1.d</t>
  </si>
  <si>
    <t>14-1.d</t>
  </si>
  <si>
    <t>5-2.d</t>
  </si>
  <si>
    <t>7-1.d</t>
  </si>
  <si>
    <t>Std1M.d</t>
  </si>
  <si>
    <t>Std2M.d</t>
  </si>
  <si>
    <t>Std3M.d</t>
  </si>
  <si>
    <t>Std5M.d</t>
  </si>
  <si>
    <t>24-1d.d</t>
  </si>
  <si>
    <t>24-2.d</t>
  </si>
  <si>
    <t>DB2.d</t>
  </si>
  <si>
    <t>26-1.d</t>
  </si>
  <si>
    <t>26-2.d</t>
  </si>
  <si>
    <t>28-1.d</t>
  </si>
  <si>
    <t>28-2.d</t>
  </si>
  <si>
    <t>DB.d</t>
  </si>
  <si>
    <t>33-1.d</t>
  </si>
  <si>
    <t>33-2.d</t>
  </si>
  <si>
    <t>StdF2.d</t>
  </si>
  <si>
    <t>StdF3.d</t>
  </si>
  <si>
    <t>StdF4.d</t>
  </si>
  <si>
    <t>StdF5.d</t>
  </si>
  <si>
    <t>35-1.d</t>
  </si>
  <si>
    <t>35-2.d</t>
  </si>
  <si>
    <t>29-1.d</t>
  </si>
  <si>
    <t>29-2.d</t>
  </si>
  <si>
    <t>Std1.d</t>
  </si>
  <si>
    <t>31-1.d</t>
  </si>
  <si>
    <t>31-2.d</t>
  </si>
  <si>
    <t>34-1.d</t>
  </si>
  <si>
    <t>34-2.d</t>
  </si>
  <si>
    <t>36-1.d</t>
  </si>
  <si>
    <t>36-2.d</t>
  </si>
  <si>
    <t>9-1.d</t>
  </si>
  <si>
    <t>23-1.d</t>
  </si>
  <si>
    <t>23-2.d</t>
  </si>
  <si>
    <t>25-1.d</t>
  </si>
  <si>
    <t>25-2.d</t>
  </si>
  <si>
    <t>27-1.d</t>
  </si>
  <si>
    <t>27-2.d</t>
  </si>
  <si>
    <t>27-2-2.d</t>
  </si>
  <si>
    <t>806-2.d</t>
  </si>
  <si>
    <t>DB3.d</t>
  </si>
  <si>
    <t>Std6.d</t>
  </si>
  <si>
    <t>Std7.d</t>
  </si>
  <si>
    <t>Std2.d</t>
  </si>
  <si>
    <t>Std3.d</t>
  </si>
  <si>
    <t>Std4.d</t>
  </si>
  <si>
    <t>Std5.d</t>
  </si>
  <si>
    <t>25-1B.d</t>
  </si>
  <si>
    <t>27-2s.d</t>
  </si>
  <si>
    <t>30-1c.d</t>
  </si>
  <si>
    <t>DB1.d</t>
  </si>
  <si>
    <t>24-1.d</t>
  </si>
  <si>
    <t>35-1-1.d</t>
  </si>
  <si>
    <t>35-1-2.d</t>
  </si>
  <si>
    <t>30-2c.d</t>
  </si>
  <si>
    <t>0.04 mg/kg-day</t>
  </si>
  <si>
    <t>0.4 mg/kg-day</t>
  </si>
  <si>
    <t>MB_1.d</t>
  </si>
  <si>
    <t>MB_2.d</t>
  </si>
  <si>
    <t>std4_2.d</t>
  </si>
  <si>
    <t>31-2_1</t>
  </si>
  <si>
    <t>34-2_2</t>
  </si>
  <si>
    <t>31-2_2</t>
  </si>
  <si>
    <t>36-2_2</t>
  </si>
  <si>
    <t>34-1_2</t>
  </si>
  <si>
    <t>34-1_1</t>
  </si>
  <si>
    <t>36-1_2</t>
  </si>
  <si>
    <t>0.04 mg Serum Summary</t>
  </si>
  <si>
    <t>Treatment</t>
  </si>
  <si>
    <t>AnID</t>
  </si>
  <si>
    <t>dose</t>
  </si>
  <si>
    <t>bwt</t>
  </si>
  <si>
    <t>livwt</t>
  </si>
  <si>
    <t>Chol</t>
  </si>
  <si>
    <t>Trigs</t>
  </si>
  <si>
    <t>liv_bwt</t>
  </si>
  <si>
    <t>BUN_Cr</t>
  </si>
  <si>
    <t>Control</t>
  </si>
  <si>
    <t>.</t>
  </si>
  <si>
    <t>E</t>
  </si>
  <si>
    <t>11-1a</t>
  </si>
  <si>
    <t>11-2a</t>
  </si>
  <si>
    <t>12-2a</t>
  </si>
  <si>
    <t>0.3 mg/kg-day</t>
  </si>
  <si>
    <t>12-1a</t>
  </si>
  <si>
    <t>S</t>
  </si>
  <si>
    <t>10-1a</t>
  </si>
  <si>
    <t>10-2a</t>
  </si>
  <si>
    <t>3-1a</t>
  </si>
  <si>
    <t>3-2a</t>
  </si>
  <si>
    <t>9-1a</t>
  </si>
  <si>
    <t>2-1a</t>
  </si>
  <si>
    <t>2-2a</t>
  </si>
  <si>
    <t>4-1a</t>
  </si>
  <si>
    <t>4-2a</t>
  </si>
  <si>
    <t>5-1a</t>
  </si>
  <si>
    <t>5-2a</t>
  </si>
  <si>
    <t>7-1a</t>
  </si>
  <si>
    <t>7-2a</t>
  </si>
  <si>
    <t>8-1a</t>
  </si>
  <si>
    <t>8-2a</t>
  </si>
  <si>
    <t>1-1a</t>
  </si>
  <si>
    <t>1-2a</t>
  </si>
  <si>
    <t>6-1a</t>
  </si>
  <si>
    <t>6-2a</t>
  </si>
  <si>
    <t>9-2a</t>
  </si>
  <si>
    <t>Date Measured</t>
  </si>
  <si>
    <t>8/13/2019, 3/13/19, 3/4/19</t>
  </si>
  <si>
    <t>2/27/2019, 2/1/19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</si>
</sst>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yy\ h:mm\ AM/PM"/>
  </numFmts>
  <fonts count="27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indexed="68"/>
      <name val="Microsoft Sans Serif"/>
      <family val="2"/>
    </font>
    <font>
      <sz val="8"/>
      <color indexed="64"/>
      <name val="Microsoft Sans Serif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Microsoft Sans Serif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8"/>
        <bgColor indexed="1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12" applyNumberFormat="0" applyAlignment="0" applyProtection="0"/>
    <xf numFmtId="0" fontId="21" fillId="13" borderId="13" applyNumberFormat="0" applyAlignment="0" applyProtection="0"/>
    <xf numFmtId="0" fontId="22" fillId="13" borderId="12" applyNumberFormat="0" applyAlignment="0" applyProtection="0"/>
    <xf numFmtId="0" fontId="23" fillId="0" borderId="14" applyNumberFormat="0" applyFill="0" applyAlignment="0" applyProtection="0"/>
    <xf numFmtId="0" fontId="24" fillId="14" borderId="15" applyNumberFormat="0" applyAlignment="0" applyProtection="0"/>
    <xf numFmtId="0" fontId="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17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</cellStyleXfs>
  <cellXfs count="63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 applyAlignment="1">
      <alignment horizontal="center" wrapText="1"/>
    </xf>
    <xf numFmtId="9" fontId="0" fillId="0" borderId="0" xfId="1" applyFont="1"/>
    <xf numFmtId="0" fontId="0" fillId="3" borderId="2" xfId="0" applyFill="1" applyBorder="1"/>
    <xf numFmtId="2" fontId="0" fillId="3" borderId="2" xfId="0" applyNumberFormat="1" applyFill="1" applyBorder="1"/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right" vertical="top"/>
    </xf>
    <xf numFmtId="0" fontId="10" fillId="4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1" xfId="0" applyBorder="1"/>
    <xf numFmtId="0" fontId="10" fillId="0" borderId="0" xfId="0" applyFont="1" applyAlignment="1">
      <alignment horizontal="center" vertical="center"/>
    </xf>
    <xf numFmtId="2" fontId="0" fillId="0" borderId="0" xfId="0" applyNumberFormat="1"/>
    <xf numFmtId="0" fontId="0" fillId="0" borderId="7" xfId="0" applyBorder="1"/>
    <xf numFmtId="2" fontId="0" fillId="0" borderId="7" xfId="0" applyNumberFormat="1" applyBorder="1"/>
    <xf numFmtId="0" fontId="10" fillId="4" borderId="5" xfId="0" applyFont="1" applyFill="1" applyBorder="1" applyAlignment="1">
      <alignment horizontal="center" vertical="center"/>
    </xf>
    <xf numFmtId="0" fontId="0" fillId="5" borderId="2" xfId="0" applyFill="1" applyBorder="1"/>
    <xf numFmtId="164" fontId="0" fillId="3" borderId="2" xfId="0" applyNumberFormat="1" applyFill="1" applyBorder="1"/>
    <xf numFmtId="164" fontId="0" fillId="6" borderId="2" xfId="0" applyNumberFormat="1" applyFill="1" applyBorder="1"/>
    <xf numFmtId="0" fontId="0" fillId="6" borderId="2" xfId="0" applyFill="1" applyBorder="1"/>
    <xf numFmtId="0" fontId="0" fillId="6" borderId="0" xfId="0" applyFill="1"/>
    <xf numFmtId="0" fontId="0" fillId="3" borderId="0" xfId="0" applyFill="1"/>
    <xf numFmtId="0" fontId="0" fillId="5" borderId="0" xfId="0" applyFill="1"/>
    <xf numFmtId="2" fontId="0" fillId="6" borderId="2" xfId="0" applyNumberFormat="1" applyFill="1" applyBorder="1"/>
    <xf numFmtId="0" fontId="0" fillId="5" borderId="5" xfId="0" applyFill="1" applyBorder="1"/>
    <xf numFmtId="2" fontId="0" fillId="3" borderId="5" xfId="0" applyNumberFormat="1" applyFill="1" applyBorder="1"/>
    <xf numFmtId="2" fontId="8" fillId="6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wrapText="1"/>
    </xf>
    <xf numFmtId="0" fontId="0" fillId="7" borderId="0" xfId="0" applyFill="1"/>
    <xf numFmtId="0" fontId="3" fillId="8" borderId="2" xfId="0" applyFont="1" applyFill="1" applyBorder="1" applyAlignment="1">
      <alignment horizontal="left" vertical="top"/>
    </xf>
    <xf numFmtId="165" fontId="3" fillId="8" borderId="2" xfId="0" applyNumberFormat="1" applyFont="1" applyFill="1" applyBorder="1" applyAlignment="1">
      <alignment horizontal="left" vertical="top"/>
    </xf>
    <xf numFmtId="0" fontId="3" fillId="8" borderId="2" xfId="0" applyFont="1" applyFill="1" applyBorder="1" applyAlignment="1">
      <alignment horizontal="right" vertical="top"/>
    </xf>
    <xf numFmtId="0" fontId="0" fillId="8" borderId="0" xfId="0" applyFill="1"/>
    <xf numFmtId="0" fontId="11" fillId="0" borderId="0" xfId="0" applyFont="1" applyAlignment="1">
      <alignment wrapText="1"/>
    </xf>
    <xf numFmtId="0" fontId="3" fillId="0" borderId="2" xfId="0" applyFont="1" applyBorder="1" applyAlignment="1">
      <alignment horizontal="left" vertical="top"/>
    </xf>
    <xf numFmtId="165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2" fillId="2" borderId="8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top"/>
    </xf>
    <xf numFmtId="0" fontId="0" fillId="8" borderId="2" xfId="0" applyFill="1" applyBorder="1"/>
    <xf numFmtId="22" fontId="0" fillId="8" borderId="2" xfId="0" applyNumberFormat="1" applyFill="1" applyBorder="1"/>
    <xf numFmtId="22" fontId="0" fillId="0" borderId="2" xfId="0" applyNumberFormat="1" applyBorder="1"/>
    <xf numFmtId="0" fontId="0" fillId="8" borderId="4" xfId="0" applyFill="1" applyBorder="1"/>
    <xf numFmtId="22" fontId="0" fillId="8" borderId="4" xfId="0" applyNumberFormat="1" applyFill="1" applyBorder="1"/>
    <xf numFmtId="0" fontId="9" fillId="5" borderId="2" xfId="0" applyFont="1" applyFill="1" applyBorder="1"/>
    <xf numFmtId="0" fontId="12" fillId="0" borderId="0" xfId="0" applyFont="1"/>
    <xf numFmtId="164" fontId="9" fillId="6" borderId="2" xfId="0" applyNumberFormat="1" applyFont="1" applyFill="1" applyBorder="1"/>
    <xf numFmtId="164" fontId="3" fillId="8" borderId="2" xfId="0" applyNumberFormat="1" applyFont="1" applyFill="1" applyBorder="1" applyAlignment="1">
      <alignment horizontal="right" vertical="top"/>
    </xf>
    <xf numFmtId="0" fontId="1" fillId="0" borderId="0" xfId="42"/>
    <xf numFmtId="14" fontId="0" fillId="0" borderId="2" xfId="0" applyNumberFormat="1" applyBorder="1"/>
    <xf numFmtId="0" fontId="0" fillId="40" borderId="2" xfId="0" applyFill="1" applyBorder="1"/>
    <xf numFmtId="14" fontId="0" fillId="5" borderId="2" xfId="0" applyNumberFormat="1" applyFill="1" applyBorder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C9854B8A-8723-4420-965A-C842BE327E2B}"/>
    <cellStyle name="Note 2" xfId="43" xr:uid="{1A7E3393-EFB2-4F60-AE83-3A1216E7E622}"/>
    <cellStyle name="Output" xfId="11" builtinId="21" customBuiltin="1"/>
    <cellStyle name="Percent" xfId="1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21</xdr:row>
      <xdr:rowOff>121763</xdr:rowOff>
    </xdr:from>
    <xdr:to>
      <xdr:col>19</xdr:col>
      <xdr:colOff>485775</xdr:colOff>
      <xdr:row>43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CB0D06-AFB9-4F00-8213-B22F1C067B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525" t="12990" r="58347" b="36124"/>
        <a:stretch/>
      </xdr:blipFill>
      <xdr:spPr>
        <a:xfrm>
          <a:off x="6724650" y="4007963"/>
          <a:ext cx="5753100" cy="352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4084-1E76-4831-AAAB-08FF179BB56F}">
  <dimension ref="A1:U90"/>
  <sheetViews>
    <sheetView workbookViewId="0">
      <selection activeCell="G9" sqref="G9"/>
    </sheetView>
  </sheetViews>
  <sheetFormatPr defaultRowHeight="12.75" x14ac:dyDescent="0.2"/>
  <sheetData>
    <row r="1" spans="1:21" ht="15" x14ac:dyDescent="0.25">
      <c r="A1" s="59" t="s">
        <v>332</v>
      </c>
      <c r="B1" s="59" t="s">
        <v>333</v>
      </c>
      <c r="C1" s="59" t="s">
        <v>7</v>
      </c>
      <c r="D1" s="59" t="s">
        <v>334</v>
      </c>
      <c r="E1" s="59" t="s">
        <v>39</v>
      </c>
      <c r="F1" s="59" t="s">
        <v>335</v>
      </c>
      <c r="G1" s="59" t="s">
        <v>336</v>
      </c>
      <c r="H1" s="59" t="s">
        <v>18</v>
      </c>
      <c r="I1" s="59" t="s">
        <v>19</v>
      </c>
      <c r="J1" s="59" t="s">
        <v>20</v>
      </c>
      <c r="K1" s="59" t="s">
        <v>21</v>
      </c>
      <c r="L1" s="59" t="s">
        <v>22</v>
      </c>
      <c r="M1" s="59" t="s">
        <v>23</v>
      </c>
      <c r="N1" s="59" t="s">
        <v>24</v>
      </c>
      <c r="O1" s="59" t="s">
        <v>25</v>
      </c>
      <c r="P1" s="59" t="s">
        <v>26</v>
      </c>
      <c r="Q1" s="59" t="s">
        <v>27</v>
      </c>
      <c r="R1" s="59" t="s">
        <v>337</v>
      </c>
      <c r="S1" s="59" t="s">
        <v>338</v>
      </c>
      <c r="T1" s="59" t="s">
        <v>339</v>
      </c>
      <c r="U1" s="59" t="s">
        <v>340</v>
      </c>
    </row>
    <row r="2" spans="1:21" ht="15" x14ac:dyDescent="0.25">
      <c r="A2" s="59" t="s">
        <v>341</v>
      </c>
      <c r="B2" s="59" t="s">
        <v>16</v>
      </c>
      <c r="C2" s="59" t="s">
        <v>13</v>
      </c>
      <c r="D2" s="59">
        <v>0</v>
      </c>
      <c r="E2" s="59">
        <v>1</v>
      </c>
      <c r="F2" s="59">
        <v>18.2</v>
      </c>
      <c r="G2" s="59">
        <v>0.93</v>
      </c>
      <c r="H2" s="59">
        <v>3.24</v>
      </c>
      <c r="I2" s="59">
        <v>0.44</v>
      </c>
      <c r="J2" s="59">
        <v>4.8099999999999996</v>
      </c>
      <c r="K2" s="59">
        <v>193</v>
      </c>
      <c r="L2" s="59">
        <v>265</v>
      </c>
      <c r="M2" s="59">
        <v>8.2799999999999994</v>
      </c>
      <c r="N2" s="59">
        <v>0.08</v>
      </c>
      <c r="O2" s="59">
        <v>34</v>
      </c>
      <c r="P2" s="59">
        <v>1.58</v>
      </c>
      <c r="Q2" s="59">
        <v>220</v>
      </c>
      <c r="R2" s="59" t="s">
        <v>342</v>
      </c>
      <c r="S2" s="59" t="s">
        <v>342</v>
      </c>
      <c r="T2" s="59">
        <v>5.1098999999999997</v>
      </c>
      <c r="U2" s="59">
        <v>18.818200000000001</v>
      </c>
    </row>
    <row r="3" spans="1:21" ht="15" x14ac:dyDescent="0.25">
      <c r="A3" s="59" t="s">
        <v>341</v>
      </c>
      <c r="B3" s="59" t="s">
        <v>17</v>
      </c>
      <c r="C3" s="59" t="s">
        <v>13</v>
      </c>
      <c r="D3" s="59">
        <v>0</v>
      </c>
      <c r="E3" s="59">
        <v>1</v>
      </c>
      <c r="F3" s="59">
        <v>19.8</v>
      </c>
      <c r="G3" s="59">
        <v>1.04</v>
      </c>
      <c r="H3" s="59">
        <v>3.7</v>
      </c>
      <c r="I3" s="59">
        <v>0.48</v>
      </c>
      <c r="J3" s="59">
        <v>5.62</v>
      </c>
      <c r="K3" s="59">
        <v>259</v>
      </c>
      <c r="L3" s="59">
        <v>267</v>
      </c>
      <c r="M3" s="59">
        <v>7.5</v>
      </c>
      <c r="N3" s="59">
        <v>0.1</v>
      </c>
      <c r="O3" s="59">
        <v>18</v>
      </c>
      <c r="P3" s="59">
        <v>1.92</v>
      </c>
      <c r="Q3" s="59">
        <v>224</v>
      </c>
      <c r="R3" s="59" t="s">
        <v>342</v>
      </c>
      <c r="S3" s="59" t="s">
        <v>342</v>
      </c>
      <c r="T3" s="59">
        <v>5.2525000000000004</v>
      </c>
      <c r="U3" s="59">
        <v>15.625</v>
      </c>
    </row>
    <row r="4" spans="1:21" ht="15" x14ac:dyDescent="0.25">
      <c r="A4" s="59" t="s">
        <v>38</v>
      </c>
      <c r="B4" s="59" t="s">
        <v>14</v>
      </c>
      <c r="C4" s="59" t="s">
        <v>13</v>
      </c>
      <c r="D4" s="59">
        <v>3</v>
      </c>
      <c r="E4" s="59">
        <v>1</v>
      </c>
      <c r="F4" s="59">
        <v>17.5</v>
      </c>
      <c r="G4" s="59">
        <v>1.55</v>
      </c>
      <c r="H4" s="59">
        <v>3.96</v>
      </c>
      <c r="I4" s="59">
        <v>0.6</v>
      </c>
      <c r="J4" s="59">
        <v>6.04</v>
      </c>
      <c r="K4" s="59">
        <v>112.28</v>
      </c>
      <c r="L4" s="59">
        <v>102.44</v>
      </c>
      <c r="M4" s="59">
        <v>7.04</v>
      </c>
      <c r="N4" s="59" t="s">
        <v>343</v>
      </c>
      <c r="O4" s="59">
        <v>16</v>
      </c>
      <c r="P4" s="59">
        <v>2.08</v>
      </c>
      <c r="Q4" s="59">
        <v>217.84</v>
      </c>
      <c r="R4" s="59">
        <v>89</v>
      </c>
      <c r="S4" s="59">
        <v>232</v>
      </c>
      <c r="T4" s="59">
        <v>8.8571000000000009</v>
      </c>
      <c r="U4" s="59">
        <v>11.7333</v>
      </c>
    </row>
    <row r="5" spans="1:21" ht="15" x14ac:dyDescent="0.25">
      <c r="A5" s="59" t="s">
        <v>38</v>
      </c>
      <c r="B5" s="59" t="s">
        <v>15</v>
      </c>
      <c r="C5" s="59" t="s">
        <v>13</v>
      </c>
      <c r="D5" s="59">
        <v>3</v>
      </c>
      <c r="E5" s="59">
        <v>1</v>
      </c>
      <c r="F5" s="59">
        <v>24.6</v>
      </c>
      <c r="G5" s="59">
        <v>1.49</v>
      </c>
      <c r="H5" s="59">
        <v>3.9</v>
      </c>
      <c r="I5" s="59">
        <v>0.54</v>
      </c>
      <c r="J5" s="59">
        <v>6</v>
      </c>
      <c r="K5" s="59">
        <v>113.01</v>
      </c>
      <c r="L5" s="59">
        <v>103.41</v>
      </c>
      <c r="M5" s="59">
        <v>7.71</v>
      </c>
      <c r="N5" s="59">
        <v>0.09</v>
      </c>
      <c r="O5" s="59">
        <v>21</v>
      </c>
      <c r="P5" s="59">
        <v>2.1</v>
      </c>
      <c r="Q5" s="59">
        <v>219.54</v>
      </c>
      <c r="R5" s="59">
        <v>104</v>
      </c>
      <c r="S5" s="59">
        <v>231</v>
      </c>
      <c r="T5" s="59">
        <v>6.0568999999999997</v>
      </c>
      <c r="U5" s="59">
        <v>14.277799999999999</v>
      </c>
    </row>
    <row r="6" spans="1:21" ht="15" x14ac:dyDescent="0.25">
      <c r="A6" s="59" t="s">
        <v>341</v>
      </c>
      <c r="B6" s="59" t="s">
        <v>30</v>
      </c>
      <c r="C6" s="59" t="s">
        <v>13</v>
      </c>
      <c r="D6" s="59">
        <v>0</v>
      </c>
      <c r="E6" s="59">
        <v>2</v>
      </c>
      <c r="F6" s="59">
        <v>18.899999999999999</v>
      </c>
      <c r="G6" s="59">
        <v>0.98</v>
      </c>
      <c r="H6" s="59">
        <v>3.44</v>
      </c>
      <c r="I6" s="59">
        <v>0.5</v>
      </c>
      <c r="J6" s="59">
        <v>4.8600000000000003</v>
      </c>
      <c r="K6" s="59">
        <v>94.78</v>
      </c>
      <c r="L6" s="59">
        <v>302.62</v>
      </c>
      <c r="M6" s="59">
        <v>7.5</v>
      </c>
      <c r="N6" s="59">
        <v>9.6000000000000002E-2</v>
      </c>
      <c r="O6" s="59">
        <v>104</v>
      </c>
      <c r="P6" s="59">
        <v>1.42</v>
      </c>
      <c r="Q6" s="59">
        <v>254.68</v>
      </c>
      <c r="R6" s="59" t="s">
        <v>342</v>
      </c>
      <c r="S6" s="59" t="s">
        <v>342</v>
      </c>
      <c r="T6" s="59">
        <v>5.1852</v>
      </c>
      <c r="U6" s="59">
        <v>15</v>
      </c>
    </row>
    <row r="7" spans="1:21" ht="15" x14ac:dyDescent="0.25">
      <c r="A7" s="59" t="s">
        <v>38</v>
      </c>
      <c r="B7" s="59" t="s">
        <v>31</v>
      </c>
      <c r="C7" s="59" t="s">
        <v>13</v>
      </c>
      <c r="D7" s="59">
        <v>3</v>
      </c>
      <c r="E7" s="59">
        <v>2</v>
      </c>
      <c r="F7" s="59">
        <v>18.600000000000001</v>
      </c>
      <c r="G7" s="59">
        <v>1.46</v>
      </c>
      <c r="H7" s="59">
        <v>3.51</v>
      </c>
      <c r="I7" s="59">
        <v>0.56999999999999995</v>
      </c>
      <c r="J7" s="59">
        <v>5.7</v>
      </c>
      <c r="K7" s="59">
        <v>137.22</v>
      </c>
      <c r="L7" s="59">
        <v>225.18</v>
      </c>
      <c r="M7" s="59">
        <v>8.9700000000000006</v>
      </c>
      <c r="N7" s="59">
        <v>8.6999999999999994E-2</v>
      </c>
      <c r="O7" s="59">
        <v>18</v>
      </c>
      <c r="P7" s="59">
        <v>2.19</v>
      </c>
      <c r="Q7" s="59">
        <v>238.68</v>
      </c>
      <c r="R7" s="59">
        <v>104</v>
      </c>
      <c r="S7" s="59">
        <v>253</v>
      </c>
      <c r="T7" s="59">
        <v>7.8494999999999999</v>
      </c>
      <c r="U7" s="59">
        <v>15.736800000000001</v>
      </c>
    </row>
    <row r="8" spans="1:21" ht="15" x14ac:dyDescent="0.25">
      <c r="A8" s="59" t="s">
        <v>38</v>
      </c>
      <c r="B8" s="59" t="s">
        <v>32</v>
      </c>
      <c r="C8" s="59" t="s">
        <v>13</v>
      </c>
      <c r="D8" s="59">
        <v>3</v>
      </c>
      <c r="E8" s="59">
        <v>2</v>
      </c>
      <c r="F8" s="59">
        <v>18.8</v>
      </c>
      <c r="G8" s="59">
        <v>1.37</v>
      </c>
      <c r="H8" s="59">
        <v>2.94</v>
      </c>
      <c r="I8" s="59">
        <v>0.46</v>
      </c>
      <c r="J8" s="59">
        <v>4.24</v>
      </c>
      <c r="K8" s="59">
        <v>184.86</v>
      </c>
      <c r="L8" s="59">
        <v>413.64</v>
      </c>
      <c r="M8" s="59">
        <v>7.3</v>
      </c>
      <c r="N8" s="59">
        <v>0.30599999999999999</v>
      </c>
      <c r="O8" s="59">
        <v>126</v>
      </c>
      <c r="P8" s="59">
        <v>1.3</v>
      </c>
      <c r="Q8" s="59">
        <v>242.1</v>
      </c>
      <c r="R8" s="59">
        <v>86</v>
      </c>
      <c r="S8" s="59">
        <v>258</v>
      </c>
      <c r="T8" s="59">
        <v>7.2872000000000003</v>
      </c>
      <c r="U8" s="59">
        <v>15.8696</v>
      </c>
    </row>
    <row r="9" spans="1:21" ht="15" x14ac:dyDescent="0.25">
      <c r="A9" s="59" t="s">
        <v>38</v>
      </c>
      <c r="B9" s="59" t="s">
        <v>33</v>
      </c>
      <c r="C9" s="59" t="s">
        <v>13</v>
      </c>
      <c r="D9" s="59">
        <v>3</v>
      </c>
      <c r="E9" s="59">
        <v>2</v>
      </c>
      <c r="F9" s="59">
        <v>18.8</v>
      </c>
      <c r="G9" s="59">
        <v>1.4</v>
      </c>
      <c r="H9" s="59">
        <v>3.4</v>
      </c>
      <c r="I9" s="59">
        <v>0.52</v>
      </c>
      <c r="J9" s="59">
        <v>4.88</v>
      </c>
      <c r="K9" s="59">
        <v>45.98</v>
      </c>
      <c r="L9" s="59">
        <v>67.56</v>
      </c>
      <c r="M9" s="59">
        <v>8.8000000000000007</v>
      </c>
      <c r="N9" s="59">
        <v>0.09</v>
      </c>
      <c r="O9" s="59">
        <v>12</v>
      </c>
      <c r="P9" s="59">
        <v>1.48</v>
      </c>
      <c r="Q9" s="59">
        <v>237</v>
      </c>
      <c r="R9" s="59">
        <v>103</v>
      </c>
      <c r="S9" s="59">
        <v>353</v>
      </c>
      <c r="T9" s="59">
        <v>7.4467999999999996</v>
      </c>
      <c r="U9" s="59">
        <v>16.923100000000002</v>
      </c>
    </row>
    <row r="10" spans="1:21" ht="15" x14ac:dyDescent="0.25">
      <c r="A10" s="59" t="s">
        <v>341</v>
      </c>
      <c r="B10" s="59" t="s">
        <v>344</v>
      </c>
      <c r="C10" s="59" t="s">
        <v>13</v>
      </c>
      <c r="D10" s="59">
        <v>0</v>
      </c>
      <c r="E10" s="59">
        <v>3</v>
      </c>
      <c r="F10" s="59">
        <v>20.9</v>
      </c>
      <c r="G10" s="59">
        <v>1.1000000000000001</v>
      </c>
      <c r="H10" s="59">
        <v>4.2</v>
      </c>
      <c r="I10" s="59">
        <v>0.56999999999999995</v>
      </c>
      <c r="J10" s="59">
        <v>6.57</v>
      </c>
      <c r="K10" s="59">
        <v>103.59</v>
      </c>
      <c r="L10" s="59">
        <v>265.41000000000003</v>
      </c>
      <c r="M10" s="59">
        <v>11.25</v>
      </c>
      <c r="N10" s="59">
        <v>0.249</v>
      </c>
      <c r="O10" s="59">
        <v>48</v>
      </c>
      <c r="P10" s="59">
        <v>2.37</v>
      </c>
      <c r="Q10" s="59">
        <v>155.61000000000001</v>
      </c>
      <c r="R10" s="59">
        <v>140.66999999999999</v>
      </c>
      <c r="S10" s="59">
        <v>312.48</v>
      </c>
      <c r="T10" s="59">
        <v>5.2632000000000003</v>
      </c>
      <c r="U10" s="59">
        <v>19.736799999999999</v>
      </c>
    </row>
    <row r="11" spans="1:21" ht="15" x14ac:dyDescent="0.25">
      <c r="A11" s="59" t="s">
        <v>341</v>
      </c>
      <c r="B11" s="59" t="s">
        <v>345</v>
      </c>
      <c r="C11" s="59" t="s">
        <v>13</v>
      </c>
      <c r="D11" s="59">
        <v>0</v>
      </c>
      <c r="E11" s="59">
        <v>3</v>
      </c>
      <c r="F11" s="59">
        <v>21.8</v>
      </c>
      <c r="G11" s="59">
        <v>1.19</v>
      </c>
      <c r="H11" s="59">
        <v>3.42</v>
      </c>
      <c r="I11" s="59">
        <v>0.52</v>
      </c>
      <c r="J11" s="59">
        <v>5.12</v>
      </c>
      <c r="K11" s="59">
        <v>200.78</v>
      </c>
      <c r="L11" s="59">
        <v>238.04</v>
      </c>
      <c r="M11" s="59" t="s">
        <v>342</v>
      </c>
      <c r="N11" s="59">
        <v>0.15</v>
      </c>
      <c r="O11" s="59">
        <v>34</v>
      </c>
      <c r="P11" s="59">
        <v>1.7</v>
      </c>
      <c r="Q11" s="59">
        <v>187.44</v>
      </c>
      <c r="R11" s="59" t="s">
        <v>342</v>
      </c>
      <c r="S11" s="59" t="s">
        <v>342</v>
      </c>
      <c r="T11" s="59">
        <v>5.4587000000000003</v>
      </c>
      <c r="U11" s="59" t="s">
        <v>342</v>
      </c>
    </row>
    <row r="12" spans="1:21" ht="15" x14ac:dyDescent="0.25">
      <c r="A12" s="59" t="s">
        <v>341</v>
      </c>
      <c r="B12" s="59" t="s">
        <v>346</v>
      </c>
      <c r="C12" s="59" t="s">
        <v>13</v>
      </c>
      <c r="D12" s="59">
        <v>0</v>
      </c>
      <c r="E12" s="59">
        <v>3</v>
      </c>
      <c r="F12" s="59">
        <v>18.3</v>
      </c>
      <c r="G12" s="59">
        <v>0.95</v>
      </c>
      <c r="H12" s="59">
        <v>4.47</v>
      </c>
      <c r="I12" s="59">
        <v>0.66</v>
      </c>
      <c r="J12" s="59">
        <v>6.72</v>
      </c>
      <c r="K12" s="59">
        <v>183.09</v>
      </c>
      <c r="L12" s="59">
        <v>269.19</v>
      </c>
      <c r="M12" s="59" t="s">
        <v>342</v>
      </c>
      <c r="N12" s="59" t="s">
        <v>343</v>
      </c>
      <c r="O12" s="59">
        <v>42</v>
      </c>
      <c r="P12" s="59">
        <v>2.25</v>
      </c>
      <c r="Q12" s="59">
        <v>282.14999999999998</v>
      </c>
      <c r="R12" s="59" t="s">
        <v>342</v>
      </c>
      <c r="S12" s="59" t="s">
        <v>342</v>
      </c>
      <c r="T12" s="59">
        <v>5.1913</v>
      </c>
      <c r="U12" s="59" t="s">
        <v>342</v>
      </c>
    </row>
    <row r="13" spans="1:21" ht="15" x14ac:dyDescent="0.25">
      <c r="A13" s="59" t="s">
        <v>341</v>
      </c>
      <c r="B13" s="59" t="s">
        <v>67</v>
      </c>
      <c r="C13" s="59" t="s">
        <v>13</v>
      </c>
      <c r="D13" s="59">
        <v>0</v>
      </c>
      <c r="E13" s="59">
        <v>3</v>
      </c>
      <c r="F13" s="59">
        <v>19.600000000000001</v>
      </c>
      <c r="G13" s="59">
        <v>0.98</v>
      </c>
      <c r="H13" s="59">
        <v>3.8</v>
      </c>
      <c r="I13" s="59">
        <v>0.57999999999999996</v>
      </c>
      <c r="J13" s="59">
        <v>5.82</v>
      </c>
      <c r="K13" s="59">
        <v>36.299999999999997</v>
      </c>
      <c r="L13" s="59">
        <v>173.48</v>
      </c>
      <c r="M13" s="59" t="s">
        <v>342</v>
      </c>
      <c r="N13" s="59">
        <v>0.28999999999999998</v>
      </c>
      <c r="O13" s="59">
        <v>14</v>
      </c>
      <c r="P13" s="59">
        <v>2.02</v>
      </c>
      <c r="Q13" s="59">
        <v>223.52</v>
      </c>
      <c r="R13" s="59" t="s">
        <v>342</v>
      </c>
      <c r="S13" s="59" t="s">
        <v>342</v>
      </c>
      <c r="T13" s="59">
        <v>5</v>
      </c>
      <c r="U13" s="59" t="s">
        <v>342</v>
      </c>
    </row>
    <row r="14" spans="1:21" ht="15" x14ac:dyDescent="0.25">
      <c r="A14" s="59" t="s">
        <v>341</v>
      </c>
      <c r="B14" s="59" t="s">
        <v>68</v>
      </c>
      <c r="C14" s="59" t="s">
        <v>13</v>
      </c>
      <c r="D14" s="59">
        <v>0</v>
      </c>
      <c r="E14" s="59">
        <v>3</v>
      </c>
      <c r="F14" s="59">
        <v>19</v>
      </c>
      <c r="G14" s="59">
        <v>0.97</v>
      </c>
      <c r="H14" s="59">
        <v>3.6</v>
      </c>
      <c r="I14" s="59">
        <v>0.54</v>
      </c>
      <c r="J14" s="59">
        <v>5.32</v>
      </c>
      <c r="K14" s="59">
        <v>203.06</v>
      </c>
      <c r="L14" s="59">
        <v>255.44</v>
      </c>
      <c r="M14" s="59" t="s">
        <v>342</v>
      </c>
      <c r="N14" s="59">
        <v>5.3999999999999999E-2</v>
      </c>
      <c r="O14" s="59">
        <v>24</v>
      </c>
      <c r="P14" s="59">
        <v>1.72</v>
      </c>
      <c r="Q14" s="59">
        <v>238.04</v>
      </c>
      <c r="R14" s="59" t="s">
        <v>342</v>
      </c>
      <c r="S14" s="59" t="s">
        <v>342</v>
      </c>
      <c r="T14" s="59">
        <v>5.1052999999999997</v>
      </c>
      <c r="U14" s="59" t="s">
        <v>342</v>
      </c>
    </row>
    <row r="15" spans="1:21" ht="15" x14ac:dyDescent="0.25">
      <c r="A15" s="59" t="s">
        <v>347</v>
      </c>
      <c r="B15" s="59" t="s">
        <v>59</v>
      </c>
      <c r="C15" s="59" t="s">
        <v>13</v>
      </c>
      <c r="D15" s="59">
        <v>0.3</v>
      </c>
      <c r="E15" s="59">
        <v>3</v>
      </c>
      <c r="F15" s="59">
        <v>18.899999999999999</v>
      </c>
      <c r="G15" s="59">
        <v>0.91</v>
      </c>
      <c r="H15" s="59">
        <v>4.0599999999999996</v>
      </c>
      <c r="I15" s="59">
        <v>0.57999999999999996</v>
      </c>
      <c r="J15" s="59">
        <v>6.08</v>
      </c>
      <c r="K15" s="59">
        <v>91.08</v>
      </c>
      <c r="L15" s="59">
        <v>139.13999999999999</v>
      </c>
      <c r="M15" s="59">
        <v>8.58</v>
      </c>
      <c r="N15" s="59">
        <v>0.28999999999999998</v>
      </c>
      <c r="O15" s="59">
        <v>18</v>
      </c>
      <c r="P15" s="59">
        <v>2.02</v>
      </c>
      <c r="Q15" s="59">
        <v>305.36</v>
      </c>
      <c r="R15" s="59">
        <v>76.319999999999993</v>
      </c>
      <c r="S15" s="59">
        <v>154.32</v>
      </c>
      <c r="T15" s="59">
        <v>4.8148</v>
      </c>
      <c r="U15" s="59">
        <v>14.793100000000001</v>
      </c>
    </row>
    <row r="16" spans="1:21" ht="15" x14ac:dyDescent="0.25">
      <c r="A16" s="59" t="s">
        <v>347</v>
      </c>
      <c r="B16" s="59" t="s">
        <v>60</v>
      </c>
      <c r="C16" s="59" t="s">
        <v>13</v>
      </c>
      <c r="D16" s="59">
        <v>0.3</v>
      </c>
      <c r="E16" s="59">
        <v>3</v>
      </c>
      <c r="F16" s="59">
        <v>21.3</v>
      </c>
      <c r="G16" s="59">
        <v>1.0900000000000001</v>
      </c>
      <c r="H16" s="59">
        <v>3.98</v>
      </c>
      <c r="I16" s="59">
        <v>0.46</v>
      </c>
      <c r="J16" s="59">
        <v>5.84</v>
      </c>
      <c r="K16" s="59">
        <v>44.6</v>
      </c>
      <c r="L16" s="59">
        <v>241.88</v>
      </c>
      <c r="M16" s="59">
        <v>6.84</v>
      </c>
      <c r="N16" s="59">
        <v>0.29799999999999999</v>
      </c>
      <c r="O16" s="59">
        <v>12</v>
      </c>
      <c r="P16" s="59">
        <v>2.06</v>
      </c>
      <c r="Q16" s="59">
        <v>184.08</v>
      </c>
      <c r="R16" s="59">
        <v>101.1</v>
      </c>
      <c r="S16" s="59">
        <v>210.96</v>
      </c>
      <c r="T16" s="59">
        <v>5.1173999999999999</v>
      </c>
      <c r="U16" s="59">
        <v>14.8696</v>
      </c>
    </row>
    <row r="17" spans="1:21" ht="15" x14ac:dyDescent="0.25">
      <c r="A17" s="59" t="s">
        <v>347</v>
      </c>
      <c r="B17" s="59" t="s">
        <v>61</v>
      </c>
      <c r="C17" s="59" t="s">
        <v>13</v>
      </c>
      <c r="D17" s="59">
        <v>0.3</v>
      </c>
      <c r="E17" s="59">
        <v>3</v>
      </c>
      <c r="F17" s="59">
        <v>19.399999999999999</v>
      </c>
      <c r="G17" s="59">
        <v>1.03</v>
      </c>
      <c r="H17" s="59">
        <v>3.76</v>
      </c>
      <c r="I17" s="59">
        <v>0.52</v>
      </c>
      <c r="J17" s="59">
        <v>5.8</v>
      </c>
      <c r="K17" s="59">
        <v>51.32</v>
      </c>
      <c r="L17" s="59">
        <v>324.12</v>
      </c>
      <c r="M17" s="59">
        <v>8.2799999999999994</v>
      </c>
      <c r="N17" s="59">
        <v>0.34</v>
      </c>
      <c r="O17" s="59">
        <v>12</v>
      </c>
      <c r="P17" s="59">
        <v>2.04</v>
      </c>
      <c r="Q17" s="59">
        <v>206.68</v>
      </c>
      <c r="R17" s="59">
        <v>99</v>
      </c>
      <c r="S17" s="59">
        <v>328.32</v>
      </c>
      <c r="T17" s="59">
        <v>5.3093000000000004</v>
      </c>
      <c r="U17" s="59">
        <v>15.9231</v>
      </c>
    </row>
    <row r="18" spans="1:21" ht="15" x14ac:dyDescent="0.25">
      <c r="A18" s="59" t="s">
        <v>347</v>
      </c>
      <c r="B18" s="59" t="s">
        <v>62</v>
      </c>
      <c r="C18" s="59" t="s">
        <v>13</v>
      </c>
      <c r="D18" s="59">
        <v>0.3</v>
      </c>
      <c r="E18" s="59">
        <v>3</v>
      </c>
      <c r="F18" s="59">
        <v>19</v>
      </c>
      <c r="G18" s="59">
        <v>0.97</v>
      </c>
      <c r="H18" s="59">
        <v>3.26</v>
      </c>
      <c r="I18" s="59">
        <v>0.46</v>
      </c>
      <c r="J18" s="59">
        <v>5</v>
      </c>
      <c r="K18" s="59">
        <v>266.3</v>
      </c>
      <c r="L18" s="59">
        <v>346.12</v>
      </c>
      <c r="M18" s="59">
        <v>5.88</v>
      </c>
      <c r="N18" s="59" t="s">
        <v>343</v>
      </c>
      <c r="O18" s="59">
        <v>30</v>
      </c>
      <c r="P18" s="59">
        <v>1.74</v>
      </c>
      <c r="Q18" s="59">
        <v>195.4</v>
      </c>
      <c r="R18" s="59">
        <v>64.14</v>
      </c>
      <c r="S18" s="59">
        <v>141.54</v>
      </c>
      <c r="T18" s="59">
        <v>5.1052999999999997</v>
      </c>
      <c r="U18" s="59">
        <v>12.7826</v>
      </c>
    </row>
    <row r="19" spans="1:21" ht="15" x14ac:dyDescent="0.25">
      <c r="A19" s="59" t="s">
        <v>347</v>
      </c>
      <c r="B19" s="59" t="s">
        <v>63</v>
      </c>
      <c r="C19" s="59" t="s">
        <v>13</v>
      </c>
      <c r="D19" s="59">
        <v>0.3</v>
      </c>
      <c r="E19" s="59">
        <v>3</v>
      </c>
      <c r="F19" s="59">
        <v>19.7</v>
      </c>
      <c r="G19" s="59">
        <v>1</v>
      </c>
      <c r="H19" s="59">
        <v>3.69</v>
      </c>
      <c r="I19" s="59">
        <v>0.56999999999999995</v>
      </c>
      <c r="J19" s="59">
        <v>5.46</v>
      </c>
      <c r="K19" s="59">
        <v>305.76</v>
      </c>
      <c r="L19" s="59">
        <v>666.27</v>
      </c>
      <c r="M19" s="59">
        <v>6.93</v>
      </c>
      <c r="N19" s="59">
        <v>0.34200000000000003</v>
      </c>
      <c r="O19" s="59">
        <v>42</v>
      </c>
      <c r="P19" s="59">
        <v>1.77</v>
      </c>
      <c r="Q19" s="59">
        <v>215.25</v>
      </c>
      <c r="R19" s="59">
        <v>382.14</v>
      </c>
      <c r="S19" s="59">
        <v>379.5</v>
      </c>
      <c r="T19" s="59">
        <v>5.0761000000000003</v>
      </c>
      <c r="U19" s="59">
        <v>12.1579</v>
      </c>
    </row>
    <row r="20" spans="1:21" ht="15" x14ac:dyDescent="0.25">
      <c r="A20" s="59" t="s">
        <v>38</v>
      </c>
      <c r="B20" s="59" t="s">
        <v>348</v>
      </c>
      <c r="C20" s="59" t="s">
        <v>13</v>
      </c>
      <c r="D20" s="59">
        <v>3</v>
      </c>
      <c r="E20" s="59">
        <v>3</v>
      </c>
      <c r="F20" s="59">
        <v>20.6</v>
      </c>
      <c r="G20" s="59">
        <v>1.7</v>
      </c>
      <c r="H20" s="59">
        <v>3.8</v>
      </c>
      <c r="I20" s="59">
        <v>0.62</v>
      </c>
      <c r="J20" s="59">
        <v>5.98</v>
      </c>
      <c r="K20" s="59">
        <v>288.02</v>
      </c>
      <c r="L20" s="59">
        <v>208.38</v>
      </c>
      <c r="M20" s="59">
        <v>8.76</v>
      </c>
      <c r="N20" s="59">
        <v>0.25800000000000001</v>
      </c>
      <c r="O20" s="59">
        <v>26</v>
      </c>
      <c r="P20" s="59">
        <v>2.1800000000000002</v>
      </c>
      <c r="Q20" s="59">
        <v>204.6</v>
      </c>
      <c r="R20" s="59">
        <v>106</v>
      </c>
      <c r="S20" s="59">
        <v>425</v>
      </c>
      <c r="T20" s="59">
        <v>8.2523999999999997</v>
      </c>
      <c r="U20" s="59">
        <v>14.129</v>
      </c>
    </row>
    <row r="21" spans="1:21" ht="15" x14ac:dyDescent="0.25">
      <c r="A21" s="59" t="s">
        <v>38</v>
      </c>
      <c r="B21" s="59" t="s">
        <v>50</v>
      </c>
      <c r="C21" s="59" t="s">
        <v>13</v>
      </c>
      <c r="D21" s="59">
        <v>3</v>
      </c>
      <c r="E21" s="59">
        <v>3</v>
      </c>
      <c r="F21" s="59">
        <v>20.3</v>
      </c>
      <c r="G21" s="59">
        <v>1.74</v>
      </c>
      <c r="H21" s="59">
        <v>4.04</v>
      </c>
      <c r="I21" s="59">
        <v>0.57999999999999996</v>
      </c>
      <c r="J21" s="59">
        <v>6.24</v>
      </c>
      <c r="K21" s="59">
        <v>222.9</v>
      </c>
      <c r="L21" s="59">
        <v>241.6</v>
      </c>
      <c r="M21" s="59">
        <v>10.66</v>
      </c>
      <c r="N21" s="59">
        <v>0.192</v>
      </c>
      <c r="O21" s="59">
        <v>34</v>
      </c>
      <c r="P21" s="59">
        <v>2.2000000000000002</v>
      </c>
      <c r="Q21" s="59">
        <v>194.6</v>
      </c>
      <c r="R21" s="59">
        <v>113.2</v>
      </c>
      <c r="S21" s="59">
        <v>336.18</v>
      </c>
      <c r="T21" s="59">
        <v>8.5714000000000006</v>
      </c>
      <c r="U21" s="59">
        <v>18.379300000000001</v>
      </c>
    </row>
    <row r="22" spans="1:21" ht="15" x14ac:dyDescent="0.25">
      <c r="A22" s="59" t="s">
        <v>38</v>
      </c>
      <c r="B22" s="59" t="s">
        <v>51</v>
      </c>
      <c r="C22" s="59" t="s">
        <v>13</v>
      </c>
      <c r="D22" s="59">
        <v>3</v>
      </c>
      <c r="E22" s="59">
        <v>3</v>
      </c>
      <c r="F22" s="59">
        <v>21.5</v>
      </c>
      <c r="G22" s="59">
        <v>1.84</v>
      </c>
      <c r="H22" s="59">
        <v>4.71</v>
      </c>
      <c r="I22" s="59">
        <v>0.69</v>
      </c>
      <c r="J22" s="59">
        <v>7.38</v>
      </c>
      <c r="K22" s="59">
        <v>247.74</v>
      </c>
      <c r="L22" s="59">
        <v>507.96</v>
      </c>
      <c r="M22" s="59">
        <v>7.02</v>
      </c>
      <c r="N22" s="59">
        <v>0.45</v>
      </c>
      <c r="O22" s="59">
        <v>135</v>
      </c>
      <c r="P22" s="59">
        <v>2.67</v>
      </c>
      <c r="Q22" s="59">
        <v>211.68</v>
      </c>
      <c r="R22" s="59">
        <v>116.28</v>
      </c>
      <c r="S22" s="59">
        <v>362.61</v>
      </c>
      <c r="T22" s="59">
        <v>8.5580999999999996</v>
      </c>
      <c r="U22" s="59">
        <v>10.1739</v>
      </c>
    </row>
    <row r="23" spans="1:21" ht="15" x14ac:dyDescent="0.25">
      <c r="A23" s="59" t="s">
        <v>38</v>
      </c>
      <c r="B23" s="59" t="s">
        <v>52</v>
      </c>
      <c r="C23" s="59" t="s">
        <v>13</v>
      </c>
      <c r="D23" s="59">
        <v>3</v>
      </c>
      <c r="E23" s="59">
        <v>3</v>
      </c>
      <c r="F23" s="59">
        <v>20.2</v>
      </c>
      <c r="G23" s="59">
        <v>1.89</v>
      </c>
      <c r="H23" s="59">
        <v>3.82</v>
      </c>
      <c r="I23" s="59">
        <v>0.57999999999999996</v>
      </c>
      <c r="J23" s="59">
        <v>5.98</v>
      </c>
      <c r="K23" s="59">
        <v>275.58</v>
      </c>
      <c r="L23" s="59">
        <v>221.38</v>
      </c>
      <c r="M23" s="59">
        <v>10.5</v>
      </c>
      <c r="N23" s="59">
        <v>7.1999999999999995E-2</v>
      </c>
      <c r="O23" s="59">
        <v>44</v>
      </c>
      <c r="P23" s="59">
        <v>2.16</v>
      </c>
      <c r="Q23" s="59">
        <v>215.46</v>
      </c>
      <c r="R23" s="59">
        <v>112.08</v>
      </c>
      <c r="S23" s="59">
        <v>437.32</v>
      </c>
      <c r="T23" s="59">
        <v>9.3564000000000007</v>
      </c>
      <c r="U23" s="59">
        <v>18.103400000000001</v>
      </c>
    </row>
    <row r="24" spans="1:21" ht="15" x14ac:dyDescent="0.25">
      <c r="A24" s="59" t="s">
        <v>38</v>
      </c>
      <c r="B24" s="59" t="s">
        <v>53</v>
      </c>
      <c r="C24" s="59" t="s">
        <v>13</v>
      </c>
      <c r="D24" s="59">
        <v>3</v>
      </c>
      <c r="E24" s="59">
        <v>3</v>
      </c>
      <c r="F24" s="59">
        <v>21.8</v>
      </c>
      <c r="G24" s="59">
        <v>1.92</v>
      </c>
      <c r="H24" s="59">
        <v>3.68</v>
      </c>
      <c r="I24" s="59">
        <v>0.57999999999999996</v>
      </c>
      <c r="J24" s="59">
        <v>5.72</v>
      </c>
      <c r="K24" s="59">
        <v>72.22</v>
      </c>
      <c r="L24" s="59">
        <v>168.24</v>
      </c>
      <c r="M24" s="59">
        <v>8.94</v>
      </c>
      <c r="N24" s="59">
        <v>0.17</v>
      </c>
      <c r="O24" s="59">
        <v>12</v>
      </c>
      <c r="P24" s="59">
        <v>2.04</v>
      </c>
      <c r="Q24" s="59">
        <v>224.92</v>
      </c>
      <c r="R24" s="59">
        <v>116.2</v>
      </c>
      <c r="S24" s="59">
        <v>340.16</v>
      </c>
      <c r="T24" s="59">
        <v>8.8072999999999997</v>
      </c>
      <c r="U24" s="59">
        <v>15.4138</v>
      </c>
    </row>
    <row r="25" spans="1:21" ht="15" x14ac:dyDescent="0.25">
      <c r="A25" s="59" t="s">
        <v>48</v>
      </c>
      <c r="B25" s="59" t="s">
        <v>54</v>
      </c>
      <c r="C25" s="59" t="s">
        <v>13</v>
      </c>
      <c r="D25" s="59">
        <v>6</v>
      </c>
      <c r="E25" s="59">
        <v>3</v>
      </c>
      <c r="F25" s="59">
        <v>21.1</v>
      </c>
      <c r="G25" s="59">
        <v>2.33</v>
      </c>
      <c r="H25" s="59">
        <v>4.22</v>
      </c>
      <c r="I25" s="59">
        <v>0.6</v>
      </c>
      <c r="J25" s="59">
        <v>6.76</v>
      </c>
      <c r="K25" s="59">
        <v>241.04</v>
      </c>
      <c r="L25" s="59">
        <v>362.02</v>
      </c>
      <c r="M25" s="59">
        <v>10.72</v>
      </c>
      <c r="N25" s="59">
        <v>0.108</v>
      </c>
      <c r="O25" s="59">
        <v>36</v>
      </c>
      <c r="P25" s="59">
        <v>2.54</v>
      </c>
      <c r="Q25" s="59">
        <v>188.54</v>
      </c>
      <c r="R25" s="59">
        <v>136</v>
      </c>
      <c r="S25" s="59">
        <v>516.04</v>
      </c>
      <c r="T25" s="59">
        <v>11.0427</v>
      </c>
      <c r="U25" s="59">
        <v>17.866700000000002</v>
      </c>
    </row>
    <row r="26" spans="1:21" ht="15" x14ac:dyDescent="0.25">
      <c r="A26" s="59" t="s">
        <v>48</v>
      </c>
      <c r="B26" s="59" t="s">
        <v>54</v>
      </c>
      <c r="C26" s="59" t="s">
        <v>13</v>
      </c>
      <c r="D26" s="59">
        <v>6</v>
      </c>
      <c r="E26" s="59">
        <v>3</v>
      </c>
      <c r="F26" s="59">
        <v>21.1</v>
      </c>
      <c r="G26" s="59">
        <v>2.33</v>
      </c>
      <c r="H26" s="59">
        <v>4.22</v>
      </c>
      <c r="I26" s="59">
        <v>0.6</v>
      </c>
      <c r="J26" s="59">
        <v>6.76</v>
      </c>
      <c r="K26" s="59">
        <v>241.04</v>
      </c>
      <c r="L26" s="59">
        <v>362.02</v>
      </c>
      <c r="M26" s="59">
        <v>10.72</v>
      </c>
      <c r="N26" s="59">
        <v>0.108</v>
      </c>
      <c r="O26" s="59">
        <v>36</v>
      </c>
      <c r="P26" s="59">
        <v>2.54</v>
      </c>
      <c r="Q26" s="59">
        <v>188.54</v>
      </c>
      <c r="R26" s="59">
        <v>136</v>
      </c>
      <c r="S26" s="59">
        <v>516.04</v>
      </c>
      <c r="T26" s="59">
        <v>11.0427</v>
      </c>
      <c r="U26" s="59">
        <v>17.866700000000002</v>
      </c>
    </row>
    <row r="27" spans="1:21" ht="15" x14ac:dyDescent="0.25">
      <c r="A27" s="59" t="s">
        <v>48</v>
      </c>
      <c r="B27" s="59" t="s">
        <v>55</v>
      </c>
      <c r="C27" s="59" t="s">
        <v>13</v>
      </c>
      <c r="D27" s="59">
        <v>6</v>
      </c>
      <c r="E27" s="59">
        <v>3</v>
      </c>
      <c r="F27" s="59">
        <v>21</v>
      </c>
      <c r="G27" s="59">
        <v>2.63</v>
      </c>
      <c r="H27" s="59">
        <v>4.6399999999999997</v>
      </c>
      <c r="I27" s="59">
        <v>0.68</v>
      </c>
      <c r="J27" s="59">
        <v>7.24</v>
      </c>
      <c r="K27" s="59">
        <v>5351.52</v>
      </c>
      <c r="L27" s="59">
        <v>2156.64</v>
      </c>
      <c r="M27" s="59">
        <v>10</v>
      </c>
      <c r="N27" s="59">
        <v>0.27600000000000002</v>
      </c>
      <c r="O27" s="59">
        <v>176</v>
      </c>
      <c r="P27" s="59">
        <v>2.6</v>
      </c>
      <c r="Q27" s="59">
        <v>392.4</v>
      </c>
      <c r="R27" s="59">
        <v>130</v>
      </c>
      <c r="S27" s="59">
        <v>257.49</v>
      </c>
      <c r="T27" s="59">
        <v>12.5238</v>
      </c>
      <c r="U27" s="59">
        <v>14.7059</v>
      </c>
    </row>
    <row r="28" spans="1:21" ht="15" x14ac:dyDescent="0.25">
      <c r="A28" s="59" t="s">
        <v>48</v>
      </c>
      <c r="B28" s="59" t="s">
        <v>56</v>
      </c>
      <c r="C28" s="59" t="s">
        <v>13</v>
      </c>
      <c r="D28" s="59">
        <v>6</v>
      </c>
      <c r="E28" s="59">
        <v>3</v>
      </c>
      <c r="F28" s="59">
        <v>20.7</v>
      </c>
      <c r="G28" s="59">
        <v>2.35</v>
      </c>
      <c r="H28" s="59">
        <v>3.66</v>
      </c>
      <c r="I28" s="59">
        <v>0.56000000000000005</v>
      </c>
      <c r="J28" s="59">
        <v>5.82</v>
      </c>
      <c r="K28" s="59">
        <v>302.02</v>
      </c>
      <c r="L28" s="59">
        <v>351.64</v>
      </c>
      <c r="M28" s="59">
        <v>7.16</v>
      </c>
      <c r="N28" s="59">
        <v>0.318</v>
      </c>
      <c r="O28" s="59">
        <v>138</v>
      </c>
      <c r="P28" s="59">
        <v>2.16</v>
      </c>
      <c r="Q28" s="59">
        <v>229.04</v>
      </c>
      <c r="R28" s="59">
        <v>118</v>
      </c>
      <c r="S28" s="59">
        <v>311.18</v>
      </c>
      <c r="T28" s="59">
        <v>11.3527</v>
      </c>
      <c r="U28" s="59">
        <v>12.7857</v>
      </c>
    </row>
    <row r="29" spans="1:21" ht="15" x14ac:dyDescent="0.25">
      <c r="A29" s="59" t="s">
        <v>48</v>
      </c>
      <c r="B29" s="59" t="s">
        <v>57</v>
      </c>
      <c r="C29" s="59" t="s">
        <v>13</v>
      </c>
      <c r="D29" s="59">
        <v>6</v>
      </c>
      <c r="E29" s="59">
        <v>3</v>
      </c>
      <c r="F29" s="59">
        <v>21.2</v>
      </c>
      <c r="G29" s="59">
        <v>2.42</v>
      </c>
      <c r="H29" s="59">
        <v>4.0199999999999996</v>
      </c>
      <c r="I29" s="59">
        <v>0.56999999999999995</v>
      </c>
      <c r="J29" s="59">
        <v>6.27</v>
      </c>
      <c r="K29" s="59">
        <v>304.29000000000002</v>
      </c>
      <c r="L29" s="59">
        <v>457.29</v>
      </c>
      <c r="M29" s="59">
        <v>7.8</v>
      </c>
      <c r="N29" s="59">
        <v>0.378</v>
      </c>
      <c r="O29" s="59">
        <v>63</v>
      </c>
      <c r="P29" s="59">
        <v>2.25</v>
      </c>
      <c r="Q29" s="59">
        <v>213.99</v>
      </c>
      <c r="R29" s="59">
        <v>138.27000000000001</v>
      </c>
      <c r="S29" s="59">
        <v>316</v>
      </c>
      <c r="T29" s="59">
        <v>11.415100000000001</v>
      </c>
      <c r="U29" s="59">
        <v>13.684200000000001</v>
      </c>
    </row>
    <row r="30" spans="1:21" ht="15" x14ac:dyDescent="0.25">
      <c r="A30" s="59" t="s">
        <v>48</v>
      </c>
      <c r="B30" s="59" t="s">
        <v>58</v>
      </c>
      <c r="C30" s="59" t="s">
        <v>13</v>
      </c>
      <c r="D30" s="59">
        <v>6</v>
      </c>
      <c r="E30" s="59">
        <v>3</v>
      </c>
      <c r="F30" s="59">
        <v>21.3</v>
      </c>
      <c r="G30" s="59">
        <v>2.56</v>
      </c>
      <c r="H30" s="59">
        <v>3.02</v>
      </c>
      <c r="I30" s="59">
        <v>0.46</v>
      </c>
      <c r="J30" s="59">
        <v>4.66</v>
      </c>
      <c r="K30" s="59">
        <v>254.56</v>
      </c>
      <c r="L30" s="59">
        <v>384.86</v>
      </c>
      <c r="M30" s="59">
        <v>8.2200000000000006</v>
      </c>
      <c r="N30" s="59">
        <v>0.23400000000000001</v>
      </c>
      <c r="O30" s="59">
        <v>40</v>
      </c>
      <c r="P30" s="59">
        <v>1.64</v>
      </c>
      <c r="Q30" s="59">
        <v>149.97999999999999</v>
      </c>
      <c r="R30" s="59">
        <v>103</v>
      </c>
      <c r="S30" s="59">
        <v>279</v>
      </c>
      <c r="T30" s="59">
        <v>12.018800000000001</v>
      </c>
      <c r="U30" s="59">
        <v>17.869599999999998</v>
      </c>
    </row>
    <row r="31" spans="1:21" ht="15" x14ac:dyDescent="0.25">
      <c r="A31" s="59" t="s">
        <v>341</v>
      </c>
      <c r="B31" s="59" t="s">
        <v>73</v>
      </c>
      <c r="C31" s="59" t="s">
        <v>13</v>
      </c>
      <c r="D31" s="59">
        <v>0</v>
      </c>
      <c r="E31" s="59">
        <v>4</v>
      </c>
      <c r="F31" s="59">
        <v>19.2</v>
      </c>
      <c r="G31" s="59">
        <v>1.03</v>
      </c>
      <c r="H31" s="59">
        <v>3.02</v>
      </c>
      <c r="I31" s="59">
        <v>0.4</v>
      </c>
      <c r="J31" s="59">
        <v>4.4800000000000004</v>
      </c>
      <c r="K31" s="59">
        <v>46.62</v>
      </c>
      <c r="L31" s="59">
        <v>320.02</v>
      </c>
      <c r="M31" s="59">
        <v>6.52</v>
      </c>
      <c r="N31" s="59">
        <v>0.53400000000000003</v>
      </c>
      <c r="O31" s="59">
        <v>22</v>
      </c>
      <c r="P31" s="59">
        <v>1.46</v>
      </c>
      <c r="Q31" s="59">
        <v>222.74</v>
      </c>
      <c r="R31" s="59">
        <v>107.92</v>
      </c>
      <c r="S31" s="59">
        <v>179.34</v>
      </c>
      <c r="T31" s="59">
        <v>5.3646000000000003</v>
      </c>
      <c r="U31" s="59">
        <v>16.3</v>
      </c>
    </row>
    <row r="32" spans="1:21" ht="15" x14ac:dyDescent="0.25">
      <c r="A32" s="59" t="s">
        <v>341</v>
      </c>
      <c r="B32" s="59" t="s">
        <v>74</v>
      </c>
      <c r="C32" s="59" t="s">
        <v>13</v>
      </c>
      <c r="D32" s="59">
        <v>0</v>
      </c>
      <c r="E32" s="59">
        <v>4</v>
      </c>
      <c r="F32" s="59">
        <v>18.3</v>
      </c>
      <c r="G32" s="59">
        <v>0.93</v>
      </c>
      <c r="H32" s="59">
        <v>2.48</v>
      </c>
      <c r="I32" s="59">
        <v>0.32</v>
      </c>
      <c r="J32" s="59">
        <v>3.66</v>
      </c>
      <c r="K32" s="59">
        <v>42.14</v>
      </c>
      <c r="L32" s="59">
        <v>174.52</v>
      </c>
      <c r="M32" s="59">
        <v>4.5999999999999996</v>
      </c>
      <c r="N32" s="59">
        <v>0.02</v>
      </c>
      <c r="O32" s="59">
        <v>16</v>
      </c>
      <c r="P32" s="59">
        <v>1.18</v>
      </c>
      <c r="Q32" s="59">
        <v>154.08000000000001</v>
      </c>
      <c r="R32" s="59">
        <v>101</v>
      </c>
      <c r="S32" s="59" t="s">
        <v>349</v>
      </c>
      <c r="T32" s="59">
        <v>5.0819999999999999</v>
      </c>
      <c r="U32" s="59">
        <v>14.375</v>
      </c>
    </row>
    <row r="33" spans="1:21" ht="15" x14ac:dyDescent="0.25">
      <c r="A33" s="59" t="s">
        <v>341</v>
      </c>
      <c r="B33" s="59" t="s">
        <v>75</v>
      </c>
      <c r="C33" s="59" t="s">
        <v>13</v>
      </c>
      <c r="D33" s="59">
        <v>0</v>
      </c>
      <c r="E33" s="59">
        <v>4</v>
      </c>
      <c r="F33" s="59">
        <v>19</v>
      </c>
      <c r="G33" s="59">
        <v>0.99</v>
      </c>
      <c r="H33" s="59">
        <v>2.96</v>
      </c>
      <c r="I33" s="59">
        <v>0.4</v>
      </c>
      <c r="J33" s="59">
        <v>4.4000000000000004</v>
      </c>
      <c r="K33" s="59">
        <v>30.6</v>
      </c>
      <c r="L33" s="59">
        <v>77.58</v>
      </c>
      <c r="M33" s="59">
        <v>6.72</v>
      </c>
      <c r="N33" s="59">
        <v>0.14599999999999999</v>
      </c>
      <c r="O33" s="59">
        <v>16</v>
      </c>
      <c r="P33" s="59">
        <v>1.44</v>
      </c>
      <c r="Q33" s="59">
        <v>237.04</v>
      </c>
      <c r="R33" s="59">
        <v>55.11</v>
      </c>
      <c r="S33" s="59">
        <v>178.08</v>
      </c>
      <c r="T33" s="59">
        <v>5.2104999999999997</v>
      </c>
      <c r="U33" s="59">
        <v>16.8</v>
      </c>
    </row>
    <row r="34" spans="1:21" ht="15" x14ac:dyDescent="0.25">
      <c r="A34" s="59" t="s">
        <v>341</v>
      </c>
      <c r="B34" s="59" t="s">
        <v>76</v>
      </c>
      <c r="C34" s="59" t="s">
        <v>13</v>
      </c>
      <c r="D34" s="59">
        <v>0</v>
      </c>
      <c r="E34" s="59">
        <v>4</v>
      </c>
      <c r="F34" s="59">
        <v>17.600000000000001</v>
      </c>
      <c r="G34" s="59">
        <v>0.91</v>
      </c>
      <c r="H34" s="59">
        <v>3.12</v>
      </c>
      <c r="I34" s="59">
        <v>0.42</v>
      </c>
      <c r="J34" s="59">
        <v>4.5599999999999996</v>
      </c>
      <c r="K34" s="59">
        <v>25.86</v>
      </c>
      <c r="L34" s="59">
        <v>62.02</v>
      </c>
      <c r="M34" s="59">
        <v>8.6999999999999993</v>
      </c>
      <c r="N34" s="59">
        <v>0.51200000000000001</v>
      </c>
      <c r="O34" s="59">
        <v>16</v>
      </c>
      <c r="P34" s="59">
        <v>1.44</v>
      </c>
      <c r="Q34" s="59">
        <v>216.16</v>
      </c>
      <c r="R34" s="59">
        <v>93.4</v>
      </c>
      <c r="S34" s="59">
        <v>159.88</v>
      </c>
      <c r="T34" s="59">
        <v>5.1704999999999997</v>
      </c>
      <c r="U34" s="59">
        <v>20.714300000000001</v>
      </c>
    </row>
    <row r="35" spans="1:21" ht="15" x14ac:dyDescent="0.25">
      <c r="A35" s="59" t="s">
        <v>319</v>
      </c>
      <c r="B35" s="59" t="s">
        <v>87</v>
      </c>
      <c r="C35" s="59" t="s">
        <v>13</v>
      </c>
      <c r="D35" s="59">
        <v>0.04</v>
      </c>
      <c r="E35" s="59">
        <v>4</v>
      </c>
      <c r="F35" s="59">
        <v>18.100000000000001</v>
      </c>
      <c r="G35" s="59">
        <v>0.96</v>
      </c>
      <c r="H35" s="59">
        <v>3.06</v>
      </c>
      <c r="I35" s="59">
        <v>0.4</v>
      </c>
      <c r="J35" s="59">
        <v>4.4800000000000004</v>
      </c>
      <c r="K35" s="59">
        <v>27.44</v>
      </c>
      <c r="L35" s="59">
        <v>74.459999999999994</v>
      </c>
      <c r="M35" s="59">
        <v>7.98</v>
      </c>
      <c r="N35" s="59">
        <v>0.53600000000000003</v>
      </c>
      <c r="O35" s="59">
        <v>14</v>
      </c>
      <c r="P35" s="59">
        <v>1.42</v>
      </c>
      <c r="Q35" s="59">
        <v>210.6</v>
      </c>
      <c r="R35" s="59">
        <v>101.38</v>
      </c>
      <c r="S35" s="59">
        <v>212.58</v>
      </c>
      <c r="T35" s="59">
        <v>5.3038999999999996</v>
      </c>
      <c r="U35" s="59">
        <v>19.95</v>
      </c>
    </row>
    <row r="36" spans="1:21" ht="15" x14ac:dyDescent="0.25">
      <c r="A36" s="59" t="s">
        <v>319</v>
      </c>
      <c r="B36" s="59" t="s">
        <v>88</v>
      </c>
      <c r="C36" s="59" t="s">
        <v>13</v>
      </c>
      <c r="D36" s="59">
        <v>0.04</v>
      </c>
      <c r="E36" s="59">
        <v>4</v>
      </c>
      <c r="F36" s="59">
        <v>18.3</v>
      </c>
      <c r="G36" s="59">
        <v>0.96</v>
      </c>
      <c r="H36" s="59">
        <v>2.3199999999999998</v>
      </c>
      <c r="I36" s="59">
        <v>0.32</v>
      </c>
      <c r="J36" s="59">
        <v>3.44</v>
      </c>
      <c r="K36" s="59">
        <v>28</v>
      </c>
      <c r="L36" s="59">
        <v>103.38</v>
      </c>
      <c r="M36" s="59">
        <v>5.62</v>
      </c>
      <c r="N36" s="59">
        <v>0.46200000000000002</v>
      </c>
      <c r="O36" s="59">
        <v>12</v>
      </c>
      <c r="P36" s="59">
        <v>1.1200000000000001</v>
      </c>
      <c r="Q36" s="59">
        <v>176.16</v>
      </c>
      <c r="R36" s="59">
        <v>78.540000000000006</v>
      </c>
      <c r="S36" s="59">
        <v>111.48</v>
      </c>
      <c r="T36" s="59">
        <v>5.2458999999999998</v>
      </c>
      <c r="U36" s="59">
        <v>17.5625</v>
      </c>
    </row>
    <row r="37" spans="1:21" ht="15" x14ac:dyDescent="0.25">
      <c r="A37" s="59" t="s">
        <v>319</v>
      </c>
      <c r="B37" s="59" t="s">
        <v>89</v>
      </c>
      <c r="C37" s="59" t="s">
        <v>13</v>
      </c>
      <c r="D37" s="59">
        <v>0.04</v>
      </c>
      <c r="E37" s="59">
        <v>4</v>
      </c>
      <c r="F37" s="59">
        <v>17.5</v>
      </c>
      <c r="G37" s="59">
        <v>0.92</v>
      </c>
      <c r="H37" s="59">
        <v>3</v>
      </c>
      <c r="I37" s="59">
        <v>0.39</v>
      </c>
      <c r="J37" s="59">
        <v>4.32</v>
      </c>
      <c r="K37" s="59">
        <v>42</v>
      </c>
      <c r="L37" s="59">
        <v>118.59</v>
      </c>
      <c r="M37" s="59">
        <v>6.9</v>
      </c>
      <c r="N37" s="59">
        <v>0.03</v>
      </c>
      <c r="O37" s="59">
        <v>27</v>
      </c>
      <c r="P37" s="59">
        <v>1.32</v>
      </c>
      <c r="Q37" s="59">
        <v>227.49</v>
      </c>
      <c r="R37" s="59">
        <v>106.98</v>
      </c>
      <c r="S37" s="59">
        <v>167.67</v>
      </c>
      <c r="T37" s="59">
        <v>5.2571000000000003</v>
      </c>
      <c r="U37" s="59">
        <v>17.692299999999999</v>
      </c>
    </row>
    <row r="38" spans="1:21" ht="15" x14ac:dyDescent="0.25">
      <c r="A38" s="59" t="s">
        <v>319</v>
      </c>
      <c r="B38" s="59" t="s">
        <v>90</v>
      </c>
      <c r="C38" s="59" t="s">
        <v>13</v>
      </c>
      <c r="D38" s="59">
        <v>0.04</v>
      </c>
      <c r="E38" s="59">
        <v>4</v>
      </c>
      <c r="F38" s="59">
        <v>18</v>
      </c>
      <c r="G38" s="59">
        <v>0.88</v>
      </c>
      <c r="H38" s="59">
        <v>3.03</v>
      </c>
      <c r="I38" s="59">
        <v>0.39</v>
      </c>
      <c r="J38" s="59">
        <v>4.47</v>
      </c>
      <c r="K38" s="59">
        <v>28.74</v>
      </c>
      <c r="L38" s="59">
        <v>76.56</v>
      </c>
      <c r="M38" s="59">
        <v>7.5</v>
      </c>
      <c r="N38" s="59">
        <v>0.71099999999999997</v>
      </c>
      <c r="O38" s="59">
        <v>12</v>
      </c>
      <c r="P38" s="59">
        <v>1.44</v>
      </c>
      <c r="Q38" s="59">
        <v>223.05</v>
      </c>
      <c r="R38" s="59">
        <v>109.65</v>
      </c>
      <c r="S38" s="59">
        <v>218.22</v>
      </c>
      <c r="T38" s="59">
        <v>4.8888999999999996</v>
      </c>
      <c r="U38" s="59">
        <v>19.230799999999999</v>
      </c>
    </row>
    <row r="39" spans="1:21" ht="15" x14ac:dyDescent="0.25">
      <c r="A39" s="59" t="s">
        <v>319</v>
      </c>
      <c r="B39" s="59" t="s">
        <v>91</v>
      </c>
      <c r="C39" s="59" t="s">
        <v>13</v>
      </c>
      <c r="D39" s="59">
        <v>0.04</v>
      </c>
      <c r="E39" s="59">
        <v>4</v>
      </c>
      <c r="F39" s="59">
        <v>18.5</v>
      </c>
      <c r="G39" s="59">
        <v>1</v>
      </c>
      <c r="H39" s="59">
        <v>3.16</v>
      </c>
      <c r="I39" s="59">
        <v>0.42</v>
      </c>
      <c r="J39" s="59">
        <v>4.7</v>
      </c>
      <c r="K39" s="59">
        <v>32.28</v>
      </c>
      <c r="L39" s="59">
        <v>62.84</v>
      </c>
      <c r="M39" s="59">
        <v>7.42</v>
      </c>
      <c r="N39" s="59">
        <v>0.02</v>
      </c>
      <c r="O39" s="59">
        <v>14</v>
      </c>
      <c r="P39" s="59">
        <v>1.54</v>
      </c>
      <c r="Q39" s="59">
        <v>208.44</v>
      </c>
      <c r="R39" s="59">
        <v>99.66</v>
      </c>
      <c r="S39" s="59">
        <v>214.32</v>
      </c>
      <c r="T39" s="59">
        <v>5.4054000000000002</v>
      </c>
      <c r="U39" s="59">
        <v>17.666699999999999</v>
      </c>
    </row>
    <row r="40" spans="1:21" ht="15" x14ac:dyDescent="0.25">
      <c r="A40" s="59" t="s">
        <v>319</v>
      </c>
      <c r="B40" s="59" t="s">
        <v>92</v>
      </c>
      <c r="C40" s="59" t="s">
        <v>13</v>
      </c>
      <c r="D40" s="59">
        <v>0.04</v>
      </c>
      <c r="E40" s="59">
        <v>4</v>
      </c>
      <c r="F40" s="59">
        <v>18.7</v>
      </c>
      <c r="G40" s="59">
        <v>0.97</v>
      </c>
      <c r="H40" s="59">
        <v>2.8</v>
      </c>
      <c r="I40" s="59">
        <v>0.38</v>
      </c>
      <c r="J40" s="59">
        <v>4.0999999999999996</v>
      </c>
      <c r="K40" s="59">
        <v>41.58</v>
      </c>
      <c r="L40" s="59">
        <v>210</v>
      </c>
      <c r="M40" s="59">
        <v>7.72</v>
      </c>
      <c r="N40" s="59">
        <v>0.51</v>
      </c>
      <c r="O40" s="59">
        <v>20</v>
      </c>
      <c r="P40" s="59">
        <v>1.3</v>
      </c>
      <c r="Q40" s="59">
        <v>211.48</v>
      </c>
      <c r="R40" s="59">
        <v>94.74</v>
      </c>
      <c r="S40" s="59" t="s">
        <v>349</v>
      </c>
      <c r="T40" s="59">
        <v>5.1871999999999998</v>
      </c>
      <c r="U40" s="59">
        <v>20.315799999999999</v>
      </c>
    </row>
    <row r="41" spans="1:21" ht="15" x14ac:dyDescent="0.25">
      <c r="A41" s="59" t="s">
        <v>320</v>
      </c>
      <c r="B41" s="59" t="s">
        <v>93</v>
      </c>
      <c r="C41" s="59" t="s">
        <v>13</v>
      </c>
      <c r="D41" s="59">
        <v>0.3</v>
      </c>
      <c r="E41" s="59">
        <v>4</v>
      </c>
      <c r="F41" s="59">
        <v>20.3</v>
      </c>
      <c r="G41" s="59">
        <v>1.1299999999999999</v>
      </c>
      <c r="H41" s="59">
        <v>2.88</v>
      </c>
      <c r="I41" s="59">
        <v>0.33</v>
      </c>
      <c r="J41" s="59">
        <v>4.41</v>
      </c>
      <c r="K41" s="59">
        <v>95.61</v>
      </c>
      <c r="L41" s="59">
        <v>294.69</v>
      </c>
      <c r="M41" s="59">
        <v>8.2799999999999994</v>
      </c>
      <c r="N41" s="59">
        <v>0.753</v>
      </c>
      <c r="O41" s="59">
        <v>18</v>
      </c>
      <c r="P41" s="59">
        <v>1.53</v>
      </c>
      <c r="Q41" s="59">
        <v>138.66</v>
      </c>
      <c r="R41" s="59">
        <v>128.04</v>
      </c>
      <c r="S41" s="59">
        <v>254.67</v>
      </c>
      <c r="T41" s="59">
        <v>5.5664999999999996</v>
      </c>
      <c r="U41" s="59">
        <v>25.090900000000001</v>
      </c>
    </row>
    <row r="42" spans="1:21" ht="15" x14ac:dyDescent="0.25">
      <c r="A42" s="59" t="s">
        <v>320</v>
      </c>
      <c r="B42" s="59" t="s">
        <v>94</v>
      </c>
      <c r="C42" s="59" t="s">
        <v>13</v>
      </c>
      <c r="D42" s="59">
        <v>0.3</v>
      </c>
      <c r="E42" s="59">
        <v>4</v>
      </c>
      <c r="F42" s="59">
        <v>19.8</v>
      </c>
      <c r="G42" s="59">
        <v>1.04</v>
      </c>
      <c r="H42" s="59">
        <v>3.48</v>
      </c>
      <c r="I42" s="59">
        <v>0.44</v>
      </c>
      <c r="J42" s="59">
        <v>5.28</v>
      </c>
      <c r="K42" s="59">
        <v>39.28</v>
      </c>
      <c r="L42" s="59">
        <v>97.12</v>
      </c>
      <c r="M42" s="59">
        <v>9.0399999999999991</v>
      </c>
      <c r="N42" s="59">
        <v>0.67600000000000005</v>
      </c>
      <c r="O42" s="59">
        <v>16</v>
      </c>
      <c r="P42" s="59">
        <v>1.8</v>
      </c>
      <c r="Q42" s="59">
        <v>112.16</v>
      </c>
      <c r="R42" s="59">
        <v>169.6</v>
      </c>
      <c r="S42" s="59" t="s">
        <v>349</v>
      </c>
      <c r="T42" s="59">
        <v>5.2525000000000004</v>
      </c>
      <c r="U42" s="59">
        <v>20.545500000000001</v>
      </c>
    </row>
    <row r="43" spans="1:21" ht="15" x14ac:dyDescent="0.25">
      <c r="A43" s="59" t="s">
        <v>320</v>
      </c>
      <c r="B43" s="59" t="s">
        <v>95</v>
      </c>
      <c r="C43" s="59" t="s">
        <v>13</v>
      </c>
      <c r="D43" s="59">
        <v>0.3</v>
      </c>
      <c r="E43" s="59">
        <v>4</v>
      </c>
      <c r="F43" s="59">
        <v>19</v>
      </c>
      <c r="G43" s="59">
        <v>0.93</v>
      </c>
      <c r="H43" s="59">
        <v>3.06</v>
      </c>
      <c r="I43" s="59">
        <v>0.38</v>
      </c>
      <c r="J43" s="59">
        <v>4.58</v>
      </c>
      <c r="K43" s="59">
        <v>33.5</v>
      </c>
      <c r="L43" s="59">
        <v>69.48</v>
      </c>
      <c r="M43" s="59">
        <v>7.78</v>
      </c>
      <c r="N43" s="59">
        <v>0.02</v>
      </c>
      <c r="O43" s="59">
        <v>12</v>
      </c>
      <c r="P43" s="59">
        <v>1.52</v>
      </c>
      <c r="Q43" s="59">
        <v>246.96</v>
      </c>
      <c r="R43" s="59">
        <v>127.78</v>
      </c>
      <c r="S43" s="59">
        <v>208.54</v>
      </c>
      <c r="T43" s="59">
        <v>4.8947000000000003</v>
      </c>
      <c r="U43" s="59">
        <v>20.473700000000001</v>
      </c>
    </row>
    <row r="44" spans="1:21" ht="15" x14ac:dyDescent="0.25">
      <c r="A44" s="59" t="s">
        <v>320</v>
      </c>
      <c r="B44" s="59" t="s">
        <v>96</v>
      </c>
      <c r="C44" s="59" t="s">
        <v>13</v>
      </c>
      <c r="D44" s="59">
        <v>0.3</v>
      </c>
      <c r="E44" s="59">
        <v>4</v>
      </c>
      <c r="F44" s="59">
        <v>19.8</v>
      </c>
      <c r="G44" s="59">
        <v>1.04</v>
      </c>
      <c r="H44" s="59">
        <v>3.1</v>
      </c>
      <c r="I44" s="59">
        <v>0.38</v>
      </c>
      <c r="J44" s="59">
        <v>4.66</v>
      </c>
      <c r="K44" s="59">
        <v>48.2</v>
      </c>
      <c r="L44" s="59">
        <v>168.44</v>
      </c>
      <c r="M44" s="59">
        <v>8.02</v>
      </c>
      <c r="N44" s="59">
        <v>0.33200000000000002</v>
      </c>
      <c r="O44" s="59">
        <v>14</v>
      </c>
      <c r="P44" s="59">
        <v>1.56</v>
      </c>
      <c r="Q44" s="59">
        <v>219.8</v>
      </c>
      <c r="R44" s="59">
        <v>111.38</v>
      </c>
      <c r="S44" s="59">
        <v>178.22</v>
      </c>
      <c r="T44" s="59">
        <v>5.2525000000000004</v>
      </c>
      <c r="U44" s="59">
        <v>21.1053</v>
      </c>
    </row>
    <row r="45" spans="1:21" ht="15" x14ac:dyDescent="0.25">
      <c r="A45" s="59" t="s">
        <v>320</v>
      </c>
      <c r="B45" s="59" t="s">
        <v>97</v>
      </c>
      <c r="C45" s="59" t="s">
        <v>13</v>
      </c>
      <c r="D45" s="59">
        <v>0.3</v>
      </c>
      <c r="E45" s="59">
        <v>4</v>
      </c>
      <c r="F45" s="59">
        <v>18</v>
      </c>
      <c r="G45" s="59">
        <v>0.89</v>
      </c>
      <c r="H45" s="59">
        <v>2.97</v>
      </c>
      <c r="I45" s="59">
        <v>0.42</v>
      </c>
      <c r="J45" s="59">
        <v>4.38</v>
      </c>
      <c r="K45" s="59">
        <v>51.09</v>
      </c>
      <c r="L45" s="59">
        <v>153</v>
      </c>
      <c r="M45" s="59">
        <v>8.58</v>
      </c>
      <c r="N45" s="59">
        <v>0.69599999999999995</v>
      </c>
      <c r="O45" s="59">
        <v>12</v>
      </c>
      <c r="P45" s="59">
        <v>1.41</v>
      </c>
      <c r="Q45" s="59">
        <v>196.74</v>
      </c>
      <c r="R45" s="59">
        <v>106.95</v>
      </c>
      <c r="S45" s="59">
        <v>263.76</v>
      </c>
      <c r="T45" s="59">
        <v>4.9443999999999999</v>
      </c>
      <c r="U45" s="59">
        <v>20.428599999999999</v>
      </c>
    </row>
    <row r="46" spans="1:21" ht="15" x14ac:dyDescent="0.25">
      <c r="A46" s="59" t="s">
        <v>320</v>
      </c>
      <c r="B46" s="59" t="s">
        <v>98</v>
      </c>
      <c r="C46" s="59" t="s">
        <v>13</v>
      </c>
      <c r="D46" s="59">
        <v>0.3</v>
      </c>
      <c r="E46" s="59">
        <v>4</v>
      </c>
      <c r="F46" s="59">
        <v>17.899999999999999</v>
      </c>
      <c r="G46" s="59">
        <v>1.04</v>
      </c>
      <c r="H46" s="59">
        <v>2.88</v>
      </c>
      <c r="I46" s="59">
        <v>0.38</v>
      </c>
      <c r="J46" s="59">
        <v>4.24</v>
      </c>
      <c r="K46" s="59">
        <v>31.08</v>
      </c>
      <c r="L46" s="59">
        <v>157.38</v>
      </c>
      <c r="M46" s="59">
        <v>8.3000000000000007</v>
      </c>
      <c r="N46" s="59">
        <v>0.47599999999999998</v>
      </c>
      <c r="O46" s="59">
        <v>12</v>
      </c>
      <c r="P46" s="59">
        <v>1.36</v>
      </c>
      <c r="Q46" s="59">
        <v>212.54</v>
      </c>
      <c r="R46" s="59">
        <v>96.42</v>
      </c>
      <c r="S46" s="59">
        <v>194.28</v>
      </c>
      <c r="T46" s="59">
        <v>5.8101000000000003</v>
      </c>
      <c r="U46" s="59">
        <v>21.842099999999999</v>
      </c>
    </row>
    <row r="47" spans="1:21" ht="15" x14ac:dyDescent="0.25">
      <c r="A47" s="59" t="s">
        <v>341</v>
      </c>
      <c r="B47" s="59" t="s">
        <v>11</v>
      </c>
      <c r="C47" s="59" t="s">
        <v>8</v>
      </c>
      <c r="D47" s="59">
        <v>0</v>
      </c>
      <c r="E47" s="59">
        <v>1</v>
      </c>
      <c r="F47" s="59">
        <v>21.4</v>
      </c>
      <c r="G47" s="59">
        <v>1.2</v>
      </c>
      <c r="H47" s="59">
        <v>3.34</v>
      </c>
      <c r="I47" s="59">
        <v>0.51</v>
      </c>
      <c r="J47" s="59">
        <v>5.74</v>
      </c>
      <c r="K47" s="59">
        <v>64</v>
      </c>
      <c r="L47" s="59">
        <v>117</v>
      </c>
      <c r="M47" s="59">
        <v>8.66</v>
      </c>
      <c r="N47" s="59">
        <v>0.08</v>
      </c>
      <c r="O47" s="59">
        <v>17</v>
      </c>
      <c r="P47" s="59">
        <v>2.4</v>
      </c>
      <c r="Q47" s="59">
        <v>257</v>
      </c>
      <c r="R47" s="59" t="s">
        <v>342</v>
      </c>
      <c r="S47" s="59" t="s">
        <v>342</v>
      </c>
      <c r="T47" s="59">
        <v>5.6074999999999999</v>
      </c>
      <c r="U47" s="59">
        <v>16.980399999999999</v>
      </c>
    </row>
    <row r="48" spans="1:21" ht="15" x14ac:dyDescent="0.25">
      <c r="A48" s="59" t="s">
        <v>341</v>
      </c>
      <c r="B48" s="59" t="s">
        <v>12</v>
      </c>
      <c r="C48" s="59" t="s">
        <v>8</v>
      </c>
      <c r="D48" s="59">
        <v>0</v>
      </c>
      <c r="E48" s="59">
        <v>1</v>
      </c>
      <c r="F48" s="59">
        <v>22.5</v>
      </c>
      <c r="G48" s="59">
        <v>1.29</v>
      </c>
      <c r="H48" s="59">
        <v>3.3</v>
      </c>
      <c r="I48" s="59">
        <v>0.5</v>
      </c>
      <c r="J48" s="59">
        <v>5.32</v>
      </c>
      <c r="K48" s="59">
        <v>49</v>
      </c>
      <c r="L48" s="59">
        <v>56</v>
      </c>
      <c r="M48" s="59">
        <v>7.48</v>
      </c>
      <c r="N48" s="59">
        <v>0.08</v>
      </c>
      <c r="O48" s="59">
        <v>12</v>
      </c>
      <c r="P48" s="59">
        <v>2.02</v>
      </c>
      <c r="Q48" s="59">
        <v>207</v>
      </c>
      <c r="R48" s="59" t="s">
        <v>342</v>
      </c>
      <c r="S48" s="59" t="s">
        <v>342</v>
      </c>
      <c r="T48" s="59">
        <v>5.7332999999999998</v>
      </c>
      <c r="U48" s="59">
        <v>14.96</v>
      </c>
    </row>
    <row r="49" spans="1:21" ht="15" x14ac:dyDescent="0.25">
      <c r="A49" s="59" t="s">
        <v>38</v>
      </c>
      <c r="B49" s="59" t="s">
        <v>9</v>
      </c>
      <c r="C49" s="59" t="s">
        <v>8</v>
      </c>
      <c r="D49" s="59">
        <v>3</v>
      </c>
      <c r="E49" s="59">
        <v>1</v>
      </c>
      <c r="F49" s="59">
        <v>22.1</v>
      </c>
      <c r="G49" s="59">
        <v>2.0299999999999998</v>
      </c>
      <c r="H49" s="59">
        <v>3.59</v>
      </c>
      <c r="I49" s="59">
        <v>0.55000000000000004</v>
      </c>
      <c r="J49" s="59">
        <v>6.24</v>
      </c>
      <c r="K49" s="59">
        <v>68.2</v>
      </c>
      <c r="L49" s="59">
        <v>108.71</v>
      </c>
      <c r="M49" s="59">
        <v>9.14</v>
      </c>
      <c r="N49" s="59" t="s">
        <v>343</v>
      </c>
      <c r="O49" s="59">
        <v>20</v>
      </c>
      <c r="P49" s="59">
        <v>2.65</v>
      </c>
      <c r="Q49" s="59">
        <v>192.88</v>
      </c>
      <c r="R49" s="59">
        <v>120</v>
      </c>
      <c r="S49" s="59">
        <v>553</v>
      </c>
      <c r="T49" s="59">
        <v>9.1854999999999993</v>
      </c>
      <c r="U49" s="59">
        <v>16.618200000000002</v>
      </c>
    </row>
    <row r="50" spans="1:21" ht="15" x14ac:dyDescent="0.25">
      <c r="A50" s="59" t="s">
        <v>38</v>
      </c>
      <c r="B50" s="59" t="s">
        <v>10</v>
      </c>
      <c r="C50" s="59" t="s">
        <v>8</v>
      </c>
      <c r="D50" s="59">
        <v>3</v>
      </c>
      <c r="E50" s="59">
        <v>1</v>
      </c>
      <c r="F50" s="59">
        <v>20.9</v>
      </c>
      <c r="G50" s="59">
        <v>1.97</v>
      </c>
      <c r="H50" s="59">
        <v>3.68</v>
      </c>
      <c r="I50" s="59">
        <v>0.64</v>
      </c>
      <c r="J50" s="59">
        <v>5.68</v>
      </c>
      <c r="K50" s="59">
        <v>1294.24</v>
      </c>
      <c r="L50" s="59">
        <v>706.8</v>
      </c>
      <c r="M50" s="59">
        <v>10.08</v>
      </c>
      <c r="N50" s="59">
        <v>0.08</v>
      </c>
      <c r="O50" s="59">
        <v>48</v>
      </c>
      <c r="P50" s="59">
        <v>2</v>
      </c>
      <c r="Q50" s="59">
        <v>241.28</v>
      </c>
      <c r="R50" s="59">
        <v>101</v>
      </c>
      <c r="S50" s="59">
        <v>422</v>
      </c>
      <c r="T50" s="59">
        <v>9.4258000000000006</v>
      </c>
      <c r="U50" s="59">
        <v>15.75</v>
      </c>
    </row>
    <row r="51" spans="1:21" ht="15" x14ac:dyDescent="0.25">
      <c r="A51" s="59" t="s">
        <v>341</v>
      </c>
      <c r="B51" s="59" t="s">
        <v>29</v>
      </c>
      <c r="C51" s="59" t="s">
        <v>8</v>
      </c>
      <c r="D51" s="59">
        <v>0</v>
      </c>
      <c r="E51" s="59">
        <v>2</v>
      </c>
      <c r="F51" s="59">
        <v>27.7</v>
      </c>
      <c r="G51" s="59">
        <v>1.55</v>
      </c>
      <c r="H51" s="59">
        <v>3.14</v>
      </c>
      <c r="I51" s="59">
        <v>0.48</v>
      </c>
      <c r="J51" s="59">
        <v>4.68</v>
      </c>
      <c r="K51" s="59">
        <v>77.88</v>
      </c>
      <c r="L51" s="59">
        <v>291.38</v>
      </c>
      <c r="M51" s="59">
        <v>8.4</v>
      </c>
      <c r="N51" s="59">
        <v>0.1</v>
      </c>
      <c r="O51" s="59">
        <v>20</v>
      </c>
      <c r="P51" s="59">
        <v>1.54</v>
      </c>
      <c r="Q51" s="59">
        <v>191.72</v>
      </c>
      <c r="R51" s="59" t="s">
        <v>342</v>
      </c>
      <c r="S51" s="59" t="s">
        <v>342</v>
      </c>
      <c r="T51" s="59">
        <v>5.5956999999999999</v>
      </c>
      <c r="U51" s="59">
        <v>17.5</v>
      </c>
    </row>
    <row r="52" spans="1:21" ht="15" x14ac:dyDescent="0.25">
      <c r="A52" s="59" t="s">
        <v>38</v>
      </c>
      <c r="B52" s="59" t="s">
        <v>34</v>
      </c>
      <c r="C52" s="59" t="s">
        <v>8</v>
      </c>
      <c r="D52" s="59">
        <v>3</v>
      </c>
      <c r="E52" s="59">
        <v>2</v>
      </c>
      <c r="F52" s="59">
        <v>24.6</v>
      </c>
      <c r="G52" s="59">
        <v>1.91</v>
      </c>
      <c r="H52" s="59">
        <v>3.4</v>
      </c>
      <c r="I52" s="59">
        <v>0.5</v>
      </c>
      <c r="J52" s="59">
        <v>5.16</v>
      </c>
      <c r="K52" s="59">
        <v>168.44</v>
      </c>
      <c r="L52" s="59">
        <v>193.22</v>
      </c>
      <c r="M52" s="59">
        <v>7.86</v>
      </c>
      <c r="N52" s="59">
        <v>6.8000000000000005E-2</v>
      </c>
      <c r="O52" s="59">
        <v>22</v>
      </c>
      <c r="P52" s="59">
        <v>1.76</v>
      </c>
      <c r="Q52" s="59">
        <v>229.2</v>
      </c>
      <c r="R52" s="59">
        <v>127</v>
      </c>
      <c r="S52" s="59">
        <v>369</v>
      </c>
      <c r="T52" s="59">
        <v>7.7641999999999998</v>
      </c>
      <c r="U52" s="59">
        <v>15.72</v>
      </c>
    </row>
    <row r="53" spans="1:21" ht="15" x14ac:dyDescent="0.25">
      <c r="A53" s="59" t="s">
        <v>38</v>
      </c>
      <c r="B53" s="59" t="s">
        <v>35</v>
      </c>
      <c r="C53" s="59" t="s">
        <v>8</v>
      </c>
      <c r="D53" s="59">
        <v>3</v>
      </c>
      <c r="E53" s="59">
        <v>2</v>
      </c>
      <c r="F53" s="59">
        <v>23.6</v>
      </c>
      <c r="G53" s="59">
        <v>1.91</v>
      </c>
      <c r="H53" s="59">
        <v>3.56</v>
      </c>
      <c r="I53" s="59">
        <v>0.48</v>
      </c>
      <c r="J53" s="59">
        <v>5.32</v>
      </c>
      <c r="K53" s="59">
        <v>84.54</v>
      </c>
      <c r="L53" s="59">
        <v>78.38</v>
      </c>
      <c r="M53" s="59">
        <v>8.68</v>
      </c>
      <c r="N53" s="59">
        <v>7.1999999999999995E-2</v>
      </c>
      <c r="O53" s="59">
        <v>20</v>
      </c>
      <c r="P53" s="59">
        <v>1.76</v>
      </c>
      <c r="Q53" s="59">
        <v>161.02000000000001</v>
      </c>
      <c r="R53" s="59">
        <v>121</v>
      </c>
      <c r="S53" s="59">
        <v>411</v>
      </c>
      <c r="T53" s="59">
        <v>8.0931999999999995</v>
      </c>
      <c r="U53" s="59">
        <v>18.083300000000001</v>
      </c>
    </row>
    <row r="54" spans="1:21" ht="15" x14ac:dyDescent="0.25">
      <c r="A54" s="59" t="s">
        <v>38</v>
      </c>
      <c r="B54" s="59" t="s">
        <v>36</v>
      </c>
      <c r="C54" s="59" t="s">
        <v>8</v>
      </c>
      <c r="D54" s="59">
        <v>3</v>
      </c>
      <c r="E54" s="59">
        <v>2</v>
      </c>
      <c r="F54" s="59">
        <v>24.6</v>
      </c>
      <c r="G54" s="59">
        <v>1.97</v>
      </c>
      <c r="H54" s="59">
        <v>3.52</v>
      </c>
      <c r="I54" s="59">
        <v>0.48</v>
      </c>
      <c r="J54" s="59">
        <v>5.16</v>
      </c>
      <c r="K54" s="59">
        <v>87.26</v>
      </c>
      <c r="L54" s="59">
        <v>112.88</v>
      </c>
      <c r="M54" s="59">
        <v>7.6</v>
      </c>
      <c r="N54" s="59">
        <v>8.2000000000000003E-2</v>
      </c>
      <c r="O54" s="59">
        <v>18</v>
      </c>
      <c r="P54" s="59">
        <v>1.64</v>
      </c>
      <c r="Q54" s="59">
        <v>172.4</v>
      </c>
      <c r="R54" s="59">
        <v>115</v>
      </c>
      <c r="S54" s="59">
        <v>322</v>
      </c>
      <c r="T54" s="59">
        <v>8.0081000000000007</v>
      </c>
      <c r="U54" s="59">
        <v>15.833299999999999</v>
      </c>
    </row>
    <row r="55" spans="1:21" ht="15" x14ac:dyDescent="0.25">
      <c r="A55" s="59" t="s">
        <v>341</v>
      </c>
      <c r="B55" s="59" t="s">
        <v>350</v>
      </c>
      <c r="C55" s="59" t="s">
        <v>8</v>
      </c>
      <c r="D55" s="59">
        <v>0</v>
      </c>
      <c r="E55" s="59">
        <v>3</v>
      </c>
      <c r="F55" s="59">
        <v>21.5</v>
      </c>
      <c r="G55" s="59">
        <v>1.1599999999999999</v>
      </c>
      <c r="H55" s="59">
        <v>4.05</v>
      </c>
      <c r="I55" s="59">
        <v>0.6</v>
      </c>
      <c r="J55" s="59">
        <v>6.27</v>
      </c>
      <c r="K55" s="59">
        <v>41.88</v>
      </c>
      <c r="L55" s="59">
        <v>97.41</v>
      </c>
      <c r="M55" s="59" t="s">
        <v>342</v>
      </c>
      <c r="N55" s="59">
        <v>0.42299999999999999</v>
      </c>
      <c r="O55" s="59">
        <v>9</v>
      </c>
      <c r="P55" s="59">
        <v>2.2200000000000002</v>
      </c>
      <c r="Q55" s="59">
        <v>200.85</v>
      </c>
      <c r="R55" s="59" t="s">
        <v>342</v>
      </c>
      <c r="S55" s="59" t="s">
        <v>342</v>
      </c>
      <c r="T55" s="59">
        <v>5.3952999999999998</v>
      </c>
      <c r="U55" s="59" t="s">
        <v>342</v>
      </c>
    </row>
    <row r="56" spans="1:21" ht="15" x14ac:dyDescent="0.25">
      <c r="A56" s="59" t="s">
        <v>341</v>
      </c>
      <c r="B56" s="59" t="s">
        <v>351</v>
      </c>
      <c r="C56" s="59" t="s">
        <v>8</v>
      </c>
      <c r="D56" s="59">
        <v>0</v>
      </c>
      <c r="E56" s="59">
        <v>3</v>
      </c>
      <c r="F56" s="59">
        <v>24.6</v>
      </c>
      <c r="G56" s="59">
        <v>1.37</v>
      </c>
      <c r="H56" s="59">
        <v>3.7</v>
      </c>
      <c r="I56" s="59">
        <v>0.57999999999999996</v>
      </c>
      <c r="J56" s="59">
        <v>5.76</v>
      </c>
      <c r="K56" s="59">
        <v>86.92</v>
      </c>
      <c r="L56" s="59">
        <v>159.44</v>
      </c>
      <c r="M56" s="59" t="s">
        <v>342</v>
      </c>
      <c r="N56" s="59">
        <v>0.32200000000000001</v>
      </c>
      <c r="O56" s="59">
        <v>16</v>
      </c>
      <c r="P56" s="59">
        <v>2.06</v>
      </c>
      <c r="Q56" s="59">
        <v>283.82</v>
      </c>
      <c r="R56" s="59" t="s">
        <v>342</v>
      </c>
      <c r="S56" s="59" t="s">
        <v>342</v>
      </c>
      <c r="T56" s="59">
        <v>5.5690999999999997</v>
      </c>
      <c r="U56" s="59" t="s">
        <v>342</v>
      </c>
    </row>
    <row r="57" spans="1:21" ht="15" x14ac:dyDescent="0.25">
      <c r="A57" s="59" t="s">
        <v>341</v>
      </c>
      <c r="B57" s="59" t="s">
        <v>352</v>
      </c>
      <c r="C57" s="59" t="s">
        <v>8</v>
      </c>
      <c r="D57" s="59">
        <v>0</v>
      </c>
      <c r="E57" s="59">
        <v>3</v>
      </c>
      <c r="F57" s="59">
        <v>20.8</v>
      </c>
      <c r="G57" s="59">
        <v>1.21</v>
      </c>
      <c r="H57" s="59">
        <v>4</v>
      </c>
      <c r="I57" s="59">
        <v>0.6</v>
      </c>
      <c r="J57" s="59">
        <v>6.36</v>
      </c>
      <c r="K57" s="59">
        <v>118.2</v>
      </c>
      <c r="L57" s="59">
        <v>148.02000000000001</v>
      </c>
      <c r="M57" s="59">
        <v>11.7</v>
      </c>
      <c r="N57" s="59">
        <v>0.33600000000000002</v>
      </c>
      <c r="O57" s="59">
        <v>26</v>
      </c>
      <c r="P57" s="59">
        <v>2.36</v>
      </c>
      <c r="Q57" s="59">
        <v>153.84</v>
      </c>
      <c r="R57" s="59">
        <v>137</v>
      </c>
      <c r="S57" s="59">
        <v>356</v>
      </c>
      <c r="T57" s="59">
        <v>5.8173000000000004</v>
      </c>
      <c r="U57" s="59">
        <v>19.5</v>
      </c>
    </row>
    <row r="58" spans="1:21" ht="15" x14ac:dyDescent="0.25">
      <c r="A58" s="59" t="s">
        <v>341</v>
      </c>
      <c r="B58" s="59" t="s">
        <v>353</v>
      </c>
      <c r="C58" s="59" t="s">
        <v>8</v>
      </c>
      <c r="D58" s="59">
        <v>0</v>
      </c>
      <c r="E58" s="59">
        <v>3</v>
      </c>
      <c r="F58" s="59">
        <v>21.4</v>
      </c>
      <c r="G58" s="59">
        <v>1.21</v>
      </c>
      <c r="H58" s="59">
        <v>3.64</v>
      </c>
      <c r="I58" s="59">
        <v>0.6</v>
      </c>
      <c r="J58" s="59">
        <v>5.62</v>
      </c>
      <c r="K58" s="59">
        <v>54.96</v>
      </c>
      <c r="L58" s="59">
        <v>109.58</v>
      </c>
      <c r="M58" s="59" t="s">
        <v>342</v>
      </c>
      <c r="N58" s="59">
        <v>0.17</v>
      </c>
      <c r="O58" s="59">
        <v>14</v>
      </c>
      <c r="P58" s="59">
        <v>1.98</v>
      </c>
      <c r="Q58" s="59">
        <v>173.72</v>
      </c>
      <c r="R58" s="59" t="s">
        <v>342</v>
      </c>
      <c r="S58" s="59" t="s">
        <v>342</v>
      </c>
      <c r="T58" s="59">
        <v>5.6542000000000003</v>
      </c>
      <c r="U58" s="59" t="s">
        <v>342</v>
      </c>
    </row>
    <row r="59" spans="1:21" ht="15" x14ac:dyDescent="0.25">
      <c r="A59" s="59" t="s">
        <v>341</v>
      </c>
      <c r="B59" s="59" t="s">
        <v>354</v>
      </c>
      <c r="C59" s="59" t="s">
        <v>8</v>
      </c>
      <c r="D59" s="59">
        <v>0</v>
      </c>
      <c r="E59" s="59">
        <v>3</v>
      </c>
      <c r="F59" s="59">
        <v>21.4</v>
      </c>
      <c r="G59" s="59">
        <v>1.1499999999999999</v>
      </c>
      <c r="H59" s="59">
        <v>3.7</v>
      </c>
      <c r="I59" s="59">
        <v>0.56000000000000005</v>
      </c>
      <c r="J59" s="59">
        <v>5.8</v>
      </c>
      <c r="K59" s="59">
        <v>47.46</v>
      </c>
      <c r="L59" s="59">
        <v>84.96</v>
      </c>
      <c r="M59" s="59" t="s">
        <v>342</v>
      </c>
      <c r="N59" s="59">
        <v>0.19400000000000001</v>
      </c>
      <c r="O59" s="59">
        <v>16</v>
      </c>
      <c r="P59" s="59">
        <v>2.1</v>
      </c>
      <c r="Q59" s="59">
        <v>156.62</v>
      </c>
      <c r="R59" s="59" t="s">
        <v>342</v>
      </c>
      <c r="S59" s="59" t="s">
        <v>342</v>
      </c>
      <c r="T59" s="59">
        <v>5.3738000000000001</v>
      </c>
      <c r="U59" s="59" t="s">
        <v>342</v>
      </c>
    </row>
    <row r="60" spans="1:21" ht="15" x14ac:dyDescent="0.25">
      <c r="A60" s="59" t="s">
        <v>347</v>
      </c>
      <c r="B60" s="59" t="s">
        <v>355</v>
      </c>
      <c r="C60" s="59" t="s">
        <v>8</v>
      </c>
      <c r="D60" s="59">
        <v>0.3</v>
      </c>
      <c r="E60" s="59">
        <v>3</v>
      </c>
      <c r="F60" s="59">
        <v>24.5</v>
      </c>
      <c r="G60" s="59">
        <v>1.51</v>
      </c>
      <c r="H60" s="59">
        <v>3.58</v>
      </c>
      <c r="I60" s="59">
        <v>0.52</v>
      </c>
      <c r="J60" s="59">
        <v>5.58</v>
      </c>
      <c r="K60" s="59">
        <v>45.18</v>
      </c>
      <c r="L60" s="59">
        <v>66.16</v>
      </c>
      <c r="M60" s="59">
        <v>10.36</v>
      </c>
      <c r="N60" s="59">
        <v>0.29599999999999999</v>
      </c>
      <c r="O60" s="59">
        <v>10</v>
      </c>
      <c r="P60" s="59">
        <v>2</v>
      </c>
      <c r="Q60" s="59">
        <v>159.47999999999999</v>
      </c>
      <c r="R60" s="59">
        <v>119</v>
      </c>
      <c r="S60" s="59">
        <v>276</v>
      </c>
      <c r="T60" s="59">
        <v>6.1632999999999996</v>
      </c>
      <c r="U60" s="59">
        <v>19.923100000000002</v>
      </c>
    </row>
    <row r="61" spans="1:21" ht="15" x14ac:dyDescent="0.25">
      <c r="A61" s="59" t="s">
        <v>347</v>
      </c>
      <c r="B61" s="59" t="s">
        <v>356</v>
      </c>
      <c r="C61" s="59" t="s">
        <v>8</v>
      </c>
      <c r="D61" s="59">
        <v>0.3</v>
      </c>
      <c r="E61" s="59">
        <v>3</v>
      </c>
      <c r="F61" s="59">
        <v>24.5</v>
      </c>
      <c r="G61" s="59">
        <v>1.48</v>
      </c>
      <c r="H61" s="59">
        <v>4.4000000000000004</v>
      </c>
      <c r="I61" s="59">
        <v>0.64</v>
      </c>
      <c r="J61" s="59">
        <v>7.04</v>
      </c>
      <c r="K61" s="59">
        <v>64.62</v>
      </c>
      <c r="L61" s="59">
        <v>102.74</v>
      </c>
      <c r="M61" s="59" t="s">
        <v>342</v>
      </c>
      <c r="N61" s="59">
        <v>0.32400000000000001</v>
      </c>
      <c r="O61" s="59">
        <v>18</v>
      </c>
      <c r="P61" s="59">
        <v>2.64</v>
      </c>
      <c r="Q61" s="59">
        <v>158.94</v>
      </c>
      <c r="R61" s="59" t="s">
        <v>342</v>
      </c>
      <c r="S61" s="59" t="s">
        <v>342</v>
      </c>
      <c r="T61" s="59">
        <v>6.0407999999999999</v>
      </c>
      <c r="U61" s="59" t="s">
        <v>342</v>
      </c>
    </row>
    <row r="62" spans="1:21" ht="15" x14ac:dyDescent="0.25">
      <c r="A62" s="59" t="s">
        <v>347</v>
      </c>
      <c r="B62" s="59" t="s">
        <v>357</v>
      </c>
      <c r="C62" s="59" t="s">
        <v>8</v>
      </c>
      <c r="D62" s="59">
        <v>0.3</v>
      </c>
      <c r="E62" s="59">
        <v>3</v>
      </c>
      <c r="F62" s="59">
        <v>23.5</v>
      </c>
      <c r="G62" s="59">
        <v>1.36</v>
      </c>
      <c r="H62" s="59">
        <v>3.66</v>
      </c>
      <c r="I62" s="59">
        <v>0.56000000000000005</v>
      </c>
      <c r="J62" s="59">
        <v>5.88</v>
      </c>
      <c r="K62" s="59">
        <v>47.86</v>
      </c>
      <c r="L62" s="59">
        <v>59.04</v>
      </c>
      <c r="M62" s="59" t="s">
        <v>342</v>
      </c>
      <c r="N62" s="59">
        <v>0.30399999999999999</v>
      </c>
      <c r="O62" s="59">
        <v>10</v>
      </c>
      <c r="P62" s="59">
        <v>2.2200000000000002</v>
      </c>
      <c r="Q62" s="59">
        <v>155.62</v>
      </c>
      <c r="R62" s="59" t="s">
        <v>342</v>
      </c>
      <c r="S62" s="59" t="s">
        <v>342</v>
      </c>
      <c r="T62" s="59">
        <v>5.7872000000000003</v>
      </c>
      <c r="U62" s="59" t="s">
        <v>342</v>
      </c>
    </row>
    <row r="63" spans="1:21" ht="15" x14ac:dyDescent="0.25">
      <c r="A63" s="59" t="s">
        <v>347</v>
      </c>
      <c r="B63" s="59" t="s">
        <v>358</v>
      </c>
      <c r="C63" s="59" t="s">
        <v>8</v>
      </c>
      <c r="D63" s="59">
        <v>0.3</v>
      </c>
      <c r="E63" s="59">
        <v>3</v>
      </c>
      <c r="F63" s="59">
        <v>22.8</v>
      </c>
      <c r="G63" s="59">
        <v>1.31</v>
      </c>
      <c r="H63" s="59">
        <v>3.6</v>
      </c>
      <c r="I63" s="59">
        <v>0.56000000000000005</v>
      </c>
      <c r="J63" s="59">
        <v>5.56</v>
      </c>
      <c r="K63" s="59">
        <v>44.7</v>
      </c>
      <c r="L63" s="59">
        <v>130.9</v>
      </c>
      <c r="M63" s="59" t="s">
        <v>342</v>
      </c>
      <c r="N63" s="59" t="s">
        <v>343</v>
      </c>
      <c r="O63" s="59">
        <v>8</v>
      </c>
      <c r="P63" s="59">
        <v>1.96</v>
      </c>
      <c r="Q63" s="59">
        <v>165.42</v>
      </c>
      <c r="R63" s="59" t="s">
        <v>342</v>
      </c>
      <c r="S63" s="59" t="s">
        <v>342</v>
      </c>
      <c r="T63" s="59">
        <v>5.7455999999999996</v>
      </c>
      <c r="U63" s="59" t="s">
        <v>342</v>
      </c>
    </row>
    <row r="64" spans="1:21" ht="15" x14ac:dyDescent="0.25">
      <c r="A64" s="59" t="s">
        <v>347</v>
      </c>
      <c r="B64" s="59" t="s">
        <v>359</v>
      </c>
      <c r="C64" s="59" t="s">
        <v>8</v>
      </c>
      <c r="D64" s="59">
        <v>0.3</v>
      </c>
      <c r="E64" s="59">
        <v>3</v>
      </c>
      <c r="F64" s="59">
        <v>23.3</v>
      </c>
      <c r="G64" s="59">
        <v>1.37</v>
      </c>
      <c r="H64" s="59">
        <v>4.0199999999999996</v>
      </c>
      <c r="I64" s="59">
        <v>0.57999999999999996</v>
      </c>
      <c r="J64" s="59">
        <v>6.4</v>
      </c>
      <c r="K64" s="59">
        <v>47.56</v>
      </c>
      <c r="L64" s="59">
        <v>84.12</v>
      </c>
      <c r="M64" s="59" t="s">
        <v>342</v>
      </c>
      <c r="N64" s="59">
        <v>0.33</v>
      </c>
      <c r="O64" s="59">
        <v>8</v>
      </c>
      <c r="P64" s="59">
        <v>2.38</v>
      </c>
      <c r="Q64" s="59">
        <v>206.48</v>
      </c>
      <c r="R64" s="59" t="s">
        <v>342</v>
      </c>
      <c r="S64" s="59" t="s">
        <v>342</v>
      </c>
      <c r="T64" s="59">
        <v>5.8798000000000004</v>
      </c>
      <c r="U64" s="59" t="s">
        <v>342</v>
      </c>
    </row>
    <row r="65" spans="1:21" ht="15" x14ac:dyDescent="0.25">
      <c r="A65" s="59" t="s">
        <v>38</v>
      </c>
      <c r="B65" s="59" t="s">
        <v>360</v>
      </c>
      <c r="C65" s="59" t="s">
        <v>8</v>
      </c>
      <c r="D65" s="59">
        <v>3</v>
      </c>
      <c r="E65" s="59">
        <v>3</v>
      </c>
      <c r="F65" s="59">
        <v>23.8</v>
      </c>
      <c r="G65" s="59">
        <v>2.1</v>
      </c>
      <c r="H65" s="59">
        <v>3.68</v>
      </c>
      <c r="I65" s="59">
        <v>0.56000000000000005</v>
      </c>
      <c r="J65" s="59">
        <v>5.82</v>
      </c>
      <c r="K65" s="59">
        <v>66.400000000000006</v>
      </c>
      <c r="L65" s="59">
        <v>100.96</v>
      </c>
      <c r="M65" s="59">
        <v>9.48</v>
      </c>
      <c r="N65" s="59">
        <v>0.29599999999999999</v>
      </c>
      <c r="O65" s="59">
        <v>18</v>
      </c>
      <c r="P65" s="59">
        <v>2.14</v>
      </c>
      <c r="Q65" s="59">
        <v>183.94</v>
      </c>
      <c r="R65" s="59">
        <v>114</v>
      </c>
      <c r="S65" s="59">
        <v>240</v>
      </c>
      <c r="T65" s="59">
        <v>8.8234999999999992</v>
      </c>
      <c r="U65" s="59">
        <v>16.928599999999999</v>
      </c>
    </row>
    <row r="66" spans="1:21" ht="15" x14ac:dyDescent="0.25">
      <c r="A66" s="59" t="s">
        <v>38</v>
      </c>
      <c r="B66" s="59" t="s">
        <v>361</v>
      </c>
      <c r="C66" s="59" t="s">
        <v>8</v>
      </c>
      <c r="D66" s="59">
        <v>3</v>
      </c>
      <c r="E66" s="59">
        <v>3</v>
      </c>
      <c r="F66" s="59">
        <v>23.8</v>
      </c>
      <c r="G66" s="59">
        <v>2.1800000000000002</v>
      </c>
      <c r="H66" s="59">
        <v>3.82</v>
      </c>
      <c r="I66" s="59">
        <v>0.56000000000000005</v>
      </c>
      <c r="J66" s="59">
        <v>6.06</v>
      </c>
      <c r="K66" s="59">
        <v>80.319999999999993</v>
      </c>
      <c r="L66" s="59">
        <v>113.32</v>
      </c>
      <c r="M66" s="59">
        <v>10.56</v>
      </c>
      <c r="N66" s="59">
        <v>0.24199999999999999</v>
      </c>
      <c r="O66" s="59">
        <v>22</v>
      </c>
      <c r="P66" s="59">
        <v>2.2400000000000002</v>
      </c>
      <c r="Q66" s="59">
        <v>175.02</v>
      </c>
      <c r="R66" s="59">
        <v>136</v>
      </c>
      <c r="S66" s="59">
        <v>405</v>
      </c>
      <c r="T66" s="59">
        <v>9.1597000000000008</v>
      </c>
      <c r="U66" s="59">
        <v>18.857099999999999</v>
      </c>
    </row>
    <row r="67" spans="1:21" ht="15" x14ac:dyDescent="0.25">
      <c r="A67" s="59" t="s">
        <v>38</v>
      </c>
      <c r="B67" s="59" t="s">
        <v>362</v>
      </c>
      <c r="C67" s="59" t="s">
        <v>8</v>
      </c>
      <c r="D67" s="59">
        <v>3</v>
      </c>
      <c r="E67" s="59">
        <v>3</v>
      </c>
      <c r="F67" s="59">
        <v>23.8</v>
      </c>
      <c r="G67" s="59">
        <v>2.08</v>
      </c>
      <c r="H67" s="59">
        <v>4.0599999999999996</v>
      </c>
      <c r="I67" s="59">
        <v>0.57999999999999996</v>
      </c>
      <c r="J67" s="59">
        <v>6.44</v>
      </c>
      <c r="K67" s="59">
        <v>115.24</v>
      </c>
      <c r="L67" s="59">
        <v>352.3</v>
      </c>
      <c r="M67" s="59">
        <v>9.52</v>
      </c>
      <c r="N67" s="59">
        <v>0.30599999999999999</v>
      </c>
      <c r="O67" s="59">
        <v>44</v>
      </c>
      <c r="P67" s="59">
        <v>2.38</v>
      </c>
      <c r="Q67" s="59">
        <v>211.84</v>
      </c>
      <c r="R67" s="59">
        <v>145.34</v>
      </c>
      <c r="S67" s="59">
        <v>321.32</v>
      </c>
      <c r="T67" s="59">
        <v>8.7394999999999996</v>
      </c>
      <c r="U67" s="59">
        <v>16.413799999999998</v>
      </c>
    </row>
    <row r="68" spans="1:21" ht="15" x14ac:dyDescent="0.25">
      <c r="A68" s="59" t="s">
        <v>38</v>
      </c>
      <c r="B68" s="59" t="s">
        <v>363</v>
      </c>
      <c r="C68" s="59" t="s">
        <v>8</v>
      </c>
      <c r="D68" s="59">
        <v>3</v>
      </c>
      <c r="E68" s="59">
        <v>3</v>
      </c>
      <c r="F68" s="59">
        <v>23.8</v>
      </c>
      <c r="G68" s="59">
        <v>2.02</v>
      </c>
      <c r="H68" s="59">
        <v>4.3</v>
      </c>
      <c r="I68" s="59">
        <v>0.64</v>
      </c>
      <c r="J68" s="59">
        <v>6.84</v>
      </c>
      <c r="K68" s="59">
        <v>80.72</v>
      </c>
      <c r="L68" s="59">
        <v>100.86</v>
      </c>
      <c r="M68" s="59">
        <v>11.76</v>
      </c>
      <c r="N68" s="59">
        <v>0.21</v>
      </c>
      <c r="O68" s="59">
        <v>20</v>
      </c>
      <c r="P68" s="59">
        <v>2.54</v>
      </c>
      <c r="Q68" s="59">
        <v>184.32</v>
      </c>
      <c r="R68" s="59">
        <v>145</v>
      </c>
      <c r="S68" s="59">
        <v>345</v>
      </c>
      <c r="T68" s="59">
        <v>8.4873999999999992</v>
      </c>
      <c r="U68" s="59">
        <v>18.375</v>
      </c>
    </row>
    <row r="69" spans="1:21" ht="15" x14ac:dyDescent="0.25">
      <c r="A69" s="59" t="s">
        <v>38</v>
      </c>
      <c r="B69" s="59" t="s">
        <v>364</v>
      </c>
      <c r="C69" s="59" t="s">
        <v>8</v>
      </c>
      <c r="D69" s="59">
        <v>3</v>
      </c>
      <c r="E69" s="59">
        <v>3</v>
      </c>
      <c r="F69" s="59">
        <v>24.1</v>
      </c>
      <c r="G69" s="59">
        <v>2.02</v>
      </c>
      <c r="H69" s="59">
        <v>4.08</v>
      </c>
      <c r="I69" s="59">
        <v>0.6</v>
      </c>
      <c r="J69" s="59">
        <v>6.5</v>
      </c>
      <c r="K69" s="59">
        <v>69.16</v>
      </c>
      <c r="L69" s="59">
        <v>75.599999999999994</v>
      </c>
      <c r="M69" s="59">
        <v>9.6199999999999992</v>
      </c>
      <c r="N69" s="59">
        <v>0.27</v>
      </c>
      <c r="O69" s="59">
        <v>18</v>
      </c>
      <c r="P69" s="59">
        <v>2.42</v>
      </c>
      <c r="Q69" s="59">
        <v>191.36</v>
      </c>
      <c r="R69" s="59">
        <v>155</v>
      </c>
      <c r="S69" s="59">
        <v>357</v>
      </c>
      <c r="T69" s="59">
        <v>8.3817000000000004</v>
      </c>
      <c r="U69" s="59">
        <v>16.033300000000001</v>
      </c>
    </row>
    <row r="70" spans="1:21" ht="15" x14ac:dyDescent="0.25">
      <c r="A70" s="59" t="s">
        <v>48</v>
      </c>
      <c r="B70" s="59" t="s">
        <v>365</v>
      </c>
      <c r="C70" s="59" t="s">
        <v>8</v>
      </c>
      <c r="D70" s="59">
        <v>6</v>
      </c>
      <c r="E70" s="59">
        <v>3</v>
      </c>
      <c r="F70" s="59">
        <v>22.2</v>
      </c>
      <c r="G70" s="59">
        <v>2.5299999999999998</v>
      </c>
      <c r="H70" s="59">
        <v>4.0599999999999996</v>
      </c>
      <c r="I70" s="59">
        <v>0.54</v>
      </c>
      <c r="J70" s="59">
        <v>6.32</v>
      </c>
      <c r="K70" s="59">
        <v>405.12</v>
      </c>
      <c r="L70" s="59">
        <v>359.04</v>
      </c>
      <c r="M70" s="59">
        <v>10.46</v>
      </c>
      <c r="N70" s="59">
        <v>0.27</v>
      </c>
      <c r="O70" s="59">
        <v>134</v>
      </c>
      <c r="P70" s="59">
        <v>2.2599999999999998</v>
      </c>
      <c r="Q70" s="59">
        <v>134.08000000000001</v>
      </c>
      <c r="R70" s="59">
        <v>121</v>
      </c>
      <c r="S70" s="59">
        <v>327</v>
      </c>
      <c r="T70" s="59">
        <v>11.3964</v>
      </c>
      <c r="U70" s="59">
        <v>19.3704</v>
      </c>
    </row>
    <row r="71" spans="1:21" ht="15" x14ac:dyDescent="0.25">
      <c r="A71" s="59" t="s">
        <v>48</v>
      </c>
      <c r="B71" s="59" t="s">
        <v>366</v>
      </c>
      <c r="C71" s="59" t="s">
        <v>8</v>
      </c>
      <c r="D71" s="59">
        <v>6</v>
      </c>
      <c r="E71" s="59">
        <v>3</v>
      </c>
      <c r="F71" s="59">
        <v>22.9</v>
      </c>
      <c r="G71" s="59">
        <v>2.85</v>
      </c>
      <c r="H71" s="59">
        <v>4.04</v>
      </c>
      <c r="I71" s="59">
        <v>0.6</v>
      </c>
      <c r="J71" s="59">
        <v>6.42</v>
      </c>
      <c r="K71" s="59">
        <v>205.82</v>
      </c>
      <c r="L71" s="59">
        <v>107.14</v>
      </c>
      <c r="M71" s="59">
        <v>11.76</v>
      </c>
      <c r="N71" s="59">
        <v>2.4E-2</v>
      </c>
      <c r="O71" s="59">
        <v>38</v>
      </c>
      <c r="P71" s="59">
        <v>2.38</v>
      </c>
      <c r="Q71" s="59">
        <v>162.4</v>
      </c>
      <c r="R71" s="59">
        <v>124</v>
      </c>
      <c r="S71" s="59">
        <v>449</v>
      </c>
      <c r="T71" s="59">
        <v>12.445399999999999</v>
      </c>
      <c r="U71" s="59">
        <v>19.600000000000001</v>
      </c>
    </row>
    <row r="72" spans="1:21" ht="15" x14ac:dyDescent="0.25">
      <c r="A72" s="59" t="s">
        <v>48</v>
      </c>
      <c r="B72" s="59" t="s">
        <v>367</v>
      </c>
      <c r="C72" s="59" t="s">
        <v>8</v>
      </c>
      <c r="D72" s="59">
        <v>6</v>
      </c>
      <c r="E72" s="59">
        <v>3</v>
      </c>
      <c r="F72" s="59">
        <v>25</v>
      </c>
      <c r="G72" s="59">
        <v>2.89</v>
      </c>
      <c r="H72" s="59">
        <v>4</v>
      </c>
      <c r="I72" s="59">
        <v>0.56000000000000005</v>
      </c>
      <c r="J72" s="59">
        <v>6.5</v>
      </c>
      <c r="K72" s="59">
        <v>139.52000000000001</v>
      </c>
      <c r="L72" s="59">
        <v>144</v>
      </c>
      <c r="M72" s="59">
        <v>9.7799999999999994</v>
      </c>
      <c r="N72" s="59">
        <v>0.30199999999999999</v>
      </c>
      <c r="O72" s="59">
        <v>46</v>
      </c>
      <c r="P72" s="59">
        <v>2.5</v>
      </c>
      <c r="Q72" s="59">
        <v>94.46</v>
      </c>
      <c r="R72" s="59">
        <v>144</v>
      </c>
      <c r="S72" s="59">
        <v>396</v>
      </c>
      <c r="T72" s="59">
        <v>11.56</v>
      </c>
      <c r="U72" s="59">
        <v>17.464300000000001</v>
      </c>
    </row>
    <row r="73" spans="1:21" ht="15" x14ac:dyDescent="0.25">
      <c r="A73" s="59" t="s">
        <v>48</v>
      </c>
      <c r="B73" s="59" t="s">
        <v>368</v>
      </c>
      <c r="C73" s="59" t="s">
        <v>8</v>
      </c>
      <c r="D73" s="59">
        <v>6</v>
      </c>
      <c r="E73" s="59">
        <v>3</v>
      </c>
      <c r="F73" s="59">
        <v>24.8</v>
      </c>
      <c r="G73" s="59">
        <v>2.92</v>
      </c>
      <c r="H73" s="59">
        <v>3.96</v>
      </c>
      <c r="I73" s="59">
        <v>0.57999999999999996</v>
      </c>
      <c r="J73" s="59">
        <v>6.54</v>
      </c>
      <c r="K73" s="59">
        <v>164.58</v>
      </c>
      <c r="L73" s="59">
        <v>207.72</v>
      </c>
      <c r="M73" s="59">
        <v>9.8800000000000008</v>
      </c>
      <c r="N73" s="59">
        <v>0.27200000000000002</v>
      </c>
      <c r="O73" s="59">
        <v>38</v>
      </c>
      <c r="P73" s="59">
        <v>2.58</v>
      </c>
      <c r="Q73" s="59">
        <v>172.2</v>
      </c>
      <c r="R73" s="59">
        <v>92</v>
      </c>
      <c r="S73" s="59">
        <v>257</v>
      </c>
      <c r="T73" s="59">
        <v>11.7742</v>
      </c>
      <c r="U73" s="59">
        <v>17.034500000000001</v>
      </c>
    </row>
    <row r="74" spans="1:21" ht="15" x14ac:dyDescent="0.25">
      <c r="A74" s="59" t="s">
        <v>48</v>
      </c>
      <c r="B74" s="59" t="s">
        <v>369</v>
      </c>
      <c r="C74" s="59" t="s">
        <v>8</v>
      </c>
      <c r="D74" s="59">
        <v>6</v>
      </c>
      <c r="E74" s="59">
        <v>3</v>
      </c>
      <c r="F74" s="59">
        <v>24.3</v>
      </c>
      <c r="G74" s="59">
        <v>2.81</v>
      </c>
      <c r="H74" s="59">
        <v>4.1399999999999997</v>
      </c>
      <c r="I74" s="59">
        <v>0.62</v>
      </c>
      <c r="J74" s="59">
        <v>6.58</v>
      </c>
      <c r="K74" s="59">
        <v>147.22</v>
      </c>
      <c r="L74" s="59">
        <v>108.36</v>
      </c>
      <c r="M74" s="59">
        <v>11.12</v>
      </c>
      <c r="N74" s="59">
        <v>0.27400000000000002</v>
      </c>
      <c r="O74" s="59">
        <v>40</v>
      </c>
      <c r="P74" s="59">
        <v>2.44</v>
      </c>
      <c r="Q74" s="59">
        <v>162.78</v>
      </c>
      <c r="R74" s="59">
        <v>128</v>
      </c>
      <c r="S74" s="59">
        <v>405</v>
      </c>
      <c r="T74" s="59">
        <v>11.563800000000001</v>
      </c>
      <c r="U74" s="59">
        <v>17.935500000000001</v>
      </c>
    </row>
    <row r="75" spans="1:21" ht="15" x14ac:dyDescent="0.25">
      <c r="A75" s="59" t="s">
        <v>341</v>
      </c>
      <c r="B75" s="59" t="s">
        <v>77</v>
      </c>
      <c r="C75" s="59" t="s">
        <v>8</v>
      </c>
      <c r="D75" s="59">
        <v>0</v>
      </c>
      <c r="E75" s="59">
        <v>4</v>
      </c>
      <c r="F75" s="59">
        <v>22.6</v>
      </c>
      <c r="G75" s="59">
        <v>1.32</v>
      </c>
      <c r="H75" s="59">
        <v>2.4</v>
      </c>
      <c r="I75" s="59">
        <v>0.3</v>
      </c>
      <c r="J75" s="59">
        <v>4.3499999999999996</v>
      </c>
      <c r="K75" s="59">
        <v>113.1</v>
      </c>
      <c r="L75" s="59">
        <v>562.5</v>
      </c>
      <c r="M75" s="59">
        <v>4.95</v>
      </c>
      <c r="N75" s="59">
        <v>1.73</v>
      </c>
      <c r="O75" s="59" t="s">
        <v>342</v>
      </c>
      <c r="P75" s="59">
        <v>1.95</v>
      </c>
      <c r="Q75" s="59">
        <v>71.099999999999994</v>
      </c>
      <c r="R75" s="59">
        <v>173.7</v>
      </c>
      <c r="S75" s="59">
        <v>254.25</v>
      </c>
      <c r="T75" s="59">
        <v>5.8407</v>
      </c>
      <c r="U75" s="59">
        <v>16.5</v>
      </c>
    </row>
    <row r="76" spans="1:21" ht="15" x14ac:dyDescent="0.25">
      <c r="A76" s="59" t="s">
        <v>341</v>
      </c>
      <c r="B76" s="59" t="s">
        <v>78</v>
      </c>
      <c r="C76" s="59" t="s">
        <v>8</v>
      </c>
      <c r="D76" s="59">
        <v>0</v>
      </c>
      <c r="E76" s="59">
        <v>4</v>
      </c>
      <c r="F76" s="59">
        <v>22.8</v>
      </c>
      <c r="G76" s="59">
        <v>1.42</v>
      </c>
      <c r="H76" s="59">
        <v>3.52</v>
      </c>
      <c r="I76" s="59">
        <v>0.52</v>
      </c>
      <c r="J76" s="59">
        <v>5.6</v>
      </c>
      <c r="K76" s="59">
        <v>44.98</v>
      </c>
      <c r="L76" s="59">
        <v>71.5</v>
      </c>
      <c r="M76" s="59">
        <v>10.3</v>
      </c>
      <c r="N76" s="59">
        <v>0.45200000000000001</v>
      </c>
      <c r="O76" s="59">
        <v>12</v>
      </c>
      <c r="P76" s="59">
        <v>2.08</v>
      </c>
      <c r="Q76" s="59">
        <v>225.3</v>
      </c>
      <c r="R76" s="59">
        <v>153.13999999999999</v>
      </c>
      <c r="S76" s="59">
        <v>305.04000000000002</v>
      </c>
      <c r="T76" s="59">
        <v>6.2281000000000004</v>
      </c>
      <c r="U76" s="59">
        <v>19.807700000000001</v>
      </c>
    </row>
    <row r="77" spans="1:21" ht="15" x14ac:dyDescent="0.25">
      <c r="A77" s="59" t="s">
        <v>341</v>
      </c>
      <c r="B77" s="59" t="s">
        <v>79</v>
      </c>
      <c r="C77" s="59" t="s">
        <v>8</v>
      </c>
      <c r="D77" s="59">
        <v>0</v>
      </c>
      <c r="E77" s="59">
        <v>4</v>
      </c>
      <c r="F77" s="59">
        <v>21.7</v>
      </c>
      <c r="G77" s="59">
        <v>1.25</v>
      </c>
      <c r="H77" s="59">
        <v>3.54</v>
      </c>
      <c r="I77" s="59">
        <v>0.56000000000000005</v>
      </c>
      <c r="J77" s="59">
        <v>5.52</v>
      </c>
      <c r="K77" s="59">
        <v>44.98</v>
      </c>
      <c r="L77" s="59">
        <v>64.680000000000007</v>
      </c>
      <c r="M77" s="59">
        <v>8.92</v>
      </c>
      <c r="N77" s="59">
        <v>0.498</v>
      </c>
      <c r="O77" s="59">
        <v>14</v>
      </c>
      <c r="P77" s="59">
        <v>1.98</v>
      </c>
      <c r="Q77" s="59">
        <v>178.12</v>
      </c>
      <c r="R77" s="59">
        <v>159.36000000000001</v>
      </c>
      <c r="S77" s="59">
        <v>220.46</v>
      </c>
      <c r="T77" s="59">
        <v>5.7603999999999997</v>
      </c>
      <c r="U77" s="59">
        <v>15.928599999999999</v>
      </c>
    </row>
    <row r="78" spans="1:21" ht="15" x14ac:dyDescent="0.25">
      <c r="A78" s="59" t="s">
        <v>341</v>
      </c>
      <c r="B78" s="59" t="s">
        <v>80</v>
      </c>
      <c r="C78" s="59" t="s">
        <v>8</v>
      </c>
      <c r="D78" s="59">
        <v>0</v>
      </c>
      <c r="E78" s="59">
        <v>4</v>
      </c>
      <c r="F78" s="59">
        <v>21.6</v>
      </c>
      <c r="G78" s="59">
        <v>1.17</v>
      </c>
      <c r="H78" s="59">
        <v>3.28</v>
      </c>
      <c r="I78" s="59">
        <v>0.5</v>
      </c>
      <c r="J78" s="59">
        <v>5.16</v>
      </c>
      <c r="K78" s="59">
        <v>34</v>
      </c>
      <c r="L78" s="59">
        <v>126.7</v>
      </c>
      <c r="M78" s="59">
        <v>9</v>
      </c>
      <c r="N78" s="59">
        <v>0.41799999999999998</v>
      </c>
      <c r="O78" s="59">
        <v>8</v>
      </c>
      <c r="P78" s="59">
        <v>1.88</v>
      </c>
      <c r="Q78" s="59">
        <v>178.44</v>
      </c>
      <c r="R78" s="59">
        <v>137.74</v>
      </c>
      <c r="S78" s="59">
        <v>159.36000000000001</v>
      </c>
      <c r="T78" s="59">
        <v>5.4166999999999996</v>
      </c>
      <c r="U78" s="59">
        <v>18</v>
      </c>
    </row>
    <row r="79" spans="1:21" ht="15" x14ac:dyDescent="0.25">
      <c r="A79" s="59" t="s">
        <v>319</v>
      </c>
      <c r="B79" s="59" t="s">
        <v>81</v>
      </c>
      <c r="C79" s="59" t="s">
        <v>8</v>
      </c>
      <c r="D79" s="59">
        <v>0.04</v>
      </c>
      <c r="E79" s="59">
        <v>4</v>
      </c>
      <c r="F79" s="59">
        <v>21.9</v>
      </c>
      <c r="G79" s="59">
        <v>1.21</v>
      </c>
      <c r="H79" s="59">
        <v>3.5</v>
      </c>
      <c r="I79" s="59">
        <v>0.52</v>
      </c>
      <c r="J79" s="59">
        <v>5.46</v>
      </c>
      <c r="K79" s="59">
        <v>49.4</v>
      </c>
      <c r="L79" s="59">
        <v>113.24</v>
      </c>
      <c r="M79" s="59">
        <v>8.2799999999999994</v>
      </c>
      <c r="N79" s="59" t="s">
        <v>342</v>
      </c>
      <c r="O79" s="59">
        <v>12</v>
      </c>
      <c r="P79" s="59">
        <v>1.96</v>
      </c>
      <c r="Q79" s="59">
        <v>205.72</v>
      </c>
      <c r="R79" s="59">
        <v>148.30000000000001</v>
      </c>
      <c r="S79" s="59">
        <v>228.06</v>
      </c>
      <c r="T79" s="59">
        <v>5.5251000000000001</v>
      </c>
      <c r="U79" s="59">
        <v>15.9231</v>
      </c>
    </row>
    <row r="80" spans="1:21" ht="15" x14ac:dyDescent="0.25">
      <c r="A80" s="59" t="s">
        <v>319</v>
      </c>
      <c r="B80" s="59" t="s">
        <v>82</v>
      </c>
      <c r="C80" s="59" t="s">
        <v>8</v>
      </c>
      <c r="D80" s="59">
        <v>0.04</v>
      </c>
      <c r="E80" s="59">
        <v>4</v>
      </c>
      <c r="F80" s="59">
        <v>21.4</v>
      </c>
      <c r="G80" s="59">
        <v>1.25</v>
      </c>
      <c r="H80" s="59">
        <v>3.4</v>
      </c>
      <c r="I80" s="59">
        <v>0.5</v>
      </c>
      <c r="J80" s="59">
        <v>5.3</v>
      </c>
      <c r="K80" s="59">
        <v>40.74</v>
      </c>
      <c r="L80" s="59">
        <v>57.22</v>
      </c>
      <c r="M80" s="59">
        <v>9.0399999999999991</v>
      </c>
      <c r="N80" s="59" t="s">
        <v>342</v>
      </c>
      <c r="O80" s="59">
        <v>12</v>
      </c>
      <c r="P80" s="59">
        <v>1.9</v>
      </c>
      <c r="Q80" s="59">
        <v>165.44</v>
      </c>
      <c r="R80" s="59">
        <v>133.56</v>
      </c>
      <c r="S80" s="59">
        <v>201.84</v>
      </c>
      <c r="T80" s="59">
        <v>5.8411</v>
      </c>
      <c r="U80" s="59">
        <v>18.079999999999998</v>
      </c>
    </row>
    <row r="81" spans="1:21" ht="15" x14ac:dyDescent="0.25">
      <c r="A81" s="59" t="s">
        <v>319</v>
      </c>
      <c r="B81" s="59" t="s">
        <v>83</v>
      </c>
      <c r="C81" s="59" t="s">
        <v>8</v>
      </c>
      <c r="D81" s="59">
        <v>0.04</v>
      </c>
      <c r="E81" s="59">
        <v>4</v>
      </c>
      <c r="F81" s="59">
        <v>24.7</v>
      </c>
      <c r="G81" s="59">
        <v>1.37</v>
      </c>
      <c r="H81" s="59">
        <v>3.2</v>
      </c>
      <c r="I81" s="59">
        <v>0.44</v>
      </c>
      <c r="J81" s="59">
        <v>5.08</v>
      </c>
      <c r="K81" s="59">
        <v>37.28</v>
      </c>
      <c r="L81" s="59">
        <v>50.4</v>
      </c>
      <c r="M81" s="59">
        <v>8.92</v>
      </c>
      <c r="N81" s="59">
        <v>0.46800000000000003</v>
      </c>
      <c r="O81" s="59">
        <v>10</v>
      </c>
      <c r="P81" s="59">
        <v>1.88</v>
      </c>
      <c r="Q81" s="59">
        <v>156.63999999999999</v>
      </c>
      <c r="R81" s="59">
        <v>135.22</v>
      </c>
      <c r="S81" s="59">
        <v>254.44</v>
      </c>
      <c r="T81" s="59">
        <v>5.5465999999999998</v>
      </c>
      <c r="U81" s="59">
        <v>20.2727</v>
      </c>
    </row>
    <row r="82" spans="1:21" ht="15" x14ac:dyDescent="0.25">
      <c r="A82" s="59" t="s">
        <v>319</v>
      </c>
      <c r="B82" s="59" t="s">
        <v>84</v>
      </c>
      <c r="C82" s="59" t="s">
        <v>8</v>
      </c>
      <c r="D82" s="59">
        <v>0.04</v>
      </c>
      <c r="E82" s="59">
        <v>4</v>
      </c>
      <c r="F82" s="59">
        <v>24.3</v>
      </c>
      <c r="G82" s="59">
        <v>1.37</v>
      </c>
      <c r="H82" s="59">
        <v>3.44</v>
      </c>
      <c r="I82" s="59">
        <v>0.5</v>
      </c>
      <c r="J82" s="59">
        <v>5.54</v>
      </c>
      <c r="K82" s="59">
        <v>146.78</v>
      </c>
      <c r="L82" s="59">
        <v>106.98</v>
      </c>
      <c r="M82" s="59">
        <v>7.52</v>
      </c>
      <c r="N82" s="59">
        <v>0.47599999999999998</v>
      </c>
      <c r="O82" s="59">
        <v>20</v>
      </c>
      <c r="P82" s="59">
        <v>2.1</v>
      </c>
      <c r="Q82" s="59">
        <v>178.5</v>
      </c>
      <c r="R82" s="59" t="s">
        <v>349</v>
      </c>
      <c r="S82" s="59">
        <v>271.92</v>
      </c>
      <c r="T82" s="59">
        <v>5.6379000000000001</v>
      </c>
      <c r="U82" s="59">
        <v>15.04</v>
      </c>
    </row>
    <row r="83" spans="1:21" ht="15" x14ac:dyDescent="0.25">
      <c r="A83" s="59" t="s">
        <v>319</v>
      </c>
      <c r="B83" s="59" t="s">
        <v>85</v>
      </c>
      <c r="C83" s="59" t="s">
        <v>8</v>
      </c>
      <c r="D83" s="59">
        <v>0.04</v>
      </c>
      <c r="E83" s="59">
        <v>4</v>
      </c>
      <c r="F83" s="59">
        <v>23</v>
      </c>
      <c r="G83" s="59">
        <v>1.3</v>
      </c>
      <c r="H83" s="59">
        <v>3</v>
      </c>
      <c r="I83" s="59">
        <v>0.44</v>
      </c>
      <c r="J83" s="59">
        <v>4.96</v>
      </c>
      <c r="K83" s="59">
        <v>48.54</v>
      </c>
      <c r="L83" s="59">
        <v>212.86</v>
      </c>
      <c r="M83" s="59">
        <v>9.58</v>
      </c>
      <c r="N83" s="59">
        <v>0.47199999999999998</v>
      </c>
      <c r="O83" s="59">
        <v>24</v>
      </c>
      <c r="P83" s="59">
        <v>1.96</v>
      </c>
      <c r="Q83" s="59">
        <v>206.16</v>
      </c>
      <c r="R83" s="59">
        <v>148.78</v>
      </c>
      <c r="S83" s="59">
        <v>276.95999999999998</v>
      </c>
      <c r="T83" s="59">
        <v>5.6521999999999997</v>
      </c>
      <c r="U83" s="59">
        <v>21.7727</v>
      </c>
    </row>
    <row r="84" spans="1:21" ht="15" x14ac:dyDescent="0.25">
      <c r="A84" s="59" t="s">
        <v>319</v>
      </c>
      <c r="B84" s="59" t="s">
        <v>86</v>
      </c>
      <c r="C84" s="59" t="s">
        <v>8</v>
      </c>
      <c r="D84" s="59">
        <v>0.04</v>
      </c>
      <c r="E84" s="59">
        <v>4</v>
      </c>
      <c r="F84" s="59">
        <v>25.1</v>
      </c>
      <c r="G84" s="59">
        <v>1.55</v>
      </c>
      <c r="H84" s="59">
        <v>2.2400000000000002</v>
      </c>
      <c r="I84" s="59">
        <v>0.3</v>
      </c>
      <c r="J84" s="59">
        <v>3.72</v>
      </c>
      <c r="K84" s="59">
        <v>38.42</v>
      </c>
      <c r="L84" s="59">
        <v>303</v>
      </c>
      <c r="M84" s="59">
        <v>6.06</v>
      </c>
      <c r="N84" s="59">
        <v>1.22</v>
      </c>
      <c r="O84" s="59" t="s">
        <v>349</v>
      </c>
      <c r="P84" s="59">
        <v>1.48</v>
      </c>
      <c r="Q84" s="59">
        <v>133.13999999999999</v>
      </c>
      <c r="R84" s="59">
        <v>102.12</v>
      </c>
      <c r="S84" s="59">
        <v>311.45999999999998</v>
      </c>
      <c r="T84" s="59">
        <v>6.1753</v>
      </c>
      <c r="U84" s="59">
        <v>20.2</v>
      </c>
    </row>
    <row r="85" spans="1:21" ht="15" x14ac:dyDescent="0.25">
      <c r="A85" s="59" t="s">
        <v>320</v>
      </c>
      <c r="B85" s="59" t="s">
        <v>99</v>
      </c>
      <c r="C85" s="59" t="s">
        <v>8</v>
      </c>
      <c r="D85" s="59">
        <v>0.3</v>
      </c>
      <c r="E85" s="59">
        <v>4</v>
      </c>
      <c r="F85" s="59">
        <v>23.3</v>
      </c>
      <c r="G85" s="59">
        <v>1.43</v>
      </c>
      <c r="H85" s="59">
        <v>3.66</v>
      </c>
      <c r="I85" s="59">
        <v>0.54</v>
      </c>
      <c r="J85" s="59">
        <v>5.72</v>
      </c>
      <c r="K85" s="59">
        <v>44.3</v>
      </c>
      <c r="L85" s="59">
        <v>88.74</v>
      </c>
      <c r="M85" s="59">
        <v>8.9600000000000009</v>
      </c>
      <c r="N85" s="59">
        <v>0.39600000000000002</v>
      </c>
      <c r="O85" s="59">
        <v>8</v>
      </c>
      <c r="P85" s="59">
        <v>2.06</v>
      </c>
      <c r="Q85" s="59">
        <v>149.84</v>
      </c>
      <c r="R85" s="59">
        <v>169.82</v>
      </c>
      <c r="S85" s="59">
        <v>336.88</v>
      </c>
      <c r="T85" s="59">
        <v>6.1372999999999998</v>
      </c>
      <c r="U85" s="59">
        <v>16.592600000000001</v>
      </c>
    </row>
    <row r="86" spans="1:21" ht="15" x14ac:dyDescent="0.25">
      <c r="A86" s="59" t="s">
        <v>320</v>
      </c>
      <c r="B86" s="59" t="s">
        <v>100</v>
      </c>
      <c r="C86" s="59" t="s">
        <v>8</v>
      </c>
      <c r="D86" s="59">
        <v>0.3</v>
      </c>
      <c r="E86" s="59">
        <v>4</v>
      </c>
      <c r="F86" s="59">
        <v>22.5</v>
      </c>
      <c r="G86" s="59">
        <v>1.3</v>
      </c>
      <c r="H86" s="59">
        <v>3.54</v>
      </c>
      <c r="I86" s="59">
        <v>0.54</v>
      </c>
      <c r="J86" s="59">
        <v>5.66</v>
      </c>
      <c r="K86" s="59">
        <v>42.66</v>
      </c>
      <c r="L86" s="59">
        <v>86.8</v>
      </c>
      <c r="M86" s="59">
        <v>8.2799999999999994</v>
      </c>
      <c r="N86" s="59">
        <v>0.5</v>
      </c>
      <c r="O86" s="59">
        <v>14</v>
      </c>
      <c r="P86" s="59">
        <v>2.12</v>
      </c>
      <c r="Q86" s="59">
        <v>165.56</v>
      </c>
      <c r="R86" s="59">
        <v>166.9</v>
      </c>
      <c r="S86" s="59">
        <v>257.74</v>
      </c>
      <c r="T86" s="59">
        <v>5.7778</v>
      </c>
      <c r="U86" s="59">
        <v>15.333299999999999</v>
      </c>
    </row>
    <row r="87" spans="1:21" ht="15" x14ac:dyDescent="0.25">
      <c r="A87" s="59" t="s">
        <v>320</v>
      </c>
      <c r="B87" s="59" t="s">
        <v>101</v>
      </c>
      <c r="C87" s="59" t="s">
        <v>8</v>
      </c>
      <c r="D87" s="59">
        <v>0.3</v>
      </c>
      <c r="E87" s="59">
        <v>4</v>
      </c>
      <c r="F87" s="59">
        <v>25.6</v>
      </c>
      <c r="G87" s="59">
        <v>1.53</v>
      </c>
      <c r="H87" s="59">
        <v>3.36</v>
      </c>
      <c r="I87" s="59">
        <v>0.5</v>
      </c>
      <c r="J87" s="59">
        <v>5.26</v>
      </c>
      <c r="K87" s="59">
        <v>38.520000000000003</v>
      </c>
      <c r="L87" s="59">
        <v>63.94</v>
      </c>
      <c r="M87" s="59">
        <v>8.74</v>
      </c>
      <c r="N87" s="59">
        <v>0.46200000000000002</v>
      </c>
      <c r="O87" s="59">
        <v>10</v>
      </c>
      <c r="P87" s="59">
        <v>1.9</v>
      </c>
      <c r="Q87" s="59">
        <v>190.12</v>
      </c>
      <c r="R87" s="59">
        <v>141.47999999999999</v>
      </c>
      <c r="S87" s="59">
        <v>218.38</v>
      </c>
      <c r="T87" s="59">
        <v>5.9766000000000004</v>
      </c>
      <c r="U87" s="59">
        <v>17.48</v>
      </c>
    </row>
    <row r="88" spans="1:21" ht="15" x14ac:dyDescent="0.25">
      <c r="A88" s="59" t="s">
        <v>320</v>
      </c>
      <c r="B88" s="59" t="s">
        <v>102</v>
      </c>
      <c r="C88" s="59" t="s">
        <v>8</v>
      </c>
      <c r="D88" s="59">
        <v>0.3</v>
      </c>
      <c r="E88" s="59">
        <v>4</v>
      </c>
      <c r="F88" s="59">
        <v>24.4</v>
      </c>
      <c r="G88" s="59">
        <v>1.42</v>
      </c>
      <c r="H88" s="59">
        <v>3.36</v>
      </c>
      <c r="I88" s="59">
        <v>0.5</v>
      </c>
      <c r="J88" s="59">
        <v>5.3</v>
      </c>
      <c r="K88" s="59">
        <v>38.24</v>
      </c>
      <c r="L88" s="59">
        <v>53.72</v>
      </c>
      <c r="M88" s="59">
        <v>7.68</v>
      </c>
      <c r="N88" s="59">
        <v>0.48199999999999998</v>
      </c>
      <c r="O88" s="59">
        <v>10</v>
      </c>
      <c r="P88" s="59">
        <v>1.94</v>
      </c>
      <c r="Q88" s="59">
        <v>172.26</v>
      </c>
      <c r="R88" s="59">
        <v>135.54</v>
      </c>
      <c r="S88" s="59">
        <v>237.72</v>
      </c>
      <c r="T88" s="59">
        <v>5.8197000000000001</v>
      </c>
      <c r="U88" s="59">
        <v>15.36</v>
      </c>
    </row>
    <row r="89" spans="1:21" ht="15" x14ac:dyDescent="0.25">
      <c r="A89" s="59" t="s">
        <v>320</v>
      </c>
      <c r="B89" s="59" t="s">
        <v>103</v>
      </c>
      <c r="C89" s="59" t="s">
        <v>8</v>
      </c>
      <c r="D89" s="59">
        <v>0.3</v>
      </c>
      <c r="E89" s="59">
        <v>4</v>
      </c>
      <c r="F89" s="59">
        <v>24.6</v>
      </c>
      <c r="G89" s="59">
        <v>1.48</v>
      </c>
      <c r="H89" s="59">
        <v>3.32</v>
      </c>
      <c r="I89" s="59">
        <v>0.48</v>
      </c>
      <c r="J89" s="59">
        <v>5.42</v>
      </c>
      <c r="K89" s="59">
        <v>42.08</v>
      </c>
      <c r="L89" s="59">
        <v>116</v>
      </c>
      <c r="M89" s="59">
        <v>8.26</v>
      </c>
      <c r="N89" s="59">
        <v>0.432</v>
      </c>
      <c r="O89" s="59">
        <v>14</v>
      </c>
      <c r="P89" s="59">
        <v>2.1</v>
      </c>
      <c r="Q89" s="59">
        <v>209.36</v>
      </c>
      <c r="R89" s="59">
        <v>153.46</v>
      </c>
      <c r="S89" s="59">
        <v>234.34</v>
      </c>
      <c r="T89" s="59">
        <v>6.0163000000000002</v>
      </c>
      <c r="U89" s="59">
        <v>17.208300000000001</v>
      </c>
    </row>
    <row r="90" spans="1:21" ht="15" x14ac:dyDescent="0.25">
      <c r="A90" s="59" t="s">
        <v>320</v>
      </c>
      <c r="B90" s="59" t="s">
        <v>104</v>
      </c>
      <c r="C90" s="59" t="s">
        <v>8</v>
      </c>
      <c r="D90" s="59">
        <v>0.3</v>
      </c>
      <c r="E90" s="59">
        <v>4</v>
      </c>
      <c r="F90" s="59">
        <v>24.5</v>
      </c>
      <c r="G90" s="59">
        <v>1.53</v>
      </c>
      <c r="H90" s="59">
        <v>3.36</v>
      </c>
      <c r="I90" s="59">
        <v>0.5</v>
      </c>
      <c r="J90" s="59">
        <v>5.46</v>
      </c>
      <c r="K90" s="59">
        <v>37.56</v>
      </c>
      <c r="L90" s="59">
        <v>61.1</v>
      </c>
      <c r="M90" s="59">
        <v>8.26</v>
      </c>
      <c r="N90" s="59">
        <v>0.45600000000000002</v>
      </c>
      <c r="O90" s="59">
        <v>8</v>
      </c>
      <c r="P90" s="59">
        <v>2.1</v>
      </c>
      <c r="Q90" s="59">
        <v>172</v>
      </c>
      <c r="R90" s="59">
        <v>163.04</v>
      </c>
      <c r="S90" s="59">
        <v>259.12</v>
      </c>
      <c r="T90" s="59">
        <v>6.2449000000000003</v>
      </c>
      <c r="U90" s="59">
        <v>16.52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2"/>
  <sheetViews>
    <sheetView topLeftCell="A10" workbookViewId="0">
      <selection activeCell="J21" sqref="J21"/>
    </sheetView>
  </sheetViews>
  <sheetFormatPr defaultRowHeight="12.75" x14ac:dyDescent="0.2"/>
  <cols>
    <col min="2" max="2" width="14.42578125" bestFit="1" customWidth="1"/>
  </cols>
  <sheetData>
    <row r="1" spans="1:18" x14ac:dyDescent="0.2">
      <c r="A1" t="s">
        <v>129</v>
      </c>
      <c r="I1" s="29" t="s">
        <v>160</v>
      </c>
      <c r="K1" s="2" t="s">
        <v>188</v>
      </c>
      <c r="L1" s="2" t="s">
        <v>6</v>
      </c>
      <c r="M1" s="2" t="s">
        <v>108</v>
      </c>
      <c r="N1" s="2" t="s">
        <v>109</v>
      </c>
      <c r="O1" s="2" t="s">
        <v>4</v>
      </c>
      <c r="P1" s="2" t="s">
        <v>1</v>
      </c>
      <c r="Q1" s="2" t="s">
        <v>3</v>
      </c>
      <c r="R1" s="2" t="s">
        <v>254</v>
      </c>
    </row>
    <row r="2" spans="1:18" ht="51" x14ac:dyDescent="0.2">
      <c r="A2" s="6" t="s">
        <v>69</v>
      </c>
      <c r="B2" s="6" t="s">
        <v>70</v>
      </c>
      <c r="C2" s="6" t="s">
        <v>158</v>
      </c>
      <c r="D2" s="13" t="s">
        <v>157</v>
      </c>
      <c r="E2" s="6" t="s">
        <v>156</v>
      </c>
      <c r="F2" s="6" t="s">
        <v>159</v>
      </c>
      <c r="G2" s="3" t="s">
        <v>28</v>
      </c>
      <c r="I2" s="28" t="s">
        <v>161</v>
      </c>
      <c r="K2" s="50" t="s">
        <v>266</v>
      </c>
      <c r="L2" s="50" t="s">
        <v>2</v>
      </c>
      <c r="M2" s="50">
        <v>1</v>
      </c>
      <c r="N2" s="51">
        <v>43517.425000000003</v>
      </c>
      <c r="O2" s="50">
        <v>4.1749999999999998</v>
      </c>
      <c r="P2" s="50">
        <v>2194</v>
      </c>
      <c r="Q2" s="50">
        <v>21.0306</v>
      </c>
      <c r="R2" s="50">
        <v>0.1641</v>
      </c>
    </row>
    <row r="3" spans="1:18" x14ac:dyDescent="0.2">
      <c r="A3" s="2" t="s">
        <v>87</v>
      </c>
      <c r="B3" s="26">
        <f>E27</f>
        <v>34.495199999999997</v>
      </c>
      <c r="C3" s="23">
        <v>0.28999999999999998</v>
      </c>
      <c r="D3" s="23">
        <v>1</v>
      </c>
      <c r="E3" s="8">
        <f>C3+D3</f>
        <v>1.29</v>
      </c>
      <c r="F3" s="23">
        <v>10</v>
      </c>
      <c r="G3" s="9">
        <f t="shared" ref="G3:G14" si="0">B3*E3/C3/1000*F3</f>
        <v>1.5344416551724138</v>
      </c>
      <c r="I3" s="27" t="s">
        <v>162</v>
      </c>
      <c r="K3" s="50" t="s">
        <v>267</v>
      </c>
      <c r="L3" s="50" t="s">
        <v>2</v>
      </c>
      <c r="M3" s="50">
        <v>2</v>
      </c>
      <c r="N3" s="51">
        <v>43517.431944444441</v>
      </c>
      <c r="O3" s="50">
        <v>4.218</v>
      </c>
      <c r="P3" s="50">
        <v>3615</v>
      </c>
      <c r="Q3" s="50">
        <v>28.785399999999999</v>
      </c>
      <c r="R3" s="50">
        <v>0.20649999999999999</v>
      </c>
    </row>
    <row r="4" spans="1:18" x14ac:dyDescent="0.2">
      <c r="A4" s="2" t="s">
        <v>88</v>
      </c>
      <c r="B4" s="26">
        <f t="shared" ref="B4:B8" si="1">E28</f>
        <v>37.527700000000003</v>
      </c>
      <c r="C4" s="23">
        <v>0.41</v>
      </c>
      <c r="D4" s="23">
        <v>1</v>
      </c>
      <c r="E4" s="8">
        <f t="shared" ref="E4:E14" si="2">C4+D4</f>
        <v>1.41</v>
      </c>
      <c r="F4" s="23">
        <v>10</v>
      </c>
      <c r="G4" s="9">
        <f t="shared" si="0"/>
        <v>1.2905867560975612</v>
      </c>
      <c r="I4" s="35" t="s">
        <v>163</v>
      </c>
      <c r="K4" s="50" t="s">
        <v>268</v>
      </c>
      <c r="L4" s="50" t="s">
        <v>2</v>
      </c>
      <c r="M4" s="50">
        <v>3</v>
      </c>
      <c r="N4" s="51">
        <v>43517.439583333333</v>
      </c>
      <c r="O4" s="50">
        <v>4.22</v>
      </c>
      <c r="P4" s="50">
        <v>6718</v>
      </c>
      <c r="Q4" s="50">
        <v>50.051600000000001</v>
      </c>
      <c r="R4" s="50">
        <v>0.32290000000000002</v>
      </c>
    </row>
    <row r="5" spans="1:18" x14ac:dyDescent="0.2">
      <c r="A5" s="2" t="s">
        <v>89</v>
      </c>
      <c r="B5" s="26">
        <f t="shared" si="1"/>
        <v>43.441699999999997</v>
      </c>
      <c r="C5" s="23">
        <v>0.4</v>
      </c>
      <c r="D5" s="23">
        <v>1</v>
      </c>
      <c r="E5" s="8">
        <f t="shared" si="2"/>
        <v>1.4</v>
      </c>
      <c r="F5" s="23">
        <v>10</v>
      </c>
      <c r="G5" s="9">
        <f t="shared" si="0"/>
        <v>1.5204594999999999</v>
      </c>
      <c r="K5" s="50" t="s">
        <v>269</v>
      </c>
      <c r="L5" s="50" t="s">
        <v>2</v>
      </c>
      <c r="M5" s="50">
        <v>5</v>
      </c>
      <c r="N5" s="51">
        <v>43517.454861111109</v>
      </c>
      <c r="O5" s="50">
        <v>4.141</v>
      </c>
      <c r="P5" s="50">
        <v>13828</v>
      </c>
      <c r="Q5" s="50">
        <v>102.93770000000001</v>
      </c>
      <c r="R5" s="50">
        <v>0.61219999999999997</v>
      </c>
    </row>
    <row r="6" spans="1:18" x14ac:dyDescent="0.2">
      <c r="A6" s="2" t="s">
        <v>90</v>
      </c>
      <c r="B6" s="26">
        <f t="shared" si="1"/>
        <v>36.173299999999998</v>
      </c>
      <c r="C6" s="23">
        <v>0.31</v>
      </c>
      <c r="D6" s="23">
        <v>1</v>
      </c>
      <c r="E6" s="8">
        <f t="shared" si="2"/>
        <v>1.31</v>
      </c>
      <c r="F6" s="23">
        <v>10</v>
      </c>
      <c r="G6" s="9">
        <f t="shared" si="0"/>
        <v>1.5286136451612906</v>
      </c>
      <c r="K6" s="50" t="s">
        <v>272</v>
      </c>
      <c r="L6" s="50" t="s">
        <v>5</v>
      </c>
      <c r="M6" s="50"/>
      <c r="N6" s="51">
        <v>43517.552777777775</v>
      </c>
      <c r="O6" s="50"/>
      <c r="P6" s="50"/>
      <c r="Q6" s="50"/>
      <c r="R6" s="50"/>
    </row>
    <row r="7" spans="1:18" x14ac:dyDescent="0.2">
      <c r="A7" s="2" t="s">
        <v>91</v>
      </c>
      <c r="B7" s="26">
        <f t="shared" si="1"/>
        <v>34.142400000000002</v>
      </c>
      <c r="C7" s="23">
        <v>0.36</v>
      </c>
      <c r="D7" s="23">
        <v>1</v>
      </c>
      <c r="E7" s="8">
        <f t="shared" si="2"/>
        <v>1.3599999999999999</v>
      </c>
      <c r="F7" s="23">
        <v>10</v>
      </c>
      <c r="G7" s="9">
        <f t="shared" si="0"/>
        <v>1.2898240000000003</v>
      </c>
      <c r="K7" s="50" t="s">
        <v>280</v>
      </c>
      <c r="L7" s="50" t="s">
        <v>2</v>
      </c>
      <c r="M7" s="50">
        <v>2</v>
      </c>
      <c r="N7" s="51">
        <v>43517.51458333333</v>
      </c>
      <c r="O7" s="50">
        <v>4.1929999999999996</v>
      </c>
      <c r="P7" s="50">
        <v>2929</v>
      </c>
      <c r="Q7" s="50">
        <v>33.502800000000001</v>
      </c>
      <c r="R7" s="50">
        <v>0.12089999999999999</v>
      </c>
    </row>
    <row r="8" spans="1:18" x14ac:dyDescent="0.2">
      <c r="A8" s="2" t="s">
        <v>92</v>
      </c>
      <c r="B8" s="26">
        <f t="shared" si="1"/>
        <v>36.922499999999999</v>
      </c>
      <c r="C8" s="23">
        <v>0.36</v>
      </c>
      <c r="D8" s="23">
        <v>1</v>
      </c>
      <c r="E8" s="8">
        <f t="shared" si="2"/>
        <v>1.3599999999999999</v>
      </c>
      <c r="F8" s="23">
        <v>10</v>
      </c>
      <c r="G8" s="9">
        <f t="shared" si="0"/>
        <v>1.3948499999999999</v>
      </c>
      <c r="K8" s="50" t="s">
        <v>281</v>
      </c>
      <c r="L8" s="50" t="s">
        <v>2</v>
      </c>
      <c r="M8" s="50">
        <v>3</v>
      </c>
      <c r="N8" s="51">
        <v>43517.522222222222</v>
      </c>
      <c r="O8" s="50">
        <v>4.1950000000000003</v>
      </c>
      <c r="P8" s="50">
        <v>5955</v>
      </c>
      <c r="Q8" s="50">
        <v>50.786900000000003</v>
      </c>
      <c r="R8" s="50">
        <v>0.20269999999999999</v>
      </c>
    </row>
    <row r="9" spans="1:18" x14ac:dyDescent="0.2">
      <c r="A9" s="2" t="s">
        <v>81</v>
      </c>
      <c r="B9" s="26">
        <f t="shared" ref="B9:B14" si="3">E21</f>
        <v>98.004999999999995</v>
      </c>
      <c r="C9" s="23">
        <v>0.6</v>
      </c>
      <c r="D9" s="23">
        <v>1</v>
      </c>
      <c r="E9" s="8">
        <f t="shared" si="2"/>
        <v>1.6</v>
      </c>
      <c r="F9" s="23">
        <v>20</v>
      </c>
      <c r="G9" s="9">
        <f>B9*E9/C9/1000*F9</f>
        <v>5.2269333333333332</v>
      </c>
      <c r="K9" s="50" t="s">
        <v>282</v>
      </c>
      <c r="L9" s="50" t="s">
        <v>2</v>
      </c>
      <c r="M9" s="50">
        <v>4</v>
      </c>
      <c r="N9" s="51">
        <v>43517.529861111114</v>
      </c>
      <c r="O9" s="50">
        <v>4.1210000000000004</v>
      </c>
      <c r="P9" s="50">
        <v>7256</v>
      </c>
      <c r="Q9" s="50">
        <v>63.618400000000001</v>
      </c>
      <c r="R9" s="50">
        <v>0.26350000000000001</v>
      </c>
    </row>
    <row r="10" spans="1:18" x14ac:dyDescent="0.2">
      <c r="A10" s="2" t="s">
        <v>82</v>
      </c>
      <c r="B10" s="26">
        <f t="shared" si="3"/>
        <v>119.4573</v>
      </c>
      <c r="C10" s="23">
        <v>0.72</v>
      </c>
      <c r="D10" s="23">
        <v>1</v>
      </c>
      <c r="E10" s="8">
        <f t="shared" si="2"/>
        <v>1.72</v>
      </c>
      <c r="F10" s="23">
        <v>20</v>
      </c>
      <c r="G10" s="9">
        <f t="shared" si="0"/>
        <v>5.7074043333333337</v>
      </c>
      <c r="K10" s="50" t="s">
        <v>283</v>
      </c>
      <c r="L10" s="50" t="s">
        <v>2</v>
      </c>
      <c r="M10" s="50">
        <v>5</v>
      </c>
      <c r="N10" s="51">
        <v>43517.537499999999</v>
      </c>
      <c r="O10" s="50">
        <v>4.1879999999999997</v>
      </c>
      <c r="P10" s="50">
        <v>13259</v>
      </c>
      <c r="Q10" s="50">
        <v>107.0919</v>
      </c>
      <c r="R10" s="50">
        <v>0.46939999999999998</v>
      </c>
    </row>
    <row r="11" spans="1:18" x14ac:dyDescent="0.2">
      <c r="A11" s="2" t="s">
        <v>83</v>
      </c>
      <c r="B11" s="26">
        <f t="shared" si="3"/>
        <v>53.557299999999998</v>
      </c>
      <c r="C11" s="23">
        <v>0.41</v>
      </c>
      <c r="D11" s="23">
        <v>1</v>
      </c>
      <c r="E11" s="8">
        <f t="shared" si="2"/>
        <v>1.41</v>
      </c>
      <c r="F11" s="23">
        <v>20</v>
      </c>
      <c r="G11" s="9">
        <f t="shared" si="0"/>
        <v>3.6836972195121955</v>
      </c>
      <c r="K11" s="50" t="s">
        <v>277</v>
      </c>
      <c r="L11" s="50" t="s">
        <v>5</v>
      </c>
      <c r="M11" s="50"/>
      <c r="N11" s="51">
        <v>43517.417361111111</v>
      </c>
      <c r="O11" s="50"/>
      <c r="P11" s="50"/>
      <c r="Q11" s="50"/>
      <c r="R11" s="50"/>
    </row>
    <row r="12" spans="1:18" x14ac:dyDescent="0.2">
      <c r="A12" s="2" t="s">
        <v>84</v>
      </c>
      <c r="B12" s="26">
        <f t="shared" si="3"/>
        <v>54.793599999999998</v>
      </c>
      <c r="C12" s="23">
        <v>0.33</v>
      </c>
      <c r="D12" s="23">
        <v>1</v>
      </c>
      <c r="E12" s="8">
        <f t="shared" si="2"/>
        <v>1.33</v>
      </c>
      <c r="F12" s="23">
        <v>20</v>
      </c>
      <c r="G12" s="9">
        <f t="shared" si="0"/>
        <v>4.4166962424242424</v>
      </c>
    </row>
    <row r="13" spans="1:18" x14ac:dyDescent="0.2">
      <c r="A13" s="2" t="s">
        <v>85</v>
      </c>
      <c r="B13" s="26">
        <f t="shared" si="3"/>
        <v>80.036000000000001</v>
      </c>
      <c r="C13" s="23">
        <v>0.42</v>
      </c>
      <c r="D13" s="23">
        <v>1</v>
      </c>
      <c r="E13" s="8">
        <f t="shared" si="2"/>
        <v>1.42</v>
      </c>
      <c r="F13" s="23">
        <v>20</v>
      </c>
      <c r="G13" s="9">
        <f t="shared" si="0"/>
        <v>5.411958095238095</v>
      </c>
    </row>
    <row r="14" spans="1:18" x14ac:dyDescent="0.2">
      <c r="A14" s="2" t="s">
        <v>86</v>
      </c>
      <c r="B14" s="26">
        <f t="shared" si="3"/>
        <v>81.158199999999994</v>
      </c>
      <c r="C14" s="23">
        <v>0.56999999999999995</v>
      </c>
      <c r="D14" s="23">
        <v>1</v>
      </c>
      <c r="E14" s="8">
        <f t="shared" si="2"/>
        <v>1.5699999999999998</v>
      </c>
      <c r="F14" s="23">
        <v>20</v>
      </c>
      <c r="G14" s="9">
        <f t="shared" si="0"/>
        <v>4.4708201403508765</v>
      </c>
    </row>
    <row r="20" spans="1:6" x14ac:dyDescent="0.2">
      <c r="A20" s="2" t="s">
        <v>188</v>
      </c>
      <c r="B20" s="2" t="s">
        <v>109</v>
      </c>
      <c r="C20" s="2" t="s">
        <v>4</v>
      </c>
      <c r="D20" s="2" t="s">
        <v>1</v>
      </c>
      <c r="E20" s="2" t="s">
        <v>3</v>
      </c>
      <c r="F20" s="2" t="s">
        <v>254</v>
      </c>
    </row>
    <row r="21" spans="1:6" x14ac:dyDescent="0.2">
      <c r="A21" s="50" t="s">
        <v>270</v>
      </c>
      <c r="B21" s="51">
        <v>43517.477083333331</v>
      </c>
      <c r="C21" s="50">
        <v>4.13</v>
      </c>
      <c r="D21" s="50">
        <v>17197</v>
      </c>
      <c r="E21" s="50">
        <v>98.004999999999995</v>
      </c>
      <c r="F21" s="50">
        <v>0.58520000000000005</v>
      </c>
    </row>
    <row r="22" spans="1:6" x14ac:dyDescent="0.2">
      <c r="A22" s="50" t="s">
        <v>271</v>
      </c>
      <c r="B22" s="51">
        <v>43517.484722222223</v>
      </c>
      <c r="C22" s="50">
        <v>4.1340000000000003</v>
      </c>
      <c r="D22" s="50">
        <v>20688</v>
      </c>
      <c r="E22" s="50">
        <v>119.4573</v>
      </c>
      <c r="F22" s="50">
        <v>0.7026</v>
      </c>
    </row>
    <row r="23" spans="1:6" x14ac:dyDescent="0.2">
      <c r="A23" s="50" t="s">
        <v>273</v>
      </c>
      <c r="B23" s="51">
        <v>43517.659722222219</v>
      </c>
      <c r="C23" s="50">
        <v>4.1079999999999997</v>
      </c>
      <c r="D23" s="50">
        <v>8833</v>
      </c>
      <c r="E23" s="50">
        <v>53.557299999999998</v>
      </c>
      <c r="F23" s="50">
        <v>0.34200000000000003</v>
      </c>
    </row>
    <row r="24" spans="1:6" x14ac:dyDescent="0.2">
      <c r="A24" s="50" t="s">
        <v>274</v>
      </c>
      <c r="B24" s="51">
        <v>43517.667361111111</v>
      </c>
      <c r="C24" s="50">
        <v>4.1870000000000003</v>
      </c>
      <c r="D24" s="50">
        <v>8409</v>
      </c>
      <c r="E24" s="50">
        <v>54.793599999999998</v>
      </c>
      <c r="F24" s="50">
        <v>0.3488</v>
      </c>
    </row>
    <row r="25" spans="1:6" x14ac:dyDescent="0.2">
      <c r="A25" s="50" t="s">
        <v>275</v>
      </c>
      <c r="B25" s="51">
        <v>43517.674305555556</v>
      </c>
      <c r="C25" s="50">
        <v>4.1100000000000003</v>
      </c>
      <c r="D25" s="50">
        <v>11345</v>
      </c>
      <c r="E25" s="50">
        <v>80.036000000000001</v>
      </c>
      <c r="F25" s="50">
        <v>0.4869</v>
      </c>
    </row>
    <row r="26" spans="1:6" x14ac:dyDescent="0.2">
      <c r="A26" s="50" t="s">
        <v>276</v>
      </c>
      <c r="B26" s="51">
        <v>43517.681944444441</v>
      </c>
      <c r="C26" s="50">
        <v>4.1150000000000002</v>
      </c>
      <c r="D26" s="50">
        <v>12625</v>
      </c>
      <c r="E26" s="50">
        <v>81.158199999999994</v>
      </c>
      <c r="F26" s="50">
        <v>0.49309999999999998</v>
      </c>
    </row>
    <row r="27" spans="1:6" x14ac:dyDescent="0.2">
      <c r="A27" s="50" t="s">
        <v>286</v>
      </c>
      <c r="B27" s="51">
        <v>43517.636111111111</v>
      </c>
      <c r="C27" s="50">
        <v>4.1909999999999998</v>
      </c>
      <c r="D27" s="50">
        <v>3267</v>
      </c>
      <c r="E27" s="50">
        <v>34.495199999999997</v>
      </c>
      <c r="F27" s="50">
        <v>0.12559999999999999</v>
      </c>
    </row>
    <row r="28" spans="1:6" x14ac:dyDescent="0.2">
      <c r="A28" s="50" t="s">
        <v>287</v>
      </c>
      <c r="B28" s="51">
        <v>43517.652083333334</v>
      </c>
      <c r="C28" s="50">
        <v>4.1189999999999998</v>
      </c>
      <c r="D28" s="50">
        <v>4161</v>
      </c>
      <c r="E28" s="50">
        <v>37.527700000000003</v>
      </c>
      <c r="F28" s="50">
        <v>0.14000000000000001</v>
      </c>
    </row>
    <row r="29" spans="1:6" x14ac:dyDescent="0.2">
      <c r="A29" s="50" t="s">
        <v>278</v>
      </c>
      <c r="B29" s="51">
        <v>43517.492361111108</v>
      </c>
      <c r="C29" s="50">
        <v>4.1260000000000003</v>
      </c>
      <c r="D29" s="50">
        <v>4203</v>
      </c>
      <c r="E29" s="50">
        <v>43.441699999999997</v>
      </c>
      <c r="F29" s="50">
        <v>0.16800000000000001</v>
      </c>
    </row>
    <row r="30" spans="1:6" x14ac:dyDescent="0.2">
      <c r="A30" s="50" t="s">
        <v>279</v>
      </c>
      <c r="B30" s="51">
        <v>43517.5</v>
      </c>
      <c r="C30" s="50">
        <v>4.1920000000000002</v>
      </c>
      <c r="D30" s="50">
        <v>3594</v>
      </c>
      <c r="E30" s="50">
        <v>36.173299999999998</v>
      </c>
      <c r="F30" s="50">
        <v>0.13350000000000001</v>
      </c>
    </row>
    <row r="31" spans="1:6" x14ac:dyDescent="0.2">
      <c r="A31" s="50" t="s">
        <v>284</v>
      </c>
      <c r="B31" s="51">
        <v>43517.545138888891</v>
      </c>
      <c r="C31" s="50">
        <v>4.1980000000000004</v>
      </c>
      <c r="D31" s="50">
        <v>3577</v>
      </c>
      <c r="E31" s="50">
        <v>34.142400000000002</v>
      </c>
      <c r="F31" s="50">
        <v>0.1239</v>
      </c>
    </row>
    <row r="32" spans="1:6" x14ac:dyDescent="0.2">
      <c r="A32" s="50" t="s">
        <v>285</v>
      </c>
      <c r="B32" s="51">
        <v>43517.629166666666</v>
      </c>
      <c r="C32" s="50">
        <v>4.1109999999999998</v>
      </c>
      <c r="D32" s="50">
        <v>3270</v>
      </c>
      <c r="E32" s="50">
        <v>36.922499999999999</v>
      </c>
      <c r="F32" s="50">
        <v>0.1371</v>
      </c>
    </row>
  </sheetData>
  <sortState ref="A22:F27">
    <sortCondition ref="A22:A27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17"/>
  <sheetViews>
    <sheetView workbookViewId="0">
      <selection activeCell="K16" sqref="K16"/>
    </sheetView>
  </sheetViews>
  <sheetFormatPr defaultRowHeight="12.75" x14ac:dyDescent="0.2"/>
  <cols>
    <col min="2" max="2" width="23.140625" bestFit="1" customWidth="1"/>
    <col min="4" max="4" width="16.42578125" bestFit="1" customWidth="1"/>
  </cols>
  <sheetData>
    <row r="1" spans="1:10" x14ac:dyDescent="0.2">
      <c r="A1" t="s">
        <v>105</v>
      </c>
      <c r="J1" s="29" t="s">
        <v>160</v>
      </c>
    </row>
    <row r="2" spans="1:10" ht="51" x14ac:dyDescent="0.2">
      <c r="A2" s="6" t="s">
        <v>69</v>
      </c>
      <c r="B2" s="6" t="s">
        <v>370</v>
      </c>
      <c r="C2" s="6" t="s">
        <v>70</v>
      </c>
      <c r="D2" s="6" t="s">
        <v>158</v>
      </c>
      <c r="E2" s="13" t="s">
        <v>157</v>
      </c>
      <c r="F2" s="6" t="s">
        <v>156</v>
      </c>
      <c r="G2" s="6" t="s">
        <v>159</v>
      </c>
      <c r="H2" s="3" t="s">
        <v>28</v>
      </c>
      <c r="J2" s="28" t="s">
        <v>161</v>
      </c>
    </row>
    <row r="3" spans="1:10" x14ac:dyDescent="0.2">
      <c r="A3" s="2" t="s">
        <v>17</v>
      </c>
      <c r="B3" s="62">
        <v>43524</v>
      </c>
      <c r="C3" s="26">
        <f>E17</f>
        <v>53.323099999999997</v>
      </c>
      <c r="D3" s="23">
        <v>1.04</v>
      </c>
      <c r="E3" s="23">
        <v>3</v>
      </c>
      <c r="F3" s="8">
        <f t="shared" ref="F3:F10" si="0">E3+D3</f>
        <v>4.04</v>
      </c>
      <c r="G3" s="23">
        <v>1</v>
      </c>
      <c r="H3" s="9">
        <f t="shared" ref="H3:H10" si="1">C3*F3/D3/1000*G3</f>
        <v>0.20713973461538462</v>
      </c>
      <c r="J3" s="27" t="s">
        <v>162</v>
      </c>
    </row>
    <row r="4" spans="1:10" x14ac:dyDescent="0.2">
      <c r="A4" s="2" t="s">
        <v>66</v>
      </c>
      <c r="B4" s="62">
        <v>43502</v>
      </c>
      <c r="C4" s="26">
        <v>0</v>
      </c>
      <c r="D4" s="23">
        <v>0.61</v>
      </c>
      <c r="E4" s="23">
        <v>3</v>
      </c>
      <c r="F4" s="8">
        <f t="shared" si="0"/>
        <v>3.61</v>
      </c>
      <c r="G4" s="23">
        <v>1</v>
      </c>
      <c r="H4" s="9">
        <f t="shared" si="1"/>
        <v>0</v>
      </c>
      <c r="J4" s="39" t="s">
        <v>163</v>
      </c>
    </row>
    <row r="5" spans="1:10" x14ac:dyDescent="0.2">
      <c r="A5" s="2" t="s">
        <v>73</v>
      </c>
      <c r="B5" s="62">
        <v>43826</v>
      </c>
      <c r="C5" s="26">
        <v>0</v>
      </c>
      <c r="D5" s="23">
        <v>0.35</v>
      </c>
      <c r="E5" s="23">
        <v>1</v>
      </c>
      <c r="F5" s="8">
        <f t="shared" si="0"/>
        <v>1.35</v>
      </c>
      <c r="G5" s="23">
        <v>1</v>
      </c>
      <c r="H5" s="9">
        <f t="shared" si="1"/>
        <v>0</v>
      </c>
    </row>
    <row r="6" spans="1:10" x14ac:dyDescent="0.2">
      <c r="A6" s="2" t="s">
        <v>74</v>
      </c>
      <c r="B6" s="62">
        <v>43515</v>
      </c>
      <c r="C6" s="26">
        <v>0</v>
      </c>
      <c r="D6" s="23">
        <v>0.32</v>
      </c>
      <c r="E6" s="23">
        <v>1</v>
      </c>
      <c r="F6" s="8">
        <f t="shared" si="0"/>
        <v>1.32</v>
      </c>
      <c r="G6" s="23">
        <v>1</v>
      </c>
      <c r="H6" s="9">
        <f t="shared" si="1"/>
        <v>0</v>
      </c>
    </row>
    <row r="7" spans="1:10" x14ac:dyDescent="0.2">
      <c r="A7" s="2" t="s">
        <v>11</v>
      </c>
      <c r="B7" s="62" t="s">
        <v>371</v>
      </c>
      <c r="C7" s="26">
        <v>0</v>
      </c>
      <c r="D7" s="23">
        <v>1.2</v>
      </c>
      <c r="E7" s="23">
        <v>3</v>
      </c>
      <c r="F7" s="8">
        <f t="shared" si="0"/>
        <v>4.2</v>
      </c>
      <c r="G7" s="23">
        <v>1</v>
      </c>
      <c r="H7" s="9">
        <f t="shared" si="1"/>
        <v>0</v>
      </c>
    </row>
    <row r="8" spans="1:10" x14ac:dyDescent="0.2">
      <c r="A8" s="2" t="s">
        <v>29</v>
      </c>
      <c r="B8" s="62">
        <v>43538</v>
      </c>
      <c r="C8" s="26">
        <v>0</v>
      </c>
      <c r="D8" s="23">
        <v>0.85</v>
      </c>
      <c r="E8" s="23">
        <v>3</v>
      </c>
      <c r="F8" s="8">
        <f t="shared" si="0"/>
        <v>3.85</v>
      </c>
      <c r="G8" s="23">
        <v>1</v>
      </c>
      <c r="H8" s="9">
        <f t="shared" si="1"/>
        <v>0</v>
      </c>
    </row>
    <row r="9" spans="1:10" x14ac:dyDescent="0.2">
      <c r="A9" s="2" t="s">
        <v>65</v>
      </c>
      <c r="B9" s="62" t="s">
        <v>372</v>
      </c>
      <c r="C9" s="26">
        <f>E16</f>
        <v>52.889600000000002</v>
      </c>
      <c r="D9" s="23">
        <v>0.72</v>
      </c>
      <c r="E9" s="23">
        <v>3</v>
      </c>
      <c r="F9" s="8">
        <f t="shared" si="0"/>
        <v>3.7199999999999998</v>
      </c>
      <c r="G9" s="23">
        <v>1</v>
      </c>
      <c r="H9" s="9">
        <f t="shared" si="1"/>
        <v>0.27326293333333335</v>
      </c>
    </row>
    <row r="10" spans="1:10" x14ac:dyDescent="0.2">
      <c r="A10" s="2" t="s">
        <v>77</v>
      </c>
      <c r="B10" s="62">
        <v>43515</v>
      </c>
      <c r="C10" s="26">
        <v>0</v>
      </c>
      <c r="D10" s="23">
        <v>0.39</v>
      </c>
      <c r="E10" s="23">
        <v>1</v>
      </c>
      <c r="F10" s="8">
        <f t="shared" si="0"/>
        <v>1.3900000000000001</v>
      </c>
      <c r="G10" s="23">
        <v>1</v>
      </c>
      <c r="H10" s="9">
        <f t="shared" si="1"/>
        <v>0</v>
      </c>
    </row>
    <row r="16" spans="1:10" x14ac:dyDescent="0.2">
      <c r="A16" s="50" t="s">
        <v>295</v>
      </c>
      <c r="B16" s="51">
        <v>43524.648611111108</v>
      </c>
      <c r="C16" s="50">
        <v>4.13</v>
      </c>
      <c r="D16" s="50">
        <v>4347</v>
      </c>
      <c r="E16" s="50">
        <v>52.889600000000002</v>
      </c>
    </row>
    <row r="17" spans="1:5" x14ac:dyDescent="0.2">
      <c r="A17" s="50" t="s">
        <v>303</v>
      </c>
      <c r="B17" s="51">
        <v>43524.743750000001</v>
      </c>
      <c r="C17" s="50">
        <v>4.2039999999999997</v>
      </c>
      <c r="D17" s="50">
        <v>2929</v>
      </c>
      <c r="E17" s="50">
        <v>53.323099999999997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workbookViewId="0">
      <selection sqref="A1:D1"/>
    </sheetView>
  </sheetViews>
  <sheetFormatPr defaultRowHeight="12.75" x14ac:dyDescent="0.2"/>
  <cols>
    <col min="2" max="2" width="16.42578125" bestFit="1" customWidth="1"/>
    <col min="4" max="4" width="13.42578125" bestFit="1" customWidth="1"/>
    <col min="6" max="6" width="13.140625" bestFit="1" customWidth="1"/>
    <col min="13" max="13" width="16.42578125" bestFit="1" customWidth="1"/>
    <col min="14" max="14" width="9.42578125" bestFit="1" customWidth="1"/>
    <col min="15" max="15" width="12.5703125" bestFit="1" customWidth="1"/>
    <col min="16" max="17" width="10" bestFit="1" customWidth="1"/>
  </cols>
  <sheetData>
    <row r="1" spans="1:17" x14ac:dyDescent="0.2">
      <c r="A1" s="14" t="s">
        <v>153</v>
      </c>
      <c r="B1" s="16"/>
      <c r="C1" s="16"/>
      <c r="D1" s="17"/>
      <c r="F1" s="29" t="s">
        <v>160</v>
      </c>
      <c r="J1" s="1" t="s">
        <v>107</v>
      </c>
      <c r="K1" s="1" t="s">
        <v>6</v>
      </c>
      <c r="L1" s="1" t="s">
        <v>108</v>
      </c>
      <c r="M1" s="1" t="s">
        <v>109</v>
      </c>
      <c r="N1" s="1" t="s">
        <v>4</v>
      </c>
      <c r="O1" s="1" t="s">
        <v>164</v>
      </c>
      <c r="P1" s="1" t="s">
        <v>3</v>
      </c>
      <c r="Q1" s="1" t="s">
        <v>37</v>
      </c>
    </row>
    <row r="2" spans="1:17" ht="25.5" x14ac:dyDescent="0.2">
      <c r="A2" s="6" t="s">
        <v>69</v>
      </c>
      <c r="B2" s="6" t="s">
        <v>70</v>
      </c>
      <c r="C2" s="6" t="s">
        <v>72</v>
      </c>
      <c r="D2" s="13" t="s">
        <v>71</v>
      </c>
      <c r="E2" s="10"/>
      <c r="F2" s="28" t="s">
        <v>161</v>
      </c>
      <c r="J2" s="36" t="s">
        <v>165</v>
      </c>
      <c r="K2" s="36" t="s">
        <v>2</v>
      </c>
      <c r="L2" s="36" t="s">
        <v>127</v>
      </c>
      <c r="M2" s="37">
        <v>43460.434398148202</v>
      </c>
      <c r="N2" s="38">
        <v>7.1357666666666697</v>
      </c>
      <c r="O2" s="38">
        <v>234740.53641191099</v>
      </c>
      <c r="P2" s="38">
        <v>174.140292035188</v>
      </c>
      <c r="Q2" s="38">
        <v>116.093528023459</v>
      </c>
    </row>
    <row r="3" spans="1:17" ht="15" x14ac:dyDescent="0.2">
      <c r="A3" s="4" t="s">
        <v>31</v>
      </c>
      <c r="B3" s="25">
        <f>AVERAGE(E22:E23)</f>
        <v>67.692718164660349</v>
      </c>
      <c r="C3" s="23">
        <v>300</v>
      </c>
      <c r="D3" s="32">
        <f t="shared" ref="D3:D11" si="0">B3*C3/1000</f>
        <v>20.307815449398106</v>
      </c>
      <c r="E3" s="15"/>
      <c r="F3" s="27" t="s">
        <v>162</v>
      </c>
      <c r="J3" s="36" t="s">
        <v>167</v>
      </c>
      <c r="K3" s="36" t="s">
        <v>2</v>
      </c>
      <c r="L3" s="36" t="s">
        <v>114</v>
      </c>
      <c r="M3" s="37">
        <v>43460.476990740703</v>
      </c>
      <c r="N3" s="38">
        <v>7.06328333333333</v>
      </c>
      <c r="O3" s="38">
        <v>11217.326399780301</v>
      </c>
      <c r="P3" s="38">
        <v>20.505389882438401</v>
      </c>
      <c r="Q3" s="38">
        <v>102.526949412192</v>
      </c>
    </row>
    <row r="4" spans="1:17" ht="15" x14ac:dyDescent="0.2">
      <c r="A4" s="4" t="s">
        <v>32</v>
      </c>
      <c r="B4" s="25">
        <f>AVERAGE(E28:E29)</f>
        <v>111.0394808017045</v>
      </c>
      <c r="C4" s="23">
        <v>400</v>
      </c>
      <c r="D4" s="32">
        <f t="shared" si="0"/>
        <v>44.415792320681803</v>
      </c>
      <c r="E4" s="15"/>
      <c r="F4" s="39" t="s">
        <v>163</v>
      </c>
      <c r="J4" s="36" t="s">
        <v>168</v>
      </c>
      <c r="K4" s="36" t="s">
        <v>2</v>
      </c>
      <c r="L4" s="36" t="s">
        <v>118</v>
      </c>
      <c r="M4" s="37">
        <v>43460.505370370403</v>
      </c>
      <c r="N4" s="38">
        <v>7.1511666666666702</v>
      </c>
      <c r="O4" s="38">
        <v>127608.720448547</v>
      </c>
      <c r="P4" s="38">
        <v>100.505048240664</v>
      </c>
      <c r="Q4" s="38">
        <v>100.505048240664</v>
      </c>
    </row>
    <row r="5" spans="1:17" ht="15" x14ac:dyDescent="0.2">
      <c r="A5" s="4" t="s">
        <v>33</v>
      </c>
      <c r="B5" s="25">
        <f>AVERAGE(E30:E31)</f>
        <v>136.45660185817752</v>
      </c>
      <c r="C5" s="23">
        <v>400</v>
      </c>
      <c r="D5" s="32">
        <f t="shared" si="0"/>
        <v>54.582640743271014</v>
      </c>
      <c r="E5" s="15"/>
      <c r="J5" s="36" t="s">
        <v>169</v>
      </c>
      <c r="K5" s="36" t="s">
        <v>2</v>
      </c>
      <c r="L5" s="36" t="s">
        <v>118</v>
      </c>
      <c r="M5" s="37">
        <v>43460.519571759301</v>
      </c>
      <c r="N5" s="38">
        <v>7.1514499999999996</v>
      </c>
      <c r="O5" s="38">
        <v>126448.73476294</v>
      </c>
      <c r="P5" s="38">
        <v>99.707751676709094</v>
      </c>
      <c r="Q5" s="38">
        <v>99.707751676709094</v>
      </c>
    </row>
    <row r="6" spans="1:17" x14ac:dyDescent="0.2">
      <c r="A6" s="5" t="s">
        <v>49</v>
      </c>
      <c r="B6" s="25">
        <f>E33</f>
        <v>67.798400000000001</v>
      </c>
      <c r="C6" s="23">
        <v>800</v>
      </c>
      <c r="D6" s="32">
        <f>B6*C6/1000</f>
        <v>54.238720000000001</v>
      </c>
      <c r="E6" s="15"/>
      <c r="J6" s="36" t="s">
        <v>177</v>
      </c>
      <c r="K6" s="36" t="s">
        <v>2</v>
      </c>
      <c r="L6" s="36" t="s">
        <v>114</v>
      </c>
      <c r="M6" s="37">
        <v>43460.675694444399</v>
      </c>
      <c r="N6" s="38">
        <v>7.1143000000000001</v>
      </c>
      <c r="O6" s="38">
        <v>12687.976302185099</v>
      </c>
      <c r="P6" s="38">
        <v>21.516216247381202</v>
      </c>
      <c r="Q6" s="38">
        <v>107.581081236906</v>
      </c>
    </row>
    <row r="7" spans="1:17" x14ac:dyDescent="0.2">
      <c r="A7" s="5" t="s">
        <v>50</v>
      </c>
      <c r="B7" s="25">
        <f>E34</f>
        <v>69.599400000000003</v>
      </c>
      <c r="C7" s="23">
        <v>800</v>
      </c>
      <c r="D7" s="32">
        <f t="shared" si="0"/>
        <v>55.679520000000004</v>
      </c>
      <c r="E7" s="15"/>
      <c r="J7" s="36" t="s">
        <v>179</v>
      </c>
      <c r="K7" s="36" t="s">
        <v>2</v>
      </c>
      <c r="L7" s="36" t="s">
        <v>127</v>
      </c>
      <c r="M7" s="37">
        <v>43460.718275462998</v>
      </c>
      <c r="N7" s="38">
        <v>7.1388333333333298</v>
      </c>
      <c r="O7" s="38">
        <v>203600.38852429201</v>
      </c>
      <c r="P7" s="38">
        <v>152.73663747297499</v>
      </c>
      <c r="Q7" s="38">
        <v>101.824424981984</v>
      </c>
    </row>
    <row r="8" spans="1:17" x14ac:dyDescent="0.2">
      <c r="A8" s="5" t="s">
        <v>52</v>
      </c>
      <c r="B8" s="25">
        <f>E35</f>
        <v>73.574600000000004</v>
      </c>
      <c r="C8" s="23">
        <v>800</v>
      </c>
      <c r="D8" s="32">
        <f t="shared" si="0"/>
        <v>58.859679999999997</v>
      </c>
      <c r="E8" s="15"/>
      <c r="J8" s="36" t="s">
        <v>181</v>
      </c>
      <c r="K8" s="36" t="s">
        <v>2</v>
      </c>
      <c r="L8" s="36" t="s">
        <v>115</v>
      </c>
      <c r="M8" s="37">
        <v>43460.760833333297</v>
      </c>
      <c r="N8" s="38">
        <v>7.1426999999999996</v>
      </c>
      <c r="O8" s="38">
        <v>31389.3076532593</v>
      </c>
      <c r="P8" s="38">
        <v>34.370260407236103</v>
      </c>
      <c r="Q8" s="38">
        <v>114.567534690787</v>
      </c>
    </row>
    <row r="9" spans="1:17" ht="15" x14ac:dyDescent="0.2">
      <c r="A9" s="4" t="s">
        <v>34</v>
      </c>
      <c r="B9" s="25">
        <f>AVERAGE(E20:E21)</f>
        <v>125.85605525944149</v>
      </c>
      <c r="C9" s="23">
        <v>400</v>
      </c>
      <c r="D9" s="32">
        <f t="shared" si="0"/>
        <v>50.342422103776599</v>
      </c>
      <c r="E9" s="15"/>
      <c r="J9" s="36" t="s">
        <v>183</v>
      </c>
      <c r="K9" s="36" t="s">
        <v>2</v>
      </c>
      <c r="L9" s="36" t="s">
        <v>115</v>
      </c>
      <c r="M9" s="37">
        <v>43460.803414351903</v>
      </c>
      <c r="N9" s="38">
        <v>7.1377499999999996</v>
      </c>
      <c r="O9" s="38">
        <v>20857.700575195398</v>
      </c>
      <c r="P9" s="38">
        <v>27.131538205359401</v>
      </c>
      <c r="Q9" s="38">
        <v>90.438460684531407</v>
      </c>
    </row>
    <row r="10" spans="1:17" ht="15" x14ac:dyDescent="0.2">
      <c r="A10" s="4" t="s">
        <v>35</v>
      </c>
      <c r="B10" s="25">
        <f>AVERAGE(E24:E25)</f>
        <v>107.553026954232</v>
      </c>
      <c r="C10" s="23">
        <v>400</v>
      </c>
      <c r="D10" s="32">
        <f t="shared" si="0"/>
        <v>43.021210781692794</v>
      </c>
      <c r="E10" s="15"/>
      <c r="J10" s="36" t="s">
        <v>185</v>
      </c>
      <c r="K10" s="36" t="s">
        <v>2</v>
      </c>
      <c r="L10" s="36" t="s">
        <v>117</v>
      </c>
      <c r="M10" s="37">
        <v>43460.533773148098</v>
      </c>
      <c r="N10" s="38">
        <v>7.1535166666666701</v>
      </c>
      <c r="O10" s="38">
        <v>85155.960726715202</v>
      </c>
      <c r="P10" s="38">
        <v>71.325861051898201</v>
      </c>
      <c r="Q10" s="38">
        <v>95.101148069197507</v>
      </c>
    </row>
    <row r="11" spans="1:17" ht="15" x14ac:dyDescent="0.2">
      <c r="A11" s="4" t="s">
        <v>36</v>
      </c>
      <c r="B11" s="25">
        <f>AVERAGE(E26:E27)</f>
        <v>124.31042207214901</v>
      </c>
      <c r="C11" s="23">
        <v>400</v>
      </c>
      <c r="D11" s="32">
        <f t="shared" si="0"/>
        <v>49.724168828859604</v>
      </c>
      <c r="E11" s="15"/>
      <c r="J11" s="36" t="s">
        <v>186</v>
      </c>
      <c r="K11" s="36" t="s">
        <v>2</v>
      </c>
      <c r="L11" s="36" t="s">
        <v>117</v>
      </c>
      <c r="M11" s="37">
        <v>43460.789236111101</v>
      </c>
      <c r="N11" s="38">
        <v>7.1399666666666697</v>
      </c>
      <c r="O11" s="38">
        <v>72751.068965698199</v>
      </c>
      <c r="P11" s="38">
        <v>62.799568270867198</v>
      </c>
      <c r="Q11" s="38">
        <v>83.732757694489607</v>
      </c>
    </row>
    <row r="12" spans="1:17" x14ac:dyDescent="0.2">
      <c r="A12" s="5" t="s">
        <v>47</v>
      </c>
      <c r="B12" s="25">
        <f>E36</f>
        <v>53.560699999999997</v>
      </c>
      <c r="C12" s="23">
        <v>800</v>
      </c>
      <c r="D12" s="32">
        <f t="shared" ref="D12:D14" si="1">B12*C12/1000</f>
        <v>42.848559999999999</v>
      </c>
      <c r="E12" s="15"/>
      <c r="J12" s="36" t="s">
        <v>187</v>
      </c>
      <c r="K12" s="36" t="s">
        <v>2</v>
      </c>
      <c r="L12" s="36" t="s">
        <v>130</v>
      </c>
      <c r="M12" s="37">
        <v>43460.661504629599</v>
      </c>
      <c r="N12" s="38">
        <v>7.1407999999999996</v>
      </c>
      <c r="O12" s="38">
        <v>250920.67436901899</v>
      </c>
      <c r="P12" s="38">
        <v>185.26143650928199</v>
      </c>
      <c r="Q12" s="38">
        <v>92.630718254641096</v>
      </c>
    </row>
    <row r="13" spans="1:17" x14ac:dyDescent="0.2">
      <c r="A13" s="5" t="s">
        <v>45</v>
      </c>
      <c r="B13" s="25">
        <f>E37</f>
        <v>57.7408</v>
      </c>
      <c r="C13" s="23">
        <v>800</v>
      </c>
      <c r="D13" s="32">
        <f t="shared" si="1"/>
        <v>46.192639999999997</v>
      </c>
      <c r="E13" s="15"/>
      <c r="J13" s="36" t="s">
        <v>111</v>
      </c>
      <c r="K13" s="36" t="s">
        <v>5</v>
      </c>
      <c r="L13" s="36" t="s">
        <v>0</v>
      </c>
      <c r="M13" s="37">
        <v>43460.406018518501</v>
      </c>
      <c r="N13" s="38" t="s">
        <v>0</v>
      </c>
      <c r="O13" s="38" t="s">
        <v>0</v>
      </c>
      <c r="P13" s="38" t="s">
        <v>0</v>
      </c>
      <c r="Q13" s="38" t="s">
        <v>0</v>
      </c>
    </row>
    <row r="14" spans="1:17" x14ac:dyDescent="0.2">
      <c r="A14" s="5" t="s">
        <v>46</v>
      </c>
      <c r="B14" s="25">
        <f>E32</f>
        <v>62.0901</v>
      </c>
      <c r="C14" s="23">
        <v>800</v>
      </c>
      <c r="D14" s="32">
        <f t="shared" si="1"/>
        <v>49.672080000000001</v>
      </c>
      <c r="E14" s="15"/>
      <c r="J14" s="36" t="s">
        <v>110</v>
      </c>
      <c r="K14" s="36" t="s">
        <v>5</v>
      </c>
      <c r="L14" s="36" t="s">
        <v>0</v>
      </c>
      <c r="M14" s="37">
        <v>43460.6898842593</v>
      </c>
      <c r="N14" s="38">
        <v>7.7474833333333297</v>
      </c>
      <c r="O14" s="38">
        <v>696.36925671385598</v>
      </c>
      <c r="P14" s="38" t="s">
        <v>0</v>
      </c>
      <c r="Q14" s="38" t="s">
        <v>0</v>
      </c>
    </row>
    <row r="15" spans="1:17" x14ac:dyDescent="0.2">
      <c r="J15" s="50" t="s">
        <v>255</v>
      </c>
      <c r="K15" s="50" t="s">
        <v>2</v>
      </c>
      <c r="L15" s="50">
        <v>1</v>
      </c>
      <c r="M15" s="51">
        <v>43518.460416666669</v>
      </c>
      <c r="N15" s="50">
        <v>4.5119999999999996</v>
      </c>
      <c r="O15" s="50">
        <v>824</v>
      </c>
      <c r="P15" s="50">
        <v>18.938800000000001</v>
      </c>
      <c r="Q15" s="50">
        <v>3.7400000000000003E-2</v>
      </c>
    </row>
    <row r="16" spans="1:17" x14ac:dyDescent="0.2">
      <c r="J16" s="50" t="s">
        <v>256</v>
      </c>
      <c r="K16" s="50" t="s">
        <v>2</v>
      </c>
      <c r="L16" s="50">
        <v>2</v>
      </c>
      <c r="M16" s="51">
        <v>43518.518750000003</v>
      </c>
      <c r="N16" s="50">
        <v>4.2430000000000003</v>
      </c>
      <c r="O16" s="50">
        <v>3228</v>
      </c>
      <c r="P16" s="50">
        <v>32.041800000000002</v>
      </c>
      <c r="Q16" s="50">
        <v>0.1288</v>
      </c>
    </row>
    <row r="17" spans="1:17" x14ac:dyDescent="0.2">
      <c r="G17" s="18"/>
      <c r="J17" s="50" t="s">
        <v>257</v>
      </c>
      <c r="K17" s="50" t="s">
        <v>2</v>
      </c>
      <c r="L17" s="50">
        <v>3</v>
      </c>
      <c r="M17" s="51">
        <v>43518.525694444441</v>
      </c>
      <c r="N17" s="50">
        <v>4.1500000000000004</v>
      </c>
      <c r="O17" s="50">
        <v>5053</v>
      </c>
      <c r="P17" s="50">
        <v>46.004600000000003</v>
      </c>
      <c r="Q17" s="50">
        <v>0.2261</v>
      </c>
    </row>
    <row r="18" spans="1:17" x14ac:dyDescent="0.2">
      <c r="G18" s="11"/>
      <c r="J18" s="50" t="s">
        <v>258</v>
      </c>
      <c r="K18" s="50" t="s">
        <v>2</v>
      </c>
      <c r="L18" s="50">
        <v>4</v>
      </c>
      <c r="M18" s="51">
        <v>43518.532638888886</v>
      </c>
      <c r="N18" s="50">
        <v>4.1580000000000004</v>
      </c>
      <c r="O18" s="50">
        <v>9591</v>
      </c>
      <c r="P18" s="50">
        <v>80.669600000000003</v>
      </c>
      <c r="Q18" s="50">
        <v>0.46779999999999999</v>
      </c>
    </row>
    <row r="19" spans="1:17" x14ac:dyDescent="0.2">
      <c r="A19" s="1" t="s">
        <v>107</v>
      </c>
      <c r="B19" s="1" t="s">
        <v>109</v>
      </c>
      <c r="C19" s="1" t="s">
        <v>4</v>
      </c>
      <c r="D19" s="1" t="s">
        <v>164</v>
      </c>
      <c r="E19" s="1" t="s">
        <v>3</v>
      </c>
      <c r="F19" s="2" t="s">
        <v>254</v>
      </c>
      <c r="G19" s="11"/>
      <c r="J19" s="50" t="s">
        <v>259</v>
      </c>
      <c r="K19" s="50" t="s">
        <v>2</v>
      </c>
      <c r="L19" s="50">
        <v>5</v>
      </c>
      <c r="M19" s="51">
        <v>43518.539583333331</v>
      </c>
      <c r="N19" s="50">
        <v>4.2309999999999999</v>
      </c>
      <c r="O19" s="50">
        <v>11581</v>
      </c>
      <c r="P19" s="50">
        <v>97.345200000000006</v>
      </c>
      <c r="Q19" s="50">
        <v>0.58409999999999995</v>
      </c>
    </row>
    <row r="20" spans="1:17" x14ac:dyDescent="0.2">
      <c r="A20" s="36" t="s">
        <v>178</v>
      </c>
      <c r="B20" s="37">
        <v>43460.704074074099</v>
      </c>
      <c r="C20" s="38">
        <v>7.1499833333333296</v>
      </c>
      <c r="D20" s="38">
        <v>169502.203814148</v>
      </c>
      <c r="E20" s="38">
        <v>129.29982627451</v>
      </c>
      <c r="G20" s="11"/>
    </row>
    <row r="21" spans="1:17" x14ac:dyDescent="0.2">
      <c r="A21" s="36" t="s">
        <v>172</v>
      </c>
      <c r="B21" s="37">
        <v>43460.576331018499</v>
      </c>
      <c r="C21" s="38">
        <v>7.1404166666666704</v>
      </c>
      <c r="D21" s="38">
        <v>159481.52828991701</v>
      </c>
      <c r="E21" s="38">
        <v>122.412284244373</v>
      </c>
      <c r="G21" s="11"/>
    </row>
    <row r="22" spans="1:17" x14ac:dyDescent="0.2">
      <c r="A22" s="36" t="s">
        <v>184</v>
      </c>
      <c r="B22" s="37">
        <v>43460.8176157407</v>
      </c>
      <c r="C22" s="38">
        <v>7.1494833333333299</v>
      </c>
      <c r="D22" s="38">
        <v>79431.772755676197</v>
      </c>
      <c r="E22" s="38">
        <v>67.391437155664804</v>
      </c>
      <c r="G22" s="11"/>
    </row>
    <row r="23" spans="1:17" x14ac:dyDescent="0.2">
      <c r="A23" s="36" t="s">
        <v>182</v>
      </c>
      <c r="B23" s="37">
        <v>43460.775034722203</v>
      </c>
      <c r="C23" s="38">
        <v>7.1494499999999999</v>
      </c>
      <c r="D23" s="38">
        <v>80308.439415435903</v>
      </c>
      <c r="E23" s="38">
        <v>67.993999173655894</v>
      </c>
      <c r="G23" s="11"/>
    </row>
    <row r="24" spans="1:17" x14ac:dyDescent="0.2">
      <c r="A24" s="36" t="s">
        <v>176</v>
      </c>
      <c r="B24" s="37">
        <v>43460.6473148148</v>
      </c>
      <c r="C24" s="38">
        <v>7.1486499999999999</v>
      </c>
      <c r="D24" s="38">
        <v>128811.504443481</v>
      </c>
      <c r="E24" s="38">
        <v>101.33176149949099</v>
      </c>
      <c r="G24" s="11"/>
    </row>
    <row r="25" spans="1:17" x14ac:dyDescent="0.2">
      <c r="A25" s="36" t="s">
        <v>175</v>
      </c>
      <c r="B25" s="37">
        <v>43460.633125</v>
      </c>
      <c r="C25" s="38">
        <v>7.1445166666666697</v>
      </c>
      <c r="D25" s="38">
        <v>146914.125726745</v>
      </c>
      <c r="E25" s="38">
        <v>113.774292408973</v>
      </c>
      <c r="G25" s="11"/>
    </row>
    <row r="26" spans="1:17" x14ac:dyDescent="0.2">
      <c r="A26" s="36" t="s">
        <v>166</v>
      </c>
      <c r="B26" s="37">
        <v>43460.462789351899</v>
      </c>
      <c r="C26" s="38">
        <v>7.1434166666666696</v>
      </c>
      <c r="D26" s="38">
        <v>169510.524039307</v>
      </c>
      <c r="E26" s="38">
        <v>129.30554504070901</v>
      </c>
      <c r="G26" s="11"/>
    </row>
    <row r="27" spans="1:17" x14ac:dyDescent="0.2">
      <c r="A27" s="36" t="s">
        <v>170</v>
      </c>
      <c r="B27" s="37">
        <v>43460.547962962999</v>
      </c>
      <c r="C27" s="38">
        <v>7.1475499999999998</v>
      </c>
      <c r="D27" s="38">
        <v>154975.728824249</v>
      </c>
      <c r="E27" s="38">
        <v>119.315299103589</v>
      </c>
      <c r="G27" s="11"/>
    </row>
    <row r="28" spans="1:17" x14ac:dyDescent="0.2">
      <c r="A28" s="36" t="s">
        <v>174</v>
      </c>
      <c r="B28" s="37">
        <v>43460.618912037004</v>
      </c>
      <c r="C28" s="38">
        <v>7.1441999999999997</v>
      </c>
      <c r="D28" s="38">
        <v>148924.59670813</v>
      </c>
      <c r="E28" s="38">
        <v>115.1561556727</v>
      </c>
      <c r="G28" s="11"/>
    </row>
    <row r="29" spans="1:17" x14ac:dyDescent="0.2">
      <c r="A29" s="36" t="s">
        <v>171</v>
      </c>
      <c r="B29" s="37">
        <v>43460.5621412037</v>
      </c>
      <c r="C29" s="38">
        <v>7.1637833333333303</v>
      </c>
      <c r="D29" s="38">
        <v>136945.907375854</v>
      </c>
      <c r="E29" s="38">
        <v>106.922805930709</v>
      </c>
      <c r="G29" s="11"/>
    </row>
    <row r="30" spans="1:17" x14ac:dyDescent="0.2">
      <c r="A30" s="36" t="s">
        <v>173</v>
      </c>
      <c r="B30" s="37">
        <v>43460.590532407397</v>
      </c>
      <c r="C30" s="38">
        <v>7.1428833333333301</v>
      </c>
      <c r="D30" s="38">
        <v>169090.90501757801</v>
      </c>
      <c r="E30" s="38">
        <v>129.017126995257</v>
      </c>
      <c r="G30" s="11"/>
    </row>
    <row r="31" spans="1:17" x14ac:dyDescent="0.2">
      <c r="A31" s="36" t="s">
        <v>180</v>
      </c>
      <c r="B31" s="37">
        <v>43460.746643518498</v>
      </c>
      <c r="C31" s="38">
        <v>7.1451333333333302</v>
      </c>
      <c r="D31" s="38">
        <v>190738.26872027601</v>
      </c>
      <c r="E31" s="38">
        <v>143.89607672109801</v>
      </c>
      <c r="G31" s="11"/>
    </row>
    <row r="32" spans="1:17" x14ac:dyDescent="0.2">
      <c r="A32" s="50" t="s">
        <v>260</v>
      </c>
      <c r="B32" s="51">
        <v>43518.54583333333</v>
      </c>
      <c r="C32" s="50">
        <v>4.2249999999999996</v>
      </c>
      <c r="D32" s="50">
        <v>7402</v>
      </c>
      <c r="E32" s="50">
        <v>62.0901</v>
      </c>
      <c r="F32" s="50">
        <v>0.33829999999999999</v>
      </c>
      <c r="G32" s="11"/>
    </row>
    <row r="33" spans="1:7" x14ac:dyDescent="0.2">
      <c r="A33" s="50" t="s">
        <v>261</v>
      </c>
      <c r="B33" s="51">
        <v>43518.552777777775</v>
      </c>
      <c r="C33" s="50">
        <v>4.226</v>
      </c>
      <c r="D33" s="50">
        <v>7734</v>
      </c>
      <c r="E33" s="50">
        <v>67.798400000000001</v>
      </c>
      <c r="F33" s="50">
        <v>0.37809999999999999</v>
      </c>
      <c r="G33" s="11"/>
    </row>
    <row r="34" spans="1:7" x14ac:dyDescent="0.2">
      <c r="A34" s="50" t="s">
        <v>262</v>
      </c>
      <c r="B34" s="51">
        <v>43518.55972222222</v>
      </c>
      <c r="C34" s="50">
        <v>4.2249999999999996</v>
      </c>
      <c r="D34" s="50">
        <v>7702</v>
      </c>
      <c r="E34" s="50">
        <v>69.599400000000003</v>
      </c>
      <c r="F34" s="50">
        <v>0.3906</v>
      </c>
    </row>
    <row r="35" spans="1:7" x14ac:dyDescent="0.2">
      <c r="A35" s="50" t="s">
        <v>263</v>
      </c>
      <c r="B35" s="51">
        <v>43518.566666666666</v>
      </c>
      <c r="C35" s="50">
        <v>4.2210000000000001</v>
      </c>
      <c r="D35" s="50">
        <v>7914</v>
      </c>
      <c r="E35" s="50">
        <v>73.574600000000004</v>
      </c>
      <c r="F35" s="50">
        <v>0.41830000000000001</v>
      </c>
    </row>
    <row r="36" spans="1:7" x14ac:dyDescent="0.2">
      <c r="A36" s="50" t="s">
        <v>264</v>
      </c>
      <c r="B36" s="51">
        <v>43518.572916666664</v>
      </c>
      <c r="C36" s="50">
        <v>4.2220000000000004</v>
      </c>
      <c r="D36" s="50">
        <v>5021</v>
      </c>
      <c r="E36" s="50">
        <v>53.560699999999997</v>
      </c>
      <c r="F36" s="50">
        <v>0.27879999999999999</v>
      </c>
    </row>
    <row r="37" spans="1:7" x14ac:dyDescent="0.2">
      <c r="A37" s="50" t="s">
        <v>265</v>
      </c>
      <c r="B37" s="51">
        <v>43518.586805555555</v>
      </c>
      <c r="C37" s="50">
        <v>4.2309999999999999</v>
      </c>
      <c r="D37" s="50">
        <v>5626</v>
      </c>
      <c r="E37" s="50">
        <v>57.7408</v>
      </c>
      <c r="F37" s="50">
        <v>0.30790000000000001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workbookViewId="0">
      <selection activeCell="H11" sqref="H11"/>
    </sheetView>
  </sheetViews>
  <sheetFormatPr defaultRowHeight="12.75" x14ac:dyDescent="0.2"/>
  <cols>
    <col min="6" max="6" width="10" bestFit="1" customWidth="1"/>
    <col min="10" max="10" width="7.28515625" bestFit="1" customWidth="1"/>
    <col min="11" max="11" width="5.140625" bestFit="1" customWidth="1"/>
    <col min="12" max="12" width="14.42578125" bestFit="1" customWidth="1"/>
  </cols>
  <sheetData>
    <row r="1" spans="1:18" x14ac:dyDescent="0.2">
      <c r="A1" t="s">
        <v>331</v>
      </c>
      <c r="F1" s="29" t="s">
        <v>160</v>
      </c>
      <c r="I1" s="61" t="s">
        <v>188</v>
      </c>
      <c r="J1" s="61" t="s">
        <v>6</v>
      </c>
      <c r="K1" s="61" t="s">
        <v>108</v>
      </c>
      <c r="L1" s="61" t="s">
        <v>109</v>
      </c>
      <c r="M1" s="61" t="s">
        <v>189</v>
      </c>
      <c r="N1" s="61" t="s">
        <v>4</v>
      </c>
      <c r="O1" s="61" t="s">
        <v>164</v>
      </c>
      <c r="P1" s="61" t="s">
        <v>238</v>
      </c>
      <c r="Q1" s="61" t="s">
        <v>3</v>
      </c>
      <c r="R1" s="61" t="s">
        <v>37</v>
      </c>
    </row>
    <row r="2" spans="1:18" ht="51" x14ac:dyDescent="0.2">
      <c r="A2" s="6" t="s">
        <v>69</v>
      </c>
      <c r="B2" s="6" t="s">
        <v>70</v>
      </c>
      <c r="C2" s="6" t="s">
        <v>72</v>
      </c>
      <c r="D2" s="6" t="s">
        <v>71</v>
      </c>
      <c r="F2" s="28" t="s">
        <v>161</v>
      </c>
      <c r="I2" s="50" t="s">
        <v>314</v>
      </c>
      <c r="J2" s="50" t="s">
        <v>5</v>
      </c>
      <c r="K2" s="50"/>
      <c r="L2" s="51">
        <v>43538.359027777777</v>
      </c>
      <c r="M2" s="50"/>
      <c r="N2" s="50"/>
      <c r="O2" s="50"/>
      <c r="P2" s="50"/>
      <c r="Q2" s="50"/>
      <c r="R2" s="50"/>
    </row>
    <row r="3" spans="1:18" x14ac:dyDescent="0.2">
      <c r="A3" s="2" t="s">
        <v>81</v>
      </c>
      <c r="B3" s="25">
        <f>E19</f>
        <v>168.53559999999999</v>
      </c>
      <c r="C3" s="23">
        <f>2*2</f>
        <v>4</v>
      </c>
      <c r="D3" s="9">
        <f t="shared" ref="D3:D14" si="0">B3*C3/1000</f>
        <v>0.67414239999999992</v>
      </c>
      <c r="F3" s="27" t="s">
        <v>162</v>
      </c>
      <c r="I3" s="50" t="s">
        <v>307</v>
      </c>
      <c r="J3" s="50" t="s">
        <v>2</v>
      </c>
      <c r="K3" s="50">
        <v>2</v>
      </c>
      <c r="L3" s="51">
        <v>43538.37222222222</v>
      </c>
      <c r="M3" s="50">
        <v>30</v>
      </c>
      <c r="N3" s="50">
        <v>4.3360000000000003</v>
      </c>
      <c r="O3" s="50">
        <v>3963</v>
      </c>
      <c r="P3" s="50">
        <v>31.605499999999999</v>
      </c>
      <c r="Q3" s="50">
        <v>31.605499999999999</v>
      </c>
      <c r="R3" s="50">
        <v>105.4</v>
      </c>
    </row>
    <row r="4" spans="1:18" x14ac:dyDescent="0.2">
      <c r="A4" s="2" t="s">
        <v>82</v>
      </c>
      <c r="B4" s="25">
        <f t="shared" ref="B4:B12" si="1">E20</f>
        <v>144.2576</v>
      </c>
      <c r="C4" s="23">
        <f t="shared" ref="C4:C10" si="2">2*2</f>
        <v>4</v>
      </c>
      <c r="D4" s="9">
        <f t="shared" si="0"/>
        <v>0.57703039999999994</v>
      </c>
      <c r="F4" s="39" t="s">
        <v>163</v>
      </c>
      <c r="I4" s="50" t="s">
        <v>308</v>
      </c>
      <c r="J4" s="50" t="s">
        <v>2</v>
      </c>
      <c r="K4" s="50">
        <v>3</v>
      </c>
      <c r="L4" s="51">
        <v>43538.379166666666</v>
      </c>
      <c r="M4" s="50">
        <v>50</v>
      </c>
      <c r="N4" s="50">
        <v>4.327</v>
      </c>
      <c r="O4" s="50">
        <v>6317</v>
      </c>
      <c r="P4" s="50">
        <v>49.365699999999997</v>
      </c>
      <c r="Q4" s="50">
        <v>49.365699999999997</v>
      </c>
      <c r="R4" s="50">
        <v>98.7</v>
      </c>
    </row>
    <row r="5" spans="1:18" x14ac:dyDescent="0.2">
      <c r="A5" s="2" t="s">
        <v>83</v>
      </c>
      <c r="B5" s="25">
        <f t="shared" si="1"/>
        <v>96.228499999999997</v>
      </c>
      <c r="C5" s="23">
        <f t="shared" si="2"/>
        <v>4</v>
      </c>
      <c r="D5" s="9">
        <f t="shared" si="0"/>
        <v>0.38491399999999998</v>
      </c>
      <c r="I5" s="50" t="s">
        <v>309</v>
      </c>
      <c r="J5" s="50" t="s">
        <v>2</v>
      </c>
      <c r="K5" s="50">
        <v>4</v>
      </c>
      <c r="L5" s="51">
        <v>43538.386111111111</v>
      </c>
      <c r="M5" s="50">
        <v>75</v>
      </c>
      <c r="N5" s="50">
        <v>4.3120000000000003</v>
      </c>
      <c r="O5" s="50">
        <v>9814</v>
      </c>
      <c r="P5" s="50">
        <v>75.759799999999998</v>
      </c>
      <c r="Q5" s="50">
        <v>75.759799999999998</v>
      </c>
      <c r="R5" s="50">
        <v>101</v>
      </c>
    </row>
    <row r="6" spans="1:18" x14ac:dyDescent="0.2">
      <c r="A6" s="2" t="s">
        <v>84</v>
      </c>
      <c r="B6" s="25">
        <f t="shared" si="1"/>
        <v>111.64709999999999</v>
      </c>
      <c r="C6" s="23">
        <f t="shared" si="2"/>
        <v>4</v>
      </c>
      <c r="D6" s="9">
        <f t="shared" si="0"/>
        <v>0.4465884</v>
      </c>
      <c r="I6" s="50" t="s">
        <v>310</v>
      </c>
      <c r="J6" s="50" t="s">
        <v>2</v>
      </c>
      <c r="K6" s="50">
        <v>5</v>
      </c>
      <c r="L6" s="51">
        <v>43538.393055555556</v>
      </c>
      <c r="M6" s="50">
        <v>100</v>
      </c>
      <c r="N6" s="50">
        <v>4.3120000000000003</v>
      </c>
      <c r="O6" s="50">
        <v>13455</v>
      </c>
      <c r="P6" s="50">
        <v>103.2414</v>
      </c>
      <c r="Q6" s="50">
        <v>103.2414</v>
      </c>
      <c r="R6" s="50">
        <v>103.2</v>
      </c>
    </row>
    <row r="7" spans="1:18" x14ac:dyDescent="0.2">
      <c r="A7" s="2" t="s">
        <v>85</v>
      </c>
      <c r="B7" s="25">
        <f t="shared" si="1"/>
        <v>77.424599999999998</v>
      </c>
      <c r="C7" s="23">
        <f t="shared" si="2"/>
        <v>4</v>
      </c>
      <c r="D7" s="9">
        <f t="shared" si="0"/>
        <v>0.30969839999999998</v>
      </c>
      <c r="I7" s="50" t="s">
        <v>305</v>
      </c>
      <c r="J7" s="50" t="s">
        <v>2</v>
      </c>
      <c r="K7" s="50">
        <v>6</v>
      </c>
      <c r="L7" s="51">
        <v>43538.603472222225</v>
      </c>
      <c r="M7" s="50">
        <v>150</v>
      </c>
      <c r="N7" s="50">
        <v>4.2539999999999996</v>
      </c>
      <c r="O7" s="50">
        <v>18069</v>
      </c>
      <c r="P7" s="50">
        <v>138.06200000000001</v>
      </c>
      <c r="Q7" s="50">
        <v>138.06200000000001</v>
      </c>
      <c r="R7" s="50">
        <v>92</v>
      </c>
    </row>
    <row r="8" spans="1:18" x14ac:dyDescent="0.2">
      <c r="A8" s="2" t="s">
        <v>86</v>
      </c>
      <c r="B8" s="25">
        <f t="shared" si="1"/>
        <v>58.277799999999999</v>
      </c>
      <c r="C8" s="23">
        <f t="shared" si="2"/>
        <v>4</v>
      </c>
      <c r="D8" s="9">
        <f t="shared" si="0"/>
        <v>0.23311119999999999</v>
      </c>
      <c r="I8" s="50" t="s">
        <v>306</v>
      </c>
      <c r="J8" s="50" t="s">
        <v>2</v>
      </c>
      <c r="K8" s="50">
        <v>7</v>
      </c>
      <c r="L8" s="51">
        <v>43538.61041666667</v>
      </c>
      <c r="M8" s="50">
        <v>200</v>
      </c>
      <c r="N8" s="50">
        <v>4.2549999999999999</v>
      </c>
      <c r="O8" s="50">
        <v>27198</v>
      </c>
      <c r="P8" s="50">
        <v>206.96559999999999</v>
      </c>
      <c r="Q8" s="50">
        <v>206.96559999999999</v>
      </c>
      <c r="R8" s="50">
        <v>103.5</v>
      </c>
    </row>
    <row r="9" spans="1:18" x14ac:dyDescent="0.2">
      <c r="A9" s="2" t="s">
        <v>87</v>
      </c>
      <c r="B9" s="25">
        <f t="shared" si="1"/>
        <v>152.3475</v>
      </c>
      <c r="C9" s="23">
        <f t="shared" si="2"/>
        <v>4</v>
      </c>
      <c r="D9" s="9">
        <f t="shared" si="0"/>
        <v>0.60938999999999999</v>
      </c>
      <c r="I9" s="50" t="s">
        <v>318</v>
      </c>
      <c r="J9" s="50" t="s">
        <v>5</v>
      </c>
      <c r="K9" s="50"/>
      <c r="L9" s="51">
        <v>43538.474305555559</v>
      </c>
      <c r="M9" s="50"/>
      <c r="N9" s="50"/>
      <c r="O9" s="50"/>
      <c r="P9" s="50"/>
      <c r="Q9" s="50"/>
      <c r="R9" s="50"/>
    </row>
    <row r="10" spans="1:18" x14ac:dyDescent="0.2">
      <c r="A10" s="2" t="s">
        <v>88</v>
      </c>
      <c r="B10" s="25">
        <f t="shared" si="1"/>
        <v>110.8004</v>
      </c>
      <c r="C10" s="23">
        <f t="shared" si="2"/>
        <v>4</v>
      </c>
      <c r="D10" s="9">
        <f t="shared" si="0"/>
        <v>0.44320159999999997</v>
      </c>
    </row>
    <row r="11" spans="1:18" x14ac:dyDescent="0.2">
      <c r="A11" s="2" t="s">
        <v>89</v>
      </c>
      <c r="B11" s="25">
        <f t="shared" si="1"/>
        <v>91.673699999999997</v>
      </c>
      <c r="C11" s="23">
        <f>2*3</f>
        <v>6</v>
      </c>
      <c r="D11" s="9">
        <f t="shared" si="0"/>
        <v>0.55004219999999993</v>
      </c>
    </row>
    <row r="12" spans="1:18" x14ac:dyDescent="0.2">
      <c r="A12" s="2" t="s">
        <v>90</v>
      </c>
      <c r="B12" s="25">
        <f t="shared" si="1"/>
        <v>85.862099999999998</v>
      </c>
      <c r="C12" s="23">
        <f>2*3</f>
        <v>6</v>
      </c>
      <c r="D12" s="9">
        <f t="shared" si="0"/>
        <v>0.51517259999999998</v>
      </c>
    </row>
    <row r="13" spans="1:18" x14ac:dyDescent="0.2">
      <c r="A13" s="2" t="s">
        <v>91</v>
      </c>
      <c r="B13" s="25">
        <f>AVERAGE(E29:E30)</f>
        <v>128.65950000000001</v>
      </c>
      <c r="C13" s="23">
        <f t="shared" ref="C13:C14" si="3">2*2</f>
        <v>4</v>
      </c>
      <c r="D13" s="9">
        <f t="shared" si="0"/>
        <v>0.51463800000000004</v>
      </c>
    </row>
    <row r="14" spans="1:18" x14ac:dyDescent="0.2">
      <c r="A14" s="2" t="s">
        <v>92</v>
      </c>
      <c r="B14" s="25">
        <f>E31</f>
        <v>105.49809999999999</v>
      </c>
      <c r="C14" s="23">
        <f t="shared" si="3"/>
        <v>4</v>
      </c>
      <c r="D14" s="9">
        <f t="shared" si="0"/>
        <v>0.42199239999999999</v>
      </c>
    </row>
    <row r="18" spans="1:5" x14ac:dyDescent="0.2">
      <c r="A18" s="2" t="s">
        <v>188</v>
      </c>
      <c r="B18" s="2" t="s">
        <v>109</v>
      </c>
      <c r="C18" s="2" t="s">
        <v>4</v>
      </c>
      <c r="D18" s="2" t="s">
        <v>164</v>
      </c>
      <c r="E18" s="2" t="s">
        <v>3</v>
      </c>
    </row>
    <row r="19" spans="1:5" x14ac:dyDescent="0.2">
      <c r="A19" s="50" t="s">
        <v>315</v>
      </c>
      <c r="B19" s="51">
        <v>43538.399305555555</v>
      </c>
      <c r="C19" s="50">
        <v>4.3029999999999999</v>
      </c>
      <c r="D19" s="50">
        <v>22106</v>
      </c>
      <c r="E19" s="50">
        <v>168.53559999999999</v>
      </c>
    </row>
    <row r="20" spans="1:5" x14ac:dyDescent="0.2">
      <c r="A20" s="50" t="s">
        <v>271</v>
      </c>
      <c r="B20" s="51">
        <v>43538.40625</v>
      </c>
      <c r="C20" s="50">
        <v>4.2990000000000004</v>
      </c>
      <c r="D20" s="50">
        <v>18889</v>
      </c>
      <c r="E20" s="50">
        <v>144.2576</v>
      </c>
    </row>
    <row r="21" spans="1:5" x14ac:dyDescent="0.2">
      <c r="A21" s="50" t="s">
        <v>273</v>
      </c>
      <c r="B21" s="51">
        <v>43538.413194444445</v>
      </c>
      <c r="C21" s="50">
        <v>4.2889999999999997</v>
      </c>
      <c r="D21" s="50">
        <v>12526</v>
      </c>
      <c r="E21" s="50">
        <v>96.228499999999997</v>
      </c>
    </row>
    <row r="22" spans="1:5" x14ac:dyDescent="0.2">
      <c r="A22" s="50" t="s">
        <v>274</v>
      </c>
      <c r="B22" s="51">
        <v>43538.420138888891</v>
      </c>
      <c r="C22" s="50">
        <v>4.2910000000000004</v>
      </c>
      <c r="D22" s="50">
        <v>14569</v>
      </c>
      <c r="E22" s="50">
        <v>111.64709999999999</v>
      </c>
    </row>
    <row r="23" spans="1:5" x14ac:dyDescent="0.2">
      <c r="A23" s="50" t="s">
        <v>275</v>
      </c>
      <c r="B23" s="51">
        <v>43538.426388888889</v>
      </c>
      <c r="C23" s="50">
        <v>4.29</v>
      </c>
      <c r="D23" s="50">
        <v>10034</v>
      </c>
      <c r="E23" s="50">
        <v>77.424599999999998</v>
      </c>
    </row>
    <row r="24" spans="1:5" x14ac:dyDescent="0.2">
      <c r="A24" s="50" t="s">
        <v>276</v>
      </c>
      <c r="B24" s="51">
        <v>43538.433333333334</v>
      </c>
      <c r="C24" s="50">
        <v>4.29</v>
      </c>
      <c r="D24" s="50">
        <v>7497</v>
      </c>
      <c r="E24" s="50">
        <v>58.277799999999999</v>
      </c>
    </row>
    <row r="25" spans="1:5" x14ac:dyDescent="0.2">
      <c r="A25" s="50" t="s">
        <v>286</v>
      </c>
      <c r="B25" s="51">
        <v>43538.487500000003</v>
      </c>
      <c r="C25" s="50">
        <v>4.2729999999999997</v>
      </c>
      <c r="D25" s="50">
        <v>19961</v>
      </c>
      <c r="E25" s="50">
        <v>152.3475</v>
      </c>
    </row>
    <row r="26" spans="1:5" x14ac:dyDescent="0.2">
      <c r="A26" s="50" t="s">
        <v>287</v>
      </c>
      <c r="B26" s="51">
        <v>43538.480555555558</v>
      </c>
      <c r="C26" s="50">
        <v>4.2709999999999999</v>
      </c>
      <c r="D26" s="50">
        <v>14456</v>
      </c>
      <c r="E26" s="50">
        <v>110.8004</v>
      </c>
    </row>
    <row r="27" spans="1:5" x14ac:dyDescent="0.2">
      <c r="A27" s="50" t="s">
        <v>278</v>
      </c>
      <c r="B27" s="51">
        <v>43538.467361111114</v>
      </c>
      <c r="C27" s="50">
        <v>4.274</v>
      </c>
      <c r="D27" s="50">
        <v>11922</v>
      </c>
      <c r="E27" s="50">
        <v>91.673699999999997</v>
      </c>
    </row>
    <row r="28" spans="1:5" x14ac:dyDescent="0.2">
      <c r="A28" s="50" t="s">
        <v>279</v>
      </c>
      <c r="B28" s="51">
        <v>43538.44027777778</v>
      </c>
      <c r="C28" s="50">
        <v>4.2830000000000004</v>
      </c>
      <c r="D28" s="50">
        <v>11152</v>
      </c>
      <c r="E28" s="50">
        <v>85.862099999999998</v>
      </c>
    </row>
    <row r="29" spans="1:5" x14ac:dyDescent="0.2">
      <c r="A29" s="50" t="s">
        <v>316</v>
      </c>
      <c r="B29" s="51">
        <v>43538.447222222225</v>
      </c>
      <c r="C29" s="50">
        <v>4.2779999999999996</v>
      </c>
      <c r="D29" s="50">
        <v>16886</v>
      </c>
      <c r="E29" s="50">
        <v>129.13740000000001</v>
      </c>
    </row>
    <row r="30" spans="1:5" x14ac:dyDescent="0.2">
      <c r="A30" s="50" t="s">
        <v>317</v>
      </c>
      <c r="B30" s="51">
        <v>43538.460416666669</v>
      </c>
      <c r="C30" s="50">
        <v>4.2759999999999998</v>
      </c>
      <c r="D30" s="50">
        <v>16759</v>
      </c>
      <c r="E30" s="50">
        <v>128.1816</v>
      </c>
    </row>
    <row r="31" spans="1:5" x14ac:dyDescent="0.2">
      <c r="A31" s="50" t="s">
        <v>285</v>
      </c>
      <c r="B31" s="51">
        <v>43538.453472222223</v>
      </c>
      <c r="C31" s="50">
        <v>4.28</v>
      </c>
      <c r="D31" s="50">
        <v>13754</v>
      </c>
      <c r="E31" s="50">
        <v>105.49809999999999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abSelected="1" workbookViewId="0">
      <selection activeCell="C22" sqref="C22"/>
    </sheetView>
  </sheetViews>
  <sheetFormatPr defaultRowHeight="12.75" x14ac:dyDescent="0.2"/>
  <cols>
    <col min="3" max="3" width="15.5703125" bestFit="1" customWidth="1"/>
  </cols>
  <sheetData>
    <row r="1" spans="1:7" x14ac:dyDescent="0.2">
      <c r="A1" t="s">
        <v>105</v>
      </c>
      <c r="G1" s="29" t="s">
        <v>160</v>
      </c>
    </row>
    <row r="2" spans="1:7" ht="51" x14ac:dyDescent="0.2">
      <c r="A2" s="6" t="s">
        <v>69</v>
      </c>
      <c r="B2" s="6" t="s">
        <v>370</v>
      </c>
      <c r="C2" s="6" t="s">
        <v>70</v>
      </c>
      <c r="D2" s="6" t="s">
        <v>72</v>
      </c>
      <c r="E2" s="6" t="s">
        <v>71</v>
      </c>
      <c r="G2" s="28" t="s">
        <v>161</v>
      </c>
    </row>
    <row r="3" spans="1:7" x14ac:dyDescent="0.2">
      <c r="A3" s="2" t="s">
        <v>16</v>
      </c>
      <c r="B3" s="60">
        <v>43676</v>
      </c>
      <c r="C3" s="23">
        <v>0</v>
      </c>
      <c r="D3" s="23">
        <v>1</v>
      </c>
      <c r="E3" s="9">
        <f>C3*D3/1000</f>
        <v>0</v>
      </c>
      <c r="G3" s="27" t="s">
        <v>162</v>
      </c>
    </row>
    <row r="4" spans="1:7" x14ac:dyDescent="0.2">
      <c r="A4" s="2" t="s">
        <v>17</v>
      </c>
      <c r="B4" s="60">
        <v>43676</v>
      </c>
      <c r="C4" s="23">
        <v>0</v>
      </c>
      <c r="D4" s="23">
        <v>1</v>
      </c>
      <c r="E4" s="9">
        <f t="shared" ref="E4:E10" si="0">C4*D4/1000</f>
        <v>0</v>
      </c>
      <c r="G4" s="39" t="s">
        <v>163</v>
      </c>
    </row>
    <row r="5" spans="1:7" x14ac:dyDescent="0.2">
      <c r="A5" s="2" t="s">
        <v>66</v>
      </c>
      <c r="B5" s="60">
        <v>43515</v>
      </c>
      <c r="C5" s="23">
        <v>0</v>
      </c>
      <c r="D5" s="23">
        <v>1</v>
      </c>
      <c r="E5" s="9">
        <f t="shared" si="0"/>
        <v>0</v>
      </c>
    </row>
    <row r="6" spans="1:7" x14ac:dyDescent="0.2">
      <c r="A6" s="2" t="s">
        <v>73</v>
      </c>
      <c r="B6" s="60">
        <v>43536</v>
      </c>
      <c r="C6" s="23">
        <v>0</v>
      </c>
      <c r="D6" s="23">
        <v>1</v>
      </c>
      <c r="E6" s="9">
        <f t="shared" si="0"/>
        <v>0</v>
      </c>
    </row>
    <row r="7" spans="1:7" x14ac:dyDescent="0.2">
      <c r="A7" s="2" t="s">
        <v>11</v>
      </c>
      <c r="B7" s="60">
        <v>43676</v>
      </c>
      <c r="C7" s="23">
        <v>0</v>
      </c>
      <c r="D7" s="23">
        <v>1</v>
      </c>
      <c r="E7" s="9">
        <f t="shared" si="0"/>
        <v>0</v>
      </c>
    </row>
    <row r="8" spans="1:7" x14ac:dyDescent="0.2">
      <c r="A8" s="2" t="s">
        <v>12</v>
      </c>
      <c r="B8" s="60">
        <v>43676</v>
      </c>
      <c r="C8" s="23">
        <v>0</v>
      </c>
      <c r="D8" s="23">
        <v>1</v>
      </c>
      <c r="E8" s="9">
        <f t="shared" si="0"/>
        <v>0</v>
      </c>
    </row>
    <row r="9" spans="1:7" x14ac:dyDescent="0.2">
      <c r="A9" s="2" t="s">
        <v>64</v>
      </c>
      <c r="B9" s="60">
        <v>43559</v>
      </c>
      <c r="C9" s="23">
        <v>0</v>
      </c>
      <c r="D9" s="23">
        <v>1</v>
      </c>
      <c r="E9" s="9">
        <f t="shared" si="0"/>
        <v>0</v>
      </c>
    </row>
    <row r="10" spans="1:7" x14ac:dyDescent="0.2">
      <c r="A10" s="2" t="s">
        <v>77</v>
      </c>
      <c r="B10" s="60">
        <v>43536</v>
      </c>
      <c r="C10" s="23">
        <v>0</v>
      </c>
      <c r="D10" s="23">
        <v>1</v>
      </c>
      <c r="E10" s="9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workbookViewId="0">
      <selection activeCell="M18" sqref="M18"/>
    </sheetView>
  </sheetViews>
  <sheetFormatPr defaultRowHeight="12.75" x14ac:dyDescent="0.2"/>
  <cols>
    <col min="2" max="2" width="16.42578125" bestFit="1" customWidth="1"/>
    <col min="4" max="4" width="13.42578125" bestFit="1" customWidth="1"/>
    <col min="11" max="11" width="16.42578125" bestFit="1" customWidth="1"/>
    <col min="13" max="13" width="16.42578125" bestFit="1" customWidth="1"/>
  </cols>
  <sheetData>
    <row r="1" spans="1:16" x14ac:dyDescent="0.2">
      <c r="A1" t="s">
        <v>106</v>
      </c>
      <c r="F1" s="29" t="s">
        <v>160</v>
      </c>
      <c r="J1" s="12" t="s">
        <v>107</v>
      </c>
      <c r="K1" s="12" t="s">
        <v>6</v>
      </c>
      <c r="L1" s="12" t="s">
        <v>108</v>
      </c>
      <c r="M1" s="12" t="s">
        <v>109</v>
      </c>
      <c r="N1" s="12" t="s">
        <v>4</v>
      </c>
      <c r="O1" s="12" t="s">
        <v>1</v>
      </c>
      <c r="P1" s="12" t="s">
        <v>3</v>
      </c>
    </row>
    <row r="2" spans="1:16" ht="25.5" x14ac:dyDescent="0.2">
      <c r="A2" s="6" t="s">
        <v>69</v>
      </c>
      <c r="B2" s="6" t="s">
        <v>70</v>
      </c>
      <c r="C2" s="6" t="s">
        <v>72</v>
      </c>
      <c r="D2" s="13" t="s">
        <v>71</v>
      </c>
      <c r="E2" s="10"/>
      <c r="F2" s="28" t="s">
        <v>161</v>
      </c>
      <c r="J2" s="36" t="s">
        <v>110</v>
      </c>
      <c r="K2" s="36" t="s">
        <v>5</v>
      </c>
      <c r="L2" s="36" t="s">
        <v>0</v>
      </c>
      <c r="M2" s="37">
        <v>43402.532268518502</v>
      </c>
      <c r="N2" s="38">
        <v>7.2258500000000003</v>
      </c>
      <c r="O2" s="38">
        <v>2524.61081539918</v>
      </c>
      <c r="P2" s="38">
        <v>9.4038106850977794</v>
      </c>
    </row>
    <row r="3" spans="1:16" ht="15" x14ac:dyDescent="0.2">
      <c r="A3" s="5" t="s">
        <v>54</v>
      </c>
      <c r="B3" s="33">
        <f>AVERAGE(E21:E22)</f>
        <v>51.009892830048699</v>
      </c>
      <c r="C3" s="23">
        <v>2000</v>
      </c>
      <c r="D3" s="24">
        <f>C3*B3/1000</f>
        <v>102.0197856600974</v>
      </c>
      <c r="E3" s="15"/>
      <c r="F3" s="27" t="s">
        <v>162</v>
      </c>
      <c r="J3" s="36" t="s">
        <v>111</v>
      </c>
      <c r="K3" s="36" t="s">
        <v>5</v>
      </c>
      <c r="L3" s="36" t="s">
        <v>0</v>
      </c>
      <c r="M3" s="37">
        <v>43402.805381944403</v>
      </c>
      <c r="N3" s="38">
        <v>7.2635333333333296</v>
      </c>
      <c r="O3" s="38">
        <v>2311.4659159545899</v>
      </c>
      <c r="P3" s="38">
        <v>9.2468742626054699</v>
      </c>
    </row>
    <row r="4" spans="1:16" ht="15" x14ac:dyDescent="0.2">
      <c r="A4" s="5" t="s">
        <v>55</v>
      </c>
      <c r="B4" s="33">
        <f>AVERAGE(E23:E24)</f>
        <v>30.4628707242465</v>
      </c>
      <c r="C4" s="23">
        <v>4000</v>
      </c>
      <c r="D4" s="24">
        <f t="shared" ref="D4:D12" si="0">C4*B4/1000</f>
        <v>121.851482896986</v>
      </c>
      <c r="E4" s="15"/>
      <c r="F4" s="39" t="s">
        <v>163</v>
      </c>
      <c r="J4" s="36" t="s">
        <v>112</v>
      </c>
      <c r="K4" s="36" t="s">
        <v>5</v>
      </c>
      <c r="L4" s="36" t="s">
        <v>0</v>
      </c>
      <c r="M4" s="37">
        <v>43403.019444444399</v>
      </c>
      <c r="N4" s="38">
        <v>7.2546666666666697</v>
      </c>
      <c r="O4" s="38">
        <v>707.07099729919901</v>
      </c>
      <c r="P4" s="38">
        <v>8.0697641963726703</v>
      </c>
    </row>
    <row r="5" spans="1:16" ht="15" x14ac:dyDescent="0.2">
      <c r="A5" s="5" t="s">
        <v>56</v>
      </c>
      <c r="B5" s="33">
        <f>AVERAGE(E25:E28)</f>
        <v>45.57160025617317</v>
      </c>
      <c r="C5" s="23">
        <v>2000</v>
      </c>
      <c r="D5" s="24">
        <f t="shared" si="0"/>
        <v>91.14320051234634</v>
      </c>
      <c r="E5" s="15"/>
      <c r="J5" s="36" t="s">
        <v>113</v>
      </c>
      <c r="K5" s="36" t="s">
        <v>5</v>
      </c>
      <c r="L5" s="36" t="s">
        <v>0</v>
      </c>
      <c r="M5" s="37">
        <v>43402.990914351903</v>
      </c>
      <c r="N5" s="38">
        <v>7.2710999999999997</v>
      </c>
      <c r="O5" s="38">
        <v>1240.06692321778</v>
      </c>
      <c r="P5" s="38">
        <v>8.4599955098591906</v>
      </c>
    </row>
    <row r="6" spans="1:16" ht="15" x14ac:dyDescent="0.2">
      <c r="A6" s="5" t="s">
        <v>57</v>
      </c>
      <c r="B6" s="33">
        <f>AVERAGE(E29:E30)</f>
        <v>28.332869428270598</v>
      </c>
      <c r="C6" s="23">
        <v>3000</v>
      </c>
      <c r="D6" s="24">
        <f t="shared" si="0"/>
        <v>84.998608284811795</v>
      </c>
      <c r="E6" s="15"/>
      <c r="J6" s="36" t="s">
        <v>119</v>
      </c>
      <c r="K6" s="36" t="s">
        <v>2</v>
      </c>
      <c r="L6" s="36" t="s">
        <v>114</v>
      </c>
      <c r="M6" s="37">
        <v>43403.033715277801</v>
      </c>
      <c r="N6" s="38">
        <v>7.1563833333333298</v>
      </c>
      <c r="O6" s="38">
        <v>20587.989543823202</v>
      </c>
      <c r="P6" s="38">
        <v>23.218664012171399</v>
      </c>
    </row>
    <row r="7" spans="1:16" ht="15" x14ac:dyDescent="0.2">
      <c r="A7" s="5" t="s">
        <v>58</v>
      </c>
      <c r="B7" s="33">
        <f>AVERAGE(E31:E32)</f>
        <v>32.304796827002804</v>
      </c>
      <c r="C7" s="23">
        <v>2000</v>
      </c>
      <c r="D7" s="24">
        <f t="shared" si="0"/>
        <v>64.609593654005607</v>
      </c>
      <c r="E7" s="15"/>
      <c r="J7" s="36" t="s">
        <v>120</v>
      </c>
      <c r="K7" s="36" t="s">
        <v>2</v>
      </c>
      <c r="L7" s="36" t="s">
        <v>114</v>
      </c>
      <c r="M7" s="37">
        <v>43402.933831018498</v>
      </c>
      <c r="N7" s="38">
        <v>7.16766666666667</v>
      </c>
      <c r="O7" s="38">
        <v>19202.676363281302</v>
      </c>
      <c r="P7" s="38">
        <v>22.120475957425199</v>
      </c>
    </row>
    <row r="8" spans="1:16" ht="15" x14ac:dyDescent="0.2">
      <c r="A8" s="5" t="s">
        <v>40</v>
      </c>
      <c r="B8" s="33">
        <f>AVERAGE(E17:E18)</f>
        <v>50.727331796236349</v>
      </c>
      <c r="C8" s="23">
        <v>2000</v>
      </c>
      <c r="D8" s="24">
        <f t="shared" si="0"/>
        <v>101.4546635924727</v>
      </c>
      <c r="E8" s="15"/>
      <c r="J8" s="36" t="s">
        <v>121</v>
      </c>
      <c r="K8" s="36" t="s">
        <v>2</v>
      </c>
      <c r="L8" s="36" t="s">
        <v>115</v>
      </c>
      <c r="M8" s="37">
        <v>43402.575081018498</v>
      </c>
      <c r="N8" s="38">
        <v>7.2460666666666702</v>
      </c>
      <c r="O8" s="38">
        <v>26183.921202651902</v>
      </c>
      <c r="P8" s="38">
        <v>27.727379578081301</v>
      </c>
    </row>
    <row r="9" spans="1:16" ht="15" x14ac:dyDescent="0.2">
      <c r="A9" s="5" t="s">
        <v>41</v>
      </c>
      <c r="B9" s="33">
        <f>AVERAGE(E19:E20)</f>
        <v>33.235358384442947</v>
      </c>
      <c r="C9" s="23">
        <v>2000</v>
      </c>
      <c r="D9" s="24">
        <f t="shared" si="0"/>
        <v>66.470716768885893</v>
      </c>
      <c r="E9" s="15"/>
      <c r="J9" s="36" t="s">
        <v>122</v>
      </c>
      <c r="K9" s="36" t="s">
        <v>2</v>
      </c>
      <c r="L9" s="36" t="s">
        <v>115</v>
      </c>
      <c r="M9" s="37">
        <v>43402.691226851901</v>
      </c>
      <c r="N9" s="38">
        <v>7.26145</v>
      </c>
      <c r="O9" s="38">
        <v>22236.6806304932</v>
      </c>
      <c r="P9" s="38">
        <v>24.534768650040501</v>
      </c>
    </row>
    <row r="10" spans="1:16" ht="15" x14ac:dyDescent="0.2">
      <c r="A10" s="5" t="s">
        <v>43</v>
      </c>
      <c r="B10" s="33">
        <f>AVERAGE(E33:E34)</f>
        <v>35.508518535424599</v>
      </c>
      <c r="C10" s="23">
        <v>2000</v>
      </c>
      <c r="D10" s="24">
        <f t="shared" si="0"/>
        <v>71.017037070849199</v>
      </c>
      <c r="E10" s="15"/>
      <c r="J10" s="36" t="s">
        <v>123</v>
      </c>
      <c r="K10" s="36" t="s">
        <v>2</v>
      </c>
      <c r="L10" s="36" t="s">
        <v>117</v>
      </c>
      <c r="M10" s="37">
        <v>43402.948113425897</v>
      </c>
      <c r="N10" s="38">
        <v>7.2414166666666704</v>
      </c>
      <c r="O10" s="38">
        <v>74967.110940155006</v>
      </c>
      <c r="P10" s="38">
        <v>73.850724658803898</v>
      </c>
    </row>
    <row r="11" spans="1:16" ht="15" x14ac:dyDescent="0.2">
      <c r="A11" s="5" t="s">
        <v>44</v>
      </c>
      <c r="B11" s="33">
        <f>AVERAGE(E35:E36)</f>
        <v>38.932782087847698</v>
      </c>
      <c r="C11" s="23">
        <v>2000</v>
      </c>
      <c r="D11" s="24">
        <f t="shared" si="0"/>
        <v>77.865564175695397</v>
      </c>
      <c r="E11" s="15"/>
      <c r="J11" s="36" t="s">
        <v>124</v>
      </c>
      <c r="K11" s="36" t="s">
        <v>2</v>
      </c>
      <c r="L11" s="36" t="s">
        <v>117</v>
      </c>
      <c r="M11" s="37">
        <v>43402.560810185198</v>
      </c>
      <c r="N11" s="38">
        <v>7.24583333333333</v>
      </c>
      <c r="O11" s="38">
        <v>81829.044873474195</v>
      </c>
      <c r="P11" s="38">
        <v>81.8141495365617</v>
      </c>
    </row>
    <row r="12" spans="1:16" ht="15" x14ac:dyDescent="0.2">
      <c r="A12" s="5" t="s">
        <v>42</v>
      </c>
      <c r="B12" s="33">
        <f>AVERAGE(E37:E38)</f>
        <v>51.424096878069847</v>
      </c>
      <c r="C12" s="23">
        <v>2000</v>
      </c>
      <c r="D12" s="24">
        <f t="shared" si="0"/>
        <v>102.84819375613969</v>
      </c>
      <c r="E12" s="15"/>
      <c r="J12" s="36" t="s">
        <v>125</v>
      </c>
      <c r="K12" s="36" t="s">
        <v>2</v>
      </c>
      <c r="L12" s="36" t="s">
        <v>118</v>
      </c>
      <c r="M12" s="37">
        <v>43402.748310185198</v>
      </c>
      <c r="N12" s="38">
        <v>7.2568666666666699</v>
      </c>
      <c r="O12" s="38">
        <v>100433.83595752</v>
      </c>
      <c r="P12" s="38">
        <v>106.88919997655501</v>
      </c>
    </row>
    <row r="13" spans="1:16" x14ac:dyDescent="0.2">
      <c r="J13" s="36" t="s">
        <v>126</v>
      </c>
      <c r="K13" s="36" t="s">
        <v>2</v>
      </c>
      <c r="L13" s="36" t="s">
        <v>118</v>
      </c>
      <c r="M13" s="37">
        <v>43402.862453703703</v>
      </c>
      <c r="N13" s="38">
        <v>7.2502333333333304</v>
      </c>
      <c r="O13" s="38">
        <v>88986.435129638703</v>
      </c>
      <c r="P13" s="38">
        <v>90.756155255929201</v>
      </c>
    </row>
    <row r="16" spans="1:16" x14ac:dyDescent="0.2">
      <c r="A16" s="12" t="s">
        <v>107</v>
      </c>
      <c r="B16" s="12" t="s">
        <v>109</v>
      </c>
      <c r="C16" s="12" t="s">
        <v>4</v>
      </c>
      <c r="D16" s="12" t="s">
        <v>1</v>
      </c>
      <c r="E16" s="12" t="s">
        <v>3</v>
      </c>
    </row>
    <row r="17" spans="1:5" x14ac:dyDescent="0.2">
      <c r="A17" s="36" t="s">
        <v>131</v>
      </c>
      <c r="B17" s="37">
        <v>43402.634143518502</v>
      </c>
      <c r="C17" s="38">
        <v>7.2582166666666703</v>
      </c>
      <c r="D17" s="38">
        <v>54143.564050903296</v>
      </c>
      <c r="E17" s="38">
        <v>52.3488089875977</v>
      </c>
    </row>
    <row r="18" spans="1:5" x14ac:dyDescent="0.2">
      <c r="A18" s="36" t="s">
        <v>132</v>
      </c>
      <c r="B18" s="37">
        <v>43403.005185185197</v>
      </c>
      <c r="C18" s="38">
        <v>7.2384833333333303</v>
      </c>
      <c r="D18" s="38">
        <v>50712.144165069498</v>
      </c>
      <c r="E18" s="38">
        <v>49.105854604874999</v>
      </c>
    </row>
    <row r="19" spans="1:5" x14ac:dyDescent="0.2">
      <c r="A19" s="36" t="s">
        <v>133</v>
      </c>
      <c r="B19" s="37">
        <v>43402.833900463003</v>
      </c>
      <c r="C19" s="38">
        <v>7.2409166666666698</v>
      </c>
      <c r="D19" s="38">
        <v>36411.370679565502</v>
      </c>
      <c r="E19" s="38">
        <v>36.294846579422497</v>
      </c>
    </row>
    <row r="20" spans="1:5" x14ac:dyDescent="0.2">
      <c r="A20" s="36" t="s">
        <v>134</v>
      </c>
      <c r="B20" s="37">
        <v>43402.719756944403</v>
      </c>
      <c r="C20" s="38">
        <v>7.2583166666666701</v>
      </c>
      <c r="D20" s="38">
        <v>29161.106236206</v>
      </c>
      <c r="E20" s="38">
        <v>30.175870189463399</v>
      </c>
    </row>
    <row r="21" spans="1:5" x14ac:dyDescent="0.2">
      <c r="A21" s="36" t="s">
        <v>135</v>
      </c>
      <c r="B21" s="37">
        <v>43402.905289351896</v>
      </c>
      <c r="C21" s="38">
        <v>7.2418666666666702</v>
      </c>
      <c r="D21" s="38">
        <v>52688.173853881701</v>
      </c>
      <c r="E21" s="38">
        <v>50.964542800982997</v>
      </c>
    </row>
    <row r="22" spans="1:5" x14ac:dyDescent="0.2">
      <c r="A22" s="36" t="s">
        <v>136</v>
      </c>
      <c r="B22" s="37">
        <v>43402.848171296297</v>
      </c>
      <c r="C22" s="38">
        <v>7.2446333333333301</v>
      </c>
      <c r="D22" s="38">
        <v>52783.959248168998</v>
      </c>
      <c r="E22" s="38">
        <v>51.055242859114401</v>
      </c>
    </row>
    <row r="23" spans="1:5" x14ac:dyDescent="0.2">
      <c r="A23" s="36" t="s">
        <v>137</v>
      </c>
      <c r="B23" s="37">
        <v>43402.589351851901</v>
      </c>
      <c r="C23" s="38">
        <v>7.2459499999999997</v>
      </c>
      <c r="D23" s="38">
        <v>33171.860319976797</v>
      </c>
      <c r="E23" s="38">
        <v>33.532454195568498</v>
      </c>
    </row>
    <row r="24" spans="1:5" x14ac:dyDescent="0.2">
      <c r="A24" s="36" t="s">
        <v>138</v>
      </c>
      <c r="B24" s="37">
        <v>43402.7055092593</v>
      </c>
      <c r="C24" s="38">
        <v>7.27056666666667</v>
      </c>
      <c r="D24" s="38">
        <v>25774.320826767002</v>
      </c>
      <c r="E24" s="38">
        <v>27.393287252924502</v>
      </c>
    </row>
    <row r="25" spans="1:5" x14ac:dyDescent="0.2">
      <c r="A25" s="36" t="s">
        <v>139</v>
      </c>
      <c r="B25" s="37">
        <v>43402.891018518501</v>
      </c>
      <c r="C25" s="38">
        <v>7.2333499999999997</v>
      </c>
      <c r="D25" s="38">
        <v>42614.993271301297</v>
      </c>
      <c r="E25" s="38">
        <v>41.722132298552303</v>
      </c>
    </row>
    <row r="26" spans="1:5" x14ac:dyDescent="0.2">
      <c r="A26" s="36" t="s">
        <v>140</v>
      </c>
      <c r="B26" s="37">
        <v>43402.734027777798</v>
      </c>
      <c r="C26" s="38">
        <v>7.2692833333333304</v>
      </c>
      <c r="D26" s="38">
        <v>41053.799937561002</v>
      </c>
      <c r="E26" s="38">
        <v>40.338574746627799</v>
      </c>
    </row>
    <row r="27" spans="1:5" x14ac:dyDescent="0.2">
      <c r="A27" s="36" t="s">
        <v>141</v>
      </c>
      <c r="B27" s="37">
        <v>43402.605613425898</v>
      </c>
      <c r="C27" s="38">
        <v>7.26636666666667</v>
      </c>
      <c r="D27" s="38">
        <v>54159.890632934701</v>
      </c>
      <c r="E27" s="38">
        <v>52.364412983218102</v>
      </c>
    </row>
    <row r="28" spans="1:5" x14ac:dyDescent="0.2">
      <c r="A28" s="36" t="s">
        <v>142</v>
      </c>
      <c r="B28" s="37">
        <v>43402.676956018498</v>
      </c>
      <c r="C28" s="38">
        <v>7.2603833333333299</v>
      </c>
      <c r="D28" s="38">
        <v>49375.003883789002</v>
      </c>
      <c r="E28" s="38">
        <v>47.861280996294497</v>
      </c>
    </row>
    <row r="29" spans="1:5" x14ac:dyDescent="0.2">
      <c r="A29" s="36" t="s">
        <v>143</v>
      </c>
      <c r="B29" s="37">
        <v>43402.791111111103</v>
      </c>
      <c r="C29" s="38">
        <v>7.2574500000000004</v>
      </c>
      <c r="D29" s="38">
        <v>27209.989878784199</v>
      </c>
      <c r="E29" s="38">
        <v>28.567210843842499</v>
      </c>
    </row>
    <row r="30" spans="1:5" x14ac:dyDescent="0.2">
      <c r="A30" s="36" t="s">
        <v>144</v>
      </c>
      <c r="B30" s="37">
        <v>43402.919560185197</v>
      </c>
      <c r="C30" s="38">
        <v>7.2626333333333299</v>
      </c>
      <c r="D30" s="38">
        <v>26638.004257995501</v>
      </c>
      <c r="E30" s="38">
        <v>28.098528012698701</v>
      </c>
    </row>
    <row r="31" spans="1:5" x14ac:dyDescent="0.2">
      <c r="A31" s="36" t="s">
        <v>145</v>
      </c>
      <c r="B31" s="37">
        <v>43402.7625694444</v>
      </c>
      <c r="C31" s="38">
        <v>7.2586666666666702</v>
      </c>
      <c r="D31" s="38">
        <v>33864.849352447498</v>
      </c>
      <c r="E31" s="38">
        <v>34.119433645334503</v>
      </c>
    </row>
    <row r="32" spans="1:5" x14ac:dyDescent="0.2">
      <c r="A32" s="36" t="s">
        <v>146</v>
      </c>
      <c r="B32" s="37">
        <v>43402.8196412037</v>
      </c>
      <c r="C32" s="38">
        <v>7.25685</v>
      </c>
      <c r="D32" s="38">
        <v>29540.113219512899</v>
      </c>
      <c r="E32" s="38">
        <v>30.490160008671101</v>
      </c>
    </row>
    <row r="33" spans="1:5" x14ac:dyDescent="0.2">
      <c r="A33" s="36" t="s">
        <v>147</v>
      </c>
      <c r="B33" s="37">
        <v>43402.648402777799</v>
      </c>
      <c r="C33" s="38">
        <v>7.2547166666666696</v>
      </c>
      <c r="D33" s="38">
        <v>33405.641445312598</v>
      </c>
      <c r="E33" s="38">
        <v>33.7302365334928</v>
      </c>
    </row>
    <row r="34" spans="1:5" x14ac:dyDescent="0.2">
      <c r="A34" s="36" t="s">
        <v>148</v>
      </c>
      <c r="B34" s="37">
        <v>43402.876747685201</v>
      </c>
      <c r="C34" s="38">
        <v>7.2557166666666699</v>
      </c>
      <c r="D34" s="38">
        <v>37561.159398437601</v>
      </c>
      <c r="E34" s="38">
        <v>37.286800537356399</v>
      </c>
    </row>
    <row r="35" spans="1:5" x14ac:dyDescent="0.2">
      <c r="A35" s="36" t="s">
        <v>149</v>
      </c>
      <c r="B35" s="37">
        <v>43402.962372685201</v>
      </c>
      <c r="C35" s="38">
        <v>7.2460333333333304</v>
      </c>
      <c r="D35" s="38">
        <v>39541.165302734298</v>
      </c>
      <c r="E35" s="38">
        <v>39.009626691957401</v>
      </c>
    </row>
    <row r="36" spans="1:5" x14ac:dyDescent="0.2">
      <c r="A36" s="36" t="s">
        <v>150</v>
      </c>
      <c r="B36" s="37">
        <v>43402.976643518501</v>
      </c>
      <c r="C36" s="38">
        <v>7.2360166666666696</v>
      </c>
      <c r="D36" s="38">
        <v>39365.407559387299</v>
      </c>
      <c r="E36" s="38">
        <v>38.855937483738003</v>
      </c>
    </row>
    <row r="37" spans="1:5" x14ac:dyDescent="0.2">
      <c r="A37" s="36" t="s">
        <v>151</v>
      </c>
      <c r="B37" s="37">
        <v>43402.619872685202</v>
      </c>
      <c r="C37" s="38">
        <v>7.2638999999999996</v>
      </c>
      <c r="D37" s="38">
        <v>46811.5809688722</v>
      </c>
      <c r="E37" s="38">
        <v>45.503954270030697</v>
      </c>
    </row>
    <row r="38" spans="1:5" x14ac:dyDescent="0.2">
      <c r="A38" s="36" t="s">
        <v>152</v>
      </c>
      <c r="B38" s="37">
        <v>43402.546539351897</v>
      </c>
      <c r="C38" s="38">
        <v>7.2446999999999999</v>
      </c>
      <c r="D38" s="38">
        <v>59280.180728088402</v>
      </c>
      <c r="E38" s="38">
        <v>57.344239486108997</v>
      </c>
    </row>
    <row r="39" spans="1:5" x14ac:dyDescent="0.2">
      <c r="A39" s="39"/>
      <c r="B39" s="39"/>
      <c r="C39" s="39"/>
      <c r="D39" s="39"/>
      <c r="E39" s="3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90AFC-4228-4AFC-A9E5-2341DF04756B}">
  <dimension ref="A1:X64"/>
  <sheetViews>
    <sheetView topLeftCell="C1" workbookViewId="0">
      <selection activeCell="L12" sqref="L12"/>
    </sheetView>
  </sheetViews>
  <sheetFormatPr defaultRowHeight="12.75" x14ac:dyDescent="0.2"/>
  <cols>
    <col min="2" max="2" width="14.7109375" bestFit="1" customWidth="1"/>
    <col min="6" max="6" width="10" bestFit="1" customWidth="1"/>
    <col min="15" max="15" width="14.42578125" bestFit="1" customWidth="1"/>
  </cols>
  <sheetData>
    <row r="1" spans="1:19" x14ac:dyDescent="0.2">
      <c r="A1" t="s">
        <v>253</v>
      </c>
      <c r="F1" s="29" t="s">
        <v>160</v>
      </c>
      <c r="L1" s="2" t="s">
        <v>188</v>
      </c>
      <c r="M1" s="2" t="s">
        <v>6</v>
      </c>
      <c r="N1" s="2" t="s">
        <v>108</v>
      </c>
      <c r="O1" s="2" t="s">
        <v>109</v>
      </c>
      <c r="P1" s="2" t="s">
        <v>4</v>
      </c>
      <c r="Q1" s="2" t="s">
        <v>1</v>
      </c>
      <c r="R1" s="2" t="s">
        <v>3</v>
      </c>
      <c r="S1" s="2" t="s">
        <v>254</v>
      </c>
    </row>
    <row r="2" spans="1:19" ht="51" x14ac:dyDescent="0.2">
      <c r="A2" s="6" t="s">
        <v>69</v>
      </c>
      <c r="B2" s="6" t="s">
        <v>70</v>
      </c>
      <c r="C2" s="6" t="s">
        <v>72</v>
      </c>
      <c r="D2" s="6" t="s">
        <v>71</v>
      </c>
      <c r="F2" s="28" t="s">
        <v>161</v>
      </c>
      <c r="L2" s="50" t="s">
        <v>277</v>
      </c>
      <c r="M2" s="50" t="s">
        <v>5</v>
      </c>
      <c r="N2" s="50"/>
      <c r="O2" s="51">
        <v>43536.413194444445</v>
      </c>
      <c r="P2" s="50"/>
      <c r="Q2" s="50"/>
      <c r="R2" s="50"/>
      <c r="S2" s="50"/>
    </row>
    <row r="3" spans="1:19" x14ac:dyDescent="0.2">
      <c r="A3" s="2" t="s">
        <v>93</v>
      </c>
      <c r="B3" s="25">
        <f>E26</f>
        <v>53.662100000000002</v>
      </c>
      <c r="C3" s="23">
        <f>3*10</f>
        <v>30</v>
      </c>
      <c r="D3" s="9">
        <f>B3*C3/1000</f>
        <v>1.609863</v>
      </c>
      <c r="F3" s="27" t="s">
        <v>162</v>
      </c>
      <c r="L3" s="50" t="s">
        <v>307</v>
      </c>
      <c r="M3" s="50" t="s">
        <v>2</v>
      </c>
      <c r="N3" s="50">
        <v>2</v>
      </c>
      <c r="O3" s="51">
        <v>43536.426388888889</v>
      </c>
      <c r="P3" s="50">
        <v>4.306</v>
      </c>
      <c r="Q3" s="50">
        <v>1115</v>
      </c>
      <c r="R3" s="50">
        <v>27.7456</v>
      </c>
      <c r="S3" s="50">
        <v>0.14069999999999999</v>
      </c>
    </row>
    <row r="4" spans="1:19" x14ac:dyDescent="0.2">
      <c r="A4" s="2" t="s">
        <v>94</v>
      </c>
      <c r="B4" s="25">
        <f>AVERAGE(E27,E29)</f>
        <v>93.126131506620951</v>
      </c>
      <c r="C4" s="55">
        <v>40</v>
      </c>
      <c r="D4" s="9">
        <f t="shared" ref="D4:D14" si="0">B4*C4/1000</f>
        <v>3.7250452602648378</v>
      </c>
      <c r="F4" s="39" t="s">
        <v>163</v>
      </c>
      <c r="L4" s="50" t="s">
        <v>308</v>
      </c>
      <c r="M4" s="50" t="s">
        <v>2</v>
      </c>
      <c r="N4" s="50">
        <v>3</v>
      </c>
      <c r="O4" s="51">
        <v>43536.433333333334</v>
      </c>
      <c r="P4" s="50">
        <v>4.2359999999999998</v>
      </c>
      <c r="Q4" s="50">
        <v>4607</v>
      </c>
      <c r="R4" s="50">
        <v>55.9131</v>
      </c>
      <c r="S4" s="50">
        <v>0.38740000000000002</v>
      </c>
    </row>
    <row r="5" spans="1:19" x14ac:dyDescent="0.2">
      <c r="A5" s="2" t="s">
        <v>95</v>
      </c>
      <c r="B5" s="57">
        <f>AVERAGE(E31:E32)</f>
        <v>109.97896080060801</v>
      </c>
      <c r="C5" s="55">
        <v>40</v>
      </c>
      <c r="D5" s="9">
        <f t="shared" si="0"/>
        <v>4.3991584320243202</v>
      </c>
      <c r="L5" s="50" t="s">
        <v>309</v>
      </c>
      <c r="M5" s="50" t="s">
        <v>2</v>
      </c>
      <c r="N5" s="50">
        <v>4</v>
      </c>
      <c r="O5" s="51">
        <v>43536.44027777778</v>
      </c>
      <c r="P5" s="50">
        <v>4.2839999999999998</v>
      </c>
      <c r="Q5" s="50">
        <v>5213</v>
      </c>
      <c r="R5" s="50">
        <v>69.565899999999999</v>
      </c>
      <c r="S5" s="50">
        <v>0.50280000000000002</v>
      </c>
    </row>
    <row r="6" spans="1:19" x14ac:dyDescent="0.2">
      <c r="A6" s="2" t="s">
        <v>96</v>
      </c>
      <c r="B6" s="57">
        <f>E28</f>
        <v>94.423637639861596</v>
      </c>
      <c r="C6" s="55">
        <v>40</v>
      </c>
      <c r="D6" s="9">
        <f t="shared" si="0"/>
        <v>3.7769455055944636</v>
      </c>
      <c r="E6" s="56"/>
      <c r="L6" s="50" t="s">
        <v>310</v>
      </c>
      <c r="M6" s="50" t="s">
        <v>2</v>
      </c>
      <c r="N6" s="50">
        <v>5</v>
      </c>
      <c r="O6" s="51">
        <v>43536.447222222225</v>
      </c>
      <c r="P6" s="50">
        <v>4.2789999999999999</v>
      </c>
      <c r="Q6" s="50">
        <v>6470</v>
      </c>
      <c r="R6" s="50">
        <v>101.839</v>
      </c>
      <c r="S6" s="50">
        <v>0.76490000000000002</v>
      </c>
    </row>
    <row r="7" spans="1:19" x14ac:dyDescent="0.2">
      <c r="A7" s="2" t="s">
        <v>97</v>
      </c>
      <c r="B7" s="57">
        <f>E33</f>
        <v>128.85158886779601</v>
      </c>
      <c r="C7" s="55">
        <v>30</v>
      </c>
      <c r="D7" s="9">
        <f t="shared" si="0"/>
        <v>3.8655476660338803</v>
      </c>
    </row>
    <row r="8" spans="1:19" x14ac:dyDescent="0.2">
      <c r="A8" s="2" t="s">
        <v>98</v>
      </c>
      <c r="B8" s="57">
        <f>E30</f>
        <v>98.090618021109606</v>
      </c>
      <c r="C8" s="55">
        <v>40</v>
      </c>
      <c r="D8" s="9">
        <f t="shared" si="0"/>
        <v>3.9236247208443844</v>
      </c>
    </row>
    <row r="9" spans="1:19" x14ac:dyDescent="0.2">
      <c r="A9" s="2" t="s">
        <v>99</v>
      </c>
      <c r="B9" s="25">
        <f t="shared" ref="B9:B14" si="1">E20</f>
        <v>100.9601</v>
      </c>
      <c r="C9" s="55">
        <f>20*2</f>
        <v>40</v>
      </c>
      <c r="D9" s="9">
        <f t="shared" si="0"/>
        <v>4.0384039999999999</v>
      </c>
    </row>
    <row r="10" spans="1:19" x14ac:dyDescent="0.2">
      <c r="A10" s="2" t="s">
        <v>100</v>
      </c>
      <c r="B10" s="25">
        <f t="shared" si="1"/>
        <v>104.99169999999999</v>
      </c>
      <c r="C10" s="55">
        <f t="shared" ref="C10:C14" si="2">20*2</f>
        <v>40</v>
      </c>
      <c r="D10" s="9">
        <f t="shared" si="0"/>
        <v>4.199668</v>
      </c>
    </row>
    <row r="11" spans="1:19" x14ac:dyDescent="0.2">
      <c r="A11" s="2" t="s">
        <v>101</v>
      </c>
      <c r="B11" s="25">
        <f t="shared" si="1"/>
        <v>106.8886</v>
      </c>
      <c r="C11" s="55">
        <f t="shared" si="2"/>
        <v>40</v>
      </c>
      <c r="D11" s="9">
        <f t="shared" si="0"/>
        <v>4.275544</v>
      </c>
    </row>
    <row r="12" spans="1:19" x14ac:dyDescent="0.2">
      <c r="A12" s="2" t="s">
        <v>102</v>
      </c>
      <c r="B12" s="25">
        <f t="shared" si="1"/>
        <v>98.200900000000004</v>
      </c>
      <c r="C12" s="55">
        <f t="shared" si="2"/>
        <v>40</v>
      </c>
      <c r="D12" s="9">
        <f t="shared" si="0"/>
        <v>3.9280360000000001</v>
      </c>
    </row>
    <row r="13" spans="1:19" x14ac:dyDescent="0.2">
      <c r="A13" s="2" t="s">
        <v>103</v>
      </c>
      <c r="B13" s="25">
        <f t="shared" si="1"/>
        <v>101.31619999999999</v>
      </c>
      <c r="C13" s="55">
        <f t="shared" si="2"/>
        <v>40</v>
      </c>
      <c r="D13" s="9">
        <f t="shared" si="0"/>
        <v>4.0526479999999996</v>
      </c>
    </row>
    <row r="14" spans="1:19" x14ac:dyDescent="0.2">
      <c r="A14" s="2" t="s">
        <v>104</v>
      </c>
      <c r="B14" s="25">
        <f t="shared" si="1"/>
        <v>86.778000000000006</v>
      </c>
      <c r="C14" s="55">
        <f t="shared" si="2"/>
        <v>40</v>
      </c>
      <c r="D14" s="9">
        <f t="shared" si="0"/>
        <v>3.4711200000000004</v>
      </c>
    </row>
    <row r="19" spans="1:19" x14ac:dyDescent="0.2">
      <c r="A19" s="2" t="s">
        <v>188</v>
      </c>
      <c r="B19" s="2" t="s">
        <v>109</v>
      </c>
      <c r="C19" s="2" t="s">
        <v>4</v>
      </c>
      <c r="D19" s="2" t="s">
        <v>1</v>
      </c>
      <c r="E19" s="2" t="s">
        <v>3</v>
      </c>
      <c r="F19" s="2" t="s">
        <v>254</v>
      </c>
    </row>
    <row r="20" spans="1:19" x14ac:dyDescent="0.2">
      <c r="A20" s="50" t="s">
        <v>296</v>
      </c>
      <c r="B20" s="51">
        <v>43536.453472222223</v>
      </c>
      <c r="C20" s="50">
        <v>4.2859999999999996</v>
      </c>
      <c r="D20" s="50">
        <v>4439</v>
      </c>
      <c r="E20" s="50">
        <v>100.9601</v>
      </c>
      <c r="F20" s="50">
        <v>0.75790000000000002</v>
      </c>
    </row>
    <row r="21" spans="1:19" x14ac:dyDescent="0.2">
      <c r="A21" s="50" t="s">
        <v>297</v>
      </c>
      <c r="B21" s="51">
        <v>43536.460416666669</v>
      </c>
      <c r="C21" s="50">
        <v>4.2779999999999996</v>
      </c>
      <c r="D21" s="50">
        <v>2833</v>
      </c>
      <c r="E21" s="50">
        <v>104.99169999999999</v>
      </c>
      <c r="F21" s="50">
        <v>0.78969999999999996</v>
      </c>
    </row>
    <row r="22" spans="1:19" x14ac:dyDescent="0.2">
      <c r="A22" s="50" t="s">
        <v>311</v>
      </c>
      <c r="B22" s="51">
        <v>43536.467361111114</v>
      </c>
      <c r="C22" s="50">
        <v>4.26</v>
      </c>
      <c r="D22" s="50">
        <v>3233</v>
      </c>
      <c r="E22" s="50">
        <v>106.8886</v>
      </c>
      <c r="F22" s="50">
        <v>0.80449999999999999</v>
      </c>
    </row>
    <row r="23" spans="1:19" x14ac:dyDescent="0.2">
      <c r="A23" s="50" t="s">
        <v>299</v>
      </c>
      <c r="B23" s="51">
        <v>43536.474305555559</v>
      </c>
      <c r="C23" s="50">
        <v>4.266</v>
      </c>
      <c r="D23" s="50">
        <v>4642</v>
      </c>
      <c r="E23" s="50">
        <v>98.200900000000004</v>
      </c>
      <c r="F23" s="50">
        <v>0.73609999999999998</v>
      </c>
    </row>
    <row r="24" spans="1:19" x14ac:dyDescent="0.2">
      <c r="A24" s="50" t="s">
        <v>300</v>
      </c>
      <c r="B24" s="51">
        <v>43536.481249999997</v>
      </c>
      <c r="C24" s="50">
        <v>4.2560000000000002</v>
      </c>
      <c r="D24" s="50">
        <v>3164</v>
      </c>
      <c r="E24" s="50">
        <v>101.31619999999999</v>
      </c>
      <c r="F24" s="50">
        <v>0.76080000000000003</v>
      </c>
    </row>
    <row r="25" spans="1:19" x14ac:dyDescent="0.2">
      <c r="A25" s="53" t="s">
        <v>312</v>
      </c>
      <c r="B25" s="54">
        <v>43536.487500000003</v>
      </c>
      <c r="C25" s="53">
        <v>4.1710000000000003</v>
      </c>
      <c r="D25" s="53">
        <v>3470</v>
      </c>
      <c r="E25" s="53">
        <v>86.778000000000006</v>
      </c>
      <c r="F25" s="53">
        <v>0.64449999999999996</v>
      </c>
    </row>
    <row r="26" spans="1:19" x14ac:dyDescent="0.2">
      <c r="A26" s="50" t="s">
        <v>289</v>
      </c>
      <c r="B26" s="51">
        <v>43538.535416666666</v>
      </c>
      <c r="C26" s="50">
        <v>4.2640000000000002</v>
      </c>
      <c r="D26" s="50">
        <v>4594</v>
      </c>
      <c r="E26" s="50">
        <v>53.662100000000002</v>
      </c>
      <c r="F26" s="50">
        <v>4.5659999999999998</v>
      </c>
      <c r="G26" s="50">
        <v>19875</v>
      </c>
    </row>
    <row r="27" spans="1:19" x14ac:dyDescent="0.2">
      <c r="A27" s="36" t="s">
        <v>324</v>
      </c>
      <c r="B27" s="37">
        <v>43564.635717592602</v>
      </c>
      <c r="C27" s="38">
        <v>7.14635</v>
      </c>
      <c r="D27" s="38">
        <v>265377.50468457001</v>
      </c>
      <c r="E27" s="58">
        <v>91.098819340220501</v>
      </c>
    </row>
    <row r="28" spans="1:19" x14ac:dyDescent="0.2">
      <c r="A28" s="36" t="s">
        <v>325</v>
      </c>
      <c r="B28" s="37">
        <v>43564.464479166701</v>
      </c>
      <c r="C28" s="38">
        <v>7.12998333333333</v>
      </c>
      <c r="D28" s="38">
        <v>275229.04987011699</v>
      </c>
      <c r="E28" s="58">
        <v>94.423637639861596</v>
      </c>
    </row>
    <row r="29" spans="1:19" x14ac:dyDescent="0.2">
      <c r="A29" s="36" t="s">
        <v>326</v>
      </c>
      <c r="B29" s="37">
        <v>43564.421666666698</v>
      </c>
      <c r="C29" s="38">
        <v>7.1403833333333298</v>
      </c>
      <c r="D29" s="38">
        <v>277391.48897637898</v>
      </c>
      <c r="E29" s="58">
        <v>95.1534436730214</v>
      </c>
    </row>
    <row r="30" spans="1:19" x14ac:dyDescent="0.2">
      <c r="A30" s="36" t="s">
        <v>327</v>
      </c>
      <c r="B30" s="37">
        <v>43564.578634259298</v>
      </c>
      <c r="C30" s="38">
        <v>7.1667166666666704</v>
      </c>
      <c r="D30" s="38">
        <v>286094.43247592199</v>
      </c>
      <c r="E30" s="58">
        <v>98.090618021109606</v>
      </c>
    </row>
    <row r="31" spans="1:19" x14ac:dyDescent="0.2">
      <c r="A31" s="36" t="s">
        <v>328</v>
      </c>
      <c r="B31" s="37">
        <v>43564.721319444398</v>
      </c>
      <c r="C31" s="38">
        <v>7.16156666666667</v>
      </c>
      <c r="D31" s="38">
        <v>314029.68890246598</v>
      </c>
      <c r="E31" s="58">
        <v>107.518545318078</v>
      </c>
      <c r="L31" s="2" t="s">
        <v>188</v>
      </c>
      <c r="M31" s="2" t="s">
        <v>6</v>
      </c>
      <c r="N31" s="2" t="s">
        <v>108</v>
      </c>
      <c r="O31" s="2" t="s">
        <v>109</v>
      </c>
      <c r="P31" s="2" t="s">
        <v>189</v>
      </c>
      <c r="Q31" s="2" t="s">
        <v>4</v>
      </c>
      <c r="R31" s="2" t="s">
        <v>164</v>
      </c>
      <c r="S31" s="2" t="s">
        <v>239</v>
      </c>
    </row>
    <row r="32" spans="1:19" x14ac:dyDescent="0.2">
      <c r="A32" s="36" t="s">
        <v>329</v>
      </c>
      <c r="B32" s="37">
        <v>43564.621435185203</v>
      </c>
      <c r="C32" s="38">
        <v>7.1541499999999996</v>
      </c>
      <c r="D32" s="38">
        <v>328610.271729492</v>
      </c>
      <c r="E32" s="58">
        <v>112.439376283138</v>
      </c>
      <c r="L32" s="2" t="s">
        <v>288</v>
      </c>
      <c r="M32" s="2" t="s">
        <v>2</v>
      </c>
      <c r="N32" s="2">
        <v>1</v>
      </c>
      <c r="O32" s="52">
        <v>43538.494444444441</v>
      </c>
      <c r="P32" s="2">
        <v>20</v>
      </c>
      <c r="Q32" s="2">
        <v>4.2699999999999996</v>
      </c>
      <c r="R32" s="2">
        <v>2383</v>
      </c>
      <c r="S32" s="2" t="b">
        <v>1</v>
      </c>
    </row>
    <row r="33" spans="1:24" x14ac:dyDescent="0.2">
      <c r="A33" s="36" t="s">
        <v>330</v>
      </c>
      <c r="B33" s="37">
        <v>43564.393090277801</v>
      </c>
      <c r="C33" s="38">
        <v>7.1268166666666701</v>
      </c>
      <c r="D33" s="38">
        <v>377240.19351800502</v>
      </c>
      <c r="E33" s="58">
        <v>128.85158886779601</v>
      </c>
      <c r="L33" s="2" t="s">
        <v>277</v>
      </c>
      <c r="M33" s="2" t="s">
        <v>5</v>
      </c>
      <c r="N33" s="2"/>
      <c r="O33" s="52">
        <v>43538.501388888886</v>
      </c>
      <c r="P33" s="2"/>
      <c r="Q33" s="2"/>
      <c r="R33" s="2"/>
      <c r="S33" s="2" t="b">
        <v>0</v>
      </c>
    </row>
    <row r="34" spans="1:24" x14ac:dyDescent="0.2">
      <c r="L34" s="2" t="s">
        <v>307</v>
      </c>
      <c r="M34" s="2" t="s">
        <v>2</v>
      </c>
      <c r="N34" s="2">
        <v>2</v>
      </c>
      <c r="O34" s="52">
        <v>43538.508333333331</v>
      </c>
      <c r="P34" s="2">
        <v>30</v>
      </c>
      <c r="Q34" s="2">
        <v>4.2629999999999999</v>
      </c>
      <c r="R34" s="2">
        <v>3223</v>
      </c>
      <c r="S34" s="2" t="b">
        <v>1</v>
      </c>
    </row>
    <row r="35" spans="1:24" x14ac:dyDescent="0.2">
      <c r="L35" s="2" t="s">
        <v>308</v>
      </c>
      <c r="M35" s="2" t="s">
        <v>2</v>
      </c>
      <c r="N35" s="2">
        <v>3</v>
      </c>
      <c r="O35" s="52">
        <v>43538.515277777777</v>
      </c>
      <c r="P35" s="2">
        <v>50</v>
      </c>
      <c r="Q35" s="2">
        <v>4.2670000000000003</v>
      </c>
      <c r="R35" s="2">
        <v>5831</v>
      </c>
      <c r="S35" s="2" t="b">
        <v>1</v>
      </c>
    </row>
    <row r="36" spans="1:24" x14ac:dyDescent="0.2">
      <c r="L36" s="2" t="s">
        <v>309</v>
      </c>
      <c r="M36" s="2" t="s">
        <v>2</v>
      </c>
      <c r="N36" s="2">
        <v>4</v>
      </c>
      <c r="O36" s="52">
        <v>43538.522222222222</v>
      </c>
      <c r="P36" s="2">
        <v>75</v>
      </c>
      <c r="Q36" s="2">
        <v>4.2690000000000001</v>
      </c>
      <c r="R36" s="2">
        <v>10010</v>
      </c>
      <c r="S36" s="2" t="b">
        <v>1</v>
      </c>
    </row>
    <row r="37" spans="1:24" x14ac:dyDescent="0.2">
      <c r="L37" s="2" t="s">
        <v>305</v>
      </c>
      <c r="M37" s="2" t="s">
        <v>2</v>
      </c>
      <c r="N37" s="2">
        <v>6</v>
      </c>
      <c r="O37" s="52">
        <v>43538.529166666667</v>
      </c>
      <c r="P37" s="2">
        <v>150</v>
      </c>
      <c r="Q37" s="2">
        <v>4.1909999999999998</v>
      </c>
      <c r="R37" s="2">
        <v>11374</v>
      </c>
      <c r="S37" s="2" t="b">
        <v>1</v>
      </c>
    </row>
    <row r="38" spans="1:24" x14ac:dyDescent="0.2">
      <c r="L38" s="2" t="s">
        <v>313</v>
      </c>
      <c r="M38" s="2" t="s">
        <v>5</v>
      </c>
      <c r="N38" s="2"/>
      <c r="O38" s="52">
        <v>43538.576388888891</v>
      </c>
      <c r="P38" s="2"/>
      <c r="Q38" s="2"/>
      <c r="R38" s="2"/>
      <c r="S38" s="2" t="b">
        <v>0</v>
      </c>
    </row>
    <row r="39" spans="1:24" x14ac:dyDescent="0.2">
      <c r="L39" s="2" t="s">
        <v>306</v>
      </c>
      <c r="M39" s="2" t="s">
        <v>2</v>
      </c>
      <c r="N39" s="2">
        <v>7</v>
      </c>
      <c r="O39" s="52">
        <v>43538.583333333336</v>
      </c>
      <c r="P39" s="2">
        <v>200</v>
      </c>
      <c r="Q39" s="2">
        <v>4.1920000000000002</v>
      </c>
      <c r="R39" s="2">
        <v>7806</v>
      </c>
      <c r="S39" s="2" t="b">
        <v>1</v>
      </c>
    </row>
    <row r="42" spans="1:24" x14ac:dyDescent="0.2">
      <c r="L42" s="1" t="s">
        <v>107</v>
      </c>
      <c r="M42" s="1" t="s">
        <v>188</v>
      </c>
      <c r="N42" s="1" t="s">
        <v>6</v>
      </c>
      <c r="O42" s="1" t="s">
        <v>108</v>
      </c>
      <c r="P42" s="1" t="s">
        <v>109</v>
      </c>
      <c r="Q42" s="1" t="s">
        <v>4</v>
      </c>
      <c r="R42" s="1" t="s">
        <v>1</v>
      </c>
      <c r="S42" s="1" t="s">
        <v>37</v>
      </c>
    </row>
    <row r="43" spans="1:24" x14ac:dyDescent="0.2">
      <c r="L43" s="41" t="s">
        <v>112</v>
      </c>
      <c r="M43" s="41" t="s">
        <v>321</v>
      </c>
      <c r="N43" s="41" t="s">
        <v>5</v>
      </c>
      <c r="O43" s="41" t="s">
        <v>0</v>
      </c>
      <c r="P43" s="42">
        <v>43564.378807870402</v>
      </c>
      <c r="Q43" s="43">
        <v>7.8364500000000001</v>
      </c>
      <c r="R43" s="43">
        <v>2059.5536821289002</v>
      </c>
      <c r="S43" s="43" t="s">
        <v>0</v>
      </c>
    </row>
    <row r="44" spans="1:24" x14ac:dyDescent="0.2">
      <c r="L44" s="41" t="s">
        <v>113</v>
      </c>
      <c r="M44" s="41" t="s">
        <v>322</v>
      </c>
      <c r="N44" s="41" t="s">
        <v>5</v>
      </c>
      <c r="O44" s="41" t="s">
        <v>0</v>
      </c>
      <c r="P44" s="42">
        <v>43564.707048611097</v>
      </c>
      <c r="Q44" s="43">
        <v>7.7981333333333298</v>
      </c>
      <c r="R44" s="43">
        <v>4094.2665859374902</v>
      </c>
      <c r="S44" s="43" t="s">
        <v>0</v>
      </c>
    </row>
    <row r="45" spans="1:24" x14ac:dyDescent="0.2">
      <c r="L45" s="41" t="s">
        <v>177</v>
      </c>
      <c r="M45" s="41" t="s">
        <v>200</v>
      </c>
      <c r="N45" s="41" t="s">
        <v>2</v>
      </c>
      <c r="O45" s="41" t="s">
        <v>114</v>
      </c>
      <c r="P45" s="42">
        <v>43564.692777777796</v>
      </c>
      <c r="Q45" s="43">
        <v>7.1562666666666699</v>
      </c>
      <c r="R45" s="43">
        <v>36430.836578796399</v>
      </c>
      <c r="S45" s="43">
        <v>138.311362079681</v>
      </c>
      <c r="T45" s="2" t="s">
        <v>238</v>
      </c>
      <c r="U45" s="2" t="s">
        <v>3</v>
      </c>
      <c r="V45" s="2" t="s">
        <v>37</v>
      </c>
      <c r="W45" s="2" t="s">
        <v>4</v>
      </c>
      <c r="X45" s="2" t="s">
        <v>164</v>
      </c>
    </row>
    <row r="46" spans="1:24" x14ac:dyDescent="0.2">
      <c r="L46" s="41" t="s">
        <v>181</v>
      </c>
      <c r="M46" s="41" t="s">
        <v>203</v>
      </c>
      <c r="N46" s="41" t="s">
        <v>2</v>
      </c>
      <c r="O46" s="41" t="s">
        <v>115</v>
      </c>
      <c r="P46" s="42">
        <v>43564.7498611111</v>
      </c>
      <c r="Q46" s="43">
        <v>7.1222333333333303</v>
      </c>
      <c r="R46" s="43">
        <v>53459.479232604899</v>
      </c>
      <c r="S46" s="43">
        <v>97.890839660688897</v>
      </c>
      <c r="T46" s="2">
        <v>24.860299999999999</v>
      </c>
      <c r="U46" s="2">
        <v>24.860299999999999</v>
      </c>
      <c r="V46" s="2">
        <v>124.3</v>
      </c>
      <c r="W46" s="2">
        <v>4.5679999999999996</v>
      </c>
      <c r="X46" s="2">
        <v>33501</v>
      </c>
    </row>
    <row r="47" spans="1:24" x14ac:dyDescent="0.2">
      <c r="L47" s="41" t="s">
        <v>206</v>
      </c>
      <c r="M47" s="41" t="s">
        <v>207</v>
      </c>
      <c r="N47" s="41" t="s">
        <v>2</v>
      </c>
      <c r="O47" s="41" t="s">
        <v>116</v>
      </c>
      <c r="P47" s="42">
        <v>43564.649988425903</v>
      </c>
      <c r="Q47" s="43">
        <v>7.1344500000000002</v>
      </c>
      <c r="R47" s="43">
        <v>75246.954006103595</v>
      </c>
      <c r="S47" s="43">
        <v>89.770892405391507</v>
      </c>
      <c r="T47" s="2"/>
      <c r="U47" s="2"/>
      <c r="V47" s="2"/>
      <c r="W47" s="2"/>
      <c r="X47" s="2"/>
    </row>
    <row r="48" spans="1:24" x14ac:dyDescent="0.2">
      <c r="L48" s="41" t="s">
        <v>204</v>
      </c>
      <c r="M48" s="41" t="s">
        <v>205</v>
      </c>
      <c r="N48" s="41" t="s">
        <v>2</v>
      </c>
      <c r="O48" s="41" t="s">
        <v>116</v>
      </c>
      <c r="P48" s="42">
        <v>43564.7355902778</v>
      </c>
      <c r="Q48" s="43">
        <v>7.1207000000000003</v>
      </c>
      <c r="R48" s="43">
        <v>80800.716764221303</v>
      </c>
      <c r="S48" s="43">
        <v>96.018728557749398</v>
      </c>
      <c r="T48" s="2">
        <v>30.287800000000001</v>
      </c>
      <c r="U48" s="2">
        <v>30.287800000000001</v>
      </c>
      <c r="V48" s="2">
        <v>101</v>
      </c>
      <c r="W48" s="2">
        <v>4.569</v>
      </c>
      <c r="X48" s="2">
        <v>31820</v>
      </c>
    </row>
    <row r="49" spans="12:24" x14ac:dyDescent="0.2">
      <c r="L49" s="41" t="s">
        <v>185</v>
      </c>
      <c r="M49" s="41" t="s">
        <v>323</v>
      </c>
      <c r="N49" s="41" t="s">
        <v>2</v>
      </c>
      <c r="O49" s="41" t="s">
        <v>117</v>
      </c>
      <c r="P49" s="42">
        <v>43564.507280092599</v>
      </c>
      <c r="Q49" s="43">
        <v>7.1397666666666701</v>
      </c>
      <c r="R49" s="43">
        <v>97576.104579589795</v>
      </c>
      <c r="S49" s="43">
        <v>86.167946984575096</v>
      </c>
      <c r="T49" s="2">
        <v>45.877099999999999</v>
      </c>
      <c r="U49" s="2">
        <v>45.877099999999999</v>
      </c>
      <c r="V49" s="2">
        <v>91.8</v>
      </c>
      <c r="W49" s="2">
        <v>4.5650000000000004</v>
      </c>
      <c r="X49" s="2">
        <v>31034</v>
      </c>
    </row>
    <row r="50" spans="12:24" x14ac:dyDescent="0.2">
      <c r="L50" s="41" t="s">
        <v>169</v>
      </c>
      <c r="M50" s="41" t="s">
        <v>208</v>
      </c>
      <c r="N50" s="41" t="s">
        <v>2</v>
      </c>
      <c r="O50" s="41" t="s">
        <v>118</v>
      </c>
      <c r="P50" s="42">
        <v>43564.564363425903</v>
      </c>
      <c r="Q50" s="43">
        <v>7.1263833333333304</v>
      </c>
      <c r="R50" s="43">
        <v>162524.15653152499</v>
      </c>
      <c r="S50" s="43">
        <v>112.773261554244</v>
      </c>
      <c r="T50" s="2">
        <v>70.593599999999995</v>
      </c>
      <c r="U50" s="2">
        <v>70.593599999999995</v>
      </c>
      <c r="V50" s="2">
        <v>94.1</v>
      </c>
      <c r="W50" s="2">
        <v>4.5679999999999996</v>
      </c>
      <c r="X50" s="2">
        <v>30780</v>
      </c>
    </row>
    <row r="51" spans="12:24" x14ac:dyDescent="0.2">
      <c r="T51" s="2">
        <v>154.9091</v>
      </c>
      <c r="U51" s="2">
        <v>154.9091</v>
      </c>
      <c r="V51" s="2">
        <v>103.3</v>
      </c>
      <c r="W51" s="2">
        <v>4.5679999999999996</v>
      </c>
      <c r="X51" s="2">
        <v>14333</v>
      </c>
    </row>
    <row r="52" spans="12:24" x14ac:dyDescent="0.2">
      <c r="T52" s="2"/>
      <c r="U52" s="2"/>
      <c r="V52" s="2"/>
      <c r="W52" s="2">
        <v>4.5629999999999997</v>
      </c>
      <c r="X52" s="2">
        <v>28797</v>
      </c>
    </row>
    <row r="53" spans="12:24" x14ac:dyDescent="0.2">
      <c r="T53" s="2">
        <v>198.47210000000001</v>
      </c>
      <c r="U53" s="2">
        <v>198.47210000000001</v>
      </c>
      <c r="V53" s="2">
        <v>99.2</v>
      </c>
      <c r="W53" s="2">
        <v>4.5609999999999999</v>
      </c>
      <c r="X53" s="2">
        <v>7537</v>
      </c>
    </row>
    <row r="56" spans="12:24" x14ac:dyDescent="0.2">
      <c r="T56" s="1" t="s">
        <v>3</v>
      </c>
    </row>
    <row r="57" spans="12:24" x14ac:dyDescent="0.2">
      <c r="T57" s="43">
        <v>2.2311010658024002</v>
      </c>
    </row>
    <row r="58" spans="12:24" x14ac:dyDescent="0.2">
      <c r="T58" s="43">
        <v>2.9178005195107701</v>
      </c>
    </row>
    <row r="59" spans="12:24" x14ac:dyDescent="0.2">
      <c r="T59" s="43">
        <v>13.8311362079681</v>
      </c>
    </row>
    <row r="60" spans="12:24" x14ac:dyDescent="0.2">
      <c r="T60" s="43">
        <v>19.578167932137799</v>
      </c>
    </row>
    <row r="61" spans="12:24" x14ac:dyDescent="0.2">
      <c r="T61" s="43">
        <v>26.931267721617399</v>
      </c>
    </row>
    <row r="62" spans="12:24" x14ac:dyDescent="0.2">
      <c r="T62" s="43">
        <v>28.8056185673248</v>
      </c>
    </row>
    <row r="63" spans="12:24" x14ac:dyDescent="0.2">
      <c r="T63" s="43">
        <v>34.467178793830101</v>
      </c>
    </row>
    <row r="64" spans="12:24" x14ac:dyDescent="0.2">
      <c r="T64" s="43">
        <v>56.386630777121901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7A6C-5782-4435-B29E-14D41A143C0C}">
  <dimension ref="A1:S32"/>
  <sheetViews>
    <sheetView workbookViewId="0">
      <selection activeCell="K10" sqref="K10"/>
    </sheetView>
  </sheetViews>
  <sheetFormatPr defaultRowHeight="12.75" x14ac:dyDescent="0.2"/>
  <cols>
    <col min="2" max="2" width="16.42578125" bestFit="1" customWidth="1"/>
    <col min="3" max="3" width="12" customWidth="1"/>
    <col min="4" max="4" width="13.42578125" bestFit="1" customWidth="1"/>
    <col min="5" max="5" width="13.140625" customWidth="1"/>
    <col min="9" max="9" width="10" bestFit="1" customWidth="1"/>
    <col min="12" max="12" width="4.7109375" bestFit="1" customWidth="1"/>
    <col min="13" max="13" width="16.42578125" bestFit="1" customWidth="1"/>
    <col min="14" max="14" width="4" bestFit="1" customWidth="1"/>
    <col min="15" max="15" width="8.28515625" bestFit="1" customWidth="1"/>
    <col min="16" max="16" width="7.42578125" bestFit="1" customWidth="1"/>
    <col min="17" max="17" width="8.5703125" bestFit="1" customWidth="1"/>
  </cols>
  <sheetData>
    <row r="1" spans="1:19" x14ac:dyDescent="0.2">
      <c r="A1" t="s">
        <v>128</v>
      </c>
      <c r="I1" s="29" t="s">
        <v>160</v>
      </c>
      <c r="L1" s="2" t="s">
        <v>188</v>
      </c>
      <c r="M1" s="2" t="s">
        <v>6</v>
      </c>
      <c r="N1" s="2" t="s">
        <v>108</v>
      </c>
      <c r="O1" s="2" t="s">
        <v>109</v>
      </c>
      <c r="P1" s="2" t="s">
        <v>4</v>
      </c>
      <c r="Q1" s="2" t="s">
        <v>1</v>
      </c>
      <c r="R1" s="2" t="s">
        <v>3</v>
      </c>
    </row>
    <row r="2" spans="1:19" ht="38.25" x14ac:dyDescent="0.2">
      <c r="A2" s="6" t="s">
        <v>69</v>
      </c>
      <c r="B2" s="6" t="s">
        <v>70</v>
      </c>
      <c r="C2" s="6" t="s">
        <v>158</v>
      </c>
      <c r="D2" s="13" t="s">
        <v>157</v>
      </c>
      <c r="E2" s="6" t="s">
        <v>156</v>
      </c>
      <c r="F2" s="6" t="s">
        <v>159</v>
      </c>
      <c r="G2" s="3" t="s">
        <v>28</v>
      </c>
      <c r="I2" s="28" t="s">
        <v>161</v>
      </c>
      <c r="L2" s="50" t="s">
        <v>277</v>
      </c>
      <c r="M2" s="50" t="s">
        <v>5</v>
      </c>
      <c r="N2" s="50"/>
      <c r="O2" s="51">
        <v>43524.554166666669</v>
      </c>
      <c r="P2" s="50"/>
      <c r="Q2" s="50"/>
      <c r="R2" s="50"/>
      <c r="S2" s="7"/>
    </row>
    <row r="3" spans="1:19" ht="15" x14ac:dyDescent="0.2">
      <c r="A3" s="5" t="s">
        <v>93</v>
      </c>
      <c r="B3" s="33">
        <f>E20</f>
        <v>22.5198</v>
      </c>
      <c r="C3" s="23">
        <v>0.26</v>
      </c>
      <c r="D3" s="31">
        <v>1</v>
      </c>
      <c r="E3" s="8">
        <f>D3+C3</f>
        <v>1.26</v>
      </c>
      <c r="F3" s="23">
        <v>100</v>
      </c>
      <c r="G3" s="9">
        <f>B3*E3/C3/1000*F3</f>
        <v>10.913441538461537</v>
      </c>
      <c r="I3" s="27" t="s">
        <v>162</v>
      </c>
      <c r="L3" s="50" t="s">
        <v>288</v>
      </c>
      <c r="M3" s="50" t="s">
        <v>2</v>
      </c>
      <c r="N3" s="50">
        <v>1</v>
      </c>
      <c r="O3" s="51">
        <v>43524.574305555558</v>
      </c>
      <c r="P3" s="50">
        <v>4.1500000000000004</v>
      </c>
      <c r="Q3" s="50">
        <v>1774</v>
      </c>
      <c r="R3" s="50">
        <v>20</v>
      </c>
      <c r="S3" s="7"/>
    </row>
    <row r="4" spans="1:19" ht="15" x14ac:dyDescent="0.2">
      <c r="A4" s="5" t="s">
        <v>94</v>
      </c>
      <c r="B4" s="33">
        <f t="shared" ref="B4:B8" si="0">E21</f>
        <v>29.408899999999999</v>
      </c>
      <c r="C4" s="23">
        <v>0.26</v>
      </c>
      <c r="D4" s="31">
        <v>1</v>
      </c>
      <c r="E4" s="8">
        <f t="shared" ref="E4:E14" si="1">D4+C4</f>
        <v>1.26</v>
      </c>
      <c r="F4" s="23">
        <v>100</v>
      </c>
      <c r="G4" s="9">
        <f t="shared" ref="G4:G14" si="2">B4*E4/C4/1000*F4</f>
        <v>14.252005384615385</v>
      </c>
      <c r="I4" s="39" t="s">
        <v>163</v>
      </c>
      <c r="L4" s="50" t="s">
        <v>242</v>
      </c>
      <c r="M4" s="50" t="s">
        <v>2</v>
      </c>
      <c r="N4" s="50">
        <v>3</v>
      </c>
      <c r="O4" s="51">
        <v>43524.587500000001</v>
      </c>
      <c r="P4" s="50">
        <v>4.2229999999999999</v>
      </c>
      <c r="Q4" s="50">
        <v>4156</v>
      </c>
      <c r="R4" s="50">
        <v>50</v>
      </c>
      <c r="S4" s="7"/>
    </row>
    <row r="5" spans="1:19" ht="15" x14ac:dyDescent="0.2">
      <c r="A5" s="5" t="s">
        <v>95</v>
      </c>
      <c r="B5" s="33">
        <f t="shared" si="0"/>
        <v>40.822800000000001</v>
      </c>
      <c r="C5" s="23">
        <v>0.28000000000000003</v>
      </c>
      <c r="D5" s="31">
        <v>1</v>
      </c>
      <c r="E5" s="8">
        <f t="shared" si="1"/>
        <v>1.28</v>
      </c>
      <c r="F5" s="23">
        <v>100</v>
      </c>
      <c r="G5" s="9">
        <f t="shared" si="2"/>
        <v>18.661851428571431</v>
      </c>
      <c r="L5" s="50" t="s">
        <v>244</v>
      </c>
      <c r="M5" s="50" t="s">
        <v>2</v>
      </c>
      <c r="N5" s="50">
        <v>5</v>
      </c>
      <c r="O5" s="51">
        <v>43524.601388888892</v>
      </c>
      <c r="P5" s="50">
        <v>4.2149999999999999</v>
      </c>
      <c r="Q5" s="50">
        <v>6522</v>
      </c>
      <c r="R5" s="50">
        <v>100</v>
      </c>
      <c r="S5" s="7"/>
    </row>
    <row r="6" spans="1:19" ht="15" x14ac:dyDescent="0.2">
      <c r="A6" s="5" t="s">
        <v>96</v>
      </c>
      <c r="B6" s="33">
        <f t="shared" si="0"/>
        <v>56.453200000000002</v>
      </c>
      <c r="C6" s="23">
        <v>0.45</v>
      </c>
      <c r="D6" s="31">
        <v>1</v>
      </c>
      <c r="E6" s="8">
        <f t="shared" si="1"/>
        <v>1.45</v>
      </c>
      <c r="F6" s="23">
        <v>100</v>
      </c>
      <c r="G6" s="9">
        <f t="shared" si="2"/>
        <v>18.190475555555558</v>
      </c>
      <c r="L6" s="50" t="s">
        <v>272</v>
      </c>
      <c r="M6" s="50" t="s">
        <v>5</v>
      </c>
      <c r="N6" s="50"/>
      <c r="O6" s="51">
        <v>43524.655555555553</v>
      </c>
      <c r="P6" s="50"/>
      <c r="Q6" s="50"/>
      <c r="R6" s="50"/>
      <c r="S6" s="7"/>
    </row>
    <row r="7" spans="1:19" ht="15" x14ac:dyDescent="0.2">
      <c r="A7" s="2" t="s">
        <v>97</v>
      </c>
      <c r="B7" s="33">
        <f t="shared" si="0"/>
        <v>45.695900000000002</v>
      </c>
      <c r="C7" s="23">
        <v>0.31</v>
      </c>
      <c r="D7" s="31">
        <v>1</v>
      </c>
      <c r="E7" s="8">
        <f t="shared" si="1"/>
        <v>1.31</v>
      </c>
      <c r="F7" s="23">
        <v>100</v>
      </c>
      <c r="G7" s="9">
        <f t="shared" si="2"/>
        <v>19.310202903225811</v>
      </c>
      <c r="L7" s="50" t="s">
        <v>255</v>
      </c>
      <c r="M7" s="50" t="s">
        <v>2</v>
      </c>
      <c r="N7" s="50">
        <v>1</v>
      </c>
      <c r="O7" s="51">
        <v>43524.662499999999</v>
      </c>
      <c r="P7" s="50"/>
      <c r="Q7" s="50"/>
      <c r="R7" s="50"/>
      <c r="S7" s="7"/>
    </row>
    <row r="8" spans="1:19" ht="15" x14ac:dyDescent="0.2">
      <c r="A8" s="2" t="s">
        <v>98</v>
      </c>
      <c r="B8" s="33">
        <f t="shared" si="0"/>
        <v>60.982100000000003</v>
      </c>
      <c r="C8" s="23">
        <v>0.35</v>
      </c>
      <c r="D8" s="31">
        <v>1</v>
      </c>
      <c r="E8" s="8">
        <f t="shared" si="1"/>
        <v>1.35</v>
      </c>
      <c r="F8" s="23">
        <v>100</v>
      </c>
      <c r="G8" s="9">
        <f t="shared" si="2"/>
        <v>23.521667142857151</v>
      </c>
      <c r="L8" s="50" t="s">
        <v>256</v>
      </c>
      <c r="M8" s="50" t="s">
        <v>2</v>
      </c>
      <c r="N8" s="50">
        <v>2</v>
      </c>
      <c r="O8" s="51">
        <v>43524.668749999997</v>
      </c>
      <c r="P8" s="50">
        <v>4.2080000000000002</v>
      </c>
      <c r="Q8" s="50">
        <v>1351</v>
      </c>
      <c r="R8" s="50">
        <v>43.828899999999997</v>
      </c>
      <c r="S8" s="7"/>
    </row>
    <row r="9" spans="1:19" ht="15" x14ac:dyDescent="0.2">
      <c r="A9" s="5" t="s">
        <v>99</v>
      </c>
      <c r="B9" s="45">
        <f>E26</f>
        <v>109.9586</v>
      </c>
      <c r="C9" s="23">
        <v>0.48</v>
      </c>
      <c r="D9" s="31">
        <v>1</v>
      </c>
      <c r="E9" s="8">
        <f t="shared" si="1"/>
        <v>1.48</v>
      </c>
      <c r="F9" s="23">
        <v>50</v>
      </c>
      <c r="G9" s="9">
        <f t="shared" si="2"/>
        <v>16.951950833333338</v>
      </c>
      <c r="L9" s="50" t="s">
        <v>257</v>
      </c>
      <c r="M9" s="50" t="s">
        <v>2</v>
      </c>
      <c r="N9" s="50">
        <v>3</v>
      </c>
      <c r="O9" s="51">
        <v>43524.675694444442</v>
      </c>
      <c r="P9" s="50">
        <v>4.2</v>
      </c>
      <c r="Q9" s="50">
        <v>2525</v>
      </c>
      <c r="R9" s="50">
        <v>50.890999999999998</v>
      </c>
    </row>
    <row r="10" spans="1:19" ht="15" x14ac:dyDescent="0.2">
      <c r="A10" s="5" t="s">
        <v>100</v>
      </c>
      <c r="B10" s="45">
        <f t="shared" ref="B10:B13" si="3">E27</f>
        <v>147.80549999999999</v>
      </c>
      <c r="C10" s="23">
        <v>0.4</v>
      </c>
      <c r="D10" s="31">
        <v>1</v>
      </c>
      <c r="E10" s="8">
        <f t="shared" si="1"/>
        <v>1.4</v>
      </c>
      <c r="F10" s="23">
        <v>50</v>
      </c>
      <c r="G10" s="9">
        <f t="shared" si="2"/>
        <v>25.865962499999995</v>
      </c>
      <c r="L10" s="50" t="s">
        <v>258</v>
      </c>
      <c r="M10" s="50" t="s">
        <v>2</v>
      </c>
      <c r="N10" s="50">
        <v>4</v>
      </c>
      <c r="O10" s="51">
        <v>43524.682638888888</v>
      </c>
      <c r="P10" s="50">
        <v>4.2039999999999997</v>
      </c>
      <c r="Q10" s="50">
        <v>6579</v>
      </c>
      <c r="R10" s="50">
        <v>75.282700000000006</v>
      </c>
    </row>
    <row r="11" spans="1:19" ht="15" x14ac:dyDescent="0.2">
      <c r="A11" s="5" t="s">
        <v>101</v>
      </c>
      <c r="B11" s="45">
        <f t="shared" si="3"/>
        <v>155.25739999999999</v>
      </c>
      <c r="C11" s="23">
        <v>0.62</v>
      </c>
      <c r="D11" s="31">
        <v>1</v>
      </c>
      <c r="E11" s="8">
        <f t="shared" si="1"/>
        <v>1.62</v>
      </c>
      <c r="F11" s="23">
        <v>50</v>
      </c>
      <c r="G11" s="9">
        <f t="shared" si="2"/>
        <v>20.28362806451613</v>
      </c>
      <c r="L11" s="50" t="s">
        <v>259</v>
      </c>
      <c r="M11" s="50" t="s">
        <v>2</v>
      </c>
      <c r="N11" s="50">
        <v>5</v>
      </c>
      <c r="O11" s="51">
        <v>43524.689583333333</v>
      </c>
      <c r="P11" s="50">
        <v>4.194</v>
      </c>
      <c r="Q11" s="50">
        <v>6583</v>
      </c>
      <c r="R11" s="50">
        <v>75.308000000000007</v>
      </c>
    </row>
    <row r="12" spans="1:19" ht="15" x14ac:dyDescent="0.2">
      <c r="A12" s="2" t="s">
        <v>102</v>
      </c>
      <c r="B12" s="45">
        <f t="shared" si="3"/>
        <v>160.4229</v>
      </c>
      <c r="C12" s="23">
        <v>0.62</v>
      </c>
      <c r="D12" s="31">
        <v>1</v>
      </c>
      <c r="E12" s="8">
        <f t="shared" si="1"/>
        <v>1.62</v>
      </c>
      <c r="F12" s="23">
        <v>50</v>
      </c>
      <c r="G12" s="9">
        <f t="shared" si="2"/>
        <v>20.958475645161293</v>
      </c>
      <c r="L12" s="50" t="s">
        <v>305</v>
      </c>
      <c r="M12" s="50" t="s">
        <v>2</v>
      </c>
      <c r="N12" s="50">
        <v>6</v>
      </c>
      <c r="O12" s="51">
        <v>43525.380555555559</v>
      </c>
      <c r="P12" s="50">
        <v>4.2939999999999996</v>
      </c>
      <c r="Q12" s="50">
        <v>18829</v>
      </c>
      <c r="R12" s="50">
        <v>148.98599999999999</v>
      </c>
    </row>
    <row r="13" spans="1:19" ht="15" x14ac:dyDescent="0.2">
      <c r="A13" s="2" t="s">
        <v>103</v>
      </c>
      <c r="B13" s="45">
        <f t="shared" si="3"/>
        <v>113.8969</v>
      </c>
      <c r="C13" s="23">
        <v>0.48</v>
      </c>
      <c r="D13" s="31">
        <v>1</v>
      </c>
      <c r="E13" s="8">
        <f t="shared" si="1"/>
        <v>1.48</v>
      </c>
      <c r="F13" s="23">
        <v>50</v>
      </c>
      <c r="G13" s="9">
        <f t="shared" si="2"/>
        <v>17.559105416666664</v>
      </c>
      <c r="L13" s="50" t="s">
        <v>306</v>
      </c>
      <c r="M13" s="50" t="s">
        <v>2</v>
      </c>
      <c r="N13" s="50">
        <v>7</v>
      </c>
      <c r="O13" s="51">
        <v>43525.387499999997</v>
      </c>
      <c r="P13" s="50">
        <v>4.2610000000000001</v>
      </c>
      <c r="Q13" s="50">
        <v>29087</v>
      </c>
      <c r="R13" s="50">
        <v>210.70339999999999</v>
      </c>
    </row>
    <row r="14" spans="1:19" ht="15" x14ac:dyDescent="0.2">
      <c r="A14" s="2" t="s">
        <v>104</v>
      </c>
      <c r="B14" s="45">
        <f>AVERAGE(E31:E32)</f>
        <v>119.7253</v>
      </c>
      <c r="C14" s="23">
        <v>0.47</v>
      </c>
      <c r="D14" s="31">
        <v>1</v>
      </c>
      <c r="E14" s="8">
        <f t="shared" si="1"/>
        <v>1.47</v>
      </c>
      <c r="F14" s="23">
        <v>50</v>
      </c>
      <c r="G14" s="9">
        <f t="shared" si="2"/>
        <v>18.722999042553194</v>
      </c>
      <c r="L14" s="50" t="s">
        <v>304</v>
      </c>
      <c r="M14" s="50" t="s">
        <v>5</v>
      </c>
      <c r="N14" s="50"/>
      <c r="O14" s="51">
        <v>43525.373611111114</v>
      </c>
      <c r="P14" s="50"/>
      <c r="Q14" s="50"/>
      <c r="R14" s="50"/>
    </row>
    <row r="19" spans="1:5" x14ac:dyDescent="0.2">
      <c r="A19" s="2" t="s">
        <v>188</v>
      </c>
      <c r="B19" s="2" t="s">
        <v>109</v>
      </c>
      <c r="C19" s="2" t="s">
        <v>4</v>
      </c>
      <c r="D19" s="2" t="s">
        <v>1</v>
      </c>
      <c r="E19" s="2" t="s">
        <v>3</v>
      </c>
    </row>
    <row r="20" spans="1:5" x14ac:dyDescent="0.2">
      <c r="A20" s="50" t="s">
        <v>289</v>
      </c>
      <c r="B20" s="51">
        <v>43524.60833333333</v>
      </c>
      <c r="C20" s="50">
        <v>4.1349999999999998</v>
      </c>
      <c r="D20" s="50">
        <v>2002</v>
      </c>
      <c r="E20" s="50">
        <v>22.5198</v>
      </c>
    </row>
    <row r="21" spans="1:5" x14ac:dyDescent="0.2">
      <c r="A21" s="50" t="s">
        <v>290</v>
      </c>
      <c r="B21" s="51">
        <v>43524.614583333336</v>
      </c>
      <c r="C21" s="50">
        <v>4.2130000000000001</v>
      </c>
      <c r="D21" s="50">
        <v>2599</v>
      </c>
      <c r="E21" s="50">
        <v>29.408899999999999</v>
      </c>
    </row>
    <row r="22" spans="1:5" x14ac:dyDescent="0.2">
      <c r="A22" s="50" t="s">
        <v>291</v>
      </c>
      <c r="B22" s="51">
        <v>43524.621527777781</v>
      </c>
      <c r="C22" s="50">
        <v>4.2130000000000001</v>
      </c>
      <c r="D22" s="50">
        <v>3504</v>
      </c>
      <c r="E22" s="50">
        <v>40.822800000000001</v>
      </c>
    </row>
    <row r="23" spans="1:5" x14ac:dyDescent="0.2">
      <c r="A23" s="50" t="s">
        <v>292</v>
      </c>
      <c r="B23" s="51">
        <v>43524.628472222219</v>
      </c>
      <c r="C23" s="50">
        <v>4.2030000000000003</v>
      </c>
      <c r="D23" s="50">
        <v>4574</v>
      </c>
      <c r="E23" s="50">
        <v>56.453200000000002</v>
      </c>
    </row>
    <row r="24" spans="1:5" x14ac:dyDescent="0.2">
      <c r="A24" s="50" t="s">
        <v>293</v>
      </c>
      <c r="B24" s="51">
        <v>43524.635416666664</v>
      </c>
      <c r="C24" s="50">
        <v>4.18</v>
      </c>
      <c r="D24" s="50">
        <v>3858</v>
      </c>
      <c r="E24" s="50">
        <v>45.695900000000002</v>
      </c>
    </row>
    <row r="25" spans="1:5" x14ac:dyDescent="0.2">
      <c r="A25" s="50" t="s">
        <v>294</v>
      </c>
      <c r="B25" s="51">
        <v>43524.64166666667</v>
      </c>
      <c r="C25" s="50">
        <v>4.2240000000000002</v>
      </c>
      <c r="D25" s="50">
        <v>4847</v>
      </c>
      <c r="E25" s="50">
        <v>60.982100000000003</v>
      </c>
    </row>
    <row r="26" spans="1:5" x14ac:dyDescent="0.2">
      <c r="A26" s="50" t="s">
        <v>296</v>
      </c>
      <c r="B26" s="51">
        <v>43524.695833333331</v>
      </c>
      <c r="C26" s="50">
        <v>4.1289999999999996</v>
      </c>
      <c r="D26" s="50">
        <v>12342</v>
      </c>
      <c r="E26" s="50">
        <v>109.9586</v>
      </c>
    </row>
    <row r="27" spans="1:5" x14ac:dyDescent="0.2">
      <c r="A27" s="50" t="s">
        <v>297</v>
      </c>
      <c r="B27" s="51">
        <v>43524.702777777777</v>
      </c>
      <c r="C27" s="50">
        <v>4.141</v>
      </c>
      <c r="D27" s="50">
        <v>18633</v>
      </c>
      <c r="E27" s="50">
        <v>147.80549999999999</v>
      </c>
    </row>
    <row r="28" spans="1:5" x14ac:dyDescent="0.2">
      <c r="A28" s="50" t="s">
        <v>298</v>
      </c>
      <c r="B28" s="51">
        <v>43524.709722222222</v>
      </c>
      <c r="C28" s="50">
        <v>4.1399999999999997</v>
      </c>
      <c r="D28" s="50">
        <v>19871</v>
      </c>
      <c r="E28" s="50">
        <v>155.25739999999999</v>
      </c>
    </row>
    <row r="29" spans="1:5" x14ac:dyDescent="0.2">
      <c r="A29" s="50" t="s">
        <v>299</v>
      </c>
      <c r="B29" s="51">
        <v>43524.716666666667</v>
      </c>
      <c r="C29" s="50">
        <v>4.1349999999999998</v>
      </c>
      <c r="D29" s="50">
        <v>20730</v>
      </c>
      <c r="E29" s="50">
        <v>160.4229</v>
      </c>
    </row>
    <row r="30" spans="1:5" x14ac:dyDescent="0.2">
      <c r="A30" s="50" t="s">
        <v>300</v>
      </c>
      <c r="B30" s="51">
        <v>43524.723611111112</v>
      </c>
      <c r="C30" s="50">
        <v>4.1429999999999998</v>
      </c>
      <c r="D30" s="50">
        <v>12997</v>
      </c>
      <c r="E30" s="50">
        <v>113.8969</v>
      </c>
    </row>
    <row r="31" spans="1:5" x14ac:dyDescent="0.2">
      <c r="A31" s="50" t="s">
        <v>301</v>
      </c>
      <c r="B31" s="51">
        <v>43524.729861111111</v>
      </c>
      <c r="C31" s="50">
        <v>4.1349999999999998</v>
      </c>
      <c r="D31" s="50">
        <v>13009</v>
      </c>
      <c r="E31" s="50">
        <v>113.97020000000001</v>
      </c>
    </row>
    <row r="32" spans="1:5" x14ac:dyDescent="0.2">
      <c r="A32" s="50" t="s">
        <v>302</v>
      </c>
      <c r="B32" s="51">
        <v>43524.736805555556</v>
      </c>
      <c r="C32" s="50">
        <v>4.1390000000000002</v>
      </c>
      <c r="D32" s="50">
        <v>14922</v>
      </c>
      <c r="E32" s="50">
        <v>125.4804</v>
      </c>
    </row>
  </sheetData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2"/>
  <sheetViews>
    <sheetView workbookViewId="0">
      <selection activeCell="I13" sqref="I13"/>
    </sheetView>
  </sheetViews>
  <sheetFormatPr defaultRowHeight="12.75" x14ac:dyDescent="0.2"/>
  <cols>
    <col min="2" max="2" width="16.42578125" bestFit="1" customWidth="1"/>
    <col min="12" max="12" width="16.42578125" bestFit="1" customWidth="1"/>
    <col min="15" max="15" width="16.42578125" bestFit="1" customWidth="1"/>
  </cols>
  <sheetData>
    <row r="1" spans="1:23" x14ac:dyDescent="0.2">
      <c r="A1" t="s">
        <v>155</v>
      </c>
      <c r="I1" s="29" t="s">
        <v>160</v>
      </c>
      <c r="L1" s="1" t="s">
        <v>107</v>
      </c>
      <c r="M1" s="1" t="s">
        <v>188</v>
      </c>
      <c r="N1" s="1" t="s">
        <v>6</v>
      </c>
      <c r="O1" s="1" t="s">
        <v>108</v>
      </c>
      <c r="P1" s="1" t="s">
        <v>109</v>
      </c>
      <c r="Q1" s="1" t="s">
        <v>189</v>
      </c>
      <c r="R1" s="1" t="s">
        <v>4</v>
      </c>
      <c r="S1" s="1" t="s">
        <v>164</v>
      </c>
      <c r="T1" s="1" t="s">
        <v>3</v>
      </c>
      <c r="U1" s="1" t="s">
        <v>37</v>
      </c>
      <c r="V1" s="1" t="s">
        <v>4</v>
      </c>
      <c r="W1" s="1" t="s">
        <v>164</v>
      </c>
    </row>
    <row r="2" spans="1:23" ht="51" x14ac:dyDescent="0.2">
      <c r="A2" s="6" t="s">
        <v>69</v>
      </c>
      <c r="B2" s="6" t="s">
        <v>70</v>
      </c>
      <c r="C2" s="6" t="s">
        <v>158</v>
      </c>
      <c r="D2" s="13" t="s">
        <v>157</v>
      </c>
      <c r="E2" s="6" t="s">
        <v>156</v>
      </c>
      <c r="F2" s="6" t="s">
        <v>159</v>
      </c>
      <c r="G2" s="34" t="s">
        <v>28</v>
      </c>
      <c r="I2" s="28" t="s">
        <v>161</v>
      </c>
      <c r="L2" s="36" t="s">
        <v>196</v>
      </c>
      <c r="M2" s="36" t="s">
        <v>197</v>
      </c>
      <c r="N2" s="36" t="s">
        <v>5</v>
      </c>
      <c r="O2" s="36" t="s">
        <v>0</v>
      </c>
      <c r="P2" s="37">
        <v>43461.3335069444</v>
      </c>
      <c r="Q2" s="38" t="s">
        <v>0</v>
      </c>
      <c r="R2" s="38" t="s">
        <v>0</v>
      </c>
      <c r="S2" s="38" t="s">
        <v>0</v>
      </c>
      <c r="T2" s="38" t="s">
        <v>0</v>
      </c>
      <c r="U2" s="38" t="s">
        <v>0</v>
      </c>
      <c r="V2" s="38" t="s">
        <v>0</v>
      </c>
      <c r="W2" s="38" t="s">
        <v>0</v>
      </c>
    </row>
    <row r="3" spans="1:23" ht="15" x14ac:dyDescent="0.2">
      <c r="A3" s="5" t="s">
        <v>54</v>
      </c>
      <c r="B3" s="45">
        <f>AVERAGE(E23:E24)</f>
        <v>72.459792884588609</v>
      </c>
      <c r="C3" s="23">
        <v>1.4</v>
      </c>
      <c r="D3" s="23">
        <v>3</v>
      </c>
      <c r="E3" s="8">
        <f>D3+C3</f>
        <v>4.4000000000000004</v>
      </c>
      <c r="F3" s="23">
        <v>1000</v>
      </c>
      <c r="G3" s="9">
        <f>B3*E3/C3/1000*F3</f>
        <v>227.73077763727852</v>
      </c>
      <c r="I3" s="27" t="s">
        <v>162</v>
      </c>
      <c r="L3" s="36" t="s">
        <v>198</v>
      </c>
      <c r="M3" s="36" t="s">
        <v>199</v>
      </c>
      <c r="N3" s="36" t="s">
        <v>5</v>
      </c>
      <c r="O3" s="36" t="s">
        <v>0</v>
      </c>
      <c r="P3" s="37">
        <v>43461.432916666701</v>
      </c>
      <c r="Q3" s="38" t="s">
        <v>0</v>
      </c>
      <c r="R3" s="38" t="s">
        <v>0</v>
      </c>
      <c r="S3" s="38" t="s">
        <v>0</v>
      </c>
      <c r="T3" s="38" t="s">
        <v>0</v>
      </c>
      <c r="U3" s="38" t="s">
        <v>0</v>
      </c>
      <c r="V3" s="38">
        <v>7.2302999999999997</v>
      </c>
      <c r="W3" s="38">
        <v>701.40546170043501</v>
      </c>
    </row>
    <row r="4" spans="1:23" ht="15" x14ac:dyDescent="0.2">
      <c r="A4" s="5" t="s">
        <v>55</v>
      </c>
      <c r="B4" s="45">
        <f>AVERAGE(E24:E25)</f>
        <v>73.801223371509508</v>
      </c>
      <c r="C4" s="23">
        <v>1.47</v>
      </c>
      <c r="D4" s="23">
        <v>3</v>
      </c>
      <c r="E4" s="8">
        <f t="shared" ref="E4:E12" si="0">D4+C4</f>
        <v>4.47</v>
      </c>
      <c r="F4" s="23">
        <v>1000</v>
      </c>
      <c r="G4" s="9">
        <f t="shared" ref="G4:G12" si="1">B4*E4/C4/1000*F4</f>
        <v>224.41596494601873</v>
      </c>
      <c r="I4" s="39" t="s">
        <v>163</v>
      </c>
      <c r="L4" s="36" t="s">
        <v>177</v>
      </c>
      <c r="M4" s="36" t="s">
        <v>200</v>
      </c>
      <c r="N4" s="36" t="s">
        <v>2</v>
      </c>
      <c r="O4" s="36" t="s">
        <v>114</v>
      </c>
      <c r="P4" s="37">
        <v>43461.361898148098</v>
      </c>
      <c r="Q4" s="38">
        <v>20</v>
      </c>
      <c r="R4" s="38">
        <v>7.0950499999999996</v>
      </c>
      <c r="S4" s="38">
        <v>1655.9405476074301</v>
      </c>
      <c r="T4" s="38">
        <v>12.770971718890699</v>
      </c>
      <c r="U4" s="38">
        <v>63.854858594453603</v>
      </c>
      <c r="V4" s="38">
        <v>7.5754999999999999</v>
      </c>
      <c r="W4" s="38">
        <v>71852.441193237406</v>
      </c>
    </row>
    <row r="5" spans="1:23" ht="15" x14ac:dyDescent="0.2">
      <c r="A5" s="5" t="s">
        <v>56</v>
      </c>
      <c r="B5" s="45">
        <f>AVERAGE(E27:E28)</f>
        <v>60.900726642005651</v>
      </c>
      <c r="C5" s="23">
        <v>1.38</v>
      </c>
      <c r="D5" s="23">
        <v>3</v>
      </c>
      <c r="E5" s="8">
        <f t="shared" si="0"/>
        <v>4.38</v>
      </c>
      <c r="F5" s="23">
        <v>1000</v>
      </c>
      <c r="G5" s="9">
        <f t="shared" si="1"/>
        <v>193.29361064636575</v>
      </c>
      <c r="L5" s="36" t="s">
        <v>167</v>
      </c>
      <c r="M5" s="36" t="s">
        <v>201</v>
      </c>
      <c r="N5" s="36" t="s">
        <v>2</v>
      </c>
      <c r="O5" s="36" t="s">
        <v>114</v>
      </c>
      <c r="P5" s="37">
        <v>43461.489699074104</v>
      </c>
      <c r="Q5" s="38">
        <v>20</v>
      </c>
      <c r="R5" s="38">
        <v>7.09945</v>
      </c>
      <c r="S5" s="38">
        <v>5187.2883453979402</v>
      </c>
      <c r="T5" s="38">
        <v>19.424439072189401</v>
      </c>
      <c r="U5" s="38">
        <v>97.122195360947003</v>
      </c>
      <c r="V5" s="38">
        <v>7.5964666666666698</v>
      </c>
      <c r="W5" s="38">
        <v>120526.73823852499</v>
      </c>
    </row>
    <row r="6" spans="1:23" ht="15" x14ac:dyDescent="0.2">
      <c r="A6" s="5" t="s">
        <v>57</v>
      </c>
      <c r="B6" s="45">
        <f>AVERAGE(E29:E30)</f>
        <v>57.532101218494248</v>
      </c>
      <c r="C6" s="23">
        <v>1.51</v>
      </c>
      <c r="D6" s="23">
        <v>3</v>
      </c>
      <c r="E6" s="8">
        <f t="shared" si="0"/>
        <v>4.51</v>
      </c>
      <c r="F6" s="23">
        <v>1000</v>
      </c>
      <c r="G6" s="9">
        <f t="shared" si="1"/>
        <v>171.83428906980734</v>
      </c>
      <c r="L6" s="36" t="s">
        <v>183</v>
      </c>
      <c r="M6" s="36" t="s">
        <v>202</v>
      </c>
      <c r="N6" s="36" t="s">
        <v>2</v>
      </c>
      <c r="O6" s="36" t="s">
        <v>115</v>
      </c>
      <c r="P6" s="37">
        <v>43461.816157407397</v>
      </c>
      <c r="Q6" s="38">
        <v>30</v>
      </c>
      <c r="R6" s="38">
        <v>7.1398666666666699</v>
      </c>
      <c r="S6" s="38">
        <v>14508.902930419999</v>
      </c>
      <c r="T6" s="38">
        <v>31.9560754007273</v>
      </c>
      <c r="U6" s="38">
        <v>106.520251335758</v>
      </c>
      <c r="V6" s="38">
        <v>7.5871666666666702</v>
      </c>
      <c r="W6" s="38">
        <v>154605.25122839399</v>
      </c>
    </row>
    <row r="7" spans="1:23" ht="15" x14ac:dyDescent="0.2">
      <c r="A7" s="5" t="s">
        <v>58</v>
      </c>
      <c r="B7" s="45">
        <f>AVERAGE(E31:E32)</f>
        <v>71.445933981345604</v>
      </c>
      <c r="C7" s="23">
        <v>1.44</v>
      </c>
      <c r="D7" s="23">
        <v>3</v>
      </c>
      <c r="E7" s="8">
        <f t="shared" si="0"/>
        <v>4.4399999999999995</v>
      </c>
      <c r="F7" s="23">
        <v>1000</v>
      </c>
      <c r="G7" s="9">
        <f t="shared" si="1"/>
        <v>220.29162977581558</v>
      </c>
      <c r="L7" s="36" t="s">
        <v>181</v>
      </c>
      <c r="M7" s="36" t="s">
        <v>203</v>
      </c>
      <c r="N7" s="36" t="s">
        <v>2</v>
      </c>
      <c r="O7" s="36" t="s">
        <v>115</v>
      </c>
      <c r="P7" s="37">
        <v>43461.518090277801</v>
      </c>
      <c r="Q7" s="38">
        <v>30</v>
      </c>
      <c r="R7" s="38">
        <v>7.1445333333333298</v>
      </c>
      <c r="S7" s="38">
        <v>17778.464927032499</v>
      </c>
      <c r="T7" s="38">
        <v>36.536510736939498</v>
      </c>
      <c r="U7" s="38">
        <v>121.788369123132</v>
      </c>
      <c r="V7" s="38">
        <v>7.5918333333333301</v>
      </c>
      <c r="W7" s="38">
        <v>152339.77695428499</v>
      </c>
    </row>
    <row r="8" spans="1:23" ht="15" x14ac:dyDescent="0.2">
      <c r="A8" s="5" t="s">
        <v>40</v>
      </c>
      <c r="B8" s="45">
        <f>AVERAGE(E19:E20)</f>
        <v>65.028899507772294</v>
      </c>
      <c r="C8" s="23">
        <v>0.89</v>
      </c>
      <c r="D8" s="23">
        <v>3</v>
      </c>
      <c r="E8" s="8">
        <f t="shared" si="0"/>
        <v>3.89</v>
      </c>
      <c r="F8" s="23">
        <v>1000</v>
      </c>
      <c r="G8" s="9">
        <f t="shared" si="1"/>
        <v>284.22743717442052</v>
      </c>
      <c r="L8" s="36" t="s">
        <v>204</v>
      </c>
      <c r="M8" s="36" t="s">
        <v>205</v>
      </c>
      <c r="N8" s="36" t="s">
        <v>2</v>
      </c>
      <c r="O8" s="36" t="s">
        <v>116</v>
      </c>
      <c r="P8" s="37">
        <v>43461.574849536999</v>
      </c>
      <c r="Q8" s="38">
        <v>50</v>
      </c>
      <c r="R8" s="38">
        <v>7.0453333333333301</v>
      </c>
      <c r="S8" s="38">
        <v>36613.026309417801</v>
      </c>
      <c r="T8" s="38">
        <v>50.088103759603797</v>
      </c>
      <c r="U8" s="38">
        <v>100.17620751920801</v>
      </c>
      <c r="V8" s="38">
        <v>7.5754666666666699</v>
      </c>
      <c r="W8" s="38">
        <v>185128.22807270801</v>
      </c>
    </row>
    <row r="9" spans="1:23" ht="15" x14ac:dyDescent="0.2">
      <c r="A9" s="5" t="s">
        <v>41</v>
      </c>
      <c r="B9" s="45">
        <f>AVERAGE(E21:E22)</f>
        <v>68.639368481213751</v>
      </c>
      <c r="C9" s="23">
        <v>1.22</v>
      </c>
      <c r="D9" s="23">
        <v>3</v>
      </c>
      <c r="E9" s="8">
        <f t="shared" si="0"/>
        <v>4.22</v>
      </c>
      <c r="F9" s="23">
        <v>1000</v>
      </c>
      <c r="G9" s="9">
        <f t="shared" si="1"/>
        <v>237.42470081206724</v>
      </c>
      <c r="L9" s="36" t="s">
        <v>206</v>
      </c>
      <c r="M9" s="36" t="s">
        <v>207</v>
      </c>
      <c r="N9" s="36" t="s">
        <v>2</v>
      </c>
      <c r="O9" s="36" t="s">
        <v>116</v>
      </c>
      <c r="P9" s="37">
        <v>43461.475509259297</v>
      </c>
      <c r="Q9" s="38">
        <v>50</v>
      </c>
      <c r="R9" s="38">
        <v>7.1248833333333303</v>
      </c>
      <c r="S9" s="38">
        <v>28671.105023681601</v>
      </c>
      <c r="T9" s="38">
        <v>46.9894240156598</v>
      </c>
      <c r="U9" s="38">
        <v>93.9788480313196</v>
      </c>
      <c r="V9" s="38">
        <v>7.5721999999999996</v>
      </c>
      <c r="W9" s="38">
        <v>161561.59971447699</v>
      </c>
    </row>
    <row r="10" spans="1:23" ht="15" x14ac:dyDescent="0.2">
      <c r="A10" s="5" t="s">
        <v>43</v>
      </c>
      <c r="B10" s="45">
        <f>AVERAGE(E33:E36)</f>
        <v>72.814168516904104</v>
      </c>
      <c r="C10" s="23">
        <v>1.72</v>
      </c>
      <c r="D10" s="23">
        <v>3</v>
      </c>
      <c r="E10" s="8">
        <f t="shared" si="0"/>
        <v>4.72</v>
      </c>
      <c r="F10" s="23">
        <v>1000</v>
      </c>
      <c r="G10" s="9">
        <f t="shared" si="1"/>
        <v>199.81562523243451</v>
      </c>
      <c r="L10" s="36" t="s">
        <v>169</v>
      </c>
      <c r="M10" s="36" t="s">
        <v>208</v>
      </c>
      <c r="N10" s="36" t="s">
        <v>2</v>
      </c>
      <c r="O10" s="36" t="s">
        <v>118</v>
      </c>
      <c r="P10" s="37">
        <v>43461.631608796299</v>
      </c>
      <c r="Q10" s="38">
        <v>100</v>
      </c>
      <c r="R10" s="38">
        <v>7.1245166666666702</v>
      </c>
      <c r="S10" s="38">
        <v>82785.020627807506</v>
      </c>
      <c r="T10" s="38">
        <v>96.197977766004698</v>
      </c>
      <c r="U10" s="38">
        <v>96.197977766004698</v>
      </c>
      <c r="V10" s="38">
        <v>7.5884</v>
      </c>
      <c r="W10" s="38">
        <v>132647.59139489799</v>
      </c>
    </row>
    <row r="11" spans="1:23" ht="15" x14ac:dyDescent="0.2">
      <c r="A11" s="5" t="s">
        <v>44</v>
      </c>
      <c r="B11" s="45">
        <f>AVERAGE(E37:E38)</f>
        <v>84.218788626025301</v>
      </c>
      <c r="C11" s="23">
        <v>1.78</v>
      </c>
      <c r="D11" s="23">
        <v>3</v>
      </c>
      <c r="E11" s="8">
        <f t="shared" si="0"/>
        <v>4.78</v>
      </c>
      <c r="F11" s="23">
        <v>1000</v>
      </c>
      <c r="G11" s="9">
        <f t="shared" si="1"/>
        <v>226.16056720921401</v>
      </c>
      <c r="L11" s="36" t="s">
        <v>168</v>
      </c>
      <c r="M11" s="36" t="s">
        <v>209</v>
      </c>
      <c r="N11" s="36" t="s">
        <v>2</v>
      </c>
      <c r="O11" s="36" t="s">
        <v>118</v>
      </c>
      <c r="P11" s="37">
        <v>43461.66</v>
      </c>
      <c r="Q11" s="38">
        <v>100</v>
      </c>
      <c r="R11" s="38">
        <v>7.1342666666666696</v>
      </c>
      <c r="S11" s="38">
        <v>115682.17987060601</v>
      </c>
      <c r="T11" s="38">
        <v>103.83912603742699</v>
      </c>
      <c r="U11" s="38">
        <v>103.83912603742699</v>
      </c>
      <c r="V11" s="38">
        <v>7.58158333333333</v>
      </c>
      <c r="W11" s="38">
        <v>161293.76804211401</v>
      </c>
    </row>
    <row r="12" spans="1:23" ht="15" x14ac:dyDescent="0.2">
      <c r="A12" s="5" t="s">
        <v>42</v>
      </c>
      <c r="B12" s="45">
        <f>AVERAGE(E39:E40)</f>
        <v>82.812391279427601</v>
      </c>
      <c r="C12" s="23">
        <v>1.73</v>
      </c>
      <c r="D12" s="23">
        <v>3</v>
      </c>
      <c r="E12" s="8">
        <f t="shared" si="0"/>
        <v>4.7300000000000004</v>
      </c>
      <c r="F12" s="23">
        <v>1000</v>
      </c>
      <c r="G12" s="9">
        <f t="shared" si="1"/>
        <v>226.4176940761229</v>
      </c>
    </row>
    <row r="18" spans="1:6" x14ac:dyDescent="0.2">
      <c r="A18" s="1" t="s">
        <v>107</v>
      </c>
      <c r="B18" s="1" t="s">
        <v>109</v>
      </c>
      <c r="C18" s="1" t="s">
        <v>4</v>
      </c>
      <c r="D18" s="1" t="s">
        <v>164</v>
      </c>
      <c r="E18" s="1" t="s">
        <v>3</v>
      </c>
      <c r="F18" s="44"/>
    </row>
    <row r="19" spans="1:6" x14ac:dyDescent="0.2">
      <c r="A19" s="36" t="s">
        <v>131</v>
      </c>
      <c r="B19" s="37">
        <v>43461.347708333298</v>
      </c>
      <c r="C19" s="38">
        <v>6.9099166666666703</v>
      </c>
      <c r="D19" s="38">
        <v>40261.1293301392</v>
      </c>
      <c r="E19" s="38">
        <v>65.248279499924493</v>
      </c>
    </row>
    <row r="20" spans="1:6" x14ac:dyDescent="0.2">
      <c r="A20" s="36" t="s">
        <v>132</v>
      </c>
      <c r="B20" s="37">
        <v>43461.376111111102</v>
      </c>
      <c r="C20" s="38">
        <v>7.14713333333333</v>
      </c>
      <c r="D20" s="38">
        <v>53770.745172546398</v>
      </c>
      <c r="E20" s="38">
        <v>64.809519515620096</v>
      </c>
      <c r="F20" s="7"/>
    </row>
    <row r="21" spans="1:6" x14ac:dyDescent="0.2">
      <c r="A21" s="36" t="s">
        <v>133</v>
      </c>
      <c r="B21" s="37">
        <v>43461.603217592601</v>
      </c>
      <c r="C21" s="38">
        <v>7.0585166666666703</v>
      </c>
      <c r="D21" s="38">
        <v>56822.419400695901</v>
      </c>
      <c r="E21" s="38">
        <v>72.947791051884494</v>
      </c>
    </row>
    <row r="22" spans="1:6" x14ac:dyDescent="0.2">
      <c r="A22" s="36" t="s">
        <v>134</v>
      </c>
      <c r="B22" s="37">
        <v>43461.560648148101</v>
      </c>
      <c r="C22" s="38">
        <v>7.1248500000000003</v>
      </c>
      <c r="D22" s="38">
        <v>38699.174240478504</v>
      </c>
      <c r="E22" s="38">
        <v>64.330945910542994</v>
      </c>
      <c r="F22" s="7"/>
    </row>
    <row r="23" spans="1:6" x14ac:dyDescent="0.2">
      <c r="A23" s="36" t="s">
        <v>135</v>
      </c>
      <c r="B23" s="37">
        <v>43461.716793981497</v>
      </c>
      <c r="C23" s="38">
        <v>7.0449000000000002</v>
      </c>
      <c r="D23" s="38">
        <v>63732.560033447298</v>
      </c>
      <c r="E23" s="38">
        <v>74.996880157337003</v>
      </c>
    </row>
    <row r="24" spans="1:6" x14ac:dyDescent="0.2">
      <c r="A24" s="36" t="s">
        <v>136</v>
      </c>
      <c r="B24" s="37">
        <v>43461.418726851902</v>
      </c>
      <c r="C24" s="38">
        <v>7.1391499999999999</v>
      </c>
      <c r="D24" s="38">
        <v>53741.033029480001</v>
      </c>
      <c r="E24" s="38">
        <v>69.9227056118402</v>
      </c>
      <c r="F24" s="7"/>
    </row>
    <row r="25" spans="1:6" x14ac:dyDescent="0.2">
      <c r="A25" s="36" t="s">
        <v>137</v>
      </c>
      <c r="B25" s="37">
        <v>43461.390335648102</v>
      </c>
      <c r="C25" s="38">
        <v>7.1448166666666699</v>
      </c>
      <c r="D25" s="38">
        <v>50815.399267211898</v>
      </c>
      <c r="E25" s="38">
        <v>77.679741131178801</v>
      </c>
    </row>
    <row r="26" spans="1:6" x14ac:dyDescent="0.2">
      <c r="A26" s="36" t="s">
        <v>138</v>
      </c>
      <c r="B26" s="37">
        <v>43461.589039351798</v>
      </c>
      <c r="C26" s="38">
        <v>7.1302166666666702</v>
      </c>
      <c r="D26" s="38">
        <v>74407.944570556501</v>
      </c>
      <c r="E26" s="38">
        <v>74.028406176483003</v>
      </c>
      <c r="F26" s="7"/>
    </row>
    <row r="27" spans="1:6" x14ac:dyDescent="0.2">
      <c r="A27" s="36" t="s">
        <v>190</v>
      </c>
      <c r="B27" s="37">
        <v>43461.7877546296</v>
      </c>
      <c r="C27" s="38">
        <v>7.1366833333333304</v>
      </c>
      <c r="D27" s="38">
        <v>48081.913108856199</v>
      </c>
      <c r="E27" s="38">
        <v>60.660673783345899</v>
      </c>
    </row>
    <row r="28" spans="1:6" x14ac:dyDescent="0.2">
      <c r="A28" s="36" t="s">
        <v>191</v>
      </c>
      <c r="B28" s="37">
        <v>43461.5464699074</v>
      </c>
      <c r="C28" s="38">
        <v>7.1284333333333301</v>
      </c>
      <c r="D28" s="38">
        <v>32714.463638000499</v>
      </c>
      <c r="E28" s="38">
        <v>61.140779500665403</v>
      </c>
      <c r="F28" s="7"/>
    </row>
    <row r="29" spans="1:6" x14ac:dyDescent="0.2">
      <c r="A29" s="36" t="s">
        <v>143</v>
      </c>
      <c r="B29" s="37">
        <v>43461.674201388902</v>
      </c>
      <c r="C29" s="38">
        <v>7.1416500000000003</v>
      </c>
      <c r="D29" s="38">
        <v>42337.221063415498</v>
      </c>
      <c r="E29" s="38">
        <v>56.609338490465802</v>
      </c>
    </row>
    <row r="30" spans="1:6" x14ac:dyDescent="0.2">
      <c r="A30" s="36" t="s">
        <v>144</v>
      </c>
      <c r="B30" s="37">
        <v>43461.730983796297</v>
      </c>
      <c r="C30" s="38">
        <v>7.1387499999999999</v>
      </c>
      <c r="D30" s="38">
        <v>48232.577914672802</v>
      </c>
      <c r="E30" s="38">
        <v>58.4548639465227</v>
      </c>
      <c r="F30" s="7"/>
    </row>
    <row r="31" spans="1:6" x14ac:dyDescent="0.2">
      <c r="A31" s="36" t="s">
        <v>145</v>
      </c>
      <c r="B31" s="37">
        <v>43461.773564814801</v>
      </c>
      <c r="C31" s="38">
        <v>7.1495166666666696</v>
      </c>
      <c r="D31" s="38">
        <v>56912.142536743202</v>
      </c>
      <c r="E31" s="38">
        <v>71.600707757348204</v>
      </c>
    </row>
    <row r="32" spans="1:6" ht="14.25" customHeight="1" x14ac:dyDescent="0.2">
      <c r="A32" s="36" t="s">
        <v>146</v>
      </c>
      <c r="B32" s="37">
        <v>43461.532280092601</v>
      </c>
      <c r="C32" s="38">
        <v>7.1414666666666697</v>
      </c>
      <c r="D32" s="38">
        <v>47106.555010009797</v>
      </c>
      <c r="E32" s="38">
        <v>71.291160205343004</v>
      </c>
      <c r="F32" s="7"/>
    </row>
    <row r="33" spans="1:6" x14ac:dyDescent="0.2">
      <c r="A33" s="36" t="s">
        <v>147</v>
      </c>
      <c r="B33" s="37">
        <v>43461.801956018498</v>
      </c>
      <c r="C33" s="38">
        <v>7.1457166666666696</v>
      </c>
      <c r="D33" s="38">
        <v>71194.694658294698</v>
      </c>
      <c r="E33" s="38">
        <v>75.463099060536507</v>
      </c>
    </row>
    <row r="34" spans="1:6" x14ac:dyDescent="0.2">
      <c r="A34" s="36" t="s">
        <v>148</v>
      </c>
      <c r="B34" s="37">
        <v>43461.404525462996</v>
      </c>
      <c r="C34" s="38">
        <v>7.1437833333333298</v>
      </c>
      <c r="D34" s="38">
        <v>56484.216290588403</v>
      </c>
      <c r="E34" s="38">
        <v>68.416470198755903</v>
      </c>
      <c r="F34" s="7"/>
    </row>
    <row r="35" spans="1:6" x14ac:dyDescent="0.2">
      <c r="A35" s="36" t="s">
        <v>194</v>
      </c>
      <c r="B35" s="37">
        <v>43461.6884027778</v>
      </c>
      <c r="C35" s="38">
        <v>7.1449499999999997</v>
      </c>
      <c r="D35" s="38">
        <v>64120.116828735503</v>
      </c>
      <c r="E35" s="38">
        <v>75.0190661859383</v>
      </c>
    </row>
    <row r="36" spans="1:6" x14ac:dyDescent="0.2">
      <c r="A36" s="36" t="s">
        <v>195</v>
      </c>
      <c r="B36" s="37">
        <v>43461.617418981499</v>
      </c>
      <c r="C36" s="38">
        <v>7.1025666666666698</v>
      </c>
      <c r="D36" s="38">
        <v>46683.635452423099</v>
      </c>
      <c r="E36" s="38">
        <v>72.358038622385706</v>
      </c>
      <c r="F36" s="7"/>
    </row>
    <row r="37" spans="1:6" x14ac:dyDescent="0.2">
      <c r="A37" s="36" t="s">
        <v>149</v>
      </c>
      <c r="B37" s="37">
        <v>43461.461307870399</v>
      </c>
      <c r="C37" s="38">
        <v>7.1307499999999999</v>
      </c>
      <c r="D37" s="38">
        <v>56923.940269218299</v>
      </c>
      <c r="E37" s="38">
        <v>77.799350755927307</v>
      </c>
    </row>
    <row r="38" spans="1:6" x14ac:dyDescent="0.2">
      <c r="A38" s="36" t="s">
        <v>150</v>
      </c>
      <c r="B38" s="37">
        <v>43461.759363425903</v>
      </c>
      <c r="C38" s="38">
        <v>7.0669000000000004</v>
      </c>
      <c r="D38" s="38">
        <v>93979.150078003004</v>
      </c>
      <c r="E38" s="38">
        <v>90.638226496123295</v>
      </c>
      <c r="F38" s="7"/>
    </row>
    <row r="39" spans="1:6" x14ac:dyDescent="0.2">
      <c r="A39" s="36" t="s">
        <v>151</v>
      </c>
      <c r="B39" s="37">
        <v>43461.830358796302</v>
      </c>
      <c r="C39" s="38">
        <v>7.1375500000000001</v>
      </c>
      <c r="D39" s="38">
        <v>82481.495032012899</v>
      </c>
      <c r="E39" s="38">
        <v>85.320986533062197</v>
      </c>
    </row>
    <row r="40" spans="1:6" x14ac:dyDescent="0.2">
      <c r="A40" s="36" t="s">
        <v>152</v>
      </c>
      <c r="B40" s="37">
        <v>43461.745173611103</v>
      </c>
      <c r="C40" s="38">
        <v>7.1412166666666703</v>
      </c>
      <c r="D40" s="38">
        <v>78276.091134277303</v>
      </c>
      <c r="E40" s="38">
        <v>80.303796025793005</v>
      </c>
      <c r="F40" s="7"/>
    </row>
    <row r="41" spans="1:6" x14ac:dyDescent="0.2">
      <c r="A41" s="36" t="s">
        <v>192</v>
      </c>
      <c r="B41" s="37">
        <v>43461.702604166698</v>
      </c>
      <c r="C41" s="38">
        <v>7.0332499999999998</v>
      </c>
      <c r="D41" s="38">
        <v>1881.48608081054</v>
      </c>
      <c r="E41" s="38">
        <v>8.1884666199860092</v>
      </c>
    </row>
    <row r="42" spans="1:6" x14ac:dyDescent="0.2">
      <c r="A42" s="36" t="s">
        <v>193</v>
      </c>
      <c r="B42" s="37">
        <v>43461.503888888903</v>
      </c>
      <c r="C42" s="38">
        <v>7.1136999999999997</v>
      </c>
      <c r="D42" s="38">
        <v>1213.2127312011801</v>
      </c>
      <c r="E42" s="38">
        <v>7.50281117234407</v>
      </c>
      <c r="F42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8"/>
  <sheetViews>
    <sheetView workbookViewId="0">
      <selection activeCell="I12" sqref="I12"/>
    </sheetView>
  </sheetViews>
  <sheetFormatPr defaultRowHeight="12.75" x14ac:dyDescent="0.2"/>
  <cols>
    <col min="2" max="2" width="16.42578125" bestFit="1" customWidth="1"/>
    <col min="3" max="3" width="14.85546875" customWidth="1"/>
    <col min="4" max="4" width="12.85546875" customWidth="1"/>
    <col min="5" max="5" width="13" customWidth="1"/>
    <col min="7" max="8" width="7.7109375" customWidth="1"/>
    <col min="13" max="13" width="14.7109375" bestFit="1" customWidth="1"/>
    <col min="14" max="15" width="16.42578125" bestFit="1" customWidth="1"/>
  </cols>
  <sheetData>
    <row r="1" spans="1:21" x14ac:dyDescent="0.2">
      <c r="A1" t="s">
        <v>154</v>
      </c>
      <c r="I1" s="29" t="s">
        <v>160</v>
      </c>
      <c r="K1" s="1" t="s">
        <v>107</v>
      </c>
      <c r="L1" s="1" t="s">
        <v>188</v>
      </c>
      <c r="M1" s="1" t="s">
        <v>6</v>
      </c>
      <c r="N1" s="1" t="s">
        <v>108</v>
      </c>
      <c r="O1" s="1" t="s">
        <v>109</v>
      </c>
      <c r="P1" s="1" t="s">
        <v>189</v>
      </c>
      <c r="Q1" s="1" t="s">
        <v>4</v>
      </c>
      <c r="R1" s="1" t="s">
        <v>164</v>
      </c>
      <c r="S1" s="1" t="s">
        <v>3</v>
      </c>
      <c r="T1" s="1" t="s">
        <v>37</v>
      </c>
      <c r="U1" s="1" t="s">
        <v>164</v>
      </c>
    </row>
    <row r="2" spans="1:21" ht="39.75" customHeight="1" x14ac:dyDescent="0.2">
      <c r="A2" s="6" t="s">
        <v>69</v>
      </c>
      <c r="B2" s="6" t="s">
        <v>70</v>
      </c>
      <c r="C2" s="6" t="s">
        <v>158</v>
      </c>
      <c r="D2" s="13" t="s">
        <v>157</v>
      </c>
      <c r="E2" s="6" t="s">
        <v>156</v>
      </c>
      <c r="F2" s="6" t="s">
        <v>159</v>
      </c>
      <c r="G2" s="34" t="s">
        <v>28</v>
      </c>
      <c r="H2" s="40"/>
      <c r="I2" s="28" t="s">
        <v>161</v>
      </c>
      <c r="K2" s="36" t="s">
        <v>110</v>
      </c>
      <c r="L2" s="36" t="s">
        <v>232</v>
      </c>
      <c r="M2" s="36" t="s">
        <v>5</v>
      </c>
      <c r="N2" s="36" t="s">
        <v>0</v>
      </c>
      <c r="O2" s="37">
        <v>43461.844548611101</v>
      </c>
      <c r="P2" s="38" t="s">
        <v>0</v>
      </c>
      <c r="Q2" s="38" t="s">
        <v>0</v>
      </c>
      <c r="R2" s="38" t="s">
        <v>0</v>
      </c>
      <c r="S2" s="38" t="s">
        <v>0</v>
      </c>
      <c r="T2" s="38" t="s">
        <v>0</v>
      </c>
      <c r="U2" s="38" t="s">
        <v>0</v>
      </c>
    </row>
    <row r="3" spans="1:21" ht="15" x14ac:dyDescent="0.2">
      <c r="A3" s="4" t="s">
        <v>31</v>
      </c>
      <c r="B3" s="30">
        <f>E45</f>
        <v>88.506727051242706</v>
      </c>
      <c r="C3" s="23">
        <v>0.76</v>
      </c>
      <c r="D3" s="31">
        <f>3</f>
        <v>3</v>
      </c>
      <c r="E3" s="8">
        <f t="shared" ref="E3:E14" si="0">D3+C3</f>
        <v>3.76</v>
      </c>
      <c r="F3" s="23">
        <v>200</v>
      </c>
      <c r="G3" s="9">
        <f>B3*E3/C3/1000*F3</f>
        <v>87.575077292808572</v>
      </c>
      <c r="H3" s="19"/>
      <c r="I3" s="27" t="s">
        <v>162</v>
      </c>
      <c r="K3" s="36" t="s">
        <v>111</v>
      </c>
      <c r="L3" s="36" t="s">
        <v>233</v>
      </c>
      <c r="M3" s="36" t="s">
        <v>5</v>
      </c>
      <c r="N3" s="36" t="s">
        <v>0</v>
      </c>
      <c r="O3" s="37">
        <v>43462.114270833299</v>
      </c>
      <c r="P3" s="38" t="s">
        <v>0</v>
      </c>
      <c r="Q3" s="38" t="s">
        <v>0</v>
      </c>
      <c r="R3" s="38" t="s">
        <v>0</v>
      </c>
      <c r="S3" s="38" t="s">
        <v>0</v>
      </c>
      <c r="T3" s="38" t="s">
        <v>0</v>
      </c>
      <c r="U3" s="38" t="s">
        <v>0</v>
      </c>
    </row>
    <row r="4" spans="1:21" ht="15" x14ac:dyDescent="0.2">
      <c r="A4" s="4" t="s">
        <v>32</v>
      </c>
      <c r="B4" s="30">
        <f>E48</f>
        <v>99.939057762823197</v>
      </c>
      <c r="C4" s="23">
        <v>0.75</v>
      </c>
      <c r="D4" s="31">
        <f>3</f>
        <v>3</v>
      </c>
      <c r="E4" s="8">
        <f t="shared" si="0"/>
        <v>3.75</v>
      </c>
      <c r="F4" s="23">
        <v>200</v>
      </c>
      <c r="G4" s="9">
        <f t="shared" ref="G4:G14" si="1">B4*E4/C4/1000*F4</f>
        <v>99.939057762823197</v>
      </c>
      <c r="H4" s="19"/>
      <c r="I4" s="39" t="s">
        <v>163</v>
      </c>
      <c r="K4" s="36" t="s">
        <v>183</v>
      </c>
      <c r="L4" s="36" t="s">
        <v>202</v>
      </c>
      <c r="M4" s="36" t="s">
        <v>2</v>
      </c>
      <c r="N4" s="36" t="s">
        <v>115</v>
      </c>
      <c r="O4" s="37">
        <v>43462.071689814802</v>
      </c>
      <c r="P4" s="38">
        <v>30</v>
      </c>
      <c r="Q4" s="38">
        <v>7.0478833333333304</v>
      </c>
      <c r="R4" s="38">
        <v>8924.6322994232305</v>
      </c>
      <c r="S4" s="38">
        <v>27.914484960706702</v>
      </c>
      <c r="T4" s="38">
        <v>93.048283202355805</v>
      </c>
      <c r="U4" s="38">
        <v>320246.73719140602</v>
      </c>
    </row>
    <row r="5" spans="1:21" ht="15" x14ac:dyDescent="0.2">
      <c r="A5" s="4" t="s">
        <v>33</v>
      </c>
      <c r="B5" s="30">
        <f>E44</f>
        <v>89.370266621057198</v>
      </c>
      <c r="C5" s="23">
        <v>0.75</v>
      </c>
      <c r="D5" s="31">
        <f>3</f>
        <v>3</v>
      </c>
      <c r="E5" s="8">
        <f t="shared" si="0"/>
        <v>3.75</v>
      </c>
      <c r="F5" s="23">
        <v>200</v>
      </c>
      <c r="G5" s="9">
        <f t="shared" si="1"/>
        <v>89.370266621057198</v>
      </c>
      <c r="H5" s="19"/>
      <c r="K5" s="36" t="s">
        <v>181</v>
      </c>
      <c r="L5" s="36" t="s">
        <v>203</v>
      </c>
      <c r="M5" s="36" t="s">
        <v>2</v>
      </c>
      <c r="N5" s="36" t="s">
        <v>115</v>
      </c>
      <c r="O5" s="37">
        <v>43462.128460648099</v>
      </c>
      <c r="P5" s="38">
        <v>30</v>
      </c>
      <c r="Q5" s="38">
        <v>7.1432333333333302</v>
      </c>
      <c r="R5" s="38">
        <v>10337.153658569399</v>
      </c>
      <c r="S5" s="38">
        <v>31.8748535801465</v>
      </c>
      <c r="T5" s="38">
        <v>106.24951193382201</v>
      </c>
      <c r="U5" s="38">
        <v>253633.58992822299</v>
      </c>
    </row>
    <row r="6" spans="1:21" x14ac:dyDescent="0.2">
      <c r="A6" s="5" t="s">
        <v>49</v>
      </c>
      <c r="B6" s="26">
        <f>AVERAGE(E19:E20)</f>
        <v>138.29965850592151</v>
      </c>
      <c r="C6" s="23">
        <v>0.96</v>
      </c>
      <c r="D6" s="31">
        <f>3</f>
        <v>3</v>
      </c>
      <c r="E6" s="8">
        <f t="shared" si="0"/>
        <v>3.96</v>
      </c>
      <c r="F6" s="23">
        <v>300</v>
      </c>
      <c r="G6" s="9">
        <f t="shared" si="1"/>
        <v>171.1458274010779</v>
      </c>
      <c r="H6" s="19"/>
      <c r="K6" s="36" t="s">
        <v>204</v>
      </c>
      <c r="L6" s="36" t="s">
        <v>205</v>
      </c>
      <c r="M6" s="36" t="s">
        <v>2</v>
      </c>
      <c r="N6" s="36" t="s">
        <v>116</v>
      </c>
      <c r="O6" s="37">
        <v>43461.986504629604</v>
      </c>
      <c r="P6" s="38">
        <v>50</v>
      </c>
      <c r="Q6" s="38">
        <v>7.0540500000000002</v>
      </c>
      <c r="R6" s="38">
        <v>23144.495964843802</v>
      </c>
      <c r="S6" s="38">
        <v>41.586176215897801</v>
      </c>
      <c r="T6" s="38">
        <v>83.172352431795503</v>
      </c>
      <c r="U6" s="38">
        <v>319852.57448693801</v>
      </c>
    </row>
    <row r="7" spans="1:21" x14ac:dyDescent="0.2">
      <c r="A7" s="5" t="s">
        <v>50</v>
      </c>
      <c r="B7" s="26">
        <f>AVERAGE(E21:E22)</f>
        <v>150.92331839901749</v>
      </c>
      <c r="C7" s="23">
        <v>1.04</v>
      </c>
      <c r="D7" s="31">
        <f>3</f>
        <v>3</v>
      </c>
      <c r="E7" s="8">
        <f t="shared" si="0"/>
        <v>4.04</v>
      </c>
      <c r="F7" s="23">
        <v>300</v>
      </c>
      <c r="G7" s="9">
        <f t="shared" si="1"/>
        <v>175.88371336500884</v>
      </c>
      <c r="H7" s="19"/>
      <c r="K7" s="36" t="s">
        <v>206</v>
      </c>
      <c r="L7" s="36" t="s">
        <v>207</v>
      </c>
      <c r="M7" s="36" t="s">
        <v>2</v>
      </c>
      <c r="N7" s="36" t="s">
        <v>116</v>
      </c>
      <c r="O7" s="37">
        <v>43462.199456018498</v>
      </c>
      <c r="P7" s="38">
        <v>50</v>
      </c>
      <c r="Q7" s="38">
        <v>7.0377999999999998</v>
      </c>
      <c r="R7" s="38">
        <v>32739.4738339996</v>
      </c>
      <c r="S7" s="38">
        <v>50.565005255445101</v>
      </c>
      <c r="T7" s="38">
        <v>101.13001051089</v>
      </c>
      <c r="U7" s="38">
        <v>322303.10912768502</v>
      </c>
    </row>
    <row r="8" spans="1:21" x14ac:dyDescent="0.2">
      <c r="A8" s="5" t="s">
        <v>52</v>
      </c>
      <c r="B8" s="26">
        <f>AVERAGE(E25:E26)</f>
        <v>132.55745119424648</v>
      </c>
      <c r="C8" s="23">
        <v>1.08</v>
      </c>
      <c r="D8" s="31">
        <f>3</f>
        <v>3</v>
      </c>
      <c r="E8" s="8">
        <f t="shared" si="0"/>
        <v>4.08</v>
      </c>
      <c r="F8" s="23">
        <v>300</v>
      </c>
      <c r="G8" s="9">
        <f t="shared" si="1"/>
        <v>150.23177802014598</v>
      </c>
      <c r="H8" s="19"/>
      <c r="K8" s="36" t="s">
        <v>169</v>
      </c>
      <c r="L8" s="36" t="s">
        <v>208</v>
      </c>
      <c r="M8" s="36" t="s">
        <v>2</v>
      </c>
      <c r="N8" s="36" t="s">
        <v>118</v>
      </c>
      <c r="O8" s="37">
        <v>43461.915509259299</v>
      </c>
      <c r="P8" s="38">
        <v>100</v>
      </c>
      <c r="Q8" s="38">
        <v>7.13</v>
      </c>
      <c r="R8" s="38">
        <v>81837.8645252227</v>
      </c>
      <c r="S8" s="38">
        <v>104.157036143619</v>
      </c>
      <c r="T8" s="38">
        <v>104.157036143619</v>
      </c>
      <c r="U8" s="38">
        <v>296530.38122167898</v>
      </c>
    </row>
    <row r="9" spans="1:21" ht="15" x14ac:dyDescent="0.2">
      <c r="A9" s="4" t="s">
        <v>34</v>
      </c>
      <c r="B9" s="30">
        <f>E43</f>
        <v>168.545927127878</v>
      </c>
      <c r="C9" s="23">
        <v>0.95</v>
      </c>
      <c r="D9" s="31">
        <f>3</f>
        <v>3</v>
      </c>
      <c r="E9" s="8">
        <f t="shared" si="0"/>
        <v>3.95</v>
      </c>
      <c r="F9" s="23">
        <v>200</v>
      </c>
      <c r="G9" s="9">
        <f t="shared" si="1"/>
        <v>140.15924466423539</v>
      </c>
      <c r="H9" s="19"/>
      <c r="K9" s="36" t="s">
        <v>168</v>
      </c>
      <c r="L9" s="36" t="s">
        <v>209</v>
      </c>
      <c r="M9" s="36" t="s">
        <v>2</v>
      </c>
      <c r="N9" s="36" t="s">
        <v>118</v>
      </c>
      <c r="O9" s="37">
        <v>43461.972314814797</v>
      </c>
      <c r="P9" s="38">
        <v>100</v>
      </c>
      <c r="Q9" s="38">
        <v>7.0440666666666703</v>
      </c>
      <c r="R9" s="38">
        <v>81353.168247985697</v>
      </c>
      <c r="S9" s="38">
        <v>107.97431612991601</v>
      </c>
      <c r="T9" s="38">
        <v>107.97431612991601</v>
      </c>
      <c r="U9" s="38">
        <v>282077.29536840803</v>
      </c>
    </row>
    <row r="10" spans="1:21" ht="15" x14ac:dyDescent="0.2">
      <c r="A10" s="4" t="s">
        <v>35</v>
      </c>
      <c r="B10" s="30">
        <f>E47</f>
        <v>129.398247238137</v>
      </c>
      <c r="C10" s="23">
        <v>1.03</v>
      </c>
      <c r="D10" s="31">
        <v>3</v>
      </c>
      <c r="E10" s="8">
        <f t="shared" si="0"/>
        <v>4.03</v>
      </c>
      <c r="F10" s="23">
        <v>200</v>
      </c>
      <c r="G10" s="9">
        <f t="shared" si="1"/>
        <v>101.25726919799847</v>
      </c>
      <c r="H10" s="19"/>
      <c r="K10" s="36" t="s">
        <v>179</v>
      </c>
      <c r="L10" s="36" t="s">
        <v>234</v>
      </c>
      <c r="M10" s="36" t="s">
        <v>2</v>
      </c>
      <c r="N10" s="36" t="s">
        <v>130</v>
      </c>
      <c r="O10" s="37">
        <v>43462.327233796299</v>
      </c>
      <c r="P10" s="38">
        <v>200</v>
      </c>
      <c r="Q10" s="38">
        <v>7.1290666666666702</v>
      </c>
      <c r="R10" s="38">
        <v>165597.20340069599</v>
      </c>
      <c r="S10" s="38">
        <v>201.03648766025799</v>
      </c>
      <c r="T10" s="38">
        <v>100.51824383012899</v>
      </c>
      <c r="U10" s="38">
        <v>280074.93047888199</v>
      </c>
    </row>
    <row r="11" spans="1:21" ht="15" x14ac:dyDescent="0.2">
      <c r="A11" s="4" t="s">
        <v>36</v>
      </c>
      <c r="B11" s="30">
        <f>E46</f>
        <v>143.90223336066401</v>
      </c>
      <c r="C11" s="23">
        <v>1.04</v>
      </c>
      <c r="D11" s="31">
        <f>3</f>
        <v>3</v>
      </c>
      <c r="E11" s="8">
        <f t="shared" si="0"/>
        <v>4.04</v>
      </c>
      <c r="F11" s="23">
        <v>200</v>
      </c>
      <c r="G11" s="9">
        <f t="shared" si="1"/>
        <v>111.80096591866973</v>
      </c>
      <c r="H11" s="19"/>
      <c r="K11" s="36" t="s">
        <v>165</v>
      </c>
      <c r="L11" s="36" t="s">
        <v>235</v>
      </c>
      <c r="M11" s="36" t="s">
        <v>2</v>
      </c>
      <c r="N11" s="36" t="s">
        <v>130</v>
      </c>
      <c r="O11" s="37">
        <v>43462.270428240699</v>
      </c>
      <c r="P11" s="38">
        <v>200</v>
      </c>
      <c r="Q11" s="38">
        <v>7.13676666666667</v>
      </c>
      <c r="R11" s="38">
        <v>144059.565498382</v>
      </c>
      <c r="S11" s="38">
        <v>194.89164005401</v>
      </c>
      <c r="T11" s="38">
        <v>97.445820027005198</v>
      </c>
      <c r="U11" s="38">
        <v>252177.25124939001</v>
      </c>
    </row>
    <row r="12" spans="1:21" x14ac:dyDescent="0.2">
      <c r="A12" s="5" t="s">
        <v>47</v>
      </c>
      <c r="B12" s="26">
        <f>AVERAGE(E31:E32)</f>
        <v>155.19747855606551</v>
      </c>
      <c r="C12" s="23">
        <v>1.1299999999999999</v>
      </c>
      <c r="D12" s="31">
        <f>3</f>
        <v>3</v>
      </c>
      <c r="E12" s="8">
        <f t="shared" si="0"/>
        <v>4.13</v>
      </c>
      <c r="F12" s="23">
        <v>300</v>
      </c>
      <c r="G12" s="9">
        <f t="shared" si="1"/>
        <v>170.16785480616389</v>
      </c>
      <c r="H12" s="19"/>
      <c r="L12" s="36" t="s">
        <v>240</v>
      </c>
      <c r="M12" s="36" t="s">
        <v>2</v>
      </c>
      <c r="N12" s="36" t="s">
        <v>114</v>
      </c>
      <c r="O12" s="37">
        <v>43500.485184386598</v>
      </c>
      <c r="P12" s="38">
        <v>20</v>
      </c>
      <c r="Q12" s="38">
        <v>4.1117166666666698</v>
      </c>
      <c r="R12" s="38">
        <v>213.666912384033</v>
      </c>
      <c r="S12" s="38">
        <v>21.944953693109301</v>
      </c>
      <c r="T12" s="38">
        <v>109.724768465547</v>
      </c>
    </row>
    <row r="13" spans="1:21" x14ac:dyDescent="0.2">
      <c r="A13" s="5" t="s">
        <v>45</v>
      </c>
      <c r="B13" s="26">
        <f>AVERAGE(E33:E36)</f>
        <v>163.00864553117674</v>
      </c>
      <c r="C13" s="23">
        <v>1.1499999999999999</v>
      </c>
      <c r="D13" s="31">
        <f>3</f>
        <v>3</v>
      </c>
      <c r="E13" s="8">
        <f t="shared" si="0"/>
        <v>4.1500000000000004</v>
      </c>
      <c r="F13" s="23">
        <v>300</v>
      </c>
      <c r="G13" s="9">
        <f t="shared" si="1"/>
        <v>176.47457711853482</v>
      </c>
      <c r="H13" s="19"/>
      <c r="L13" s="36" t="s">
        <v>241</v>
      </c>
      <c r="M13" s="36" t="s">
        <v>2</v>
      </c>
      <c r="N13" s="36" t="s">
        <v>115</v>
      </c>
      <c r="O13" s="37">
        <v>43500.492677627299</v>
      </c>
      <c r="P13" s="38">
        <v>30</v>
      </c>
      <c r="Q13" s="38">
        <v>4.0810500000000003</v>
      </c>
      <c r="R13" s="38">
        <v>1555.22577837371</v>
      </c>
      <c r="S13" s="38">
        <v>29.253155148203</v>
      </c>
      <c r="T13" s="38">
        <v>97.510517160676699</v>
      </c>
    </row>
    <row r="14" spans="1:21" x14ac:dyDescent="0.2">
      <c r="A14" s="5" t="s">
        <v>46</v>
      </c>
      <c r="B14" s="26">
        <f>AVERAGE(E29:E30)</f>
        <v>147.919008016726</v>
      </c>
      <c r="C14" s="23">
        <v>1.1499999999999999</v>
      </c>
      <c r="D14" s="31">
        <f>3</f>
        <v>3</v>
      </c>
      <c r="E14" s="8">
        <f t="shared" si="0"/>
        <v>4.1500000000000004</v>
      </c>
      <c r="F14" s="23">
        <v>300</v>
      </c>
      <c r="G14" s="9">
        <f t="shared" si="1"/>
        <v>160.13840433115121</v>
      </c>
      <c r="H14" s="19"/>
      <c r="L14" s="36" t="s">
        <v>242</v>
      </c>
      <c r="M14" s="36" t="s">
        <v>2</v>
      </c>
      <c r="N14" s="36" t="s">
        <v>116</v>
      </c>
      <c r="O14" s="37">
        <v>43500.500169560197</v>
      </c>
      <c r="P14" s="38">
        <v>50</v>
      </c>
      <c r="Q14" s="38">
        <v>4.1431166666666703</v>
      </c>
      <c r="R14" s="38">
        <v>5029.6255457305797</v>
      </c>
      <c r="S14" s="38">
        <v>49.779915698892601</v>
      </c>
      <c r="T14" s="38">
        <v>99.559831397785203</v>
      </c>
    </row>
    <row r="15" spans="1:21" x14ac:dyDescent="0.2">
      <c r="C15" s="20"/>
      <c r="D15" s="20"/>
      <c r="E15" s="20"/>
      <c r="F15" s="21"/>
      <c r="L15" s="36" t="s">
        <v>243</v>
      </c>
      <c r="M15" s="36" t="s">
        <v>2</v>
      </c>
      <c r="N15" s="36" t="s">
        <v>117</v>
      </c>
      <c r="O15" s="37">
        <v>43500.507661666699</v>
      </c>
      <c r="P15" s="38">
        <v>75</v>
      </c>
      <c r="Q15" s="38">
        <v>4.0768333333333304</v>
      </c>
      <c r="R15" s="38">
        <v>8136.6116482920897</v>
      </c>
      <c r="S15" s="38">
        <v>70.785159413215695</v>
      </c>
      <c r="T15" s="38">
        <v>94.380212550954298</v>
      </c>
    </row>
    <row r="16" spans="1:21" x14ac:dyDescent="0.2">
      <c r="F16" s="19"/>
      <c r="L16" s="36" t="s">
        <v>244</v>
      </c>
      <c r="M16" s="36" t="s">
        <v>2</v>
      </c>
      <c r="N16" s="36" t="s">
        <v>118</v>
      </c>
      <c r="O16" s="37">
        <v>43500.515154838002</v>
      </c>
      <c r="P16" s="38">
        <v>100</v>
      </c>
      <c r="Q16" s="38">
        <v>4.1496666666666702</v>
      </c>
      <c r="R16" s="38">
        <v>11707.5532479257</v>
      </c>
      <c r="S16" s="38">
        <v>100.035037529269</v>
      </c>
      <c r="T16" s="38">
        <v>100.035037529269</v>
      </c>
    </row>
    <row r="17" spans="1:20" x14ac:dyDescent="0.2">
      <c r="L17" s="36" t="s">
        <v>245</v>
      </c>
      <c r="M17" s="36" t="s">
        <v>2</v>
      </c>
      <c r="N17" s="36" t="s">
        <v>130</v>
      </c>
      <c r="O17" s="37">
        <v>43500.522649143502</v>
      </c>
      <c r="P17" s="38">
        <v>200</v>
      </c>
      <c r="Q17" s="38">
        <v>4.1421999999999999</v>
      </c>
      <c r="R17" s="38">
        <v>16983.907753631302</v>
      </c>
      <c r="S17" s="38">
        <v>180.11309399530799</v>
      </c>
      <c r="T17" s="38">
        <v>90.056546997653996</v>
      </c>
    </row>
    <row r="18" spans="1:20" x14ac:dyDescent="0.2">
      <c r="A18" s="12" t="s">
        <v>107</v>
      </c>
      <c r="B18" s="12" t="s">
        <v>109</v>
      </c>
      <c r="C18" s="12" t="s">
        <v>4</v>
      </c>
      <c r="D18" s="12" t="s">
        <v>1</v>
      </c>
      <c r="E18" s="22" t="s">
        <v>3</v>
      </c>
      <c r="F18" s="48"/>
      <c r="G18" s="47"/>
      <c r="L18" s="36" t="s">
        <v>246</v>
      </c>
      <c r="M18" s="36" t="s">
        <v>2</v>
      </c>
      <c r="N18" s="36" t="s">
        <v>127</v>
      </c>
      <c r="O18" s="37">
        <v>43500.530142407399</v>
      </c>
      <c r="P18" s="38">
        <v>150</v>
      </c>
      <c r="Q18" s="38">
        <v>4.1445999999999996</v>
      </c>
      <c r="R18" s="38">
        <v>16429.317340711099</v>
      </c>
      <c r="S18" s="38">
        <v>163.45505915491</v>
      </c>
      <c r="T18" s="38">
        <v>108.970039436607</v>
      </c>
    </row>
    <row r="19" spans="1:20" x14ac:dyDescent="0.2">
      <c r="A19" s="36" t="s">
        <v>210</v>
      </c>
      <c r="B19" s="37">
        <v>43462.043298611097</v>
      </c>
      <c r="C19" s="38">
        <v>7.0542833333333297</v>
      </c>
      <c r="D19" s="38">
        <v>127511.472639374</v>
      </c>
      <c r="E19" s="46">
        <v>133.59154656155701</v>
      </c>
      <c r="F19" s="49"/>
      <c r="G19" s="11"/>
    </row>
    <row r="20" spans="1:20" x14ac:dyDescent="0.2">
      <c r="A20" s="36" t="s">
        <v>211</v>
      </c>
      <c r="B20" s="37">
        <v>43462.384016203701</v>
      </c>
      <c r="C20" s="38">
        <v>7.0391833333333302</v>
      </c>
      <c r="D20" s="38">
        <v>125117.064933594</v>
      </c>
      <c r="E20" s="46">
        <v>143.00777045028599</v>
      </c>
      <c r="F20" s="49"/>
      <c r="G20" s="11"/>
    </row>
    <row r="21" spans="1:20" x14ac:dyDescent="0.2">
      <c r="A21" s="36" t="s">
        <v>212</v>
      </c>
      <c r="B21" s="37">
        <v>43462.057500000003</v>
      </c>
      <c r="C21" s="38">
        <v>7.1505333333333301</v>
      </c>
      <c r="D21" s="38">
        <v>150494.99728701799</v>
      </c>
      <c r="E21" s="46">
        <v>157.033929909205</v>
      </c>
      <c r="F21" s="49"/>
      <c r="G21" s="11"/>
    </row>
    <row r="22" spans="1:20" x14ac:dyDescent="0.2">
      <c r="A22" s="36" t="s">
        <v>213</v>
      </c>
      <c r="B22" s="37">
        <v>43462.014895833301</v>
      </c>
      <c r="C22" s="38">
        <v>7.1316333333333297</v>
      </c>
      <c r="D22" s="38">
        <v>138918.45433645599</v>
      </c>
      <c r="E22" s="46">
        <v>144.81270688883001</v>
      </c>
      <c r="F22" s="49"/>
      <c r="G22" s="11"/>
    </row>
    <row r="23" spans="1:20" x14ac:dyDescent="0.2">
      <c r="A23" s="36" t="s">
        <v>214</v>
      </c>
      <c r="B23" s="37">
        <v>43462.355636574102</v>
      </c>
      <c r="C23" s="38">
        <v>7.0455833333333304</v>
      </c>
      <c r="D23" s="38">
        <v>133527.129877014</v>
      </c>
      <c r="E23" s="46">
        <v>165.581448310512</v>
      </c>
      <c r="F23" s="49"/>
      <c r="G23" s="11"/>
    </row>
    <row r="24" spans="1:20" x14ac:dyDescent="0.2">
      <c r="A24" s="36" t="s">
        <v>215</v>
      </c>
      <c r="B24" s="37">
        <v>43461.943923611099</v>
      </c>
      <c r="C24" s="38">
        <v>7.0455666666666703</v>
      </c>
      <c r="D24" s="38">
        <v>150229.54504577699</v>
      </c>
      <c r="E24" s="46">
        <v>166.081280868926</v>
      </c>
      <c r="F24" s="49"/>
      <c r="G24" s="11"/>
    </row>
    <row r="25" spans="1:20" x14ac:dyDescent="0.2">
      <c r="A25" s="36" t="s">
        <v>216</v>
      </c>
      <c r="B25" s="37">
        <v>43462.369826388902</v>
      </c>
      <c r="C25" s="38">
        <v>7.1186999999999996</v>
      </c>
      <c r="D25" s="38">
        <v>136386.232852783</v>
      </c>
      <c r="E25" s="46">
        <v>136.10377757752499</v>
      </c>
      <c r="F25" s="49"/>
      <c r="G25" s="11"/>
    </row>
    <row r="26" spans="1:20" x14ac:dyDescent="0.2">
      <c r="A26" s="36" t="s">
        <v>217</v>
      </c>
      <c r="B26" s="37">
        <v>43461.858749999999</v>
      </c>
      <c r="C26" s="38">
        <v>7.1533499999999997</v>
      </c>
      <c r="D26" s="38">
        <v>131896.298107788</v>
      </c>
      <c r="E26" s="46">
        <v>129.011124810968</v>
      </c>
      <c r="F26" s="49"/>
      <c r="G26" s="11"/>
    </row>
    <row r="27" spans="1:20" x14ac:dyDescent="0.2">
      <c r="A27" s="36" t="s">
        <v>218</v>
      </c>
      <c r="B27" s="37">
        <v>43462.2562384259</v>
      </c>
      <c r="C27" s="38">
        <v>7.1239666666666697</v>
      </c>
      <c r="D27" s="38">
        <v>129267.391252563</v>
      </c>
      <c r="E27" s="46">
        <v>154.898279323525</v>
      </c>
      <c r="F27" s="49"/>
      <c r="G27" s="11"/>
    </row>
    <row r="28" spans="1:20" x14ac:dyDescent="0.2">
      <c r="A28" s="36" t="s">
        <v>219</v>
      </c>
      <c r="B28" s="37">
        <v>43461.958124999997</v>
      </c>
      <c r="C28" s="38">
        <v>7.1401666666666701</v>
      </c>
      <c r="D28" s="38">
        <v>131741.60406213399</v>
      </c>
      <c r="E28" s="46">
        <v>154.512402216959</v>
      </c>
      <c r="F28" s="49"/>
      <c r="G28" s="11"/>
    </row>
    <row r="29" spans="1:20" x14ac:dyDescent="0.2">
      <c r="A29" s="36" t="s">
        <v>236</v>
      </c>
      <c r="B29" s="37">
        <v>43462.156863425902</v>
      </c>
      <c r="C29" s="38">
        <v>7.13683333333333</v>
      </c>
      <c r="D29" s="38">
        <v>111998.47652508599</v>
      </c>
      <c r="E29" s="46">
        <v>134.829911679258</v>
      </c>
      <c r="F29" s="49"/>
      <c r="G29" s="11"/>
    </row>
    <row r="30" spans="1:20" x14ac:dyDescent="0.2">
      <c r="A30" s="36" t="s">
        <v>237</v>
      </c>
      <c r="B30" s="37">
        <v>43462.398217592599</v>
      </c>
      <c r="C30" s="38">
        <v>7.0526</v>
      </c>
      <c r="D30" s="38">
        <v>135400.769345215</v>
      </c>
      <c r="E30" s="46">
        <v>161.00810435419399</v>
      </c>
      <c r="F30" s="49"/>
      <c r="G30" s="11"/>
    </row>
    <row r="31" spans="1:20" x14ac:dyDescent="0.2">
      <c r="A31" s="36" t="s">
        <v>220</v>
      </c>
      <c r="B31" s="37">
        <v>43462.284664351901</v>
      </c>
      <c r="C31" s="38">
        <v>7.1355000000000004</v>
      </c>
      <c r="D31" s="38">
        <v>134917.57389086901</v>
      </c>
      <c r="E31" s="46">
        <v>154.346646238494</v>
      </c>
      <c r="F31" s="49"/>
      <c r="G31" s="11"/>
    </row>
    <row r="32" spans="1:20" x14ac:dyDescent="0.2">
      <c r="A32" s="36" t="s">
        <v>221</v>
      </c>
      <c r="B32" s="37">
        <v>43462.000694444403</v>
      </c>
      <c r="C32" s="38">
        <v>7.1234333333333302</v>
      </c>
      <c r="D32" s="38">
        <v>142152.31436691299</v>
      </c>
      <c r="E32" s="46">
        <v>156.04831087363701</v>
      </c>
      <c r="F32" s="49"/>
      <c r="G32" s="11"/>
      <c r="H32" s="7"/>
    </row>
    <row r="33" spans="1:8" x14ac:dyDescent="0.2">
      <c r="A33" s="36" t="s">
        <v>222</v>
      </c>
      <c r="B33" s="37">
        <v>43462.341435185197</v>
      </c>
      <c r="C33" s="38">
        <v>7.1254999999999997</v>
      </c>
      <c r="D33" s="38">
        <v>129604.099107788</v>
      </c>
      <c r="E33" s="46">
        <v>170.42481508456299</v>
      </c>
      <c r="F33" s="49"/>
      <c r="G33" s="11"/>
    </row>
    <row r="34" spans="1:8" x14ac:dyDescent="0.2">
      <c r="A34" s="36" t="s">
        <v>223</v>
      </c>
      <c r="B34" s="37">
        <v>43462.185266203698</v>
      </c>
      <c r="C34" s="38">
        <v>7.1272000000000002</v>
      </c>
      <c r="D34" s="38">
        <v>136776.39471063201</v>
      </c>
      <c r="E34" s="46">
        <v>150.661243154652</v>
      </c>
      <c r="F34" s="49"/>
      <c r="G34" s="11"/>
      <c r="H34" s="7"/>
    </row>
    <row r="35" spans="1:8" x14ac:dyDescent="0.2">
      <c r="A35" s="36" t="s">
        <v>224</v>
      </c>
      <c r="B35" s="37">
        <v>43461.929722222201</v>
      </c>
      <c r="C35" s="38">
        <v>7.1259333333333297</v>
      </c>
      <c r="D35" s="38">
        <v>141042.77016412301</v>
      </c>
      <c r="E35" s="46">
        <v>150.67071793705099</v>
      </c>
      <c r="F35" s="49"/>
      <c r="G35" s="11"/>
    </row>
    <row r="36" spans="1:8" x14ac:dyDescent="0.2">
      <c r="A36" s="36" t="s">
        <v>225</v>
      </c>
      <c r="B36" s="37">
        <v>43462.313055555598</v>
      </c>
      <c r="C36" s="38">
        <v>7.1308833333333297</v>
      </c>
      <c r="D36" s="38">
        <v>153312.63568371601</v>
      </c>
      <c r="E36" s="46">
        <v>180.277805948441</v>
      </c>
      <c r="F36" s="49"/>
      <c r="G36" s="11"/>
      <c r="H36" s="7"/>
    </row>
    <row r="37" spans="1:8" x14ac:dyDescent="0.2">
      <c r="A37" s="36" t="s">
        <v>226</v>
      </c>
      <c r="B37" s="37">
        <v>43462.298842592601</v>
      </c>
      <c r="C37" s="38">
        <v>7.13798333333333</v>
      </c>
      <c r="D37" s="38">
        <v>136326.97550186201</v>
      </c>
      <c r="E37" s="46">
        <v>168.50854946478901</v>
      </c>
      <c r="F37" s="49"/>
      <c r="G37" s="11"/>
    </row>
    <row r="38" spans="1:8" x14ac:dyDescent="0.2">
      <c r="A38" s="36" t="s">
        <v>227</v>
      </c>
      <c r="B38" s="37">
        <v>43462.1000810185</v>
      </c>
      <c r="C38" s="38">
        <v>7.05263333333333</v>
      </c>
      <c r="D38" s="38">
        <v>134871.556422989</v>
      </c>
      <c r="E38" s="46">
        <v>167.14652245254501</v>
      </c>
      <c r="F38" s="49"/>
      <c r="G38" s="11"/>
      <c r="H38" s="7"/>
    </row>
    <row r="39" spans="1:8" x14ac:dyDescent="0.2">
      <c r="A39" s="36" t="s">
        <v>228</v>
      </c>
      <c r="B39" s="37">
        <v>43461.901331018496</v>
      </c>
      <c r="C39" s="38">
        <v>7.1305500000000004</v>
      </c>
      <c r="D39" s="38">
        <v>85307.074900146399</v>
      </c>
      <c r="E39" s="46">
        <v>93.186593872692796</v>
      </c>
      <c r="F39" s="49"/>
      <c r="G39" s="11"/>
    </row>
    <row r="40" spans="1:8" x14ac:dyDescent="0.2">
      <c r="A40" s="36" t="s">
        <v>229</v>
      </c>
      <c r="B40" s="37">
        <v>43462.142673611103</v>
      </c>
      <c r="C40" s="38">
        <v>7.0732999999999997</v>
      </c>
      <c r="D40" s="38">
        <v>71955.441388549705</v>
      </c>
      <c r="E40" s="46">
        <v>88.460853932090004</v>
      </c>
      <c r="F40" s="49"/>
      <c r="G40" s="11"/>
      <c r="H40" s="7"/>
    </row>
    <row r="41" spans="1:8" x14ac:dyDescent="0.2">
      <c r="A41" s="36" t="s">
        <v>230</v>
      </c>
      <c r="B41" s="37">
        <v>43462.085879629602</v>
      </c>
      <c r="C41" s="38">
        <v>7.1199500000000002</v>
      </c>
      <c r="D41" s="38">
        <v>161309.04784271299</v>
      </c>
      <c r="E41" s="46">
        <v>162.79912488614499</v>
      </c>
      <c r="F41" s="49"/>
      <c r="G41" s="11"/>
    </row>
    <row r="42" spans="1:8" x14ac:dyDescent="0.2">
      <c r="A42" s="36" t="s">
        <v>231</v>
      </c>
      <c r="B42" s="37">
        <v>43462.1710648148</v>
      </c>
      <c r="C42" s="38">
        <v>7.1315999999999997</v>
      </c>
      <c r="D42" s="38">
        <v>135445.67011462399</v>
      </c>
      <c r="E42" s="46">
        <v>144.60904116035999</v>
      </c>
      <c r="F42" s="49"/>
      <c r="G42" s="11"/>
      <c r="H42" s="7"/>
    </row>
    <row r="43" spans="1:8" x14ac:dyDescent="0.2">
      <c r="A43" s="36" t="s">
        <v>247</v>
      </c>
      <c r="B43" s="37">
        <v>43500.537627372702</v>
      </c>
      <c r="C43" s="38">
        <v>4.0718333333333296</v>
      </c>
      <c r="D43" s="38">
        <v>16629.073404502498</v>
      </c>
      <c r="E43" s="38">
        <v>168.545927127878</v>
      </c>
    </row>
    <row r="44" spans="1:8" x14ac:dyDescent="0.2">
      <c r="A44" s="36" t="s">
        <v>248</v>
      </c>
      <c r="B44" s="37">
        <v>43500.545120671297</v>
      </c>
      <c r="C44" s="38">
        <v>4.0742333333333303</v>
      </c>
      <c r="D44" s="38">
        <v>10507.432082298201</v>
      </c>
      <c r="E44" s="38">
        <v>89.370266621057198</v>
      </c>
      <c r="H44" s="7"/>
    </row>
    <row r="45" spans="1:8" x14ac:dyDescent="0.2">
      <c r="A45" s="36" t="s">
        <v>249</v>
      </c>
      <c r="B45" s="37">
        <v>43500.552611516199</v>
      </c>
      <c r="C45" s="38">
        <v>4.0758999999999999</v>
      </c>
      <c r="D45" s="38">
        <v>10405.139917922999</v>
      </c>
      <c r="E45" s="38">
        <v>88.506727051242706</v>
      </c>
    </row>
    <row r="46" spans="1:8" x14ac:dyDescent="0.2">
      <c r="A46" s="36" t="s">
        <v>250</v>
      </c>
      <c r="B46" s="37">
        <v>43500.560110462997</v>
      </c>
      <c r="C46" s="38">
        <v>4.0740333333333298</v>
      </c>
      <c r="D46" s="38">
        <v>15414.4315959015</v>
      </c>
      <c r="E46" s="38">
        <v>143.90223336066401</v>
      </c>
      <c r="H46" s="7"/>
    </row>
    <row r="47" spans="1:8" x14ac:dyDescent="0.2">
      <c r="A47" s="36" t="s">
        <v>251</v>
      </c>
      <c r="B47" s="37">
        <v>43500.567600173599</v>
      </c>
      <c r="C47" s="38">
        <v>4.0732999999999997</v>
      </c>
      <c r="D47" s="38">
        <v>14407.7129718628</v>
      </c>
      <c r="E47" s="38">
        <v>129.398247238137</v>
      </c>
    </row>
    <row r="48" spans="1:8" x14ac:dyDescent="0.2">
      <c r="A48" s="36" t="s">
        <v>252</v>
      </c>
      <c r="B48" s="37">
        <v>43500.575092199098</v>
      </c>
      <c r="C48" s="38">
        <v>4.07738333333333</v>
      </c>
      <c r="D48" s="38">
        <v>11697.2739042053</v>
      </c>
      <c r="E48" s="38">
        <v>99.939057762823197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Serum Clinical Chems</vt:lpstr>
      <vt:lpstr>Serum 3mg</vt:lpstr>
      <vt:lpstr>Serum 0.04mg</vt:lpstr>
      <vt:lpstr>Serum Control</vt:lpstr>
      <vt:lpstr>Serum 6mg</vt:lpstr>
      <vt:lpstr>Serum 0.4mg</vt:lpstr>
      <vt:lpstr>Liver 0.4mg</vt:lpstr>
      <vt:lpstr>Liver 6 mg</vt:lpstr>
      <vt:lpstr>Liver 3 mg</vt:lpstr>
      <vt:lpstr>Liver 0.04mg</vt:lpstr>
      <vt:lpstr>Liver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Lang, Johnsie</dc:creator>
  <cp:lastModifiedBy>Lang, Johnsie</cp:lastModifiedBy>
  <cp:lastPrinted>2019-01-28T16:11:00Z</cp:lastPrinted>
  <dcterms:created xsi:type="dcterms:W3CDTF">2018-08-07T13:22:47Z</dcterms:created>
  <dcterms:modified xsi:type="dcterms:W3CDTF">2019-06-21T12:42:06Z</dcterms:modified>
</cp:coreProperties>
</file>