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Smoke Exposure Studies\Biomass paper\Latest or directly related\"/>
    </mc:Choice>
  </mc:AlternateContent>
  <xr:revisionPtr revIDLastSave="0" documentId="13_ncr:1_{BE4ADF9B-49B4-4A1D-A50F-2391B0C8AD89}" xr6:coauthVersionLast="36" xr6:coauthVersionMax="36" xr10:uidLastSave="{00000000-0000-0000-0000-000000000000}"/>
  <bookViews>
    <workbookView xWindow="0" yWindow="0" windowWidth="19200" windowHeight="11385" firstSheet="4" activeTab="10" xr2:uid="{E5E97764-76BB-44E2-916C-C74AB27FC0A5}"/>
  </bookViews>
  <sheets>
    <sheet name="Table 1" sheetId="1" r:id="rId1"/>
    <sheet name="Table 2" sheetId="2" r:id="rId2"/>
    <sheet name="Figure 2" sheetId="3" r:id="rId3"/>
    <sheet name="Figure 3" sheetId="4" r:id="rId4"/>
    <sheet name="Figure 4" sheetId="5" r:id="rId5"/>
    <sheet name="Figure 5" sheetId="7" r:id="rId6"/>
    <sheet name="Figure 7" sheetId="8" r:id="rId7"/>
    <sheet name="Table S1" sheetId="12" r:id="rId8"/>
    <sheet name="Table S2" sheetId="9" r:id="rId9"/>
    <sheet name="Table S3 and stats" sheetId="10" r:id="rId10"/>
    <sheet name="Table S4"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K136" i="1" l="1"/>
  <c r="N130" i="1"/>
  <c r="R126" i="1"/>
  <c r="M133" i="1"/>
  <c r="M131" i="1"/>
  <c r="G621" i="2"/>
  <c r="G619" i="2"/>
  <c r="AO29" i="12" l="1"/>
  <c r="AN29" i="12"/>
  <c r="AO28" i="12"/>
  <c r="AN28" i="12"/>
  <c r="AO27" i="12"/>
  <c r="AN27" i="12"/>
  <c r="AO25" i="12"/>
  <c r="AN25" i="12"/>
  <c r="AO24" i="12"/>
  <c r="AN24" i="12"/>
  <c r="AO23" i="12"/>
  <c r="AN23" i="12"/>
  <c r="AO20" i="12"/>
  <c r="AN20" i="12"/>
  <c r="AO19" i="12"/>
  <c r="AN19" i="12"/>
  <c r="AO18" i="12"/>
  <c r="AN18" i="12"/>
  <c r="AO16" i="12"/>
  <c r="AN16" i="12"/>
  <c r="AO15" i="12"/>
  <c r="AN15" i="12"/>
  <c r="AO14" i="12"/>
  <c r="AN14" i="12"/>
  <c r="AO11" i="12"/>
  <c r="AN11" i="12"/>
  <c r="AO10" i="12"/>
  <c r="AN10" i="12"/>
  <c r="AO9" i="12"/>
  <c r="AN9" i="12"/>
  <c r="AO7" i="12"/>
  <c r="AN7" i="12"/>
  <c r="AO6" i="12"/>
  <c r="AN6" i="12"/>
  <c r="AO5" i="12"/>
  <c r="AN5" i="12"/>
  <c r="AE29" i="12"/>
  <c r="AD29" i="12"/>
  <c r="AE28" i="12"/>
  <c r="AD28" i="12"/>
  <c r="AE27" i="12"/>
  <c r="AD27" i="12"/>
  <c r="AE25" i="12"/>
  <c r="AD25" i="12"/>
  <c r="AE24" i="12"/>
  <c r="AD24" i="12"/>
  <c r="AE23" i="12"/>
  <c r="AD23" i="12"/>
  <c r="AE20" i="12"/>
  <c r="AD20" i="12"/>
  <c r="AE19" i="12"/>
  <c r="AD19" i="12"/>
  <c r="AE18" i="12"/>
  <c r="AD18" i="12"/>
  <c r="AE16" i="12"/>
  <c r="AD16" i="12"/>
  <c r="AE15" i="12"/>
  <c r="AD15" i="12"/>
  <c r="AE14" i="12"/>
  <c r="AD14" i="12"/>
  <c r="AE11" i="12"/>
  <c r="AD11" i="12"/>
  <c r="AE10" i="12"/>
  <c r="AD10" i="12"/>
  <c r="AE9" i="12"/>
  <c r="AD9" i="12"/>
  <c r="AE7" i="12"/>
  <c r="AD7" i="12"/>
  <c r="AE6" i="12"/>
  <c r="AD6" i="12"/>
  <c r="AE5" i="12"/>
  <c r="AD5" i="12"/>
  <c r="U29" i="12"/>
  <c r="T29" i="12"/>
  <c r="U28" i="12"/>
  <c r="T28" i="12"/>
  <c r="U27" i="12"/>
  <c r="T27" i="12"/>
  <c r="U25" i="12"/>
  <c r="T25" i="12"/>
  <c r="U24" i="12"/>
  <c r="T24" i="12"/>
  <c r="U23" i="12"/>
  <c r="T23" i="12"/>
  <c r="U20" i="12"/>
  <c r="T20" i="12"/>
  <c r="U19" i="12"/>
  <c r="T19" i="12"/>
  <c r="U18" i="12"/>
  <c r="T18" i="12"/>
  <c r="U16" i="12"/>
  <c r="T16" i="12"/>
  <c r="U15" i="12"/>
  <c r="T15" i="12"/>
  <c r="U14" i="12"/>
  <c r="T14" i="12"/>
  <c r="U11" i="12"/>
  <c r="T11" i="12"/>
  <c r="U10" i="12"/>
  <c r="T10" i="12"/>
  <c r="U9" i="12"/>
  <c r="T9" i="12"/>
  <c r="U7" i="12"/>
  <c r="T7" i="12"/>
  <c r="U6" i="12"/>
  <c r="T6" i="12"/>
  <c r="U5" i="12"/>
  <c r="T5" i="12"/>
  <c r="K29" i="12"/>
  <c r="J29" i="12"/>
  <c r="K28" i="12"/>
  <c r="J28" i="12"/>
  <c r="K27" i="12"/>
  <c r="J27" i="12"/>
  <c r="K25" i="12"/>
  <c r="J25" i="12"/>
  <c r="K24" i="12"/>
  <c r="J24" i="12"/>
  <c r="K23" i="12"/>
  <c r="J23" i="12"/>
  <c r="K20" i="12"/>
  <c r="J20" i="12"/>
  <c r="K19" i="12"/>
  <c r="J19" i="12"/>
  <c r="K18" i="12"/>
  <c r="J18" i="12"/>
  <c r="K16" i="12"/>
  <c r="J16" i="12"/>
  <c r="K15" i="12"/>
  <c r="J15" i="12"/>
  <c r="K14" i="12"/>
  <c r="J14" i="12"/>
  <c r="K11" i="12"/>
  <c r="J11" i="12"/>
  <c r="K10" i="12"/>
  <c r="J10" i="12"/>
  <c r="K9" i="12"/>
  <c r="J9" i="12"/>
  <c r="J6" i="12"/>
  <c r="K6" i="12"/>
  <c r="J7" i="12"/>
  <c r="K7" i="12"/>
  <c r="K5" i="12"/>
  <c r="J5" i="12"/>
  <c r="AJ95" i="11" l="1"/>
  <c r="AJ94" i="11"/>
  <c r="AJ93" i="11"/>
  <c r="AJ92" i="11"/>
  <c r="AJ91" i="11"/>
  <c r="AJ90" i="11"/>
  <c r="AJ89" i="11"/>
  <c r="AJ88" i="11"/>
  <c r="AJ87" i="11"/>
  <c r="AJ85" i="11"/>
  <c r="AJ84" i="11"/>
  <c r="AJ83" i="11"/>
  <c r="AJ82" i="11"/>
  <c r="AJ81" i="11"/>
  <c r="AJ80" i="11"/>
  <c r="AJ79" i="11"/>
  <c r="AJ78" i="11"/>
  <c r="AJ77" i="11"/>
  <c r="AZ123" i="1" l="1"/>
  <c r="X132" i="2"/>
  <c r="AP65" i="1" l="1"/>
  <c r="AV61" i="1"/>
  <c r="AP61" i="1"/>
  <c r="AJ61" i="1"/>
  <c r="AV44" i="1"/>
  <c r="AP44" i="1"/>
  <c r="AJ44" i="1"/>
  <c r="AV32" i="1"/>
  <c r="AP32" i="1"/>
  <c r="AJ32" i="1"/>
  <c r="AJ65" i="1" s="1"/>
  <c r="AJ21" i="1"/>
  <c r="AJ63" i="1" s="1"/>
  <c r="AV21" i="1"/>
  <c r="AV65" i="1" s="1"/>
  <c r="AP21" i="1"/>
  <c r="AP63" i="1" s="1"/>
  <c r="AU64" i="1"/>
  <c r="AU45" i="1"/>
  <c r="AU68" i="1" s="1"/>
  <c r="AU32" i="1"/>
  <c r="AU66" i="1" s="1"/>
  <c r="AU15" i="1"/>
  <c r="AO64" i="1"/>
  <c r="AI64" i="1"/>
  <c r="AO45" i="1"/>
  <c r="AI15" i="1"/>
  <c r="AI32" i="1"/>
  <c r="AI45" i="1"/>
  <c r="AI66" i="1" s="1"/>
  <c r="AO32" i="1"/>
  <c r="AO15" i="1"/>
  <c r="AO68" i="1" s="1"/>
  <c r="BB126" i="1"/>
  <c r="BB127" i="1"/>
  <c r="BA21" i="1"/>
  <c r="BB21" i="1"/>
  <c r="BA22" i="1"/>
  <c r="BB22" i="1"/>
  <c r="BA23" i="1"/>
  <c r="BB23" i="1"/>
  <c r="BA24" i="1"/>
  <c r="BB24" i="1"/>
  <c r="BA25" i="1"/>
  <c r="BB25" i="1"/>
  <c r="BA26" i="1"/>
  <c r="BB26" i="1"/>
  <c r="BA27" i="1"/>
  <c r="BB27" i="1"/>
  <c r="BA28" i="1"/>
  <c r="BB28" i="1"/>
  <c r="BA29" i="1"/>
  <c r="BB29" i="1"/>
  <c r="BA30" i="1"/>
  <c r="BB30" i="1"/>
  <c r="BA31" i="1"/>
  <c r="BB31" i="1"/>
  <c r="BA32" i="1"/>
  <c r="BB32" i="1"/>
  <c r="BA33" i="1"/>
  <c r="BB33" i="1"/>
  <c r="BA34" i="1"/>
  <c r="BB34" i="1"/>
  <c r="BA35" i="1"/>
  <c r="BB35" i="1"/>
  <c r="BA36" i="1"/>
  <c r="BB36" i="1"/>
  <c r="BA37" i="1"/>
  <c r="BB37" i="1"/>
  <c r="BA38" i="1"/>
  <c r="BB38" i="1"/>
  <c r="BA39" i="1"/>
  <c r="BB39" i="1"/>
  <c r="BA40" i="1"/>
  <c r="BB40" i="1"/>
  <c r="BA41" i="1"/>
  <c r="BB41" i="1"/>
  <c r="BA42" i="1"/>
  <c r="BB42" i="1"/>
  <c r="BA43" i="1"/>
  <c r="BB43" i="1"/>
  <c r="BA44" i="1"/>
  <c r="BB44" i="1"/>
  <c r="BA45" i="1"/>
  <c r="BB45" i="1"/>
  <c r="BA46" i="1"/>
  <c r="BB46" i="1"/>
  <c r="BA47" i="1"/>
  <c r="BB47" i="1"/>
  <c r="BA48" i="1"/>
  <c r="BB48" i="1"/>
  <c r="BA49" i="1"/>
  <c r="BB49" i="1"/>
  <c r="BA50" i="1"/>
  <c r="BB50" i="1"/>
  <c r="BA51" i="1"/>
  <c r="BB51" i="1"/>
  <c r="BA52" i="1"/>
  <c r="BB52" i="1"/>
  <c r="BA53" i="1"/>
  <c r="BB53" i="1"/>
  <c r="BA54" i="1"/>
  <c r="BB54" i="1"/>
  <c r="BA55" i="1"/>
  <c r="BB55" i="1"/>
  <c r="BA56" i="1"/>
  <c r="BB56" i="1"/>
  <c r="BA57" i="1"/>
  <c r="BB57" i="1"/>
  <c r="BA58" i="1"/>
  <c r="BB58" i="1"/>
  <c r="BA59" i="1"/>
  <c r="BB59" i="1"/>
  <c r="BA60" i="1"/>
  <c r="BB60" i="1"/>
  <c r="BA61" i="1"/>
  <c r="BB61" i="1"/>
  <c r="BA62" i="1"/>
  <c r="BB62" i="1"/>
  <c r="BA63" i="1"/>
  <c r="BB63" i="1"/>
  <c r="BA64" i="1"/>
  <c r="BB64" i="1"/>
  <c r="BA65" i="1"/>
  <c r="BB65" i="1"/>
  <c r="BA66" i="1"/>
  <c r="BB66" i="1"/>
  <c r="BA67" i="1"/>
  <c r="BB67" i="1"/>
  <c r="BA68" i="1"/>
  <c r="BB68" i="1"/>
  <c r="BA69" i="1"/>
  <c r="BB69" i="1"/>
  <c r="BA70" i="1"/>
  <c r="BB70" i="1"/>
  <c r="BA71" i="1"/>
  <c r="BB71" i="1"/>
  <c r="BA72" i="1"/>
  <c r="BB72" i="1"/>
  <c r="BA73" i="1"/>
  <c r="BB73" i="1"/>
  <c r="BA74" i="1"/>
  <c r="BB74" i="1"/>
  <c r="BA75" i="1"/>
  <c r="BB75" i="1"/>
  <c r="BA76" i="1"/>
  <c r="BB76" i="1"/>
  <c r="BA77" i="1"/>
  <c r="BB77" i="1"/>
  <c r="BA78" i="1"/>
  <c r="BB78" i="1"/>
  <c r="BA79" i="1"/>
  <c r="BB79" i="1"/>
  <c r="BA80" i="1"/>
  <c r="BB80" i="1"/>
  <c r="BA81" i="1"/>
  <c r="BB81" i="1"/>
  <c r="BA82" i="1"/>
  <c r="BB82" i="1"/>
  <c r="BA83" i="1"/>
  <c r="BB83" i="1"/>
  <c r="BA84" i="1"/>
  <c r="BB84" i="1"/>
  <c r="BA85" i="1"/>
  <c r="BB85" i="1"/>
  <c r="BA86" i="1"/>
  <c r="BB86" i="1"/>
  <c r="BA87" i="1"/>
  <c r="BB87" i="1"/>
  <c r="BA88" i="1"/>
  <c r="BB88" i="1"/>
  <c r="BA89" i="1"/>
  <c r="BB89" i="1"/>
  <c r="BA90" i="1"/>
  <c r="BB90" i="1"/>
  <c r="BA91" i="1"/>
  <c r="BB91" i="1"/>
  <c r="BA92" i="1"/>
  <c r="BB92" i="1"/>
  <c r="BA93" i="1"/>
  <c r="BB93" i="1"/>
  <c r="BA94" i="1"/>
  <c r="BB94" i="1"/>
  <c r="BA95" i="1"/>
  <c r="BB95" i="1"/>
  <c r="BA96" i="1"/>
  <c r="BB96" i="1"/>
  <c r="BA97" i="1"/>
  <c r="BB97" i="1"/>
  <c r="BA98" i="1"/>
  <c r="BB98" i="1"/>
  <c r="BA99" i="1"/>
  <c r="BB99" i="1"/>
  <c r="BA100" i="1"/>
  <c r="BB100" i="1"/>
  <c r="BA101" i="1"/>
  <c r="BB101" i="1"/>
  <c r="BA102" i="1"/>
  <c r="BB102" i="1"/>
  <c r="BA103" i="1"/>
  <c r="BB103" i="1"/>
  <c r="BA104" i="1"/>
  <c r="BB104" i="1"/>
  <c r="BA105" i="1"/>
  <c r="BB105" i="1"/>
  <c r="BA106" i="1"/>
  <c r="BB106" i="1"/>
  <c r="BA107" i="1"/>
  <c r="BB107" i="1"/>
  <c r="BA108" i="1"/>
  <c r="BB108" i="1"/>
  <c r="BA109" i="1"/>
  <c r="BB109" i="1"/>
  <c r="BA110" i="1"/>
  <c r="BB110" i="1"/>
  <c r="BA111" i="1"/>
  <c r="BB111" i="1"/>
  <c r="BA112" i="1"/>
  <c r="BB112" i="1"/>
  <c r="BA113" i="1"/>
  <c r="BB113" i="1"/>
  <c r="BA114" i="1"/>
  <c r="BB114" i="1"/>
  <c r="BA115" i="1"/>
  <c r="BB115" i="1"/>
  <c r="BA116" i="1"/>
  <c r="BB116" i="1"/>
  <c r="BA117" i="1"/>
  <c r="BB117" i="1"/>
  <c r="BA118" i="1"/>
  <c r="BB118" i="1"/>
  <c r="BA119" i="1"/>
  <c r="BB119" i="1"/>
  <c r="BA120" i="1"/>
  <c r="BB120" i="1"/>
  <c r="BA121" i="1"/>
  <c r="BB121" i="1"/>
  <c r="BA122" i="1"/>
  <c r="BB122" i="1"/>
  <c r="BA123" i="1"/>
  <c r="BB123" i="1"/>
  <c r="BA124" i="1"/>
  <c r="BB124" i="1"/>
  <c r="BA125" i="1"/>
  <c r="BB125" i="1"/>
  <c r="BA7" i="1"/>
  <c r="BB7" i="1"/>
  <c r="BA8" i="1"/>
  <c r="BB8" i="1"/>
  <c r="BA9" i="1"/>
  <c r="BB9" i="1"/>
  <c r="BA10" i="1"/>
  <c r="BB10" i="1"/>
  <c r="BA11" i="1"/>
  <c r="BB11" i="1"/>
  <c r="BA12" i="1"/>
  <c r="BB12" i="1"/>
  <c r="BA13" i="1"/>
  <c r="BB13" i="1"/>
  <c r="BA14" i="1"/>
  <c r="BB14" i="1"/>
  <c r="BA15" i="1"/>
  <c r="BB15" i="1"/>
  <c r="BA16" i="1"/>
  <c r="BB16" i="1"/>
  <c r="BA17" i="1"/>
  <c r="BB17" i="1"/>
  <c r="BA18" i="1"/>
  <c r="BB18" i="1"/>
  <c r="BA19" i="1"/>
  <c r="BB19" i="1"/>
  <c r="BA20" i="1"/>
  <c r="BB20" i="1"/>
  <c r="BB6" i="1"/>
  <c r="BA6" i="1"/>
  <c r="AD131" i="1"/>
  <c r="AD129" i="1"/>
  <c r="X131" i="1"/>
  <c r="X129" i="1"/>
  <c r="AC129" i="1"/>
  <c r="AC127" i="1"/>
  <c r="W129" i="1"/>
  <c r="W127" i="1"/>
  <c r="R128" i="1"/>
  <c r="R139" i="1"/>
  <c r="R137" i="1"/>
  <c r="Q130" i="1"/>
  <c r="Q128" i="1"/>
  <c r="Q141" i="1"/>
  <c r="Q139" i="1"/>
  <c r="BA127" i="1" l="1"/>
  <c r="BA129" i="1"/>
  <c r="AO66" i="1"/>
  <c r="AV63" i="1"/>
  <c r="BB129" i="1"/>
  <c r="AI68" i="1"/>
  <c r="BB131" i="1"/>
  <c r="AD71" i="8" l="1"/>
  <c r="R371" i="2"/>
  <c r="AF141" i="1"/>
  <c r="AE134" i="1"/>
  <c r="AH90" i="1"/>
  <c r="AM62" i="1"/>
  <c r="AF55" i="1"/>
  <c r="AR141" i="1"/>
  <c r="AL141" i="1"/>
  <c r="AQ134" i="1"/>
  <c r="AK134" i="1"/>
  <c r="AT90" i="1"/>
  <c r="AN90" i="1"/>
  <c r="AF75" i="1"/>
  <c r="AG70" i="1"/>
  <c r="AT35" i="1"/>
  <c r="AN35" i="1"/>
  <c r="AH35" i="1"/>
  <c r="AR75" i="1"/>
  <c r="AL75" i="1"/>
  <c r="AS70" i="1"/>
  <c r="AM70" i="1"/>
  <c r="AQ58" i="1"/>
  <c r="AK58" i="1"/>
  <c r="AE58" i="1"/>
  <c r="AS62" i="1"/>
  <c r="AG62" i="1"/>
  <c r="AR55" i="1"/>
  <c r="AL55" i="1"/>
  <c r="AQ38" i="1"/>
  <c r="AK38" i="1"/>
  <c r="AE38" i="1"/>
  <c r="AS34" i="1"/>
  <c r="AM34" i="1"/>
  <c r="AM72" i="1" s="1"/>
  <c r="AG34" i="1"/>
  <c r="AT23" i="1"/>
  <c r="AT13" i="1"/>
  <c r="AT92" i="1" s="1"/>
  <c r="AS20" i="1"/>
  <c r="AS74" i="1" s="1"/>
  <c r="AR16" i="1"/>
  <c r="AQ20" i="1"/>
  <c r="AN23" i="1"/>
  <c r="AN13" i="1"/>
  <c r="AN94" i="1" s="1"/>
  <c r="AM20" i="1"/>
  <c r="AL16" i="1"/>
  <c r="AK20" i="1"/>
  <c r="AH23" i="1"/>
  <c r="AH94" i="1" s="1"/>
  <c r="AH13" i="1"/>
  <c r="AG20" i="1"/>
  <c r="AG74" i="1" s="1"/>
  <c r="AF16" i="1"/>
  <c r="AE20" i="1"/>
  <c r="K621" i="2"/>
  <c r="AB76" i="2"/>
  <c r="X76" i="2"/>
  <c r="AA73" i="2"/>
  <c r="W73" i="2"/>
  <c r="AB130" i="2"/>
  <c r="X130" i="2"/>
  <c r="AA122" i="2"/>
  <c r="W122" i="2"/>
  <c r="AB108" i="2"/>
  <c r="AA108" i="2"/>
  <c r="X108" i="2"/>
  <c r="W108" i="2"/>
  <c r="AA88" i="2"/>
  <c r="W88" i="2"/>
  <c r="AD66" i="2"/>
  <c r="Z66" i="2"/>
  <c r="AC65" i="2"/>
  <c r="Y65" i="2"/>
  <c r="AB62" i="2"/>
  <c r="X62" i="2"/>
  <c r="AD49" i="2"/>
  <c r="Z49" i="2"/>
  <c r="AC45" i="2"/>
  <c r="Y45" i="2"/>
  <c r="AD21" i="2"/>
  <c r="V66" i="2"/>
  <c r="V49" i="2"/>
  <c r="U65" i="2"/>
  <c r="U45" i="2"/>
  <c r="T130" i="2"/>
  <c r="T108" i="2"/>
  <c r="T76" i="2"/>
  <c r="T62" i="2"/>
  <c r="S122" i="2"/>
  <c r="S108" i="2"/>
  <c r="S88" i="2"/>
  <c r="S73" i="2"/>
  <c r="Z21" i="2"/>
  <c r="AC27" i="2"/>
  <c r="AC67" i="2" s="1"/>
  <c r="Y27" i="2"/>
  <c r="AB23" i="2"/>
  <c r="AA23" i="2"/>
  <c r="X23" i="2"/>
  <c r="W23" i="2"/>
  <c r="V21" i="2"/>
  <c r="U27" i="2"/>
  <c r="T23" i="2"/>
  <c r="S23" i="2"/>
  <c r="AH92" i="1" l="1"/>
  <c r="AM74" i="1"/>
  <c r="AT94" i="1"/>
  <c r="AN92" i="1"/>
  <c r="AS72" i="1"/>
  <c r="AR145" i="1"/>
  <c r="AG72" i="1"/>
  <c r="AK138" i="1"/>
  <c r="T132" i="2"/>
  <c r="U67" i="2"/>
  <c r="V68" i="2"/>
  <c r="AL145" i="1"/>
  <c r="AQ136" i="1"/>
  <c r="AE136" i="1"/>
  <c r="AR143" i="1"/>
  <c r="AQ138" i="1"/>
  <c r="AL143" i="1"/>
  <c r="AE138" i="1"/>
  <c r="AF143" i="1"/>
  <c r="AF145" i="1"/>
  <c r="AA126" i="2"/>
  <c r="W124" i="2"/>
  <c r="AB134" i="2"/>
  <c r="V70" i="2"/>
  <c r="X134" i="2"/>
  <c r="AC69" i="2"/>
  <c r="S124" i="2"/>
  <c r="Y69" i="2"/>
  <c r="Z70" i="2"/>
  <c r="U69" i="2"/>
  <c r="S126" i="2"/>
  <c r="T134" i="2"/>
  <c r="AD68" i="2"/>
  <c r="AD70" i="2"/>
  <c r="Y67" i="2"/>
  <c r="Z68" i="2"/>
  <c r="W126" i="2"/>
  <c r="AA124" i="2"/>
  <c r="AB132" i="2"/>
  <c r="AW6" i="1" l="1"/>
  <c r="AY127" i="1"/>
  <c r="AW127" i="1"/>
  <c r="AW128" i="1"/>
  <c r="AW129" i="1"/>
  <c r="AW122" i="1"/>
  <c r="AX122" i="1"/>
  <c r="AY122" i="1"/>
  <c r="AW123" i="1"/>
  <c r="AX123" i="1"/>
  <c r="AY123" i="1"/>
  <c r="AW124" i="1"/>
  <c r="AX124" i="1"/>
  <c r="AY124" i="1"/>
  <c r="AW125" i="1"/>
  <c r="AX125" i="1"/>
  <c r="AY125" i="1"/>
  <c r="AW126" i="1"/>
  <c r="AX126" i="1"/>
  <c r="AY126" i="1"/>
  <c r="AW7" i="1"/>
  <c r="AX7" i="1"/>
  <c r="AY7" i="1"/>
  <c r="AZ7" i="1"/>
  <c r="AW8" i="1"/>
  <c r="AX8" i="1"/>
  <c r="AY8" i="1"/>
  <c r="AZ8" i="1"/>
  <c r="AW9" i="1"/>
  <c r="AX9" i="1"/>
  <c r="AY9" i="1"/>
  <c r="AZ9" i="1"/>
  <c r="AW10" i="1"/>
  <c r="AX10" i="1"/>
  <c r="AY10" i="1"/>
  <c r="AZ10" i="1"/>
  <c r="AW11" i="1"/>
  <c r="AX11" i="1"/>
  <c r="AY11" i="1"/>
  <c r="AZ11" i="1"/>
  <c r="AW12" i="1"/>
  <c r="AX12" i="1"/>
  <c r="AY12" i="1"/>
  <c r="AZ12" i="1"/>
  <c r="AW13" i="1"/>
  <c r="AX13" i="1"/>
  <c r="AY13" i="1"/>
  <c r="AZ13" i="1"/>
  <c r="AW14" i="1"/>
  <c r="AX14" i="1"/>
  <c r="AY14" i="1"/>
  <c r="AZ14" i="1"/>
  <c r="AW15" i="1"/>
  <c r="AX15" i="1"/>
  <c r="AY15" i="1"/>
  <c r="AZ15" i="1"/>
  <c r="AW16" i="1"/>
  <c r="AX16" i="1"/>
  <c r="AY16" i="1"/>
  <c r="AZ16" i="1"/>
  <c r="AW17" i="1"/>
  <c r="AX17" i="1"/>
  <c r="AY17" i="1"/>
  <c r="AZ17" i="1"/>
  <c r="AW18" i="1"/>
  <c r="AX18" i="1"/>
  <c r="AY18" i="1"/>
  <c r="AZ18" i="1"/>
  <c r="AW19" i="1"/>
  <c r="AX19" i="1"/>
  <c r="AY19" i="1"/>
  <c r="AZ19" i="1"/>
  <c r="AW20" i="1"/>
  <c r="AX20" i="1"/>
  <c r="AY20" i="1"/>
  <c r="AZ20" i="1"/>
  <c r="AW21" i="1"/>
  <c r="AX21" i="1"/>
  <c r="AY21" i="1"/>
  <c r="AZ21" i="1"/>
  <c r="AW22" i="1"/>
  <c r="AX22" i="1"/>
  <c r="AY22" i="1"/>
  <c r="AZ22" i="1"/>
  <c r="AW23" i="1"/>
  <c r="AX23" i="1"/>
  <c r="AY23" i="1"/>
  <c r="AZ23" i="1"/>
  <c r="AW24" i="1"/>
  <c r="AX24" i="1"/>
  <c r="AY24" i="1"/>
  <c r="AZ24" i="1"/>
  <c r="AW25" i="1"/>
  <c r="AX25" i="1"/>
  <c r="AY25" i="1"/>
  <c r="AZ25" i="1"/>
  <c r="AW26" i="1"/>
  <c r="AX26" i="1"/>
  <c r="AY26" i="1"/>
  <c r="AZ26" i="1"/>
  <c r="AW27" i="1"/>
  <c r="AX27" i="1"/>
  <c r="AY27" i="1"/>
  <c r="AZ27" i="1"/>
  <c r="AW28" i="1"/>
  <c r="AX28" i="1"/>
  <c r="AY28" i="1"/>
  <c r="AZ28" i="1"/>
  <c r="AW29" i="1"/>
  <c r="AX29" i="1"/>
  <c r="AY29" i="1"/>
  <c r="AZ29" i="1"/>
  <c r="AW30" i="1"/>
  <c r="AX30" i="1"/>
  <c r="AY30" i="1"/>
  <c r="AZ30" i="1"/>
  <c r="AW31" i="1"/>
  <c r="AX31" i="1"/>
  <c r="AY31" i="1"/>
  <c r="AZ31" i="1"/>
  <c r="AW32" i="1"/>
  <c r="AX32" i="1"/>
  <c r="AY32" i="1"/>
  <c r="AZ32" i="1"/>
  <c r="AW33" i="1"/>
  <c r="AX33" i="1"/>
  <c r="AY33" i="1"/>
  <c r="AZ33" i="1"/>
  <c r="AW34" i="1"/>
  <c r="AX34" i="1"/>
  <c r="AY34" i="1"/>
  <c r="AZ34" i="1"/>
  <c r="AW35" i="1"/>
  <c r="AX35" i="1"/>
  <c r="AY35" i="1"/>
  <c r="AZ35" i="1"/>
  <c r="AW36" i="1"/>
  <c r="AX36" i="1"/>
  <c r="AY36" i="1"/>
  <c r="AZ36" i="1"/>
  <c r="AW37" i="1"/>
  <c r="AX37" i="1"/>
  <c r="AY37" i="1"/>
  <c r="AZ37" i="1"/>
  <c r="AW38" i="1"/>
  <c r="AX38" i="1"/>
  <c r="AY38" i="1"/>
  <c r="AZ38" i="1"/>
  <c r="AW39" i="1"/>
  <c r="AX39" i="1"/>
  <c r="AY39" i="1"/>
  <c r="AZ39" i="1"/>
  <c r="AW40" i="1"/>
  <c r="AX40" i="1"/>
  <c r="AY40" i="1"/>
  <c r="AZ40" i="1"/>
  <c r="AW41" i="1"/>
  <c r="AX41" i="1"/>
  <c r="AY41" i="1"/>
  <c r="AZ41" i="1"/>
  <c r="AW42" i="1"/>
  <c r="AX42" i="1"/>
  <c r="AY42" i="1"/>
  <c r="AZ42" i="1"/>
  <c r="AW43" i="1"/>
  <c r="AX43" i="1"/>
  <c r="AY43" i="1"/>
  <c r="AZ43" i="1"/>
  <c r="AW44" i="1"/>
  <c r="AX44" i="1"/>
  <c r="AY44" i="1"/>
  <c r="AZ44" i="1"/>
  <c r="AW45" i="1"/>
  <c r="AX45" i="1"/>
  <c r="AY45" i="1"/>
  <c r="AZ45" i="1"/>
  <c r="AW46" i="1"/>
  <c r="AX46" i="1"/>
  <c r="AY46" i="1"/>
  <c r="AZ46" i="1"/>
  <c r="AW47" i="1"/>
  <c r="AX47" i="1"/>
  <c r="AY47" i="1"/>
  <c r="AZ47" i="1"/>
  <c r="AW48" i="1"/>
  <c r="AX48" i="1"/>
  <c r="AY48" i="1"/>
  <c r="AZ48" i="1"/>
  <c r="AW49" i="1"/>
  <c r="AX49" i="1"/>
  <c r="AY49" i="1"/>
  <c r="AZ49" i="1"/>
  <c r="AW50" i="1"/>
  <c r="AX50" i="1"/>
  <c r="AY50" i="1"/>
  <c r="AZ50" i="1"/>
  <c r="AW51" i="1"/>
  <c r="AX51" i="1"/>
  <c r="AY51" i="1"/>
  <c r="AZ51" i="1"/>
  <c r="AW52" i="1"/>
  <c r="AX52" i="1"/>
  <c r="AY52" i="1"/>
  <c r="AZ52" i="1"/>
  <c r="AW53" i="1"/>
  <c r="AX53" i="1"/>
  <c r="AY53" i="1"/>
  <c r="AZ53" i="1"/>
  <c r="AW54" i="1"/>
  <c r="AX54" i="1"/>
  <c r="AY54" i="1"/>
  <c r="AZ54" i="1"/>
  <c r="AW55" i="1"/>
  <c r="AX55" i="1"/>
  <c r="AY55" i="1"/>
  <c r="AZ55" i="1"/>
  <c r="AW56" i="1"/>
  <c r="AX56" i="1"/>
  <c r="AY56" i="1"/>
  <c r="AZ56" i="1"/>
  <c r="AW57" i="1"/>
  <c r="AX57" i="1"/>
  <c r="AY57" i="1"/>
  <c r="AZ57" i="1"/>
  <c r="AW58" i="1"/>
  <c r="AX58" i="1"/>
  <c r="AY58" i="1"/>
  <c r="AZ58" i="1"/>
  <c r="AW59" i="1"/>
  <c r="AX59" i="1"/>
  <c r="AY59" i="1"/>
  <c r="AZ59" i="1"/>
  <c r="AW60" i="1"/>
  <c r="AX60" i="1"/>
  <c r="AY60" i="1"/>
  <c r="AZ60" i="1"/>
  <c r="AW61" i="1"/>
  <c r="AX61" i="1"/>
  <c r="AY61" i="1"/>
  <c r="AZ61" i="1"/>
  <c r="AW62" i="1"/>
  <c r="AX62" i="1"/>
  <c r="AY62" i="1"/>
  <c r="AZ62" i="1"/>
  <c r="AW63" i="1"/>
  <c r="AX63" i="1"/>
  <c r="AY63" i="1"/>
  <c r="AZ63" i="1"/>
  <c r="AW64" i="1"/>
  <c r="AX64" i="1"/>
  <c r="AY64" i="1"/>
  <c r="AZ64" i="1"/>
  <c r="AW65" i="1"/>
  <c r="AX65" i="1"/>
  <c r="AY65" i="1"/>
  <c r="AZ65" i="1"/>
  <c r="AW66" i="1"/>
  <c r="AX66" i="1"/>
  <c r="AY66" i="1"/>
  <c r="AZ66" i="1"/>
  <c r="AW67" i="1"/>
  <c r="AX67" i="1"/>
  <c r="AY67" i="1"/>
  <c r="AZ67" i="1"/>
  <c r="AW68" i="1"/>
  <c r="AX68" i="1"/>
  <c r="AY68" i="1"/>
  <c r="AZ68" i="1"/>
  <c r="AW69" i="1"/>
  <c r="AX69" i="1"/>
  <c r="AY69" i="1"/>
  <c r="AZ69" i="1"/>
  <c r="AW70" i="1"/>
  <c r="AX70" i="1"/>
  <c r="AY70" i="1"/>
  <c r="AZ70" i="1"/>
  <c r="AW71" i="1"/>
  <c r="AX71" i="1"/>
  <c r="AY71" i="1"/>
  <c r="AZ71" i="1"/>
  <c r="AW72" i="1"/>
  <c r="AX72" i="1"/>
  <c r="AY72" i="1"/>
  <c r="AZ72" i="1"/>
  <c r="AW73" i="1"/>
  <c r="AX73" i="1"/>
  <c r="AY73" i="1"/>
  <c r="AZ73" i="1"/>
  <c r="AW74" i="1"/>
  <c r="AX74" i="1"/>
  <c r="AY74" i="1"/>
  <c r="AZ74" i="1"/>
  <c r="AW75" i="1"/>
  <c r="AX75" i="1"/>
  <c r="AY75" i="1"/>
  <c r="AZ75" i="1"/>
  <c r="AW76" i="1"/>
  <c r="AX76" i="1"/>
  <c r="AY76" i="1"/>
  <c r="AZ76" i="1"/>
  <c r="AW77" i="1"/>
  <c r="AX77" i="1"/>
  <c r="AY77" i="1"/>
  <c r="AZ77" i="1"/>
  <c r="AW78" i="1"/>
  <c r="AX78" i="1"/>
  <c r="AY78" i="1"/>
  <c r="AZ78" i="1"/>
  <c r="AW79" i="1"/>
  <c r="AX79" i="1"/>
  <c r="AY79" i="1"/>
  <c r="AZ79" i="1"/>
  <c r="AW80" i="1"/>
  <c r="AX80" i="1"/>
  <c r="AY80" i="1"/>
  <c r="AZ80" i="1"/>
  <c r="AW81" i="1"/>
  <c r="AX81" i="1"/>
  <c r="AY81" i="1"/>
  <c r="AZ81" i="1"/>
  <c r="AW82" i="1"/>
  <c r="AX82" i="1"/>
  <c r="AY82" i="1"/>
  <c r="AZ82" i="1"/>
  <c r="AW83" i="1"/>
  <c r="AX83" i="1"/>
  <c r="AY83" i="1"/>
  <c r="AZ83" i="1"/>
  <c r="AW84" i="1"/>
  <c r="AX84" i="1"/>
  <c r="AY84" i="1"/>
  <c r="AZ84" i="1"/>
  <c r="AW85" i="1"/>
  <c r="AX85" i="1"/>
  <c r="AY85" i="1"/>
  <c r="AZ85" i="1"/>
  <c r="AW86" i="1"/>
  <c r="AX86" i="1"/>
  <c r="AY86" i="1"/>
  <c r="AZ86" i="1"/>
  <c r="AW87" i="1"/>
  <c r="AX87" i="1"/>
  <c r="AY87" i="1"/>
  <c r="AZ87" i="1"/>
  <c r="AW88" i="1"/>
  <c r="AX88" i="1"/>
  <c r="AY88" i="1"/>
  <c r="AZ88" i="1"/>
  <c r="AW89" i="1"/>
  <c r="AX89" i="1"/>
  <c r="AY89" i="1"/>
  <c r="AZ89" i="1"/>
  <c r="AW90" i="1"/>
  <c r="AX90" i="1"/>
  <c r="AY90" i="1"/>
  <c r="AZ90" i="1"/>
  <c r="AW91" i="1"/>
  <c r="AX91" i="1"/>
  <c r="AY91" i="1"/>
  <c r="AZ91" i="1"/>
  <c r="AW92" i="1"/>
  <c r="AX92" i="1"/>
  <c r="AY92" i="1"/>
  <c r="AZ92" i="1"/>
  <c r="AW93" i="1"/>
  <c r="AX93" i="1"/>
  <c r="AY93" i="1"/>
  <c r="AZ93" i="1"/>
  <c r="AW94" i="1"/>
  <c r="AX94" i="1"/>
  <c r="AY94" i="1"/>
  <c r="AZ94" i="1"/>
  <c r="AW95" i="1"/>
  <c r="AX95" i="1"/>
  <c r="AY95" i="1"/>
  <c r="AZ95" i="1"/>
  <c r="AW96" i="1"/>
  <c r="AX96" i="1"/>
  <c r="AY96" i="1"/>
  <c r="AZ96" i="1"/>
  <c r="AW97" i="1"/>
  <c r="AX97" i="1"/>
  <c r="AY97" i="1"/>
  <c r="AZ97" i="1"/>
  <c r="AW98" i="1"/>
  <c r="AX98" i="1"/>
  <c r="AY98" i="1"/>
  <c r="AZ98" i="1"/>
  <c r="AW99" i="1"/>
  <c r="AX99" i="1"/>
  <c r="AY99" i="1"/>
  <c r="AZ99" i="1"/>
  <c r="AW100" i="1"/>
  <c r="AX100" i="1"/>
  <c r="AY100" i="1"/>
  <c r="AZ100" i="1"/>
  <c r="AW101" i="1"/>
  <c r="AX101" i="1"/>
  <c r="AY101" i="1"/>
  <c r="AZ101" i="1"/>
  <c r="AW102" i="1"/>
  <c r="AX102" i="1"/>
  <c r="AY102" i="1"/>
  <c r="AZ102" i="1"/>
  <c r="AW103" i="1"/>
  <c r="AX103" i="1"/>
  <c r="AY103" i="1"/>
  <c r="AZ103" i="1"/>
  <c r="AW104" i="1"/>
  <c r="AX104" i="1"/>
  <c r="AY104" i="1"/>
  <c r="AZ104" i="1"/>
  <c r="AW105" i="1"/>
  <c r="AX105" i="1"/>
  <c r="AY105" i="1"/>
  <c r="AZ105" i="1"/>
  <c r="AW106" i="1"/>
  <c r="AX106" i="1"/>
  <c r="AY106" i="1"/>
  <c r="AZ106" i="1"/>
  <c r="AW107" i="1"/>
  <c r="AX107" i="1"/>
  <c r="AY107" i="1"/>
  <c r="AZ107" i="1"/>
  <c r="AW108" i="1"/>
  <c r="AX108" i="1"/>
  <c r="AY108" i="1"/>
  <c r="AZ108" i="1"/>
  <c r="AW109" i="1"/>
  <c r="AX109" i="1"/>
  <c r="AY109" i="1"/>
  <c r="AZ109" i="1"/>
  <c r="AW110" i="1"/>
  <c r="AX110" i="1"/>
  <c r="AY110" i="1"/>
  <c r="AZ110" i="1"/>
  <c r="AW111" i="1"/>
  <c r="AX111" i="1"/>
  <c r="AY111" i="1"/>
  <c r="AZ111" i="1"/>
  <c r="AW112" i="1"/>
  <c r="AX112" i="1"/>
  <c r="AY112" i="1"/>
  <c r="AZ112" i="1"/>
  <c r="AW113" i="1"/>
  <c r="AX113" i="1"/>
  <c r="AY113" i="1"/>
  <c r="AZ113" i="1"/>
  <c r="AW114" i="1"/>
  <c r="AX114" i="1"/>
  <c r="AY114" i="1"/>
  <c r="AZ114" i="1"/>
  <c r="AW115" i="1"/>
  <c r="AX115" i="1"/>
  <c r="AY115" i="1"/>
  <c r="AZ115" i="1"/>
  <c r="AW116" i="1"/>
  <c r="AX116" i="1"/>
  <c r="AY116" i="1"/>
  <c r="AZ116" i="1"/>
  <c r="AW117" i="1"/>
  <c r="AX117" i="1"/>
  <c r="AY117" i="1"/>
  <c r="AZ117" i="1"/>
  <c r="AW118" i="1"/>
  <c r="AX118" i="1"/>
  <c r="AY118" i="1"/>
  <c r="AZ118" i="1"/>
  <c r="AW119" i="1"/>
  <c r="AX119" i="1"/>
  <c r="AY119" i="1"/>
  <c r="AZ119" i="1"/>
  <c r="AW120" i="1"/>
  <c r="AX120" i="1"/>
  <c r="AY120" i="1"/>
  <c r="AZ120" i="1"/>
  <c r="AW121" i="1"/>
  <c r="AX121" i="1"/>
  <c r="AY121" i="1"/>
  <c r="AZ121" i="1"/>
  <c r="AX6" i="1"/>
  <c r="AY6" i="1"/>
  <c r="AZ6" i="1"/>
  <c r="AE128" i="2"/>
  <c r="AW131" i="1" l="1"/>
  <c r="AY129" i="1"/>
  <c r="AX130" i="1"/>
  <c r="AW133" i="1"/>
  <c r="AX128" i="1"/>
  <c r="AZ125" i="1"/>
  <c r="AY131" i="1"/>
  <c r="P134" i="1" l="1"/>
  <c r="Y133" i="1" l="1"/>
  <c r="AA131" i="1"/>
  <c r="Y131" i="1"/>
  <c r="Z130" i="1"/>
  <c r="AA129" i="1"/>
  <c r="Z128" i="1"/>
  <c r="AB125" i="1"/>
  <c r="AB123" i="1"/>
  <c r="U131" i="1"/>
  <c r="U129" i="1"/>
  <c r="V125" i="1"/>
  <c r="V123" i="1"/>
  <c r="T130" i="1"/>
  <c r="T128" i="1"/>
  <c r="S131" i="1"/>
  <c r="S133" i="1"/>
  <c r="P125" i="1" l="1"/>
  <c r="P123" i="1"/>
  <c r="P136" i="1"/>
  <c r="O141" i="1"/>
  <c r="O139" i="1"/>
  <c r="O130" i="1"/>
  <c r="O128" i="1"/>
  <c r="N141" i="1"/>
  <c r="N139" i="1"/>
  <c r="M144" i="1"/>
  <c r="M142" i="1"/>
  <c r="N128" i="1"/>
  <c r="L63" i="1"/>
  <c r="K63" i="1"/>
  <c r="K64" i="1" s="1"/>
  <c r="L57" i="1"/>
  <c r="K57" i="1"/>
  <c r="K58" i="1" s="1"/>
  <c r="L49" i="1"/>
  <c r="K49" i="1"/>
  <c r="K50" i="1" s="1"/>
  <c r="L34" i="1"/>
  <c r="K34" i="1"/>
  <c r="K35" i="1" s="1"/>
  <c r="L25" i="1"/>
  <c r="K25" i="1"/>
  <c r="K26" i="1" s="1"/>
  <c r="L13" i="1"/>
  <c r="K13" i="1"/>
  <c r="K14" i="1" s="1"/>
  <c r="X95" i="11" l="1"/>
  <c r="W95" i="11"/>
  <c r="V95" i="11"/>
  <c r="W94" i="11"/>
  <c r="V94" i="11"/>
  <c r="W93" i="11"/>
  <c r="V93" i="11"/>
  <c r="W92" i="11"/>
  <c r="V92" i="11"/>
  <c r="W91" i="11"/>
  <c r="V91" i="11"/>
  <c r="W90" i="11"/>
  <c r="V90" i="11"/>
  <c r="W89" i="11"/>
  <c r="V89" i="11"/>
  <c r="W88" i="11"/>
  <c r="V88" i="11"/>
  <c r="W87" i="11"/>
  <c r="V87" i="11"/>
  <c r="W85" i="11"/>
  <c r="V85" i="11"/>
  <c r="W84" i="11"/>
  <c r="V84" i="11"/>
  <c r="W83" i="11"/>
  <c r="V83" i="11"/>
  <c r="W82" i="11"/>
  <c r="V82" i="11"/>
  <c r="W81" i="11"/>
  <c r="V81" i="11"/>
  <c r="W80" i="11"/>
  <c r="V80" i="11"/>
  <c r="W79" i="11"/>
  <c r="V79" i="11"/>
  <c r="W78" i="11"/>
  <c r="V78" i="11"/>
  <c r="W77" i="11"/>
  <c r="V77" i="11"/>
  <c r="AH95" i="11"/>
  <c r="AG95" i="11"/>
  <c r="AI95" i="11"/>
  <c r="AE95" i="11"/>
  <c r="AD95" i="11"/>
  <c r="AB95" i="11"/>
  <c r="AC95" i="11"/>
  <c r="Z95" i="11"/>
  <c r="AF95" i="11"/>
  <c r="Y95" i="11"/>
  <c r="Q95" i="11"/>
  <c r="U95" i="11"/>
  <c r="R95" i="11"/>
  <c r="T95" i="11"/>
  <c r="S95" i="11"/>
  <c r="L95" i="11"/>
  <c r="AH94" i="11"/>
  <c r="AG94" i="11"/>
  <c r="AI94" i="11"/>
  <c r="AE94" i="11"/>
  <c r="AD94" i="11"/>
  <c r="AA94" i="11"/>
  <c r="AB94" i="11"/>
  <c r="AC94" i="11"/>
  <c r="Z94" i="11"/>
  <c r="AF94" i="11"/>
  <c r="Y94" i="11"/>
  <c r="X94" i="11"/>
  <c r="Q94" i="11"/>
  <c r="U94" i="11"/>
  <c r="R94" i="11"/>
  <c r="T94" i="11"/>
  <c r="S94" i="11"/>
  <c r="L94" i="11"/>
  <c r="AH93" i="11"/>
  <c r="AG93" i="11"/>
  <c r="AI93" i="11"/>
  <c r="AE93" i="11"/>
  <c r="AD93" i="11"/>
  <c r="AB93" i="11"/>
  <c r="AC93" i="11"/>
  <c r="Z93" i="11"/>
  <c r="AF93" i="11"/>
  <c r="Y93" i="11"/>
  <c r="X93" i="11"/>
  <c r="Q93" i="11"/>
  <c r="U93" i="11"/>
  <c r="R93" i="11"/>
  <c r="T93" i="11"/>
  <c r="S93" i="11"/>
  <c r="L93" i="11"/>
  <c r="AH92" i="11"/>
  <c r="AG92" i="11"/>
  <c r="AI92" i="11"/>
  <c r="AE92" i="11"/>
  <c r="AD92" i="11"/>
  <c r="AB92" i="11"/>
  <c r="AC92" i="11"/>
  <c r="Z92" i="11"/>
  <c r="AF92" i="11"/>
  <c r="Y92" i="11"/>
  <c r="X92" i="11"/>
  <c r="Q92" i="11"/>
  <c r="U92" i="11"/>
  <c r="R92" i="11"/>
  <c r="T92" i="11"/>
  <c r="S92" i="11"/>
  <c r="L92" i="11"/>
  <c r="AH91" i="11"/>
  <c r="AG91" i="11"/>
  <c r="AI91" i="11"/>
  <c r="AE91" i="11"/>
  <c r="AD91" i="11"/>
  <c r="AB91" i="11"/>
  <c r="AC91" i="11"/>
  <c r="Z91" i="11"/>
  <c r="AF91" i="11"/>
  <c r="Y91" i="11"/>
  <c r="X91" i="11"/>
  <c r="Q91" i="11"/>
  <c r="U91" i="11"/>
  <c r="R91" i="11"/>
  <c r="T91" i="11"/>
  <c r="S91" i="11"/>
  <c r="L91" i="11"/>
  <c r="AH90" i="11"/>
  <c r="AG90" i="11"/>
  <c r="AI90" i="11"/>
  <c r="AE90" i="11"/>
  <c r="AD90" i="11"/>
  <c r="AB90" i="11"/>
  <c r="AC90" i="11"/>
  <c r="Z90" i="11"/>
  <c r="AF90" i="11"/>
  <c r="Y90" i="11"/>
  <c r="X90" i="11"/>
  <c r="Q90" i="11"/>
  <c r="U90" i="11"/>
  <c r="R90" i="11"/>
  <c r="T90" i="11"/>
  <c r="S90" i="11"/>
  <c r="L90" i="11"/>
  <c r="AH89" i="11"/>
  <c r="AG89" i="11"/>
  <c r="AI89" i="11"/>
  <c r="AE89" i="11"/>
  <c r="AD89" i="11"/>
  <c r="AB89" i="11"/>
  <c r="AC89" i="11"/>
  <c r="Z89" i="11"/>
  <c r="AF89" i="11"/>
  <c r="Y89" i="11"/>
  <c r="X89" i="11"/>
  <c r="Q89" i="11"/>
  <c r="U89" i="11"/>
  <c r="R89" i="11"/>
  <c r="T89" i="11"/>
  <c r="S89" i="11"/>
  <c r="L89" i="11"/>
  <c r="AH88" i="11"/>
  <c r="AG88" i="11"/>
  <c r="AI88" i="11"/>
  <c r="AE88" i="11"/>
  <c r="AD88" i="11"/>
  <c r="AB88" i="11"/>
  <c r="AC88" i="11"/>
  <c r="Z88" i="11"/>
  <c r="AF88" i="11"/>
  <c r="Y88" i="11"/>
  <c r="X88" i="11"/>
  <c r="Q88" i="11"/>
  <c r="U88" i="11"/>
  <c r="R88" i="11"/>
  <c r="T88" i="11"/>
  <c r="S88" i="11"/>
  <c r="L88" i="11"/>
  <c r="AH87" i="11"/>
  <c r="AG87" i="11"/>
  <c r="AI87" i="11"/>
  <c r="AE87" i="11"/>
  <c r="AD87" i="11"/>
  <c r="AB87" i="11"/>
  <c r="AC87" i="11"/>
  <c r="Z87" i="11"/>
  <c r="AF87" i="11"/>
  <c r="Y87" i="11"/>
  <c r="X87" i="11"/>
  <c r="Q87" i="11"/>
  <c r="U87" i="11"/>
  <c r="R87" i="11"/>
  <c r="T87" i="11"/>
  <c r="S87" i="11"/>
  <c r="L87" i="11"/>
  <c r="AH85" i="11"/>
  <c r="AG85" i="11"/>
  <c r="AI85" i="11"/>
  <c r="AE85" i="11"/>
  <c r="AD85" i="11"/>
  <c r="AB85" i="11"/>
  <c r="AC85" i="11"/>
  <c r="Z85" i="11"/>
  <c r="AF85" i="11"/>
  <c r="Y85" i="11"/>
  <c r="X85" i="11"/>
  <c r="Q85" i="11"/>
  <c r="U85" i="11"/>
  <c r="R85" i="11"/>
  <c r="T85" i="11"/>
  <c r="S85" i="11"/>
  <c r="L85" i="11"/>
  <c r="AH84" i="11"/>
  <c r="AG84" i="11"/>
  <c r="AI84" i="11"/>
  <c r="AE84" i="11"/>
  <c r="AD84" i="11"/>
  <c r="AA84" i="11"/>
  <c r="AB84" i="11"/>
  <c r="AC84" i="11"/>
  <c r="Z84" i="11"/>
  <c r="AF84" i="11"/>
  <c r="Y84" i="11"/>
  <c r="X84" i="11"/>
  <c r="Q84" i="11"/>
  <c r="U84" i="11"/>
  <c r="R84" i="11"/>
  <c r="T84" i="11"/>
  <c r="S84" i="11"/>
  <c r="L84" i="11"/>
  <c r="AH83" i="11"/>
  <c r="AG83" i="11"/>
  <c r="AI83" i="11"/>
  <c r="AE83" i="11"/>
  <c r="AD83" i="11"/>
  <c r="AB83" i="11"/>
  <c r="AC83" i="11"/>
  <c r="Z83" i="11"/>
  <c r="AF83" i="11"/>
  <c r="Y83" i="11"/>
  <c r="X83" i="11"/>
  <c r="Q83" i="11"/>
  <c r="U83" i="11"/>
  <c r="R83" i="11"/>
  <c r="T83" i="11"/>
  <c r="S83" i="11"/>
  <c r="L83" i="11"/>
  <c r="AH82" i="11"/>
  <c r="AG82" i="11"/>
  <c r="AI82" i="11"/>
  <c r="AE82" i="11"/>
  <c r="AD82" i="11"/>
  <c r="AB82" i="11"/>
  <c r="AC82" i="11"/>
  <c r="Z82" i="11"/>
  <c r="AF82" i="11"/>
  <c r="Y82" i="11"/>
  <c r="X82" i="11"/>
  <c r="Q82" i="11"/>
  <c r="U82" i="11"/>
  <c r="R82" i="11"/>
  <c r="T82" i="11"/>
  <c r="S82" i="11"/>
  <c r="L82" i="11"/>
  <c r="AH81" i="11"/>
  <c r="AG81" i="11"/>
  <c r="AI81" i="11"/>
  <c r="AE81" i="11"/>
  <c r="AD81" i="11"/>
  <c r="AB81" i="11"/>
  <c r="AC81" i="11"/>
  <c r="Z81" i="11"/>
  <c r="AF81" i="11"/>
  <c r="Y81" i="11"/>
  <c r="X81" i="11"/>
  <c r="Q81" i="11"/>
  <c r="U81" i="11"/>
  <c r="R81" i="11"/>
  <c r="T81" i="11"/>
  <c r="S81" i="11"/>
  <c r="L81" i="11"/>
  <c r="AH80" i="11"/>
  <c r="AG80" i="11"/>
  <c r="AI80" i="11"/>
  <c r="AE80" i="11"/>
  <c r="AD80" i="11"/>
  <c r="AB80" i="11"/>
  <c r="AC80" i="11"/>
  <c r="Z80" i="11"/>
  <c r="AF80" i="11"/>
  <c r="Y80" i="11"/>
  <c r="X80" i="11"/>
  <c r="Q80" i="11"/>
  <c r="U80" i="11"/>
  <c r="R80" i="11"/>
  <c r="T80" i="11"/>
  <c r="S80" i="11"/>
  <c r="L80" i="11"/>
  <c r="AH79" i="11"/>
  <c r="AG79" i="11"/>
  <c r="AI79" i="11"/>
  <c r="AE79" i="11"/>
  <c r="AD79" i="11"/>
  <c r="AB79" i="11"/>
  <c r="AC79" i="11"/>
  <c r="Z79" i="11"/>
  <c r="AF79" i="11"/>
  <c r="Y79" i="11"/>
  <c r="X79" i="11"/>
  <c r="Q79" i="11"/>
  <c r="U79" i="11"/>
  <c r="R79" i="11"/>
  <c r="T79" i="11"/>
  <c r="S79" i="11"/>
  <c r="L79" i="11"/>
  <c r="AH78" i="11"/>
  <c r="AG78" i="11"/>
  <c r="AI78" i="11"/>
  <c r="AE78" i="11"/>
  <c r="AD78" i="11"/>
  <c r="AB78" i="11"/>
  <c r="AC78" i="11"/>
  <c r="Z78" i="11"/>
  <c r="AF78" i="11"/>
  <c r="Y78" i="11"/>
  <c r="X78" i="11"/>
  <c r="Q78" i="11"/>
  <c r="U78" i="11"/>
  <c r="R78" i="11"/>
  <c r="T78" i="11"/>
  <c r="S78" i="11"/>
  <c r="L78" i="11"/>
  <c r="AH77" i="11"/>
  <c r="AG77" i="11"/>
  <c r="AI77" i="11"/>
  <c r="AE77" i="11"/>
  <c r="AD77" i="11"/>
  <c r="AB77" i="11"/>
  <c r="AC77" i="11"/>
  <c r="Z77" i="11"/>
  <c r="AF77" i="11"/>
  <c r="Y77" i="11"/>
  <c r="X77" i="11"/>
  <c r="Q77" i="11"/>
  <c r="U77" i="11"/>
  <c r="R77" i="11"/>
  <c r="T77" i="11"/>
  <c r="S77" i="11"/>
  <c r="L77" i="11"/>
  <c r="AA75" i="11"/>
  <c r="K75" i="11"/>
  <c r="P75" i="11" s="1"/>
  <c r="J75" i="11"/>
  <c r="O75" i="11" s="1"/>
  <c r="I75" i="11"/>
  <c r="N75" i="11" s="1"/>
  <c r="H75" i="11"/>
  <c r="M75" i="11" s="1"/>
  <c r="G75" i="11"/>
  <c r="AA74" i="11"/>
  <c r="K74" i="11"/>
  <c r="P74" i="11" s="1"/>
  <c r="J74" i="11"/>
  <c r="O74" i="11" s="1"/>
  <c r="I74" i="11"/>
  <c r="N74" i="11" s="1"/>
  <c r="H74" i="11"/>
  <c r="M74" i="11" s="1"/>
  <c r="G74" i="11"/>
  <c r="AA73" i="11"/>
  <c r="K73" i="11"/>
  <c r="P73" i="11" s="1"/>
  <c r="J73" i="11"/>
  <c r="O73" i="11" s="1"/>
  <c r="I73" i="11"/>
  <c r="N73" i="11" s="1"/>
  <c r="H73" i="11"/>
  <c r="M73" i="11" s="1"/>
  <c r="G73" i="11"/>
  <c r="AA72" i="11"/>
  <c r="K72" i="11"/>
  <c r="P72" i="11" s="1"/>
  <c r="J72" i="11"/>
  <c r="O72" i="11" s="1"/>
  <c r="I72" i="11"/>
  <c r="N72" i="11" s="1"/>
  <c r="H72" i="11"/>
  <c r="M72" i="11" s="1"/>
  <c r="G72" i="11"/>
  <c r="AA71" i="11"/>
  <c r="K71" i="11"/>
  <c r="P71" i="11" s="1"/>
  <c r="J71" i="11"/>
  <c r="O71" i="11" s="1"/>
  <c r="I71" i="11"/>
  <c r="N71" i="11" s="1"/>
  <c r="H71" i="11"/>
  <c r="M71" i="11" s="1"/>
  <c r="G71" i="11"/>
  <c r="AA70" i="11"/>
  <c r="K70" i="11"/>
  <c r="P70" i="11" s="1"/>
  <c r="J70" i="11"/>
  <c r="O70" i="11" s="1"/>
  <c r="I70" i="11"/>
  <c r="N70" i="11" s="1"/>
  <c r="H70" i="11"/>
  <c r="M70" i="11" s="1"/>
  <c r="G70" i="11"/>
  <c r="AA69" i="11"/>
  <c r="K69" i="11"/>
  <c r="P69" i="11" s="1"/>
  <c r="J69" i="11"/>
  <c r="O69" i="11" s="1"/>
  <c r="I69" i="11"/>
  <c r="N69" i="11" s="1"/>
  <c r="H69" i="11"/>
  <c r="M69" i="11" s="1"/>
  <c r="G69" i="11"/>
  <c r="AA68" i="11"/>
  <c r="K68" i="11"/>
  <c r="P68" i="11" s="1"/>
  <c r="J68" i="11"/>
  <c r="O68" i="11" s="1"/>
  <c r="I68" i="11"/>
  <c r="N68" i="11" s="1"/>
  <c r="H68" i="11"/>
  <c r="M68" i="11" s="1"/>
  <c r="G68" i="11"/>
  <c r="K67" i="11"/>
  <c r="P67" i="11" s="1"/>
  <c r="J67" i="11"/>
  <c r="O67" i="11" s="1"/>
  <c r="I67" i="11"/>
  <c r="N67" i="11" s="1"/>
  <c r="H67" i="11"/>
  <c r="M67" i="11" s="1"/>
  <c r="G67" i="11"/>
  <c r="K66" i="11"/>
  <c r="P66" i="11" s="1"/>
  <c r="J66" i="11"/>
  <c r="O66" i="11" s="1"/>
  <c r="I66" i="11"/>
  <c r="N66" i="11" s="1"/>
  <c r="H66" i="11"/>
  <c r="M66" i="11" s="1"/>
  <c r="G66" i="11"/>
  <c r="K64" i="11"/>
  <c r="P64" i="11" s="1"/>
  <c r="J64" i="11"/>
  <c r="O64" i="11" s="1"/>
  <c r="I64" i="11"/>
  <c r="N64" i="11" s="1"/>
  <c r="H64" i="11"/>
  <c r="M64" i="11" s="1"/>
  <c r="G64" i="11"/>
  <c r="K63" i="11"/>
  <c r="P63" i="11" s="1"/>
  <c r="J63" i="11"/>
  <c r="O63" i="11" s="1"/>
  <c r="I63" i="11"/>
  <c r="N63" i="11" s="1"/>
  <c r="H63" i="11"/>
  <c r="M63" i="11" s="1"/>
  <c r="G63" i="11"/>
  <c r="K62" i="11"/>
  <c r="P62" i="11" s="1"/>
  <c r="J62" i="11"/>
  <c r="O62" i="11" s="1"/>
  <c r="I62" i="11"/>
  <c r="N62" i="11" s="1"/>
  <c r="H62" i="11"/>
  <c r="M62" i="11" s="1"/>
  <c r="G62" i="11"/>
  <c r="K61" i="11"/>
  <c r="P61" i="11" s="1"/>
  <c r="J61" i="11"/>
  <c r="O61" i="11" s="1"/>
  <c r="I61" i="11"/>
  <c r="N61" i="11" s="1"/>
  <c r="H61" i="11"/>
  <c r="M61" i="11" s="1"/>
  <c r="G61" i="11"/>
  <c r="K60" i="11"/>
  <c r="P60" i="11" s="1"/>
  <c r="J60" i="11"/>
  <c r="O60" i="11" s="1"/>
  <c r="I60" i="11"/>
  <c r="N60" i="11" s="1"/>
  <c r="H60" i="11"/>
  <c r="M60" i="11" s="1"/>
  <c r="G60" i="11"/>
  <c r="AA59" i="11"/>
  <c r="K59" i="11"/>
  <c r="P59" i="11" s="1"/>
  <c r="J59" i="11"/>
  <c r="O59" i="11" s="1"/>
  <c r="I59" i="11"/>
  <c r="N59" i="11" s="1"/>
  <c r="H59" i="11"/>
  <c r="M59" i="11" s="1"/>
  <c r="G59" i="11"/>
  <c r="AA58" i="11"/>
  <c r="K58" i="11"/>
  <c r="P58" i="11" s="1"/>
  <c r="J58" i="11"/>
  <c r="O58" i="11" s="1"/>
  <c r="I58" i="11"/>
  <c r="N58" i="11" s="1"/>
  <c r="H58" i="11"/>
  <c r="M58" i="11" s="1"/>
  <c r="G58" i="11"/>
  <c r="AA57" i="11"/>
  <c r="K57" i="11"/>
  <c r="P57" i="11" s="1"/>
  <c r="J57" i="11"/>
  <c r="O57" i="11" s="1"/>
  <c r="I57" i="11"/>
  <c r="N57" i="11" s="1"/>
  <c r="H57" i="11"/>
  <c r="M57" i="11" s="1"/>
  <c r="G57" i="11"/>
  <c r="AA56" i="11"/>
  <c r="K56" i="11"/>
  <c r="P56" i="11" s="1"/>
  <c r="J56" i="11"/>
  <c r="O56" i="11" s="1"/>
  <c r="I56" i="11"/>
  <c r="N56" i="11" s="1"/>
  <c r="H56" i="11"/>
  <c r="M56" i="11" s="1"/>
  <c r="G56" i="11"/>
  <c r="K55" i="11"/>
  <c r="P55" i="11" s="1"/>
  <c r="J55" i="11"/>
  <c r="O55" i="11" s="1"/>
  <c r="I55" i="11"/>
  <c r="N55" i="11" s="1"/>
  <c r="H55" i="11"/>
  <c r="M55" i="11" s="1"/>
  <c r="G55" i="11"/>
  <c r="K54" i="11"/>
  <c r="P54" i="11" s="1"/>
  <c r="J54" i="11"/>
  <c r="O54" i="11" s="1"/>
  <c r="I54" i="11"/>
  <c r="N54" i="11" s="1"/>
  <c r="H54" i="11"/>
  <c r="M54" i="11" s="1"/>
  <c r="G54" i="11"/>
  <c r="K53" i="11"/>
  <c r="P53" i="11" s="1"/>
  <c r="J53" i="11"/>
  <c r="O53" i="11" s="1"/>
  <c r="I53" i="11"/>
  <c r="N53" i="11" s="1"/>
  <c r="H53" i="11"/>
  <c r="M53" i="11" s="1"/>
  <c r="G53" i="11"/>
  <c r="AA52" i="11"/>
  <c r="K52" i="11"/>
  <c r="P52" i="11" s="1"/>
  <c r="J52" i="11"/>
  <c r="O52" i="11" s="1"/>
  <c r="I52" i="11"/>
  <c r="N52" i="11" s="1"/>
  <c r="H52" i="11"/>
  <c r="M52" i="11" s="1"/>
  <c r="G52" i="11"/>
  <c r="K51" i="11"/>
  <c r="P51" i="11" s="1"/>
  <c r="J51" i="11"/>
  <c r="O51" i="11" s="1"/>
  <c r="I51" i="11"/>
  <c r="N51" i="11" s="1"/>
  <c r="H51" i="11"/>
  <c r="M51" i="11" s="1"/>
  <c r="G51" i="11"/>
  <c r="K50" i="11"/>
  <c r="P50" i="11" s="1"/>
  <c r="J50" i="11"/>
  <c r="O50" i="11" s="1"/>
  <c r="I50" i="11"/>
  <c r="N50" i="11" s="1"/>
  <c r="H50" i="11"/>
  <c r="M50" i="11" s="1"/>
  <c r="G50" i="11"/>
  <c r="K49" i="11"/>
  <c r="P49" i="11" s="1"/>
  <c r="J49" i="11"/>
  <c r="O49" i="11" s="1"/>
  <c r="I49" i="11"/>
  <c r="N49" i="11" s="1"/>
  <c r="H49" i="11"/>
  <c r="M49" i="11" s="1"/>
  <c r="G49" i="11"/>
  <c r="K48" i="11"/>
  <c r="P48" i="11" s="1"/>
  <c r="J48" i="11"/>
  <c r="O48" i="11" s="1"/>
  <c r="I48" i="11"/>
  <c r="N48" i="11" s="1"/>
  <c r="H48" i="11"/>
  <c r="M48" i="11" s="1"/>
  <c r="G48" i="11"/>
  <c r="K47" i="11"/>
  <c r="P47" i="11" s="1"/>
  <c r="J47" i="11"/>
  <c r="O47" i="11" s="1"/>
  <c r="I47" i="11"/>
  <c r="N47" i="11" s="1"/>
  <c r="H47" i="11"/>
  <c r="M47" i="11" s="1"/>
  <c r="G47" i="11"/>
  <c r="K46" i="11"/>
  <c r="P46" i="11" s="1"/>
  <c r="J46" i="11"/>
  <c r="O46" i="11" s="1"/>
  <c r="I46" i="11"/>
  <c r="N46" i="11" s="1"/>
  <c r="H46" i="11"/>
  <c r="M46" i="11" s="1"/>
  <c r="G46" i="11"/>
  <c r="K45" i="11"/>
  <c r="P45" i="11" s="1"/>
  <c r="J45" i="11"/>
  <c r="O45" i="11" s="1"/>
  <c r="I45" i="11"/>
  <c r="N45" i="11" s="1"/>
  <c r="H45" i="11"/>
  <c r="M45" i="11" s="1"/>
  <c r="G45" i="11"/>
  <c r="AA44" i="11"/>
  <c r="AA92" i="11" s="1"/>
  <c r="K44" i="11"/>
  <c r="P44" i="11" s="1"/>
  <c r="J44" i="11"/>
  <c r="O44" i="11" s="1"/>
  <c r="I44" i="11"/>
  <c r="N44" i="11" s="1"/>
  <c r="H44" i="11"/>
  <c r="M44" i="11" s="1"/>
  <c r="G44" i="11"/>
  <c r="AA43" i="11"/>
  <c r="K43" i="11"/>
  <c r="P43" i="11" s="1"/>
  <c r="J43" i="11"/>
  <c r="O43" i="11" s="1"/>
  <c r="I43" i="11"/>
  <c r="N43" i="11" s="1"/>
  <c r="H43" i="11"/>
  <c r="M43" i="11" s="1"/>
  <c r="G43" i="11"/>
  <c r="K42" i="11"/>
  <c r="P42" i="11" s="1"/>
  <c r="J42" i="11"/>
  <c r="O42" i="11" s="1"/>
  <c r="I42" i="11"/>
  <c r="N42" i="11" s="1"/>
  <c r="H42" i="11"/>
  <c r="M42" i="11" s="1"/>
  <c r="G42" i="11"/>
  <c r="AA41" i="11"/>
  <c r="K41" i="11"/>
  <c r="P41" i="11" s="1"/>
  <c r="J41" i="11"/>
  <c r="O41" i="11" s="1"/>
  <c r="I41" i="11"/>
  <c r="N41" i="11" s="1"/>
  <c r="H41" i="11"/>
  <c r="M41" i="11" s="1"/>
  <c r="G41" i="11"/>
  <c r="AA40" i="11"/>
  <c r="K40" i="11"/>
  <c r="P40" i="11" s="1"/>
  <c r="J40" i="11"/>
  <c r="O40" i="11" s="1"/>
  <c r="I40" i="11"/>
  <c r="N40" i="11" s="1"/>
  <c r="H40" i="11"/>
  <c r="M40" i="11" s="1"/>
  <c r="G40" i="11"/>
  <c r="K39" i="11"/>
  <c r="P39" i="11" s="1"/>
  <c r="J39" i="11"/>
  <c r="O39" i="11" s="1"/>
  <c r="I39" i="11"/>
  <c r="N39" i="11" s="1"/>
  <c r="H39" i="11"/>
  <c r="M39" i="11" s="1"/>
  <c r="G39" i="11"/>
  <c r="K38" i="11"/>
  <c r="P38" i="11" s="1"/>
  <c r="J38" i="11"/>
  <c r="O38" i="11" s="1"/>
  <c r="I38" i="11"/>
  <c r="N38" i="11" s="1"/>
  <c r="H38" i="11"/>
  <c r="M38" i="11" s="1"/>
  <c r="G38" i="11"/>
  <c r="K37" i="11"/>
  <c r="P37" i="11" s="1"/>
  <c r="J37" i="11"/>
  <c r="O37" i="11" s="1"/>
  <c r="I37" i="11"/>
  <c r="N37" i="11" s="1"/>
  <c r="H37" i="11"/>
  <c r="M37" i="11" s="1"/>
  <c r="G37" i="11"/>
  <c r="K36" i="11"/>
  <c r="P36" i="11" s="1"/>
  <c r="J36" i="11"/>
  <c r="O36" i="11" s="1"/>
  <c r="I36" i="11"/>
  <c r="N36" i="11" s="1"/>
  <c r="H36" i="11"/>
  <c r="M36" i="11" s="1"/>
  <c r="G36" i="11"/>
  <c r="AA35" i="11"/>
  <c r="K35" i="11"/>
  <c r="P35" i="11" s="1"/>
  <c r="J35" i="11"/>
  <c r="O35" i="11" s="1"/>
  <c r="I35" i="11"/>
  <c r="N35" i="11" s="1"/>
  <c r="H35" i="11"/>
  <c r="M35" i="11" s="1"/>
  <c r="G35" i="11"/>
  <c r="K34" i="11"/>
  <c r="P34" i="11" s="1"/>
  <c r="J34" i="11"/>
  <c r="O34" i="11" s="1"/>
  <c r="I34" i="11"/>
  <c r="N34" i="11" s="1"/>
  <c r="H34" i="11"/>
  <c r="M34" i="11" s="1"/>
  <c r="G34" i="11"/>
  <c r="K33" i="11"/>
  <c r="P33" i="11" s="1"/>
  <c r="J33" i="11"/>
  <c r="O33" i="11" s="1"/>
  <c r="I33" i="11"/>
  <c r="N33" i="11" s="1"/>
  <c r="H33" i="11"/>
  <c r="M33" i="11" s="1"/>
  <c r="G33" i="11"/>
  <c r="AA32" i="11"/>
  <c r="K32" i="11"/>
  <c r="P32" i="11" s="1"/>
  <c r="J32" i="11"/>
  <c r="O32" i="11" s="1"/>
  <c r="I32" i="11"/>
  <c r="N32" i="11" s="1"/>
  <c r="H32" i="11"/>
  <c r="M32" i="11" s="1"/>
  <c r="G32" i="11"/>
  <c r="K31" i="11"/>
  <c r="P31" i="11" s="1"/>
  <c r="J31" i="11"/>
  <c r="O31" i="11" s="1"/>
  <c r="I31" i="11"/>
  <c r="N31" i="11" s="1"/>
  <c r="H31" i="11"/>
  <c r="M31" i="11" s="1"/>
  <c r="G31" i="11"/>
  <c r="AA30" i="11"/>
  <c r="K30" i="11"/>
  <c r="P30" i="11" s="1"/>
  <c r="J30" i="11"/>
  <c r="O30" i="11" s="1"/>
  <c r="I30" i="11"/>
  <c r="N30" i="11" s="1"/>
  <c r="H30" i="11"/>
  <c r="M30" i="11" s="1"/>
  <c r="G30" i="11"/>
  <c r="AA29" i="11"/>
  <c r="K29" i="11"/>
  <c r="P29" i="11" s="1"/>
  <c r="J29" i="11"/>
  <c r="O29" i="11" s="1"/>
  <c r="I29" i="11"/>
  <c r="N29" i="11" s="1"/>
  <c r="H29" i="11"/>
  <c r="M29" i="11" s="1"/>
  <c r="G29" i="11"/>
  <c r="AA28" i="11"/>
  <c r="K28" i="11"/>
  <c r="P28" i="11" s="1"/>
  <c r="J28" i="11"/>
  <c r="O28" i="11" s="1"/>
  <c r="I28" i="11"/>
  <c r="N28" i="11" s="1"/>
  <c r="H28" i="11"/>
  <c r="M28" i="11" s="1"/>
  <c r="G28" i="11"/>
  <c r="AA27" i="11"/>
  <c r="K27" i="11"/>
  <c r="P27" i="11" s="1"/>
  <c r="J27" i="11"/>
  <c r="O27" i="11" s="1"/>
  <c r="I27" i="11"/>
  <c r="N27" i="11" s="1"/>
  <c r="H27" i="11"/>
  <c r="M27" i="11" s="1"/>
  <c r="G27" i="11"/>
  <c r="AA26" i="11"/>
  <c r="K26" i="11"/>
  <c r="P26" i="11" s="1"/>
  <c r="J26" i="11"/>
  <c r="O26" i="11" s="1"/>
  <c r="I26" i="11"/>
  <c r="N26" i="11" s="1"/>
  <c r="H26" i="11"/>
  <c r="M26" i="11" s="1"/>
  <c r="G26" i="11"/>
  <c r="AA25" i="11"/>
  <c r="K25" i="11"/>
  <c r="P25" i="11" s="1"/>
  <c r="J25" i="11"/>
  <c r="O25" i="11" s="1"/>
  <c r="I25" i="11"/>
  <c r="N25" i="11" s="1"/>
  <c r="H25" i="11"/>
  <c r="M25" i="11" s="1"/>
  <c r="G25" i="11"/>
  <c r="AA24" i="11"/>
  <c r="K24" i="11"/>
  <c r="P24" i="11" s="1"/>
  <c r="J24" i="11"/>
  <c r="O24" i="11" s="1"/>
  <c r="I24" i="11"/>
  <c r="N24" i="11" s="1"/>
  <c r="H24" i="11"/>
  <c r="M24" i="11" s="1"/>
  <c r="G24" i="11"/>
  <c r="AA23" i="11"/>
  <c r="G23" i="11"/>
  <c r="AA22" i="11"/>
  <c r="K22" i="11"/>
  <c r="P22" i="11" s="1"/>
  <c r="J22" i="11"/>
  <c r="O22" i="11" s="1"/>
  <c r="I22" i="11"/>
  <c r="N22" i="11" s="1"/>
  <c r="H22" i="11"/>
  <c r="M22" i="11" s="1"/>
  <c r="G22" i="11"/>
  <c r="AA21" i="11"/>
  <c r="K21" i="11"/>
  <c r="P21" i="11" s="1"/>
  <c r="J21" i="11"/>
  <c r="O21" i="11" s="1"/>
  <c r="I21" i="11"/>
  <c r="N21" i="11" s="1"/>
  <c r="H21" i="11"/>
  <c r="M21" i="11" s="1"/>
  <c r="G21" i="11"/>
  <c r="AA20" i="11"/>
  <c r="K20" i="11"/>
  <c r="P20" i="11" s="1"/>
  <c r="J20" i="11"/>
  <c r="O20" i="11" s="1"/>
  <c r="I20" i="11"/>
  <c r="N20" i="11" s="1"/>
  <c r="H20" i="11"/>
  <c r="M20" i="11" s="1"/>
  <c r="G20" i="11"/>
  <c r="AA19" i="11"/>
  <c r="K19" i="11"/>
  <c r="P19" i="11" s="1"/>
  <c r="J19" i="11"/>
  <c r="O19" i="11" s="1"/>
  <c r="I19" i="11"/>
  <c r="N19" i="11" s="1"/>
  <c r="H19" i="11"/>
  <c r="M19" i="11" s="1"/>
  <c r="G19" i="11"/>
  <c r="AA18" i="11"/>
  <c r="K18" i="11"/>
  <c r="P18" i="11" s="1"/>
  <c r="J18" i="11"/>
  <c r="O18" i="11" s="1"/>
  <c r="I18" i="11"/>
  <c r="N18" i="11" s="1"/>
  <c r="H18" i="11"/>
  <c r="M18" i="11" s="1"/>
  <c r="G18" i="11"/>
  <c r="AA17" i="11"/>
  <c r="K17" i="11"/>
  <c r="P17" i="11" s="1"/>
  <c r="J17" i="11"/>
  <c r="O17" i="11" s="1"/>
  <c r="I17" i="11"/>
  <c r="N17" i="11" s="1"/>
  <c r="H17" i="11"/>
  <c r="M17" i="11" s="1"/>
  <c r="G17" i="11"/>
  <c r="K16" i="11"/>
  <c r="P16" i="11" s="1"/>
  <c r="J16" i="11"/>
  <c r="O16" i="11" s="1"/>
  <c r="I16" i="11"/>
  <c r="N16" i="11" s="1"/>
  <c r="H16" i="11"/>
  <c r="M16" i="11" s="1"/>
  <c r="G16" i="11"/>
  <c r="AA15" i="11"/>
  <c r="K15" i="11"/>
  <c r="P15" i="11" s="1"/>
  <c r="J15" i="11"/>
  <c r="O15" i="11" s="1"/>
  <c r="I15" i="11"/>
  <c r="N15" i="11" s="1"/>
  <c r="H15" i="11"/>
  <c r="M15" i="11" s="1"/>
  <c r="G15" i="11"/>
  <c r="AA14" i="11"/>
  <c r="K14" i="11"/>
  <c r="P14" i="11" s="1"/>
  <c r="J14" i="11"/>
  <c r="O14" i="11" s="1"/>
  <c r="I14" i="11"/>
  <c r="N14" i="11" s="1"/>
  <c r="H14" i="11"/>
  <c r="M14" i="11" s="1"/>
  <c r="G14" i="11"/>
  <c r="AA13" i="11"/>
  <c r="K13" i="11"/>
  <c r="P13" i="11" s="1"/>
  <c r="J13" i="11"/>
  <c r="O13" i="11" s="1"/>
  <c r="I13" i="11"/>
  <c r="N13" i="11" s="1"/>
  <c r="H13" i="11"/>
  <c r="M13" i="11" s="1"/>
  <c r="G13" i="11"/>
  <c r="AA12" i="11"/>
  <c r="K12" i="11"/>
  <c r="P12" i="11" s="1"/>
  <c r="J12" i="11"/>
  <c r="O12" i="11" s="1"/>
  <c r="I12" i="11"/>
  <c r="N12" i="11" s="1"/>
  <c r="H12" i="11"/>
  <c r="M12" i="11" s="1"/>
  <c r="G12" i="11"/>
  <c r="AA11" i="11"/>
  <c r="K11" i="11"/>
  <c r="P11" i="11" s="1"/>
  <c r="J11" i="11"/>
  <c r="O11" i="11" s="1"/>
  <c r="I11" i="11"/>
  <c r="N11" i="11" s="1"/>
  <c r="H11" i="11"/>
  <c r="M11" i="11" s="1"/>
  <c r="G11" i="11"/>
  <c r="AA10" i="11"/>
  <c r="K10" i="11"/>
  <c r="P10" i="11" s="1"/>
  <c r="J10" i="11"/>
  <c r="O10" i="11" s="1"/>
  <c r="I10" i="11"/>
  <c r="N10" i="11" s="1"/>
  <c r="H10" i="11"/>
  <c r="M10" i="11" s="1"/>
  <c r="G10" i="11"/>
  <c r="AA9" i="11"/>
  <c r="K9" i="11"/>
  <c r="P9" i="11" s="1"/>
  <c r="J9" i="11"/>
  <c r="O9" i="11" s="1"/>
  <c r="I9" i="11"/>
  <c r="N9" i="11" s="1"/>
  <c r="H9" i="11"/>
  <c r="M9" i="11" s="1"/>
  <c r="G9" i="11"/>
  <c r="AA8" i="11"/>
  <c r="K8" i="11"/>
  <c r="P8" i="11" s="1"/>
  <c r="J8" i="11"/>
  <c r="O8" i="11" s="1"/>
  <c r="I8" i="11"/>
  <c r="N8" i="11" s="1"/>
  <c r="H8" i="11"/>
  <c r="M8" i="11" s="1"/>
  <c r="G8" i="11"/>
  <c r="AA7" i="11"/>
  <c r="K7" i="11"/>
  <c r="P7" i="11" s="1"/>
  <c r="J7" i="11"/>
  <c r="O7" i="11" s="1"/>
  <c r="I7" i="11"/>
  <c r="N7" i="11" s="1"/>
  <c r="H7" i="11"/>
  <c r="M7" i="11" s="1"/>
  <c r="G7" i="11"/>
  <c r="AA6" i="11"/>
  <c r="K6" i="11"/>
  <c r="P6" i="11" s="1"/>
  <c r="J6" i="11"/>
  <c r="O6" i="11" s="1"/>
  <c r="I6" i="11"/>
  <c r="N6" i="11" s="1"/>
  <c r="H6" i="11"/>
  <c r="M6" i="11" s="1"/>
  <c r="G6" i="11"/>
  <c r="AA5" i="11"/>
  <c r="K5" i="11"/>
  <c r="P5" i="11" s="1"/>
  <c r="J5" i="11"/>
  <c r="O5" i="11" s="1"/>
  <c r="I5" i="11"/>
  <c r="N5" i="11" s="1"/>
  <c r="H5" i="11"/>
  <c r="M5" i="11" s="1"/>
  <c r="G5" i="11"/>
  <c r="AA4" i="11"/>
  <c r="K4" i="11"/>
  <c r="P4" i="11" s="1"/>
  <c r="J4" i="11"/>
  <c r="O4" i="11" s="1"/>
  <c r="I4" i="11"/>
  <c r="N4" i="11" s="1"/>
  <c r="H4" i="11"/>
  <c r="M4" i="11" s="1"/>
  <c r="G4" i="11"/>
  <c r="AA79" i="11" l="1"/>
  <c r="AA95" i="11"/>
  <c r="AA90" i="11"/>
  <c r="N89" i="11"/>
  <c r="AA81" i="11"/>
  <c r="AA78" i="11"/>
  <c r="AA91" i="11"/>
  <c r="AA85" i="11"/>
  <c r="N78" i="11"/>
  <c r="M93" i="11"/>
  <c r="O85" i="11"/>
  <c r="P95" i="11"/>
  <c r="O78" i="11"/>
  <c r="P90" i="11"/>
  <c r="P94" i="11"/>
  <c r="O79" i="11"/>
  <c r="O89" i="11"/>
  <c r="O90" i="11"/>
  <c r="O80" i="11"/>
  <c r="P91" i="11"/>
  <c r="P81" i="11"/>
  <c r="O94" i="11"/>
  <c r="O84" i="11"/>
  <c r="M77" i="11"/>
  <c r="M87" i="11"/>
  <c r="M92" i="11"/>
  <c r="M82" i="11"/>
  <c r="N93" i="11"/>
  <c r="N83" i="11"/>
  <c r="P87" i="11"/>
  <c r="P77" i="11"/>
  <c r="M79" i="11"/>
  <c r="M89" i="11"/>
  <c r="M90" i="11"/>
  <c r="M80" i="11"/>
  <c r="N91" i="11"/>
  <c r="N81" i="11"/>
  <c r="M94" i="11"/>
  <c r="M84" i="11"/>
  <c r="N87" i="11"/>
  <c r="N77" i="11"/>
  <c r="P78" i="11"/>
  <c r="P88" i="11"/>
  <c r="O77" i="11"/>
  <c r="O87" i="11"/>
  <c r="O92" i="11"/>
  <c r="O82" i="11"/>
  <c r="P93" i="11"/>
  <c r="P83" i="11"/>
  <c r="N95" i="11"/>
  <c r="N85" i="11"/>
  <c r="AA80" i="11"/>
  <c r="AA89" i="11"/>
  <c r="P80" i="11"/>
  <c r="O81" i="11"/>
  <c r="P82" i="11"/>
  <c r="P92" i="11"/>
  <c r="O83" i="11"/>
  <c r="O93" i="11"/>
  <c r="AA83" i="11"/>
  <c r="N84" i="11"/>
  <c r="N94" i="11"/>
  <c r="M85" i="11"/>
  <c r="M95" i="11"/>
  <c r="AA82" i="11"/>
  <c r="O91" i="11"/>
  <c r="N79" i="11"/>
  <c r="P85" i="11"/>
  <c r="N88" i="11"/>
  <c r="M88" i="11"/>
  <c r="AA77" i="11"/>
  <c r="O88" i="11"/>
  <c r="AA88" i="11"/>
  <c r="P89" i="11"/>
  <c r="N80" i="11"/>
  <c r="M81" i="11"/>
  <c r="M91" i="11"/>
  <c r="N82" i="11"/>
  <c r="M83" i="11"/>
  <c r="P84" i="11"/>
  <c r="M78" i="11"/>
  <c r="P79" i="11"/>
  <c r="AA87" i="11"/>
  <c r="N90" i="11"/>
  <c r="N92" i="11"/>
  <c r="O95" i="11"/>
  <c r="AA93" i="11"/>
  <c r="K158" i="10" l="1"/>
  <c r="O174" i="10"/>
  <c r="N174" i="10"/>
  <c r="M174" i="10"/>
  <c r="L174" i="10"/>
  <c r="K174" i="10"/>
  <c r="J174" i="10"/>
  <c r="I174" i="10"/>
  <c r="H174" i="10"/>
  <c r="G174" i="10"/>
  <c r="O173" i="10"/>
  <c r="N173" i="10"/>
  <c r="M173" i="10"/>
  <c r="L173" i="10"/>
  <c r="K173" i="10"/>
  <c r="J173" i="10"/>
  <c r="I173" i="10"/>
  <c r="H173" i="10"/>
  <c r="G173" i="10"/>
  <c r="O172" i="10"/>
  <c r="N172" i="10"/>
  <c r="M172" i="10"/>
  <c r="L172" i="10"/>
  <c r="K172" i="10"/>
  <c r="J172" i="10"/>
  <c r="I172" i="10"/>
  <c r="H172" i="10"/>
  <c r="G172" i="10"/>
  <c r="O171" i="10"/>
  <c r="N171" i="10"/>
  <c r="M171" i="10"/>
  <c r="L171" i="10"/>
  <c r="K171" i="10"/>
  <c r="J171" i="10"/>
  <c r="I171" i="10"/>
  <c r="H171" i="10"/>
  <c r="G171" i="10"/>
  <c r="O170" i="10"/>
  <c r="N170" i="10"/>
  <c r="M170" i="10"/>
  <c r="L170" i="10"/>
  <c r="K170" i="10"/>
  <c r="J170" i="10"/>
  <c r="I170" i="10"/>
  <c r="H170" i="10"/>
  <c r="G170" i="10"/>
  <c r="O169" i="10"/>
  <c r="N169" i="10"/>
  <c r="M169" i="10"/>
  <c r="L169" i="10"/>
  <c r="K169" i="10"/>
  <c r="J169" i="10"/>
  <c r="I169" i="10"/>
  <c r="H169" i="10"/>
  <c r="G169" i="10"/>
  <c r="O168" i="10"/>
  <c r="N168" i="10"/>
  <c r="M168" i="10"/>
  <c r="L168" i="10"/>
  <c r="K168" i="10"/>
  <c r="J168" i="10"/>
  <c r="I168" i="10"/>
  <c r="H168" i="10"/>
  <c r="G168" i="10"/>
  <c r="O167" i="10"/>
  <c r="N167" i="10"/>
  <c r="M167" i="10"/>
  <c r="L167" i="10"/>
  <c r="K167" i="10"/>
  <c r="J167" i="10"/>
  <c r="I167" i="10"/>
  <c r="H167" i="10"/>
  <c r="G167" i="10"/>
  <c r="O166" i="10"/>
  <c r="N166" i="10"/>
  <c r="M166" i="10"/>
  <c r="L166" i="10"/>
  <c r="K166" i="10"/>
  <c r="J166" i="10"/>
  <c r="I166" i="10"/>
  <c r="H166" i="10"/>
  <c r="G166" i="10"/>
  <c r="O165" i="10"/>
  <c r="N165" i="10"/>
  <c r="M165" i="10"/>
  <c r="L165" i="10"/>
  <c r="K165" i="10"/>
  <c r="J165" i="10"/>
  <c r="I165" i="10"/>
  <c r="H165" i="10"/>
  <c r="G165" i="10"/>
  <c r="O164" i="10"/>
  <c r="N164" i="10"/>
  <c r="M164" i="10"/>
  <c r="L164" i="10"/>
  <c r="K164" i="10"/>
  <c r="J164" i="10"/>
  <c r="I164" i="10"/>
  <c r="H164" i="10"/>
  <c r="G164" i="10"/>
  <c r="O163" i="10"/>
  <c r="N163" i="10"/>
  <c r="M163" i="10"/>
  <c r="L163" i="10"/>
  <c r="K163" i="10"/>
  <c r="J163" i="10"/>
  <c r="I163" i="10"/>
  <c r="H163" i="10"/>
  <c r="G163" i="10"/>
  <c r="O162" i="10"/>
  <c r="N162" i="10"/>
  <c r="M162" i="10"/>
  <c r="L162" i="10"/>
  <c r="K162" i="10"/>
  <c r="J162" i="10"/>
  <c r="I162" i="10"/>
  <c r="H162" i="10"/>
  <c r="G162" i="10"/>
  <c r="O161" i="10"/>
  <c r="N161" i="10"/>
  <c r="M161" i="10"/>
  <c r="L161" i="10"/>
  <c r="K161" i="10"/>
  <c r="J161" i="10"/>
  <c r="I161" i="10"/>
  <c r="H161" i="10"/>
  <c r="G161" i="10"/>
  <c r="O160" i="10"/>
  <c r="N160" i="10"/>
  <c r="M160" i="10"/>
  <c r="L160" i="10"/>
  <c r="K160" i="10"/>
  <c r="J160" i="10"/>
  <c r="I160" i="10"/>
  <c r="H160" i="10"/>
  <c r="G160" i="10"/>
  <c r="O159" i="10"/>
  <c r="N159" i="10"/>
  <c r="M159" i="10"/>
  <c r="L159" i="10"/>
  <c r="K159" i="10"/>
  <c r="J159" i="10"/>
  <c r="I159" i="10"/>
  <c r="H159" i="10"/>
  <c r="G159" i="10"/>
  <c r="O158" i="10"/>
  <c r="N158" i="10"/>
  <c r="M158" i="10"/>
  <c r="L158" i="10"/>
  <c r="J158" i="10"/>
  <c r="I158" i="10"/>
  <c r="H158" i="10"/>
  <c r="G158" i="10"/>
  <c r="O157" i="10"/>
  <c r="N157" i="10"/>
  <c r="M157" i="10"/>
  <c r="L157" i="10"/>
  <c r="K157" i="10"/>
  <c r="J157" i="10"/>
  <c r="I157" i="10"/>
  <c r="H157" i="10"/>
  <c r="G157" i="10"/>
  <c r="P466" i="9" l="1"/>
  <c r="K598" i="9"/>
  <c r="K18" i="9" l="1"/>
  <c r="J18" i="9"/>
  <c r="B18" i="9"/>
  <c r="AA466" i="9" l="1"/>
  <c r="AG611" i="9"/>
  <c r="AF611" i="9"/>
  <c r="AE611" i="9"/>
  <c r="AD611" i="9"/>
  <c r="AC611" i="9"/>
  <c r="AB611" i="9"/>
  <c r="AA611" i="9"/>
  <c r="Z611" i="9"/>
  <c r="Y611" i="9"/>
  <c r="X611" i="9"/>
  <c r="W611" i="9"/>
  <c r="V611" i="9"/>
  <c r="U611" i="9"/>
  <c r="T611" i="9"/>
  <c r="S611" i="9"/>
  <c r="R611" i="9"/>
  <c r="Q611" i="9"/>
  <c r="P611" i="9"/>
  <c r="O611" i="9"/>
  <c r="N611" i="9"/>
  <c r="M611" i="9"/>
  <c r="L611" i="9"/>
  <c r="K611" i="9"/>
  <c r="J611" i="9"/>
  <c r="I611" i="9"/>
  <c r="H611" i="9"/>
  <c r="G611" i="9"/>
  <c r="F611" i="9"/>
  <c r="E611" i="9"/>
  <c r="D611" i="9"/>
  <c r="C611" i="9"/>
  <c r="B611" i="9"/>
  <c r="AG597" i="9"/>
  <c r="AF597" i="9"/>
  <c r="AE597" i="9"/>
  <c r="AD597" i="9"/>
  <c r="AC597" i="9"/>
  <c r="AB597" i="9"/>
  <c r="AA597" i="9"/>
  <c r="Z597" i="9"/>
  <c r="Y597" i="9"/>
  <c r="X597" i="9"/>
  <c r="W597" i="9"/>
  <c r="V597" i="9"/>
  <c r="U597" i="9"/>
  <c r="T597" i="9"/>
  <c r="S597" i="9"/>
  <c r="R597" i="9"/>
  <c r="Q597" i="9"/>
  <c r="P597" i="9"/>
  <c r="O597" i="9"/>
  <c r="N597" i="9"/>
  <c r="M597" i="9"/>
  <c r="L597" i="9"/>
  <c r="K597" i="9"/>
  <c r="J597" i="9"/>
  <c r="I597" i="9"/>
  <c r="H597" i="9"/>
  <c r="G597" i="9"/>
  <c r="F597" i="9"/>
  <c r="E597" i="9"/>
  <c r="D597" i="9"/>
  <c r="C597" i="9"/>
  <c r="B597" i="9"/>
  <c r="AG582" i="9"/>
  <c r="AF582" i="9"/>
  <c r="AE582" i="9"/>
  <c r="AD582" i="9"/>
  <c r="AC582" i="9"/>
  <c r="AB582" i="9"/>
  <c r="AA582" i="9"/>
  <c r="Z582" i="9"/>
  <c r="Y582" i="9"/>
  <c r="X582" i="9"/>
  <c r="W582" i="9"/>
  <c r="V582" i="9"/>
  <c r="U582" i="9"/>
  <c r="T582" i="9"/>
  <c r="S582" i="9"/>
  <c r="R582" i="9"/>
  <c r="Q582" i="9"/>
  <c r="P582" i="9"/>
  <c r="O582" i="9"/>
  <c r="N582" i="9"/>
  <c r="M582" i="9"/>
  <c r="L582" i="9"/>
  <c r="K582" i="9"/>
  <c r="J582" i="9"/>
  <c r="I582" i="9"/>
  <c r="H582" i="9"/>
  <c r="G582" i="9"/>
  <c r="F582" i="9"/>
  <c r="E582" i="9"/>
  <c r="D582" i="9"/>
  <c r="C582" i="9"/>
  <c r="B582" i="9"/>
  <c r="AG568" i="9"/>
  <c r="AF568" i="9"/>
  <c r="AE568" i="9"/>
  <c r="AD568" i="9"/>
  <c r="AC568" i="9"/>
  <c r="AB568" i="9"/>
  <c r="AA568" i="9"/>
  <c r="Z568" i="9"/>
  <c r="AA569" i="9" s="1"/>
  <c r="Y568" i="9"/>
  <c r="X568" i="9"/>
  <c r="W568" i="9"/>
  <c r="V568" i="9"/>
  <c r="U568" i="9"/>
  <c r="T568" i="9"/>
  <c r="S568" i="9"/>
  <c r="R568" i="9"/>
  <c r="S569" i="9" s="1"/>
  <c r="Q568" i="9"/>
  <c r="P568" i="9"/>
  <c r="O568" i="9"/>
  <c r="N568" i="9"/>
  <c r="M568" i="9"/>
  <c r="L568" i="9"/>
  <c r="K568" i="9"/>
  <c r="J568" i="9"/>
  <c r="I568" i="9"/>
  <c r="H568" i="9"/>
  <c r="G568" i="9"/>
  <c r="F568" i="9"/>
  <c r="E568" i="9"/>
  <c r="D568" i="9"/>
  <c r="C568" i="9"/>
  <c r="B568" i="9"/>
  <c r="C569" i="9" s="1"/>
  <c r="AG553" i="9"/>
  <c r="AF553" i="9"/>
  <c r="AE553" i="9"/>
  <c r="AD553" i="9"/>
  <c r="AC553" i="9"/>
  <c r="AB553" i="9"/>
  <c r="AA553" i="9"/>
  <c r="Z553" i="9"/>
  <c r="Y553" i="9"/>
  <c r="X553" i="9"/>
  <c r="W553" i="9"/>
  <c r="V553" i="9"/>
  <c r="U553" i="9"/>
  <c r="T553" i="9"/>
  <c r="S553" i="9"/>
  <c r="R553" i="9"/>
  <c r="Q553" i="9"/>
  <c r="P553" i="9"/>
  <c r="O553" i="9"/>
  <c r="N553" i="9"/>
  <c r="M553" i="9"/>
  <c r="L553" i="9"/>
  <c r="K553" i="9"/>
  <c r="J553" i="9"/>
  <c r="I553" i="9"/>
  <c r="H553" i="9"/>
  <c r="G553" i="9"/>
  <c r="F553" i="9"/>
  <c r="E553" i="9"/>
  <c r="D553" i="9"/>
  <c r="C553" i="9"/>
  <c r="B553" i="9"/>
  <c r="AG539" i="9"/>
  <c r="AF539" i="9"/>
  <c r="AE539" i="9"/>
  <c r="AD539" i="9"/>
  <c r="AC539" i="9"/>
  <c r="AB539" i="9"/>
  <c r="AA539" i="9"/>
  <c r="Z539" i="9"/>
  <c r="Y539" i="9"/>
  <c r="X539" i="9"/>
  <c r="W539" i="9"/>
  <c r="V539" i="9"/>
  <c r="U539" i="9"/>
  <c r="T539" i="9"/>
  <c r="S539" i="9"/>
  <c r="R539" i="9"/>
  <c r="Q539" i="9"/>
  <c r="P539" i="9"/>
  <c r="O539" i="9"/>
  <c r="N539" i="9"/>
  <c r="M539" i="9"/>
  <c r="L539" i="9"/>
  <c r="K539" i="9"/>
  <c r="J539" i="9"/>
  <c r="I539" i="9"/>
  <c r="H539" i="9"/>
  <c r="G539" i="9"/>
  <c r="F539" i="9"/>
  <c r="E539" i="9"/>
  <c r="D539" i="9"/>
  <c r="C539" i="9"/>
  <c r="B539" i="9"/>
  <c r="AG524" i="9"/>
  <c r="AF524" i="9"/>
  <c r="AE524" i="9"/>
  <c r="AD524" i="9"/>
  <c r="AC524" i="9"/>
  <c r="AB524" i="9"/>
  <c r="AA524" i="9"/>
  <c r="Z524" i="9"/>
  <c r="Y524" i="9"/>
  <c r="X524" i="9"/>
  <c r="W524" i="9"/>
  <c r="V524" i="9"/>
  <c r="U524" i="9"/>
  <c r="T524" i="9"/>
  <c r="S524" i="9"/>
  <c r="R524" i="9"/>
  <c r="Q524" i="9"/>
  <c r="P524" i="9"/>
  <c r="O524" i="9"/>
  <c r="N524" i="9"/>
  <c r="M524" i="9"/>
  <c r="L524" i="9"/>
  <c r="K524" i="9"/>
  <c r="J524" i="9"/>
  <c r="I524" i="9"/>
  <c r="H524" i="9"/>
  <c r="G524" i="9"/>
  <c r="F524" i="9"/>
  <c r="E524" i="9"/>
  <c r="D524" i="9"/>
  <c r="C524" i="9"/>
  <c r="B524" i="9"/>
  <c r="AG510" i="9"/>
  <c r="AF510" i="9"/>
  <c r="AE510" i="9"/>
  <c r="AD510" i="9"/>
  <c r="AC510" i="9"/>
  <c r="AB510" i="9"/>
  <c r="AA510" i="9"/>
  <c r="Z510" i="9"/>
  <c r="Y510" i="9"/>
  <c r="X510" i="9"/>
  <c r="W510" i="9"/>
  <c r="V510" i="9"/>
  <c r="U510" i="9"/>
  <c r="T510" i="9"/>
  <c r="S510" i="9"/>
  <c r="R510" i="9"/>
  <c r="Q510" i="9"/>
  <c r="P510" i="9"/>
  <c r="O510" i="9"/>
  <c r="N510" i="9"/>
  <c r="M510" i="9"/>
  <c r="L510" i="9"/>
  <c r="K510" i="9"/>
  <c r="J510" i="9"/>
  <c r="I510" i="9"/>
  <c r="H510" i="9"/>
  <c r="G510" i="9"/>
  <c r="F510" i="9"/>
  <c r="E510" i="9"/>
  <c r="D510" i="9"/>
  <c r="C510" i="9"/>
  <c r="B510" i="9"/>
  <c r="AG495" i="9"/>
  <c r="AF495" i="9"/>
  <c r="AE495" i="9"/>
  <c r="AD495" i="9"/>
  <c r="AC495" i="9"/>
  <c r="AB495" i="9"/>
  <c r="AA495" i="9"/>
  <c r="Z495" i="9"/>
  <c r="Y495" i="9"/>
  <c r="X495" i="9"/>
  <c r="W495" i="9"/>
  <c r="V495" i="9"/>
  <c r="U495" i="9"/>
  <c r="T495" i="9"/>
  <c r="S495" i="9"/>
  <c r="R495" i="9"/>
  <c r="Q495" i="9"/>
  <c r="P495" i="9"/>
  <c r="O495" i="9"/>
  <c r="N495" i="9"/>
  <c r="M495" i="9"/>
  <c r="L495" i="9"/>
  <c r="K495" i="9"/>
  <c r="J495" i="9"/>
  <c r="I495" i="9"/>
  <c r="H495" i="9"/>
  <c r="G495" i="9"/>
  <c r="F495" i="9"/>
  <c r="E495" i="9"/>
  <c r="D495" i="9"/>
  <c r="C495" i="9"/>
  <c r="B495" i="9"/>
  <c r="AG481" i="9"/>
  <c r="AF481" i="9"/>
  <c r="AE481" i="9"/>
  <c r="AD481" i="9"/>
  <c r="AC481" i="9"/>
  <c r="AB481" i="9"/>
  <c r="AA481" i="9"/>
  <c r="Z481" i="9"/>
  <c r="Y481" i="9"/>
  <c r="X481" i="9"/>
  <c r="W481" i="9"/>
  <c r="V481" i="9"/>
  <c r="U481" i="9"/>
  <c r="T481" i="9"/>
  <c r="S481" i="9"/>
  <c r="R481" i="9"/>
  <c r="Q481" i="9"/>
  <c r="P481" i="9"/>
  <c r="O481" i="9"/>
  <c r="N481" i="9"/>
  <c r="M481" i="9"/>
  <c r="L481" i="9"/>
  <c r="K481" i="9"/>
  <c r="J481" i="9"/>
  <c r="I481" i="9"/>
  <c r="H481" i="9"/>
  <c r="G481" i="9"/>
  <c r="F481" i="9"/>
  <c r="E481" i="9"/>
  <c r="D481" i="9"/>
  <c r="C481" i="9"/>
  <c r="B481" i="9"/>
  <c r="AG466" i="9"/>
  <c r="AF466" i="9"/>
  <c r="AE466" i="9"/>
  <c r="AD466" i="9"/>
  <c r="AC466" i="9"/>
  <c r="AB466" i="9"/>
  <c r="Z466" i="9"/>
  <c r="Y466" i="9"/>
  <c r="X466" i="9"/>
  <c r="W466" i="9"/>
  <c r="V466" i="9"/>
  <c r="U466" i="9"/>
  <c r="T466" i="9"/>
  <c r="S466" i="9"/>
  <c r="R466" i="9"/>
  <c r="Q466" i="9"/>
  <c r="O466" i="9"/>
  <c r="N466" i="9"/>
  <c r="M466" i="9"/>
  <c r="L466" i="9"/>
  <c r="K466" i="9"/>
  <c r="J466" i="9"/>
  <c r="I466" i="9"/>
  <c r="H466" i="9"/>
  <c r="G466" i="9"/>
  <c r="F466" i="9"/>
  <c r="E466" i="9"/>
  <c r="D466" i="9"/>
  <c r="C466" i="9"/>
  <c r="B466" i="9"/>
  <c r="AG452" i="9"/>
  <c r="AF452" i="9"/>
  <c r="AE452" i="9"/>
  <c r="AD452" i="9"/>
  <c r="AC452" i="9"/>
  <c r="AB452" i="9"/>
  <c r="AA452" i="9"/>
  <c r="Z452" i="9"/>
  <c r="Y452" i="9"/>
  <c r="X452" i="9"/>
  <c r="W452" i="9"/>
  <c r="V452" i="9"/>
  <c r="U452" i="9"/>
  <c r="T452" i="9"/>
  <c r="S452" i="9"/>
  <c r="R452" i="9"/>
  <c r="Q452" i="9"/>
  <c r="P452" i="9"/>
  <c r="O452" i="9"/>
  <c r="N452" i="9"/>
  <c r="M452" i="9"/>
  <c r="L452" i="9"/>
  <c r="K452" i="9"/>
  <c r="J452" i="9"/>
  <c r="I452" i="9"/>
  <c r="H452" i="9"/>
  <c r="G452" i="9"/>
  <c r="F452" i="9"/>
  <c r="E452" i="9"/>
  <c r="D452" i="9"/>
  <c r="C452" i="9"/>
  <c r="B452" i="9"/>
  <c r="AG437" i="9"/>
  <c r="AF437" i="9"/>
  <c r="AE437" i="9"/>
  <c r="AD437" i="9"/>
  <c r="AC437" i="9"/>
  <c r="AB437" i="9"/>
  <c r="AA437" i="9"/>
  <c r="Z437" i="9"/>
  <c r="Y437" i="9"/>
  <c r="X437" i="9"/>
  <c r="W437" i="9"/>
  <c r="V437" i="9"/>
  <c r="U437" i="9"/>
  <c r="T437" i="9"/>
  <c r="S437" i="9"/>
  <c r="R437" i="9"/>
  <c r="Q437" i="9"/>
  <c r="P437" i="9"/>
  <c r="O437" i="9"/>
  <c r="N437" i="9"/>
  <c r="M437" i="9"/>
  <c r="L437" i="9"/>
  <c r="K437" i="9"/>
  <c r="J437" i="9"/>
  <c r="I437" i="9"/>
  <c r="H437" i="9"/>
  <c r="G437" i="9"/>
  <c r="F437" i="9"/>
  <c r="E437" i="9"/>
  <c r="D437" i="9"/>
  <c r="C437" i="9"/>
  <c r="B437" i="9"/>
  <c r="AG423" i="9"/>
  <c r="AF423" i="9"/>
  <c r="AE423" i="9"/>
  <c r="AD423" i="9"/>
  <c r="AC423" i="9"/>
  <c r="AB423" i="9"/>
  <c r="AA423" i="9"/>
  <c r="Z423" i="9"/>
  <c r="Y423" i="9"/>
  <c r="X423" i="9"/>
  <c r="W423" i="9"/>
  <c r="V423" i="9"/>
  <c r="U423" i="9"/>
  <c r="T423" i="9"/>
  <c r="S423" i="9"/>
  <c r="R423" i="9"/>
  <c r="Q423" i="9"/>
  <c r="P423" i="9"/>
  <c r="O423" i="9"/>
  <c r="N423" i="9"/>
  <c r="M423" i="9"/>
  <c r="L423" i="9"/>
  <c r="K423" i="9"/>
  <c r="J423" i="9"/>
  <c r="I423" i="9"/>
  <c r="H423" i="9"/>
  <c r="G423" i="9"/>
  <c r="F423" i="9"/>
  <c r="E423" i="9"/>
  <c r="D423" i="9"/>
  <c r="C423" i="9"/>
  <c r="B423" i="9"/>
  <c r="B351" i="9"/>
  <c r="AG408" i="9"/>
  <c r="AF408" i="9"/>
  <c r="AE408" i="9"/>
  <c r="AD408" i="9"/>
  <c r="AC408" i="9"/>
  <c r="AB408" i="9"/>
  <c r="AA408" i="9"/>
  <c r="Z408" i="9"/>
  <c r="Y408" i="9"/>
  <c r="X408" i="9"/>
  <c r="W408" i="9"/>
  <c r="V408" i="9"/>
  <c r="U408" i="9"/>
  <c r="T408" i="9"/>
  <c r="S408" i="9"/>
  <c r="R408" i="9"/>
  <c r="Q408" i="9"/>
  <c r="P408" i="9"/>
  <c r="O408" i="9"/>
  <c r="N408" i="9"/>
  <c r="M408" i="9"/>
  <c r="L408" i="9"/>
  <c r="K408" i="9"/>
  <c r="J408" i="9"/>
  <c r="I408" i="9"/>
  <c r="H408" i="9"/>
  <c r="G408" i="9"/>
  <c r="F408" i="9"/>
  <c r="E408" i="9"/>
  <c r="D408" i="9"/>
  <c r="C408" i="9"/>
  <c r="B408" i="9"/>
  <c r="AG394" i="9"/>
  <c r="AF394" i="9"/>
  <c r="AE394" i="9"/>
  <c r="AD394" i="9"/>
  <c r="AC394" i="9"/>
  <c r="AB394" i="9"/>
  <c r="AA394" i="9"/>
  <c r="Z394" i="9"/>
  <c r="AA395" i="9" s="1"/>
  <c r="Y394" i="9"/>
  <c r="X394" i="9"/>
  <c r="W394" i="9"/>
  <c r="V394" i="9"/>
  <c r="U394" i="9"/>
  <c r="T394" i="9"/>
  <c r="S394" i="9"/>
  <c r="R394" i="9"/>
  <c r="S395" i="9" s="1"/>
  <c r="Q394" i="9"/>
  <c r="P394" i="9"/>
  <c r="O394" i="9"/>
  <c r="N394" i="9"/>
  <c r="M394" i="9"/>
  <c r="L394" i="9"/>
  <c r="K394" i="9"/>
  <c r="J394" i="9"/>
  <c r="K395" i="9" s="1"/>
  <c r="I394" i="9"/>
  <c r="H394" i="9"/>
  <c r="G394" i="9"/>
  <c r="F394" i="9"/>
  <c r="E394" i="9"/>
  <c r="D394" i="9"/>
  <c r="C394" i="9"/>
  <c r="B394" i="9"/>
  <c r="C395" i="9" s="1"/>
  <c r="AG379" i="9"/>
  <c r="AF379" i="9"/>
  <c r="AE379" i="9"/>
  <c r="AD379" i="9"/>
  <c r="AC379" i="9"/>
  <c r="AB379" i="9"/>
  <c r="AA379" i="9"/>
  <c r="Z379" i="9"/>
  <c r="Y379" i="9"/>
  <c r="X379" i="9"/>
  <c r="W379" i="9"/>
  <c r="V379" i="9"/>
  <c r="U379" i="9"/>
  <c r="T379" i="9"/>
  <c r="S379" i="9"/>
  <c r="R379" i="9"/>
  <c r="Q379" i="9"/>
  <c r="P379" i="9"/>
  <c r="O379" i="9"/>
  <c r="N379" i="9"/>
  <c r="M379" i="9"/>
  <c r="L379" i="9"/>
  <c r="K379" i="9"/>
  <c r="J379" i="9"/>
  <c r="I379" i="9"/>
  <c r="H379" i="9"/>
  <c r="G379" i="9"/>
  <c r="F379" i="9"/>
  <c r="E379" i="9"/>
  <c r="D379" i="9"/>
  <c r="C379" i="9"/>
  <c r="B379" i="9"/>
  <c r="AG365" i="9"/>
  <c r="AF365" i="9"/>
  <c r="AE365" i="9"/>
  <c r="AD365" i="9"/>
  <c r="AC365" i="9"/>
  <c r="AB365" i="9"/>
  <c r="AA365" i="9"/>
  <c r="Z365" i="9"/>
  <c r="Y365" i="9"/>
  <c r="X365" i="9"/>
  <c r="W365" i="9"/>
  <c r="V365" i="9"/>
  <c r="U365" i="9"/>
  <c r="T365" i="9"/>
  <c r="S365" i="9"/>
  <c r="R365" i="9"/>
  <c r="Q365" i="9"/>
  <c r="P365" i="9"/>
  <c r="O365" i="9"/>
  <c r="N365" i="9"/>
  <c r="M365" i="9"/>
  <c r="L365" i="9"/>
  <c r="K365" i="9"/>
  <c r="J365" i="9"/>
  <c r="I365" i="9"/>
  <c r="H365" i="9"/>
  <c r="G365" i="9"/>
  <c r="F365" i="9"/>
  <c r="E365" i="9"/>
  <c r="D365" i="9"/>
  <c r="C365" i="9"/>
  <c r="B365" i="9"/>
  <c r="AG350" i="9"/>
  <c r="AF350" i="9"/>
  <c r="AE350" i="9"/>
  <c r="AD350" i="9"/>
  <c r="AC350" i="9"/>
  <c r="AB350" i="9"/>
  <c r="AA350" i="9"/>
  <c r="Z350" i="9"/>
  <c r="Y350" i="9"/>
  <c r="X350" i="9"/>
  <c r="W350" i="9"/>
  <c r="V350" i="9"/>
  <c r="U350" i="9"/>
  <c r="T350" i="9"/>
  <c r="S350" i="9"/>
  <c r="R350" i="9"/>
  <c r="S351" i="9" s="1"/>
  <c r="Q350" i="9"/>
  <c r="P350" i="9"/>
  <c r="O350" i="9"/>
  <c r="N350" i="9"/>
  <c r="M350" i="9"/>
  <c r="L350" i="9"/>
  <c r="K350" i="9"/>
  <c r="J350" i="9"/>
  <c r="I350" i="9"/>
  <c r="H350" i="9"/>
  <c r="G350" i="9"/>
  <c r="F350" i="9"/>
  <c r="E350" i="9"/>
  <c r="D350" i="9"/>
  <c r="C350" i="9"/>
  <c r="B350" i="9"/>
  <c r="C351" i="9" s="1"/>
  <c r="AG336" i="9"/>
  <c r="AF336" i="9"/>
  <c r="AE336" i="9"/>
  <c r="AD336" i="9"/>
  <c r="AC336" i="9"/>
  <c r="AB336" i="9"/>
  <c r="AA336" i="9"/>
  <c r="Z336" i="9"/>
  <c r="Y336" i="9"/>
  <c r="X336" i="9"/>
  <c r="W336" i="9"/>
  <c r="V336" i="9"/>
  <c r="U336" i="9"/>
  <c r="T336" i="9"/>
  <c r="S336" i="9"/>
  <c r="R336" i="9"/>
  <c r="Q336" i="9"/>
  <c r="P336" i="9"/>
  <c r="O336" i="9"/>
  <c r="N336" i="9"/>
  <c r="M336" i="9"/>
  <c r="L336" i="9"/>
  <c r="K336" i="9"/>
  <c r="J336" i="9"/>
  <c r="I336" i="9"/>
  <c r="H336" i="9"/>
  <c r="G336" i="9"/>
  <c r="F336" i="9"/>
  <c r="E336" i="9"/>
  <c r="D336" i="9"/>
  <c r="C336" i="9"/>
  <c r="B336" i="9"/>
  <c r="AG321" i="9"/>
  <c r="AF321" i="9"/>
  <c r="AE321" i="9"/>
  <c r="AD321" i="9"/>
  <c r="AC321" i="9"/>
  <c r="AB321" i="9"/>
  <c r="AA321" i="9"/>
  <c r="Z321" i="9"/>
  <c r="Y321" i="9"/>
  <c r="X321" i="9"/>
  <c r="W321" i="9"/>
  <c r="V321" i="9"/>
  <c r="U321" i="9"/>
  <c r="T321" i="9"/>
  <c r="S321" i="9"/>
  <c r="R321" i="9"/>
  <c r="S322" i="9" s="1"/>
  <c r="Q321" i="9"/>
  <c r="P321" i="9"/>
  <c r="O321" i="9"/>
  <c r="N321" i="9"/>
  <c r="M321" i="9"/>
  <c r="L321" i="9"/>
  <c r="K321" i="9"/>
  <c r="J321" i="9"/>
  <c r="I321" i="9"/>
  <c r="H321" i="9"/>
  <c r="G321" i="9"/>
  <c r="F321" i="9"/>
  <c r="E321" i="9"/>
  <c r="D321" i="9"/>
  <c r="C321" i="9"/>
  <c r="B321" i="9"/>
  <c r="C322" i="9" s="1"/>
  <c r="AG307" i="9"/>
  <c r="AF307" i="9"/>
  <c r="AE307" i="9"/>
  <c r="AD307" i="9"/>
  <c r="AC307" i="9"/>
  <c r="AB307" i="9"/>
  <c r="AA307" i="9"/>
  <c r="Z307" i="9"/>
  <c r="Y307" i="9"/>
  <c r="X307" i="9"/>
  <c r="W307" i="9"/>
  <c r="V307" i="9"/>
  <c r="U307" i="9"/>
  <c r="T307" i="9"/>
  <c r="S307" i="9"/>
  <c r="R307" i="9"/>
  <c r="Q307" i="9"/>
  <c r="P307" i="9"/>
  <c r="O307" i="9"/>
  <c r="N307" i="9"/>
  <c r="M307" i="9"/>
  <c r="L307" i="9"/>
  <c r="K307" i="9"/>
  <c r="J307" i="9"/>
  <c r="I307" i="9"/>
  <c r="H307" i="9"/>
  <c r="G307" i="9"/>
  <c r="F307" i="9"/>
  <c r="E307" i="9"/>
  <c r="D307" i="9"/>
  <c r="C307" i="9"/>
  <c r="B307" i="9"/>
  <c r="AG292" i="9"/>
  <c r="AF292" i="9"/>
  <c r="AE292" i="9"/>
  <c r="AD292" i="9"/>
  <c r="AC292" i="9"/>
  <c r="AB292" i="9"/>
  <c r="Z292" i="9"/>
  <c r="Y292" i="9"/>
  <c r="X292" i="9"/>
  <c r="W292" i="9"/>
  <c r="V292" i="9"/>
  <c r="U292" i="9"/>
  <c r="T292" i="9"/>
  <c r="S292" i="9"/>
  <c r="R292" i="9"/>
  <c r="Q292" i="9"/>
  <c r="P292" i="9"/>
  <c r="O292" i="9"/>
  <c r="N292" i="9"/>
  <c r="M292" i="9"/>
  <c r="L292" i="9"/>
  <c r="J292" i="9"/>
  <c r="I292" i="9"/>
  <c r="H292" i="9"/>
  <c r="G292" i="9"/>
  <c r="F292" i="9"/>
  <c r="E292" i="9"/>
  <c r="D292" i="9"/>
  <c r="C292" i="9"/>
  <c r="B292" i="9"/>
  <c r="AG278" i="9"/>
  <c r="AF278" i="9"/>
  <c r="AE278" i="9"/>
  <c r="AD278" i="9"/>
  <c r="AC278" i="9"/>
  <c r="AB278" i="9"/>
  <c r="AA278" i="9"/>
  <c r="Z278" i="9"/>
  <c r="Y278" i="9"/>
  <c r="X278" i="9"/>
  <c r="W278" i="9"/>
  <c r="V278" i="9"/>
  <c r="U278" i="9"/>
  <c r="T278" i="9"/>
  <c r="S278" i="9"/>
  <c r="R278" i="9"/>
  <c r="Q278" i="9"/>
  <c r="P278" i="9"/>
  <c r="O278" i="9"/>
  <c r="N278" i="9"/>
  <c r="M278" i="9"/>
  <c r="L278" i="9"/>
  <c r="K278" i="9"/>
  <c r="J278" i="9"/>
  <c r="I278" i="9"/>
  <c r="H278" i="9"/>
  <c r="G278" i="9"/>
  <c r="F278" i="9"/>
  <c r="E278" i="9"/>
  <c r="D278" i="9"/>
  <c r="C278" i="9"/>
  <c r="B278" i="9"/>
  <c r="AG263" i="9"/>
  <c r="AF263" i="9"/>
  <c r="AE263" i="9"/>
  <c r="AD263" i="9"/>
  <c r="AC263" i="9"/>
  <c r="AB263" i="9"/>
  <c r="Z263" i="9"/>
  <c r="Y263" i="9"/>
  <c r="X263" i="9"/>
  <c r="W263" i="9"/>
  <c r="V263" i="9"/>
  <c r="U263" i="9"/>
  <c r="T263" i="9"/>
  <c r="S263" i="9"/>
  <c r="R263" i="9"/>
  <c r="Q263" i="9"/>
  <c r="P263" i="9"/>
  <c r="O263" i="9"/>
  <c r="N263" i="9"/>
  <c r="M263" i="9"/>
  <c r="L263" i="9"/>
  <c r="K263" i="9"/>
  <c r="J263" i="9"/>
  <c r="I263" i="9"/>
  <c r="H263" i="9"/>
  <c r="G263" i="9"/>
  <c r="F263" i="9"/>
  <c r="E263" i="9"/>
  <c r="D263" i="9"/>
  <c r="C263" i="9"/>
  <c r="B263" i="9"/>
  <c r="AG249" i="9"/>
  <c r="AF249" i="9"/>
  <c r="AE249" i="9"/>
  <c r="AD249" i="9"/>
  <c r="AC249" i="9"/>
  <c r="AB249" i="9"/>
  <c r="AA249" i="9"/>
  <c r="Z249" i="9"/>
  <c r="Y249" i="9"/>
  <c r="X249" i="9"/>
  <c r="W249" i="9"/>
  <c r="V249" i="9"/>
  <c r="U249" i="9"/>
  <c r="T249" i="9"/>
  <c r="S249" i="9"/>
  <c r="R249" i="9"/>
  <c r="S250" i="9" s="1"/>
  <c r="Q249" i="9"/>
  <c r="P249" i="9"/>
  <c r="O249" i="9"/>
  <c r="N249" i="9"/>
  <c r="M249" i="9"/>
  <c r="L249" i="9"/>
  <c r="K249" i="9"/>
  <c r="J249" i="9"/>
  <c r="I249" i="9"/>
  <c r="H249" i="9"/>
  <c r="G249" i="9"/>
  <c r="F249" i="9"/>
  <c r="E249" i="9"/>
  <c r="D249" i="9"/>
  <c r="C249" i="9"/>
  <c r="B249" i="9"/>
  <c r="C250" i="9" s="1"/>
  <c r="AG234" i="9"/>
  <c r="AF234" i="9"/>
  <c r="AE234" i="9"/>
  <c r="AD234" i="9"/>
  <c r="AC234" i="9"/>
  <c r="AB234" i="9"/>
  <c r="AA234" i="9"/>
  <c r="Z234" i="9"/>
  <c r="Y234" i="9"/>
  <c r="X234" i="9"/>
  <c r="W234" i="9"/>
  <c r="V234" i="9"/>
  <c r="U234" i="9"/>
  <c r="T234" i="9"/>
  <c r="S234" i="9"/>
  <c r="R234" i="9"/>
  <c r="S235" i="9" s="1"/>
  <c r="Q234" i="9"/>
  <c r="P234" i="9"/>
  <c r="O234" i="9"/>
  <c r="N234" i="9"/>
  <c r="M234" i="9"/>
  <c r="L234" i="9"/>
  <c r="K234" i="9"/>
  <c r="J234" i="9"/>
  <c r="I234" i="9"/>
  <c r="H234" i="9"/>
  <c r="G234" i="9"/>
  <c r="F234" i="9"/>
  <c r="E234" i="9"/>
  <c r="D234" i="9"/>
  <c r="C234" i="9"/>
  <c r="B234" i="9"/>
  <c r="C235" i="9" s="1"/>
  <c r="AG220" i="9"/>
  <c r="AF220" i="9"/>
  <c r="AE220" i="9"/>
  <c r="AD220" i="9"/>
  <c r="AC220" i="9"/>
  <c r="AB220" i="9"/>
  <c r="AA220" i="9"/>
  <c r="Z220" i="9"/>
  <c r="Y220" i="9"/>
  <c r="X220" i="9"/>
  <c r="W220" i="9"/>
  <c r="V220" i="9"/>
  <c r="U220" i="9"/>
  <c r="T220" i="9"/>
  <c r="S220" i="9"/>
  <c r="R220" i="9"/>
  <c r="Q220" i="9"/>
  <c r="P220" i="9"/>
  <c r="O220" i="9"/>
  <c r="N220" i="9"/>
  <c r="M220" i="9"/>
  <c r="L220" i="9"/>
  <c r="K220" i="9"/>
  <c r="J220" i="9"/>
  <c r="I220" i="9"/>
  <c r="H220" i="9"/>
  <c r="G220" i="9"/>
  <c r="F220" i="9"/>
  <c r="E220" i="9"/>
  <c r="D220" i="9"/>
  <c r="C220" i="9"/>
  <c r="B220" i="9"/>
  <c r="C18" i="9"/>
  <c r="AD17" i="9"/>
  <c r="V31" i="9"/>
  <c r="V17" i="9"/>
  <c r="B31" i="9"/>
  <c r="B17" i="9"/>
  <c r="AG205" i="9"/>
  <c r="AF205" i="9"/>
  <c r="AE205" i="9"/>
  <c r="AD205" i="9"/>
  <c r="AC205" i="9"/>
  <c r="AB205" i="9"/>
  <c r="AA205" i="9"/>
  <c r="Z205" i="9"/>
  <c r="Y205" i="9"/>
  <c r="X205" i="9"/>
  <c r="W205" i="9"/>
  <c r="V205" i="9"/>
  <c r="U205" i="9"/>
  <c r="T205" i="9"/>
  <c r="S205" i="9"/>
  <c r="R205" i="9"/>
  <c r="Q205" i="9"/>
  <c r="P205" i="9"/>
  <c r="O205" i="9"/>
  <c r="N205" i="9"/>
  <c r="M205" i="9"/>
  <c r="L205" i="9"/>
  <c r="K205" i="9"/>
  <c r="J205" i="9"/>
  <c r="I205" i="9"/>
  <c r="H205" i="9"/>
  <c r="G205" i="9"/>
  <c r="F205" i="9"/>
  <c r="E205" i="9"/>
  <c r="D205" i="9"/>
  <c r="C205" i="9"/>
  <c r="B205" i="9"/>
  <c r="AG191" i="9"/>
  <c r="AF191" i="9"/>
  <c r="AE191" i="9"/>
  <c r="AD191" i="9"/>
  <c r="AC191" i="9"/>
  <c r="AB191" i="9"/>
  <c r="AA191" i="9"/>
  <c r="Z191" i="9"/>
  <c r="Y191" i="9"/>
  <c r="X191" i="9"/>
  <c r="W191" i="9"/>
  <c r="V191" i="9"/>
  <c r="U191" i="9"/>
  <c r="T191" i="9"/>
  <c r="S191" i="9"/>
  <c r="R191" i="9"/>
  <c r="Q191" i="9"/>
  <c r="P191" i="9"/>
  <c r="O191" i="9"/>
  <c r="N191" i="9"/>
  <c r="M191" i="9"/>
  <c r="L191" i="9"/>
  <c r="K191" i="9"/>
  <c r="J191" i="9"/>
  <c r="I191" i="9"/>
  <c r="H191" i="9"/>
  <c r="G191" i="9"/>
  <c r="F191" i="9"/>
  <c r="E191" i="9"/>
  <c r="D191" i="9"/>
  <c r="C191" i="9"/>
  <c r="B191" i="9"/>
  <c r="B176" i="9"/>
  <c r="D46" i="9"/>
  <c r="AG176" i="9"/>
  <c r="AF176" i="9"/>
  <c r="AE176" i="9"/>
  <c r="AD176" i="9"/>
  <c r="AC176" i="9"/>
  <c r="AB176" i="9"/>
  <c r="AA176" i="9"/>
  <c r="Z176" i="9"/>
  <c r="Y176" i="9"/>
  <c r="X176" i="9"/>
  <c r="W176" i="9"/>
  <c r="V176" i="9"/>
  <c r="U176" i="9"/>
  <c r="T176" i="9"/>
  <c r="S176" i="9"/>
  <c r="R176" i="9"/>
  <c r="Q176" i="9"/>
  <c r="P176" i="9"/>
  <c r="O176" i="9"/>
  <c r="N176" i="9"/>
  <c r="M176" i="9"/>
  <c r="L176" i="9"/>
  <c r="K176" i="9"/>
  <c r="J176" i="9"/>
  <c r="I176" i="9"/>
  <c r="H176" i="9"/>
  <c r="G176" i="9"/>
  <c r="F176" i="9"/>
  <c r="E176" i="9"/>
  <c r="D176" i="9"/>
  <c r="C176" i="9"/>
  <c r="AG162" i="9"/>
  <c r="AF162" i="9"/>
  <c r="AE162" i="9"/>
  <c r="AD162" i="9"/>
  <c r="AC162" i="9"/>
  <c r="AB162" i="9"/>
  <c r="AA162" i="9"/>
  <c r="Z162" i="9"/>
  <c r="Y162" i="9"/>
  <c r="X162" i="9"/>
  <c r="W162" i="9"/>
  <c r="V162" i="9"/>
  <c r="U162" i="9"/>
  <c r="T162" i="9"/>
  <c r="S162" i="9"/>
  <c r="R162" i="9"/>
  <c r="Q162" i="9"/>
  <c r="P162" i="9"/>
  <c r="O162" i="9"/>
  <c r="N162" i="9"/>
  <c r="M162" i="9"/>
  <c r="L162" i="9"/>
  <c r="K162" i="9"/>
  <c r="J162" i="9"/>
  <c r="I162" i="9"/>
  <c r="H162" i="9"/>
  <c r="G162" i="9"/>
  <c r="F162" i="9"/>
  <c r="E162" i="9"/>
  <c r="D162" i="9"/>
  <c r="C162" i="9"/>
  <c r="B162" i="9"/>
  <c r="AG147" i="9"/>
  <c r="AF147" i="9"/>
  <c r="AE147" i="9"/>
  <c r="AD147" i="9"/>
  <c r="AC147" i="9"/>
  <c r="AB147" i="9"/>
  <c r="AA147" i="9"/>
  <c r="Z147" i="9"/>
  <c r="Y147" i="9"/>
  <c r="X147" i="9"/>
  <c r="W147" i="9"/>
  <c r="V147" i="9"/>
  <c r="U147" i="9"/>
  <c r="T147" i="9"/>
  <c r="S147" i="9"/>
  <c r="R147" i="9"/>
  <c r="Q147" i="9"/>
  <c r="P147" i="9"/>
  <c r="O147" i="9"/>
  <c r="N147" i="9"/>
  <c r="M147" i="9"/>
  <c r="L147" i="9"/>
  <c r="K147" i="9"/>
  <c r="J147" i="9"/>
  <c r="I147" i="9"/>
  <c r="H147" i="9"/>
  <c r="G147" i="9"/>
  <c r="F147" i="9"/>
  <c r="E147" i="9"/>
  <c r="D147" i="9"/>
  <c r="C147" i="9"/>
  <c r="B147" i="9"/>
  <c r="AG133" i="9"/>
  <c r="AF133" i="9"/>
  <c r="AE133" i="9"/>
  <c r="AD133" i="9"/>
  <c r="AC133" i="9"/>
  <c r="AB133" i="9"/>
  <c r="AA133" i="9"/>
  <c r="Z133" i="9"/>
  <c r="Y133" i="9"/>
  <c r="X133" i="9"/>
  <c r="W133" i="9"/>
  <c r="V133" i="9"/>
  <c r="U133" i="9"/>
  <c r="T133" i="9"/>
  <c r="S133" i="9"/>
  <c r="R133" i="9"/>
  <c r="Q133" i="9"/>
  <c r="P133" i="9"/>
  <c r="O133" i="9"/>
  <c r="N133" i="9"/>
  <c r="M133" i="9"/>
  <c r="L133" i="9"/>
  <c r="K133" i="9"/>
  <c r="J133" i="9"/>
  <c r="I133" i="9"/>
  <c r="H133" i="9"/>
  <c r="G133" i="9"/>
  <c r="F133" i="9"/>
  <c r="E133" i="9"/>
  <c r="D133" i="9"/>
  <c r="C133" i="9"/>
  <c r="B133" i="9"/>
  <c r="AG118" i="9"/>
  <c r="AF118" i="9"/>
  <c r="AE118" i="9"/>
  <c r="AD118" i="9"/>
  <c r="AC118" i="9"/>
  <c r="AB118" i="9"/>
  <c r="AA118" i="9"/>
  <c r="Z118" i="9"/>
  <c r="Y118" i="9"/>
  <c r="X118" i="9"/>
  <c r="W118" i="9"/>
  <c r="V118" i="9"/>
  <c r="U118" i="9"/>
  <c r="T118" i="9"/>
  <c r="S118" i="9"/>
  <c r="R118" i="9"/>
  <c r="Q118" i="9"/>
  <c r="P118" i="9"/>
  <c r="O118" i="9"/>
  <c r="N118" i="9"/>
  <c r="M118" i="9"/>
  <c r="L118" i="9"/>
  <c r="K118" i="9"/>
  <c r="J118" i="9"/>
  <c r="I118" i="9"/>
  <c r="H118" i="9"/>
  <c r="G118" i="9"/>
  <c r="F118" i="9"/>
  <c r="E118" i="9"/>
  <c r="D118" i="9"/>
  <c r="C118" i="9"/>
  <c r="B118" i="9"/>
  <c r="AG104" i="9"/>
  <c r="AF104" i="9"/>
  <c r="AE104" i="9"/>
  <c r="AD104" i="9"/>
  <c r="AC104" i="9"/>
  <c r="AB104" i="9"/>
  <c r="AA104" i="9"/>
  <c r="Z104" i="9"/>
  <c r="Y104" i="9"/>
  <c r="X104" i="9"/>
  <c r="W104" i="9"/>
  <c r="V104" i="9"/>
  <c r="U104" i="9"/>
  <c r="T104" i="9"/>
  <c r="S104" i="9"/>
  <c r="R104" i="9"/>
  <c r="Q104" i="9"/>
  <c r="P104" i="9"/>
  <c r="O104" i="9"/>
  <c r="N104" i="9"/>
  <c r="M104" i="9"/>
  <c r="L104" i="9"/>
  <c r="K104" i="9"/>
  <c r="J104" i="9"/>
  <c r="I104" i="9"/>
  <c r="H104" i="9"/>
  <c r="G104" i="9"/>
  <c r="F104" i="9"/>
  <c r="E104" i="9"/>
  <c r="D104" i="9"/>
  <c r="C104" i="9"/>
  <c r="B104" i="9"/>
  <c r="AG89" i="9"/>
  <c r="AF89" i="9"/>
  <c r="AE89" i="9"/>
  <c r="AD89" i="9"/>
  <c r="AC89" i="9"/>
  <c r="AB89" i="9"/>
  <c r="AA89" i="9"/>
  <c r="Z89" i="9"/>
  <c r="Y89" i="9"/>
  <c r="X89" i="9"/>
  <c r="W89" i="9"/>
  <c r="V89" i="9"/>
  <c r="U89" i="9"/>
  <c r="T89" i="9"/>
  <c r="S89" i="9"/>
  <c r="R89" i="9"/>
  <c r="Q89" i="9"/>
  <c r="P89" i="9"/>
  <c r="O89" i="9"/>
  <c r="N89" i="9"/>
  <c r="M89" i="9"/>
  <c r="L89" i="9"/>
  <c r="K89" i="9"/>
  <c r="J89" i="9"/>
  <c r="I89" i="9"/>
  <c r="H89" i="9"/>
  <c r="G89" i="9"/>
  <c r="F89" i="9"/>
  <c r="E89" i="9"/>
  <c r="D89" i="9"/>
  <c r="C89" i="9"/>
  <c r="B89" i="9"/>
  <c r="AG75" i="9"/>
  <c r="AF75" i="9"/>
  <c r="AE75" i="9"/>
  <c r="AD75" i="9"/>
  <c r="AC75" i="9"/>
  <c r="AB75" i="9"/>
  <c r="AA75" i="9"/>
  <c r="Z75" i="9"/>
  <c r="Y75" i="9"/>
  <c r="X75" i="9"/>
  <c r="W75" i="9"/>
  <c r="V75" i="9"/>
  <c r="U75" i="9"/>
  <c r="T75" i="9"/>
  <c r="S75" i="9"/>
  <c r="R75" i="9"/>
  <c r="Q75" i="9"/>
  <c r="P75" i="9"/>
  <c r="O75" i="9"/>
  <c r="N75" i="9"/>
  <c r="M75" i="9"/>
  <c r="L75" i="9"/>
  <c r="K75" i="9"/>
  <c r="J75" i="9"/>
  <c r="I75" i="9"/>
  <c r="H75" i="9"/>
  <c r="G75" i="9"/>
  <c r="F75" i="9"/>
  <c r="E75" i="9"/>
  <c r="D75" i="9"/>
  <c r="C75" i="9"/>
  <c r="B75" i="9"/>
  <c r="AG60" i="9"/>
  <c r="AF60" i="9"/>
  <c r="AE60" i="9"/>
  <c r="AD60" i="9"/>
  <c r="AC60" i="9"/>
  <c r="AB60" i="9"/>
  <c r="AA60" i="9"/>
  <c r="Z60" i="9"/>
  <c r="Y60" i="9"/>
  <c r="X60" i="9"/>
  <c r="W60" i="9"/>
  <c r="V60" i="9"/>
  <c r="U60" i="9"/>
  <c r="T60" i="9"/>
  <c r="S60" i="9"/>
  <c r="R60" i="9"/>
  <c r="Q60" i="9"/>
  <c r="P60" i="9"/>
  <c r="O60" i="9"/>
  <c r="N60" i="9"/>
  <c r="M60" i="9"/>
  <c r="L60" i="9"/>
  <c r="K60" i="9"/>
  <c r="J60" i="9"/>
  <c r="I60" i="9"/>
  <c r="H60" i="9"/>
  <c r="G60" i="9"/>
  <c r="F60" i="9"/>
  <c r="E60" i="9"/>
  <c r="D60" i="9"/>
  <c r="C60" i="9"/>
  <c r="B60" i="9"/>
  <c r="AG46" i="9"/>
  <c r="AF46" i="9"/>
  <c r="AE46" i="9"/>
  <c r="AD46" i="9"/>
  <c r="AC46" i="9"/>
  <c r="AB46" i="9"/>
  <c r="AA46" i="9"/>
  <c r="Z46" i="9"/>
  <c r="Y46" i="9"/>
  <c r="X46" i="9"/>
  <c r="W46" i="9"/>
  <c r="V46" i="9"/>
  <c r="U46" i="9"/>
  <c r="T46" i="9"/>
  <c r="S46" i="9"/>
  <c r="R46" i="9"/>
  <c r="Q46" i="9"/>
  <c r="P46" i="9"/>
  <c r="O46" i="9"/>
  <c r="N46" i="9"/>
  <c r="M46" i="9"/>
  <c r="L46" i="9"/>
  <c r="K46" i="9"/>
  <c r="J46" i="9"/>
  <c r="I46" i="9"/>
  <c r="H46" i="9"/>
  <c r="G46" i="9"/>
  <c r="F46" i="9"/>
  <c r="E46" i="9"/>
  <c r="C46" i="9"/>
  <c r="B46" i="9"/>
  <c r="AG31" i="9"/>
  <c r="AF31" i="9"/>
  <c r="AE31" i="9"/>
  <c r="AD31" i="9"/>
  <c r="AC31" i="9"/>
  <c r="AB31" i="9"/>
  <c r="AA31" i="9"/>
  <c r="Z31" i="9"/>
  <c r="Y31" i="9"/>
  <c r="X31" i="9"/>
  <c r="W31" i="9"/>
  <c r="U31" i="9"/>
  <c r="T31" i="9"/>
  <c r="S31" i="9"/>
  <c r="R31" i="9"/>
  <c r="Q31" i="9"/>
  <c r="P31" i="9"/>
  <c r="O31" i="9"/>
  <c r="N31" i="9"/>
  <c r="M31" i="9"/>
  <c r="L31" i="9"/>
  <c r="K31" i="9"/>
  <c r="J31" i="9"/>
  <c r="I31" i="9"/>
  <c r="H31" i="9"/>
  <c r="G31" i="9"/>
  <c r="F31" i="9"/>
  <c r="E31" i="9"/>
  <c r="D31" i="9"/>
  <c r="C31" i="9"/>
  <c r="AG17" i="9"/>
  <c r="AF17" i="9"/>
  <c r="AE17" i="9"/>
  <c r="AC17" i="9"/>
  <c r="AB17" i="9"/>
  <c r="AA17" i="9"/>
  <c r="Z17" i="9"/>
  <c r="Y17" i="9"/>
  <c r="X17" i="9"/>
  <c r="W17" i="9"/>
  <c r="U17" i="9"/>
  <c r="T17" i="9"/>
  <c r="S17" i="9"/>
  <c r="S18" i="9" s="1"/>
  <c r="R17" i="9"/>
  <c r="Q17" i="9"/>
  <c r="P17" i="9"/>
  <c r="O17" i="9"/>
  <c r="N17" i="9"/>
  <c r="M17" i="9"/>
  <c r="L17" i="9"/>
  <c r="K17" i="9"/>
  <c r="J17" i="9"/>
  <c r="I17" i="9"/>
  <c r="H17" i="9"/>
  <c r="G17" i="9"/>
  <c r="F17" i="9"/>
  <c r="E17" i="9"/>
  <c r="D17" i="9"/>
  <c r="C17" i="9"/>
  <c r="C612" i="9" l="1"/>
  <c r="K612" i="9"/>
  <c r="S612" i="9"/>
  <c r="AA612" i="9"/>
  <c r="C598" i="9"/>
  <c r="S598" i="9"/>
  <c r="AA598" i="9"/>
  <c r="C583" i="9"/>
  <c r="K583" i="9"/>
  <c r="S583" i="9"/>
  <c r="AA583" i="9"/>
  <c r="K569" i="9"/>
  <c r="C554" i="9"/>
  <c r="K554" i="9"/>
  <c r="S554" i="9"/>
  <c r="AA554" i="9"/>
  <c r="C540" i="9"/>
  <c r="K540" i="9"/>
  <c r="S540" i="9"/>
  <c r="AA540" i="9"/>
  <c r="C525" i="9"/>
  <c r="K525" i="9"/>
  <c r="S525" i="9"/>
  <c r="AA525" i="9"/>
  <c r="C511" i="9"/>
  <c r="K511" i="9"/>
  <c r="S511" i="9"/>
  <c r="AA511" i="9"/>
  <c r="C496" i="9"/>
  <c r="K496" i="9"/>
  <c r="S496" i="9"/>
  <c r="AA496" i="9"/>
  <c r="C482" i="9"/>
  <c r="K482" i="9"/>
  <c r="S482" i="9"/>
  <c r="AA482" i="9"/>
  <c r="C467" i="9"/>
  <c r="K467" i="9"/>
  <c r="S467" i="9"/>
  <c r="AA467" i="9"/>
  <c r="S453" i="9"/>
  <c r="C453" i="9"/>
  <c r="J453" i="9"/>
  <c r="Z453" i="9"/>
  <c r="C438" i="9"/>
  <c r="J438" i="9"/>
  <c r="S438" i="9"/>
  <c r="Z438" i="9"/>
  <c r="C424" i="9"/>
  <c r="J424" i="9"/>
  <c r="S424" i="9"/>
  <c r="Z424" i="9"/>
  <c r="K424" i="9"/>
  <c r="AA424" i="9"/>
  <c r="K438" i="9"/>
  <c r="AA438" i="9"/>
  <c r="K453" i="9"/>
  <c r="AA453" i="9"/>
  <c r="B467" i="9"/>
  <c r="R467" i="9"/>
  <c r="B482" i="9"/>
  <c r="R482" i="9"/>
  <c r="B496" i="9"/>
  <c r="R496" i="9"/>
  <c r="B511" i="9"/>
  <c r="R511" i="9"/>
  <c r="B525" i="9"/>
  <c r="R525" i="9"/>
  <c r="B540" i="9"/>
  <c r="R540" i="9"/>
  <c r="B554" i="9"/>
  <c r="R554" i="9"/>
  <c r="B569" i="9"/>
  <c r="R569" i="9"/>
  <c r="B583" i="9"/>
  <c r="R583" i="9"/>
  <c r="B598" i="9"/>
  <c r="R598" i="9"/>
  <c r="B612" i="9"/>
  <c r="R612" i="9"/>
  <c r="B424" i="9"/>
  <c r="R424" i="9"/>
  <c r="B438" i="9"/>
  <c r="R438" i="9"/>
  <c r="B453" i="9"/>
  <c r="R453" i="9"/>
  <c r="J467" i="9"/>
  <c r="Z467" i="9"/>
  <c r="J482" i="9"/>
  <c r="Z482" i="9"/>
  <c r="J496" i="9"/>
  <c r="Z496" i="9"/>
  <c r="J511" i="9"/>
  <c r="Z511" i="9"/>
  <c r="J525" i="9"/>
  <c r="Z525" i="9"/>
  <c r="J540" i="9"/>
  <c r="Z540" i="9"/>
  <c r="J554" i="9"/>
  <c r="Z554" i="9"/>
  <c r="J569" i="9"/>
  <c r="Z569" i="9"/>
  <c r="J583" i="9"/>
  <c r="Z583" i="9"/>
  <c r="J598" i="9"/>
  <c r="Z598" i="9"/>
  <c r="J612" i="9"/>
  <c r="Z612" i="9"/>
  <c r="C409" i="9"/>
  <c r="K409" i="9"/>
  <c r="S409" i="9"/>
  <c r="AA409" i="9"/>
  <c r="C380" i="9"/>
  <c r="K380" i="9"/>
  <c r="S380" i="9"/>
  <c r="AA380" i="9"/>
  <c r="C366" i="9"/>
  <c r="C337" i="9"/>
  <c r="S337" i="9"/>
  <c r="R337" i="9"/>
  <c r="C308" i="9"/>
  <c r="S308" i="9"/>
  <c r="R308" i="9"/>
  <c r="C293" i="9"/>
  <c r="S293" i="9"/>
  <c r="C279" i="9"/>
  <c r="S279" i="9"/>
  <c r="R279" i="9"/>
  <c r="C264" i="9"/>
  <c r="S264" i="9"/>
  <c r="R250" i="9"/>
  <c r="C221" i="9"/>
  <c r="S221" i="9"/>
  <c r="R221" i="9"/>
  <c r="K235" i="9"/>
  <c r="J235" i="9"/>
  <c r="AA235" i="9"/>
  <c r="Z235" i="9"/>
  <c r="B235" i="9"/>
  <c r="K264" i="9"/>
  <c r="J264" i="9"/>
  <c r="AA264" i="9"/>
  <c r="Z264" i="9"/>
  <c r="B264" i="9"/>
  <c r="K293" i="9"/>
  <c r="J293" i="9"/>
  <c r="AA293" i="9"/>
  <c r="Z293" i="9"/>
  <c r="B293" i="9"/>
  <c r="K322" i="9"/>
  <c r="J322" i="9"/>
  <c r="AA322" i="9"/>
  <c r="Z322" i="9"/>
  <c r="B322" i="9"/>
  <c r="K351" i="9"/>
  <c r="J351" i="9"/>
  <c r="AA351" i="9"/>
  <c r="Z351" i="9"/>
  <c r="R235" i="9"/>
  <c r="R264" i="9"/>
  <c r="R293" i="9"/>
  <c r="R322" i="9"/>
  <c r="R351" i="9"/>
  <c r="K221" i="9"/>
  <c r="J221" i="9"/>
  <c r="AA221" i="9"/>
  <c r="Z221" i="9"/>
  <c r="B221" i="9"/>
  <c r="K250" i="9"/>
  <c r="J250" i="9"/>
  <c r="AA250" i="9"/>
  <c r="Z250" i="9"/>
  <c r="B250" i="9"/>
  <c r="K279" i="9"/>
  <c r="J279" i="9"/>
  <c r="AA279" i="9"/>
  <c r="Z279" i="9"/>
  <c r="B279" i="9"/>
  <c r="K308" i="9"/>
  <c r="J308" i="9"/>
  <c r="AA308" i="9"/>
  <c r="Z308" i="9"/>
  <c r="B308" i="9"/>
  <c r="K337" i="9"/>
  <c r="J337" i="9"/>
  <c r="AA337" i="9"/>
  <c r="Z337" i="9"/>
  <c r="B337" i="9"/>
  <c r="K366" i="9"/>
  <c r="J366" i="9"/>
  <c r="S366" i="9"/>
  <c r="R366" i="9"/>
  <c r="AA366" i="9"/>
  <c r="Z366" i="9"/>
  <c r="B366" i="9"/>
  <c r="J380" i="9"/>
  <c r="Z380" i="9"/>
  <c r="J395" i="9"/>
  <c r="Z395" i="9"/>
  <c r="J409" i="9"/>
  <c r="Z409" i="9"/>
  <c r="B380" i="9"/>
  <c r="R380" i="9"/>
  <c r="B395" i="9"/>
  <c r="R395" i="9"/>
  <c r="B409" i="9"/>
  <c r="R409" i="9"/>
  <c r="B32" i="9"/>
  <c r="K47" i="9"/>
  <c r="S47" i="9"/>
  <c r="AA47" i="9"/>
  <c r="C61" i="9"/>
  <c r="K61" i="9"/>
  <c r="S61" i="9"/>
  <c r="AA61" i="9"/>
  <c r="C76" i="9"/>
  <c r="K76" i="9"/>
  <c r="S76" i="9"/>
  <c r="AA76" i="9"/>
  <c r="C192" i="9"/>
  <c r="K192" i="9"/>
  <c r="S192" i="9"/>
  <c r="AA192" i="9"/>
  <c r="C206" i="9"/>
  <c r="K206" i="9"/>
  <c r="S206" i="9"/>
  <c r="AA206" i="9"/>
  <c r="Z32" i="9"/>
  <c r="R177" i="9"/>
  <c r="B192" i="9"/>
  <c r="R192" i="9"/>
  <c r="B206" i="9"/>
  <c r="R206" i="9"/>
  <c r="C32" i="9"/>
  <c r="K32" i="9"/>
  <c r="C47" i="9"/>
  <c r="K177" i="9"/>
  <c r="S177" i="9"/>
  <c r="AA177" i="9"/>
  <c r="C90" i="9"/>
  <c r="K90" i="9"/>
  <c r="S90" i="9"/>
  <c r="AA90" i="9"/>
  <c r="C105" i="9"/>
  <c r="K105" i="9"/>
  <c r="S105" i="9"/>
  <c r="AA105" i="9"/>
  <c r="C119" i="9"/>
  <c r="K119" i="9"/>
  <c r="S119" i="9"/>
  <c r="AA119" i="9"/>
  <c r="C134" i="9"/>
  <c r="K134" i="9"/>
  <c r="S134" i="9"/>
  <c r="AA134" i="9"/>
  <c r="C148" i="9"/>
  <c r="K148" i="9"/>
  <c r="S148" i="9"/>
  <c r="AA148" i="9"/>
  <c r="C163" i="9"/>
  <c r="K163" i="9"/>
  <c r="S163" i="9"/>
  <c r="AA163" i="9"/>
  <c r="B177" i="9"/>
  <c r="C177" i="9"/>
  <c r="AA32" i="9"/>
  <c r="R47" i="9"/>
  <c r="B61" i="9"/>
  <c r="R61" i="9"/>
  <c r="B76" i="9"/>
  <c r="R76" i="9"/>
  <c r="B90" i="9"/>
  <c r="R90" i="9"/>
  <c r="B105" i="9"/>
  <c r="R105" i="9"/>
  <c r="B119" i="9"/>
  <c r="R119" i="9"/>
  <c r="B134" i="9"/>
  <c r="R134" i="9"/>
  <c r="B148" i="9"/>
  <c r="R148" i="9"/>
  <c r="B163" i="9"/>
  <c r="R163" i="9"/>
  <c r="B47" i="9"/>
  <c r="J32" i="9"/>
  <c r="J47" i="9"/>
  <c r="Z47" i="9"/>
  <c r="J61" i="9"/>
  <c r="Z61" i="9"/>
  <c r="J76" i="9"/>
  <c r="Z76" i="9"/>
  <c r="J90" i="9"/>
  <c r="Z90" i="9"/>
  <c r="J105" i="9"/>
  <c r="Z105" i="9"/>
  <c r="J119" i="9"/>
  <c r="Z119" i="9"/>
  <c r="J134" i="9"/>
  <c r="Z134" i="9"/>
  <c r="J148" i="9"/>
  <c r="Z148" i="9"/>
  <c r="J163" i="9"/>
  <c r="Z163" i="9"/>
  <c r="J177" i="9"/>
  <c r="Z177" i="9"/>
  <c r="J192" i="9"/>
  <c r="Z192" i="9"/>
  <c r="J206" i="9"/>
  <c r="Z206" i="9"/>
  <c r="S32" i="9"/>
  <c r="AA18" i="9"/>
  <c r="R18" i="9"/>
  <c r="R32" i="9"/>
  <c r="Z18" i="9"/>
  <c r="T162" i="8" l="1"/>
  <c r="S162" i="8"/>
  <c r="R162" i="8"/>
  <c r="Q162" i="8"/>
  <c r="P162" i="8"/>
  <c r="O162" i="8"/>
  <c r="N162" i="8"/>
  <c r="M162" i="8"/>
  <c r="T161" i="8"/>
  <c r="S161" i="8"/>
  <c r="R161" i="8"/>
  <c r="Q161" i="8"/>
  <c r="P161" i="8"/>
  <c r="O161" i="8"/>
  <c r="N161" i="8"/>
  <c r="M161" i="8"/>
  <c r="T160" i="8"/>
  <c r="S160" i="8"/>
  <c r="R160" i="8"/>
  <c r="Q160" i="8"/>
  <c r="P160" i="8"/>
  <c r="O160" i="8"/>
  <c r="N160" i="8"/>
  <c r="M160" i="8"/>
  <c r="T159" i="8"/>
  <c r="S159" i="8"/>
  <c r="R159" i="8"/>
  <c r="Q159" i="8"/>
  <c r="P159" i="8"/>
  <c r="O159" i="8"/>
  <c r="N159" i="8"/>
  <c r="M159" i="8"/>
  <c r="T158" i="8"/>
  <c r="S158" i="8"/>
  <c r="R158" i="8"/>
  <c r="Q158" i="8"/>
  <c r="P158" i="8"/>
  <c r="O158" i="8"/>
  <c r="N158" i="8"/>
  <c r="M158" i="8"/>
  <c r="T157" i="8"/>
  <c r="S157" i="8"/>
  <c r="R157" i="8"/>
  <c r="Q157" i="8"/>
  <c r="P157" i="8"/>
  <c r="O157" i="8"/>
  <c r="N157" i="8"/>
  <c r="M157" i="8"/>
  <c r="T156" i="8"/>
  <c r="S156" i="8"/>
  <c r="R156" i="8"/>
  <c r="Q156" i="8"/>
  <c r="P156" i="8"/>
  <c r="O156" i="8"/>
  <c r="N156" i="8"/>
  <c r="M156" i="8"/>
  <c r="T155" i="8"/>
  <c r="S155" i="8"/>
  <c r="R155" i="8"/>
  <c r="Q155" i="8"/>
  <c r="P155" i="8"/>
  <c r="O155" i="8"/>
  <c r="N155" i="8"/>
  <c r="M155" i="8"/>
  <c r="T154" i="8"/>
  <c r="S154" i="8"/>
  <c r="R154" i="8"/>
  <c r="Q154" i="8"/>
  <c r="P154" i="8"/>
  <c r="O154" i="8"/>
  <c r="N154" i="8"/>
  <c r="M154" i="8"/>
  <c r="T153" i="8"/>
  <c r="S153" i="8"/>
  <c r="R153" i="8"/>
  <c r="Q153" i="8"/>
  <c r="P153" i="8"/>
  <c r="O153" i="8"/>
  <c r="N153" i="8"/>
  <c r="M153" i="8"/>
  <c r="T152" i="8"/>
  <c r="S152" i="8"/>
  <c r="R152" i="8"/>
  <c r="Q152" i="8"/>
  <c r="P152" i="8"/>
  <c r="O152" i="8"/>
  <c r="N152" i="8"/>
  <c r="M152" i="8"/>
  <c r="T151" i="8"/>
  <c r="S151" i="8"/>
  <c r="R151" i="8"/>
  <c r="Q151" i="8"/>
  <c r="P151" i="8"/>
  <c r="O151" i="8"/>
  <c r="N151" i="8"/>
  <c r="M151" i="8"/>
  <c r="T82" i="8"/>
  <c r="S82" i="8"/>
  <c r="R82" i="8"/>
  <c r="Q82" i="8"/>
  <c r="P82" i="8"/>
  <c r="O82" i="8"/>
  <c r="N82" i="8"/>
  <c r="M82" i="8"/>
  <c r="T81" i="8"/>
  <c r="S81" i="8"/>
  <c r="R81" i="8"/>
  <c r="Q81" i="8"/>
  <c r="P81" i="8"/>
  <c r="O81" i="8"/>
  <c r="N81" i="8"/>
  <c r="M81" i="8"/>
  <c r="T80" i="8"/>
  <c r="S80" i="8"/>
  <c r="R80" i="8"/>
  <c r="Q80" i="8"/>
  <c r="P80" i="8"/>
  <c r="O80" i="8"/>
  <c r="N80" i="8"/>
  <c r="M80" i="8"/>
  <c r="T79" i="8"/>
  <c r="S79" i="8"/>
  <c r="R79" i="8"/>
  <c r="Q79" i="8"/>
  <c r="P79" i="8"/>
  <c r="O79" i="8"/>
  <c r="N79" i="8"/>
  <c r="M79" i="8"/>
  <c r="T78" i="8"/>
  <c r="S78" i="8"/>
  <c r="R78" i="8"/>
  <c r="Q78" i="8"/>
  <c r="P78" i="8"/>
  <c r="O78" i="8"/>
  <c r="N78" i="8"/>
  <c r="M78" i="8"/>
  <c r="T77" i="8"/>
  <c r="S77" i="8"/>
  <c r="R77" i="8"/>
  <c r="Q77" i="8"/>
  <c r="P77" i="8"/>
  <c r="O77" i="8"/>
  <c r="N77" i="8"/>
  <c r="M77" i="8"/>
  <c r="T76" i="8"/>
  <c r="S76" i="8"/>
  <c r="R76" i="8"/>
  <c r="Q76" i="8"/>
  <c r="P76" i="8"/>
  <c r="O76" i="8"/>
  <c r="N76" i="8"/>
  <c r="M76" i="8"/>
  <c r="T75" i="8"/>
  <c r="S75" i="8"/>
  <c r="R75" i="8"/>
  <c r="Q75" i="8"/>
  <c r="P75" i="8"/>
  <c r="O75" i="8"/>
  <c r="N75" i="8"/>
  <c r="M75" i="8"/>
  <c r="T74" i="8"/>
  <c r="S74" i="8"/>
  <c r="R74" i="8"/>
  <c r="Q74" i="8"/>
  <c r="P74" i="8"/>
  <c r="O74" i="8"/>
  <c r="N74" i="8"/>
  <c r="M74" i="8"/>
  <c r="T73" i="8"/>
  <c r="S73" i="8"/>
  <c r="R73" i="8"/>
  <c r="Q73" i="8"/>
  <c r="P73" i="8"/>
  <c r="O73" i="8"/>
  <c r="N73" i="8"/>
  <c r="M73" i="8"/>
  <c r="T72" i="8"/>
  <c r="S72" i="8"/>
  <c r="R72" i="8"/>
  <c r="Q72" i="8"/>
  <c r="P72" i="8"/>
  <c r="O72" i="8"/>
  <c r="N72" i="8"/>
  <c r="M72" i="8"/>
  <c r="T71" i="8"/>
  <c r="S71" i="8"/>
  <c r="R71" i="8"/>
  <c r="Q71" i="8"/>
  <c r="P71" i="8"/>
  <c r="O71" i="8"/>
  <c r="N71" i="8"/>
  <c r="M71" i="8"/>
  <c r="J162" i="8" l="1"/>
  <c r="I162" i="8"/>
  <c r="H162" i="8"/>
  <c r="G162" i="8"/>
  <c r="F162" i="8"/>
  <c r="E162" i="8"/>
  <c r="D162" i="8"/>
  <c r="C162" i="8"/>
  <c r="J161" i="8"/>
  <c r="I161" i="8"/>
  <c r="H161" i="8"/>
  <c r="G161" i="8"/>
  <c r="F161" i="8"/>
  <c r="E161" i="8"/>
  <c r="D161" i="8"/>
  <c r="C161" i="8"/>
  <c r="J160" i="8"/>
  <c r="I160" i="8"/>
  <c r="H160" i="8"/>
  <c r="G160" i="8"/>
  <c r="F160" i="8"/>
  <c r="E160" i="8"/>
  <c r="D160" i="8"/>
  <c r="C160" i="8"/>
  <c r="J159" i="8"/>
  <c r="I159" i="8"/>
  <c r="H159" i="8"/>
  <c r="G159" i="8"/>
  <c r="F159" i="8"/>
  <c r="E159" i="8"/>
  <c r="D159" i="8"/>
  <c r="C159" i="8"/>
  <c r="J158" i="8"/>
  <c r="I158" i="8"/>
  <c r="H158" i="8"/>
  <c r="G158" i="8"/>
  <c r="F158" i="8"/>
  <c r="E158" i="8"/>
  <c r="D158" i="8"/>
  <c r="C158" i="8"/>
  <c r="J157" i="8"/>
  <c r="I157" i="8"/>
  <c r="H157" i="8"/>
  <c r="G157" i="8"/>
  <c r="F157" i="8"/>
  <c r="E157" i="8"/>
  <c r="D157" i="8"/>
  <c r="C157" i="8"/>
  <c r="J156" i="8"/>
  <c r="I156" i="8"/>
  <c r="H156" i="8"/>
  <c r="G156" i="8"/>
  <c r="F156" i="8"/>
  <c r="E156" i="8"/>
  <c r="D156" i="8"/>
  <c r="C156" i="8"/>
  <c r="J155" i="8"/>
  <c r="I155" i="8"/>
  <c r="H155" i="8"/>
  <c r="G155" i="8"/>
  <c r="F155" i="8"/>
  <c r="E155" i="8"/>
  <c r="D155" i="8"/>
  <c r="C155" i="8"/>
  <c r="J154" i="8"/>
  <c r="I154" i="8"/>
  <c r="H154" i="8"/>
  <c r="G154" i="8"/>
  <c r="F154" i="8"/>
  <c r="E154" i="8"/>
  <c r="D154" i="8"/>
  <c r="C154" i="8"/>
  <c r="J153" i="8"/>
  <c r="I153" i="8"/>
  <c r="H153" i="8"/>
  <c r="G153" i="8"/>
  <c r="F153" i="8"/>
  <c r="E153" i="8"/>
  <c r="D153" i="8"/>
  <c r="C153" i="8"/>
  <c r="J152" i="8"/>
  <c r="I152" i="8"/>
  <c r="H152" i="8"/>
  <c r="G152" i="8"/>
  <c r="F152" i="8"/>
  <c r="E152" i="8"/>
  <c r="D152" i="8"/>
  <c r="C152" i="8"/>
  <c r="J151" i="8"/>
  <c r="I151" i="8"/>
  <c r="H151" i="8"/>
  <c r="G151" i="8"/>
  <c r="F151" i="8"/>
  <c r="E151" i="8"/>
  <c r="D151" i="8"/>
  <c r="C151" i="8"/>
  <c r="K71" i="8"/>
  <c r="J82" i="8"/>
  <c r="I82" i="8"/>
  <c r="H82" i="8"/>
  <c r="G82" i="8"/>
  <c r="F82" i="8"/>
  <c r="E82" i="8"/>
  <c r="D82" i="8"/>
  <c r="C82" i="8"/>
  <c r="J81" i="8"/>
  <c r="I81" i="8"/>
  <c r="H81" i="8"/>
  <c r="G81" i="8"/>
  <c r="F81" i="8"/>
  <c r="E81" i="8"/>
  <c r="D81" i="8"/>
  <c r="C81" i="8"/>
  <c r="J80" i="8"/>
  <c r="I80" i="8"/>
  <c r="H80" i="8"/>
  <c r="G80" i="8"/>
  <c r="F80" i="8"/>
  <c r="E80" i="8"/>
  <c r="D80" i="8"/>
  <c r="C80" i="8"/>
  <c r="J79" i="8"/>
  <c r="I79" i="8"/>
  <c r="H79" i="8"/>
  <c r="G79" i="8"/>
  <c r="F79" i="8"/>
  <c r="E79" i="8"/>
  <c r="D79" i="8"/>
  <c r="C79" i="8"/>
  <c r="J78" i="8"/>
  <c r="I78" i="8"/>
  <c r="H78" i="8"/>
  <c r="G78" i="8"/>
  <c r="F78" i="8"/>
  <c r="E78" i="8"/>
  <c r="D78" i="8"/>
  <c r="C78" i="8"/>
  <c r="J77" i="8"/>
  <c r="I77" i="8"/>
  <c r="H77" i="8"/>
  <c r="G77" i="8"/>
  <c r="F77" i="8"/>
  <c r="E77" i="8"/>
  <c r="D77" i="8"/>
  <c r="C77" i="8"/>
  <c r="J76" i="8"/>
  <c r="I76" i="8"/>
  <c r="H76" i="8"/>
  <c r="G76" i="8"/>
  <c r="F76" i="8"/>
  <c r="E76" i="8"/>
  <c r="D76" i="8"/>
  <c r="C76" i="8"/>
  <c r="J75" i="8"/>
  <c r="I75" i="8"/>
  <c r="H75" i="8"/>
  <c r="G75" i="8"/>
  <c r="F75" i="8"/>
  <c r="E75" i="8"/>
  <c r="D75" i="8"/>
  <c r="C75" i="8"/>
  <c r="J74" i="8"/>
  <c r="I74" i="8"/>
  <c r="H74" i="8"/>
  <c r="G74" i="8"/>
  <c r="F74" i="8"/>
  <c r="E74" i="8"/>
  <c r="D74" i="8"/>
  <c r="C74" i="8"/>
  <c r="J73" i="8"/>
  <c r="I73" i="8"/>
  <c r="H73" i="8"/>
  <c r="G73" i="8"/>
  <c r="F73" i="8"/>
  <c r="E73" i="8"/>
  <c r="D73" i="8"/>
  <c r="C73" i="8"/>
  <c r="J72" i="8"/>
  <c r="I72" i="8"/>
  <c r="H72" i="8"/>
  <c r="G72" i="8"/>
  <c r="F72" i="8"/>
  <c r="E72" i="8"/>
  <c r="D72" i="8"/>
  <c r="C72" i="8"/>
  <c r="J71" i="8"/>
  <c r="I71" i="8"/>
  <c r="H71" i="8"/>
  <c r="G71" i="8"/>
  <c r="F71" i="8"/>
  <c r="E71" i="8"/>
  <c r="D71" i="8"/>
  <c r="C71" i="8"/>
  <c r="AN162" i="8" l="1"/>
  <c r="AM162" i="8"/>
  <c r="AL162" i="8"/>
  <c r="AK162" i="8"/>
  <c r="AJ162" i="8"/>
  <c r="AI162" i="8"/>
  <c r="AH162" i="8"/>
  <c r="AG162" i="8"/>
  <c r="AN161" i="8"/>
  <c r="AM161" i="8"/>
  <c r="AL161" i="8"/>
  <c r="AK161" i="8"/>
  <c r="AJ161" i="8"/>
  <c r="AI161" i="8"/>
  <c r="AH161" i="8"/>
  <c r="AG161" i="8"/>
  <c r="AN160" i="8"/>
  <c r="AM160" i="8"/>
  <c r="AL160" i="8"/>
  <c r="AK160" i="8"/>
  <c r="AJ160" i="8"/>
  <c r="AI160" i="8"/>
  <c r="AH160" i="8"/>
  <c r="AG160" i="8"/>
  <c r="AN159" i="8"/>
  <c r="AM159" i="8"/>
  <c r="AL159" i="8"/>
  <c r="AK159" i="8"/>
  <c r="AJ159" i="8"/>
  <c r="AI159" i="8"/>
  <c r="AH159" i="8"/>
  <c r="AG159" i="8"/>
  <c r="AN158" i="8"/>
  <c r="AM158" i="8"/>
  <c r="AL158" i="8"/>
  <c r="AK158" i="8"/>
  <c r="AJ158" i="8"/>
  <c r="AI158" i="8"/>
  <c r="AH158" i="8"/>
  <c r="AG158" i="8"/>
  <c r="AN157" i="8"/>
  <c r="AM157" i="8"/>
  <c r="AL157" i="8"/>
  <c r="AK157" i="8"/>
  <c r="AJ157" i="8"/>
  <c r="AI157" i="8"/>
  <c r="AH157" i="8"/>
  <c r="AG157" i="8"/>
  <c r="AN156" i="8"/>
  <c r="AM156" i="8"/>
  <c r="AL156" i="8"/>
  <c r="AK156" i="8"/>
  <c r="AJ156" i="8"/>
  <c r="AI156" i="8"/>
  <c r="AH156" i="8"/>
  <c r="AG156" i="8"/>
  <c r="AN155" i="8"/>
  <c r="AM155" i="8"/>
  <c r="AL155" i="8"/>
  <c r="AK155" i="8"/>
  <c r="AJ155" i="8"/>
  <c r="AI155" i="8"/>
  <c r="AH155" i="8"/>
  <c r="AG155" i="8"/>
  <c r="AN154" i="8"/>
  <c r="AM154" i="8"/>
  <c r="AL154" i="8"/>
  <c r="AK154" i="8"/>
  <c r="AJ154" i="8"/>
  <c r="AI154" i="8"/>
  <c r="AH154" i="8"/>
  <c r="AG154" i="8"/>
  <c r="AN153" i="8"/>
  <c r="AM153" i="8"/>
  <c r="AL153" i="8"/>
  <c r="AK153" i="8"/>
  <c r="AJ153" i="8"/>
  <c r="AI153" i="8"/>
  <c r="AH153" i="8"/>
  <c r="AG153" i="8"/>
  <c r="AN152" i="8"/>
  <c r="AM152" i="8"/>
  <c r="AL152" i="8"/>
  <c r="AK152" i="8"/>
  <c r="AJ152" i="8"/>
  <c r="AI152" i="8"/>
  <c r="AH152" i="8"/>
  <c r="AG152" i="8"/>
  <c r="AN151" i="8"/>
  <c r="AM151" i="8"/>
  <c r="AL151" i="8"/>
  <c r="AK151" i="8"/>
  <c r="AJ151" i="8"/>
  <c r="AI151" i="8"/>
  <c r="AH151" i="8"/>
  <c r="AG151" i="8"/>
  <c r="AN82" i="8"/>
  <c r="AM82" i="8"/>
  <c r="AL82" i="8"/>
  <c r="AK82" i="8"/>
  <c r="AJ82" i="8"/>
  <c r="AI82" i="8"/>
  <c r="AH82" i="8"/>
  <c r="AG82" i="8"/>
  <c r="AN81" i="8"/>
  <c r="AM81" i="8"/>
  <c r="AL81" i="8"/>
  <c r="AK81" i="8"/>
  <c r="AJ81" i="8"/>
  <c r="AI81" i="8"/>
  <c r="AH81" i="8"/>
  <c r="AG81" i="8"/>
  <c r="AN80" i="8"/>
  <c r="AM80" i="8"/>
  <c r="AL80" i="8"/>
  <c r="AK80" i="8"/>
  <c r="AJ80" i="8"/>
  <c r="AI80" i="8"/>
  <c r="AH80" i="8"/>
  <c r="AG80" i="8"/>
  <c r="AN79" i="8"/>
  <c r="AM79" i="8"/>
  <c r="AL79" i="8"/>
  <c r="AK79" i="8"/>
  <c r="AJ79" i="8"/>
  <c r="AI79" i="8"/>
  <c r="AH79" i="8"/>
  <c r="AG79" i="8"/>
  <c r="AN78" i="8"/>
  <c r="AM78" i="8"/>
  <c r="AL78" i="8"/>
  <c r="AK78" i="8"/>
  <c r="AJ78" i="8"/>
  <c r="AI78" i="8"/>
  <c r="AH78" i="8"/>
  <c r="AG78" i="8"/>
  <c r="AN77" i="8"/>
  <c r="AM77" i="8"/>
  <c r="AL77" i="8"/>
  <c r="AK77" i="8"/>
  <c r="AJ77" i="8"/>
  <c r="AI77" i="8"/>
  <c r="AH77" i="8"/>
  <c r="AG77" i="8"/>
  <c r="AN76" i="8"/>
  <c r="AM76" i="8"/>
  <c r="AL76" i="8"/>
  <c r="AK76" i="8"/>
  <c r="AJ76" i="8"/>
  <c r="AI76" i="8"/>
  <c r="AH76" i="8"/>
  <c r="AG76" i="8"/>
  <c r="AN75" i="8"/>
  <c r="AM75" i="8"/>
  <c r="AL75" i="8"/>
  <c r="AK75" i="8"/>
  <c r="AJ75" i="8"/>
  <c r="AI75" i="8"/>
  <c r="AH75" i="8"/>
  <c r="AG75" i="8"/>
  <c r="AN74" i="8"/>
  <c r="AM74" i="8"/>
  <c r="AL74" i="8"/>
  <c r="AK74" i="8"/>
  <c r="AJ74" i="8"/>
  <c r="AI74" i="8"/>
  <c r="AH74" i="8"/>
  <c r="AG74" i="8"/>
  <c r="AN73" i="8"/>
  <c r="AM73" i="8"/>
  <c r="AL73" i="8"/>
  <c r="AK73" i="8"/>
  <c r="AJ73" i="8"/>
  <c r="AI73" i="8"/>
  <c r="AH73" i="8"/>
  <c r="AG73" i="8"/>
  <c r="AN72" i="8"/>
  <c r="AM72" i="8"/>
  <c r="AL72" i="8"/>
  <c r="AK72" i="8"/>
  <c r="AJ72" i="8"/>
  <c r="AI72" i="8"/>
  <c r="AH72" i="8"/>
  <c r="AG72" i="8"/>
  <c r="AN71" i="8"/>
  <c r="AM71" i="8"/>
  <c r="AL71" i="8"/>
  <c r="AK71" i="8"/>
  <c r="AJ71" i="8"/>
  <c r="AI71" i="8"/>
  <c r="AH71" i="8"/>
  <c r="AG71" i="8"/>
  <c r="AP162" i="8" l="1"/>
  <c r="AO162" i="8"/>
  <c r="AD162" i="8"/>
  <c r="AC162" i="8"/>
  <c r="AB162" i="8"/>
  <c r="AA162" i="8"/>
  <c r="Z162" i="8"/>
  <c r="Y162" i="8"/>
  <c r="X162" i="8"/>
  <c r="W162" i="8"/>
  <c r="V162" i="8"/>
  <c r="U162" i="8"/>
  <c r="L162" i="8"/>
  <c r="K162" i="8"/>
  <c r="AP161" i="8"/>
  <c r="AO161" i="8"/>
  <c r="AD161" i="8"/>
  <c r="AC161" i="8"/>
  <c r="AB161" i="8"/>
  <c r="AA161" i="8"/>
  <c r="Z161" i="8"/>
  <c r="Y161" i="8"/>
  <c r="X161" i="8"/>
  <c r="W161" i="8"/>
  <c r="AF161" i="8" s="1"/>
  <c r="V161" i="8"/>
  <c r="U161" i="8"/>
  <c r="L161" i="8"/>
  <c r="K161" i="8"/>
  <c r="AP160" i="8"/>
  <c r="AO160" i="8"/>
  <c r="AD160" i="8"/>
  <c r="AC160" i="8"/>
  <c r="AB160" i="8"/>
  <c r="AA160" i="8"/>
  <c r="Z160" i="8"/>
  <c r="Y160" i="8"/>
  <c r="X160" i="8"/>
  <c r="W160" i="8"/>
  <c r="V160" i="8"/>
  <c r="U160" i="8"/>
  <c r="L160" i="8"/>
  <c r="K160" i="8"/>
  <c r="AP159" i="8"/>
  <c r="AO159" i="8"/>
  <c r="AD159" i="8"/>
  <c r="AC159" i="8"/>
  <c r="AB159" i="8"/>
  <c r="AA159" i="8"/>
  <c r="Z159" i="8"/>
  <c r="Y159" i="8"/>
  <c r="X159" i="8"/>
  <c r="W159" i="8"/>
  <c r="AF159" i="8" s="1"/>
  <c r="V159" i="8"/>
  <c r="U159" i="8"/>
  <c r="L159" i="8"/>
  <c r="K159" i="8"/>
  <c r="AP158" i="8"/>
  <c r="AO158" i="8"/>
  <c r="AD158" i="8"/>
  <c r="AC158" i="8"/>
  <c r="AB158" i="8"/>
  <c r="AA158" i="8"/>
  <c r="Z158" i="8"/>
  <c r="Y158" i="8"/>
  <c r="X158" i="8"/>
  <c r="W158" i="8"/>
  <c r="V158" i="8"/>
  <c r="U158" i="8"/>
  <c r="L158" i="8"/>
  <c r="K158" i="8"/>
  <c r="AP157" i="8"/>
  <c r="AO157" i="8"/>
  <c r="AD157" i="8"/>
  <c r="AC157" i="8"/>
  <c r="AB157" i="8"/>
  <c r="AA157" i="8"/>
  <c r="Z157" i="8"/>
  <c r="Y157" i="8"/>
  <c r="X157" i="8"/>
  <c r="W157" i="8"/>
  <c r="AF157" i="8" s="1"/>
  <c r="V157" i="8"/>
  <c r="U157" i="8"/>
  <c r="L157" i="8"/>
  <c r="K157" i="8"/>
  <c r="AP156" i="8"/>
  <c r="AO156" i="8"/>
  <c r="AD156" i="8"/>
  <c r="AC156" i="8"/>
  <c r="AB156" i="8"/>
  <c r="AA156" i="8"/>
  <c r="Z156" i="8"/>
  <c r="Y156" i="8"/>
  <c r="X156" i="8"/>
  <c r="W156" i="8"/>
  <c r="V156" i="8"/>
  <c r="U156" i="8"/>
  <c r="L156" i="8"/>
  <c r="K156" i="8"/>
  <c r="AP155" i="8"/>
  <c r="AO155" i="8"/>
  <c r="AD155" i="8"/>
  <c r="AC155" i="8"/>
  <c r="AB155" i="8"/>
  <c r="AA155" i="8"/>
  <c r="Z155" i="8"/>
  <c r="Y155" i="8"/>
  <c r="X155" i="8"/>
  <c r="W155" i="8"/>
  <c r="AF155" i="8" s="1"/>
  <c r="V155" i="8"/>
  <c r="U155" i="8"/>
  <c r="L155" i="8"/>
  <c r="K155" i="8"/>
  <c r="AP154" i="8"/>
  <c r="AO154" i="8"/>
  <c r="AD154" i="8"/>
  <c r="AC154" i="8"/>
  <c r="AB154" i="8"/>
  <c r="AA154" i="8"/>
  <c r="Z154" i="8"/>
  <c r="Y154" i="8"/>
  <c r="X154" i="8"/>
  <c r="W154" i="8"/>
  <c r="V154" i="8"/>
  <c r="U154" i="8"/>
  <c r="L154" i="8"/>
  <c r="K154" i="8"/>
  <c r="AP153" i="8"/>
  <c r="AO153" i="8"/>
  <c r="AD153" i="8"/>
  <c r="AC153" i="8"/>
  <c r="AB153" i="8"/>
  <c r="AA153" i="8"/>
  <c r="Z153" i="8"/>
  <c r="Y153" i="8"/>
  <c r="X153" i="8"/>
  <c r="W153" i="8"/>
  <c r="AF153" i="8" s="1"/>
  <c r="V153" i="8"/>
  <c r="U153" i="8"/>
  <c r="L153" i="8"/>
  <c r="K153" i="8"/>
  <c r="AP152" i="8"/>
  <c r="AO152" i="8"/>
  <c r="AD152" i="8"/>
  <c r="AC152" i="8"/>
  <c r="AB152" i="8"/>
  <c r="AA152" i="8"/>
  <c r="Z152" i="8"/>
  <c r="Y152" i="8"/>
  <c r="X152" i="8"/>
  <c r="W152" i="8"/>
  <c r="V152" i="8"/>
  <c r="U152" i="8"/>
  <c r="L152" i="8"/>
  <c r="K152" i="8"/>
  <c r="AP151" i="8"/>
  <c r="AO151" i="8"/>
  <c r="AD151" i="8"/>
  <c r="AC151" i="8"/>
  <c r="AB151" i="8"/>
  <c r="AA151" i="8"/>
  <c r="Z151" i="8"/>
  <c r="Y151" i="8"/>
  <c r="X151" i="8"/>
  <c r="W151" i="8"/>
  <c r="AF151" i="8" s="1"/>
  <c r="V151" i="8"/>
  <c r="U151" i="8"/>
  <c r="L151" i="8"/>
  <c r="K151" i="8"/>
  <c r="W72" i="8"/>
  <c r="X72" i="8"/>
  <c r="Y72" i="8"/>
  <c r="Z72" i="8"/>
  <c r="AA72" i="8"/>
  <c r="AB72" i="8"/>
  <c r="AC72" i="8"/>
  <c r="AD72" i="8"/>
  <c r="W73" i="8"/>
  <c r="X73" i="8"/>
  <c r="Y73" i="8"/>
  <c r="Z73" i="8"/>
  <c r="AA73" i="8"/>
  <c r="AB73" i="8"/>
  <c r="AC73" i="8"/>
  <c r="AD73" i="8"/>
  <c r="W74" i="8"/>
  <c r="X74" i="8"/>
  <c r="Y74" i="8"/>
  <c r="Z74" i="8"/>
  <c r="AA74" i="8"/>
  <c r="AB74" i="8"/>
  <c r="AC74" i="8"/>
  <c r="AD74" i="8"/>
  <c r="W75" i="8"/>
  <c r="X75" i="8"/>
  <c r="Y75" i="8"/>
  <c r="Z75" i="8"/>
  <c r="AA75" i="8"/>
  <c r="AB75" i="8"/>
  <c r="AC75" i="8"/>
  <c r="AD75" i="8"/>
  <c r="W76" i="8"/>
  <c r="X76" i="8"/>
  <c r="Y76" i="8"/>
  <c r="Z76" i="8"/>
  <c r="AA76" i="8"/>
  <c r="AB76" i="8"/>
  <c r="AC76" i="8"/>
  <c r="AD76" i="8"/>
  <c r="W77" i="8"/>
  <c r="X77" i="8"/>
  <c r="Y77" i="8"/>
  <c r="Z77" i="8"/>
  <c r="AA77" i="8"/>
  <c r="AB77" i="8"/>
  <c r="AC77" i="8"/>
  <c r="AD77" i="8"/>
  <c r="W78" i="8"/>
  <c r="X78" i="8"/>
  <c r="Y78" i="8"/>
  <c r="Z78" i="8"/>
  <c r="AA78" i="8"/>
  <c r="AB78" i="8"/>
  <c r="AC78" i="8"/>
  <c r="AD78" i="8"/>
  <c r="W79" i="8"/>
  <c r="X79" i="8"/>
  <c r="Y79" i="8"/>
  <c r="Z79" i="8"/>
  <c r="AA79" i="8"/>
  <c r="AB79" i="8"/>
  <c r="AC79" i="8"/>
  <c r="AD79" i="8"/>
  <c r="W80" i="8"/>
  <c r="X80" i="8"/>
  <c r="Y80" i="8"/>
  <c r="Z80" i="8"/>
  <c r="AA80" i="8"/>
  <c r="AB80" i="8"/>
  <c r="AC80" i="8"/>
  <c r="AD80" i="8"/>
  <c r="W81" i="8"/>
  <c r="X81" i="8"/>
  <c r="Y81" i="8"/>
  <c r="Z81" i="8"/>
  <c r="AA81" i="8"/>
  <c r="AB81" i="8"/>
  <c r="AC81" i="8"/>
  <c r="AD81" i="8"/>
  <c r="W82" i="8"/>
  <c r="X82" i="8"/>
  <c r="Y82" i="8"/>
  <c r="Z82" i="8"/>
  <c r="AA82" i="8"/>
  <c r="AB82" i="8"/>
  <c r="AC82" i="8"/>
  <c r="AD82" i="8"/>
  <c r="X71" i="8"/>
  <c r="Y71" i="8"/>
  <c r="Z71" i="8"/>
  <c r="AA71" i="8"/>
  <c r="AB71" i="8"/>
  <c r="AC71" i="8"/>
  <c r="W71" i="8"/>
  <c r="AF152" i="8" l="1"/>
  <c r="AF154" i="8"/>
  <c r="AF156" i="8"/>
  <c r="AF158" i="8"/>
  <c r="AE160" i="8"/>
  <c r="AF162" i="8"/>
  <c r="AE162" i="8"/>
  <c r="AF160" i="8"/>
  <c r="AE151" i="8"/>
  <c r="AE152" i="8"/>
  <c r="AE153" i="8"/>
  <c r="AE154" i="8"/>
  <c r="AE155" i="8"/>
  <c r="AE156" i="8"/>
  <c r="AE157" i="8"/>
  <c r="AE158" i="8"/>
  <c r="AE159" i="8"/>
  <c r="AE161" i="8"/>
  <c r="AP82" i="8" l="1"/>
  <c r="AO82" i="8"/>
  <c r="AF82" i="8"/>
  <c r="AE82" i="8"/>
  <c r="V82" i="8"/>
  <c r="U82" i="8"/>
  <c r="L82" i="8"/>
  <c r="K82" i="8"/>
  <c r="AP81" i="8"/>
  <c r="AO81" i="8"/>
  <c r="AF81" i="8"/>
  <c r="AE81" i="8"/>
  <c r="V81" i="8"/>
  <c r="U81" i="8"/>
  <c r="L81" i="8"/>
  <c r="K81" i="8"/>
  <c r="AP80" i="8"/>
  <c r="AO80" i="8"/>
  <c r="AF80" i="8"/>
  <c r="AE80" i="8"/>
  <c r="V80" i="8"/>
  <c r="U80" i="8"/>
  <c r="L80" i="8"/>
  <c r="K80" i="8"/>
  <c r="AP79" i="8"/>
  <c r="AO79" i="8"/>
  <c r="AF79" i="8"/>
  <c r="AE79" i="8"/>
  <c r="V79" i="8"/>
  <c r="U79" i="8"/>
  <c r="L79" i="8"/>
  <c r="K79" i="8"/>
  <c r="AP78" i="8"/>
  <c r="AO78" i="8"/>
  <c r="AF78" i="8"/>
  <c r="AE78" i="8"/>
  <c r="V78" i="8"/>
  <c r="U78" i="8"/>
  <c r="L78" i="8"/>
  <c r="K78" i="8"/>
  <c r="AP77" i="8"/>
  <c r="AO77" i="8"/>
  <c r="AF77" i="8"/>
  <c r="AE77" i="8"/>
  <c r="V77" i="8"/>
  <c r="U77" i="8"/>
  <c r="L77" i="8"/>
  <c r="K77" i="8"/>
  <c r="AP76" i="8"/>
  <c r="AO76" i="8"/>
  <c r="AF76" i="8"/>
  <c r="AE76" i="8"/>
  <c r="V76" i="8"/>
  <c r="U76" i="8"/>
  <c r="L76" i="8"/>
  <c r="K76" i="8"/>
  <c r="AP75" i="8"/>
  <c r="AO75" i="8"/>
  <c r="AF75" i="8"/>
  <c r="AE75" i="8"/>
  <c r="V75" i="8"/>
  <c r="U75" i="8"/>
  <c r="L75" i="8"/>
  <c r="K75" i="8"/>
  <c r="AP74" i="8"/>
  <c r="AO74" i="8"/>
  <c r="AF74" i="8"/>
  <c r="AE74" i="8"/>
  <c r="V74" i="8"/>
  <c r="U74" i="8"/>
  <c r="L74" i="8"/>
  <c r="K74" i="8"/>
  <c r="AP73" i="8"/>
  <c r="AO73" i="8"/>
  <c r="AF73" i="8"/>
  <c r="AE73" i="8"/>
  <c r="V73" i="8"/>
  <c r="U73" i="8"/>
  <c r="L73" i="8"/>
  <c r="K73" i="8"/>
  <c r="AP72" i="8"/>
  <c r="AO72" i="8"/>
  <c r="AF72" i="8"/>
  <c r="AE72" i="8"/>
  <c r="V72" i="8"/>
  <c r="U72" i="8"/>
  <c r="L72" i="8"/>
  <c r="K72" i="8"/>
  <c r="AP71" i="8"/>
  <c r="AO71" i="8"/>
  <c r="AF71" i="8"/>
  <c r="AE71" i="8"/>
  <c r="V71" i="8"/>
  <c r="U71" i="8"/>
  <c r="L71" i="8"/>
  <c r="U141" i="4" l="1"/>
  <c r="P148" i="4"/>
  <c r="Q148" i="4" s="1"/>
  <c r="H148" i="4"/>
  <c r="J148" i="4" s="1"/>
  <c r="P147" i="4"/>
  <c r="Q147" i="4" s="1"/>
  <c r="H147" i="4"/>
  <c r="I147" i="4" s="1"/>
  <c r="P146" i="4"/>
  <c r="Q146" i="4" s="1"/>
  <c r="H146" i="4"/>
  <c r="L146" i="4" s="1"/>
  <c r="P145" i="4"/>
  <c r="Q145" i="4" s="1"/>
  <c r="H145" i="4"/>
  <c r="L145" i="4" s="1"/>
  <c r="P144" i="4"/>
  <c r="Q144" i="4" s="1"/>
  <c r="H144" i="4"/>
  <c r="J144" i="4" s="1"/>
  <c r="P143" i="4"/>
  <c r="Q143" i="4" s="1"/>
  <c r="K143" i="4"/>
  <c r="J143" i="4"/>
  <c r="H143" i="4"/>
  <c r="I143" i="4" s="1"/>
  <c r="P142" i="4"/>
  <c r="Q142" i="4" s="1"/>
  <c r="H142" i="4"/>
  <c r="L142" i="4" s="1"/>
  <c r="P141" i="4"/>
  <c r="Q141" i="4" s="1"/>
  <c r="H141" i="4"/>
  <c r="P140" i="4"/>
  <c r="Q140" i="4" s="1"/>
  <c r="K140" i="4"/>
  <c r="H140" i="4"/>
  <c r="J140" i="4" s="1"/>
  <c r="P139" i="4"/>
  <c r="Q139" i="4" s="1"/>
  <c r="H139" i="4"/>
  <c r="I139" i="4" s="1"/>
  <c r="P138" i="4"/>
  <c r="Q138" i="4" s="1"/>
  <c r="H138" i="4"/>
  <c r="L138" i="4" s="1"/>
  <c r="P137" i="4"/>
  <c r="Q137" i="4" s="1"/>
  <c r="H137" i="4"/>
  <c r="L137" i="4" s="1"/>
  <c r="P136" i="4"/>
  <c r="Q136" i="4" s="1"/>
  <c r="H136" i="4"/>
  <c r="J136" i="4" s="1"/>
  <c r="P135" i="4"/>
  <c r="Q135" i="4" s="1"/>
  <c r="H135" i="4"/>
  <c r="I135" i="4" s="1"/>
  <c r="P134" i="4"/>
  <c r="Q134" i="4" s="1"/>
  <c r="J134" i="4"/>
  <c r="H134" i="4"/>
  <c r="L134" i="4" s="1"/>
  <c r="P133" i="4"/>
  <c r="Q133" i="4" s="1"/>
  <c r="H133" i="4"/>
  <c r="L133" i="4" s="1"/>
  <c r="P132" i="4"/>
  <c r="Q132" i="4" s="1"/>
  <c r="H132" i="4"/>
  <c r="J132" i="4" s="1"/>
  <c r="Q131" i="4"/>
  <c r="P131" i="4"/>
  <c r="H131" i="4"/>
  <c r="I131" i="4" s="1"/>
  <c r="P130" i="4"/>
  <c r="Q130" i="4" s="1"/>
  <c r="I130" i="4"/>
  <c r="H130" i="4"/>
  <c r="L130" i="4" s="1"/>
  <c r="P129" i="4"/>
  <c r="Q129" i="4" s="1"/>
  <c r="H129" i="4"/>
  <c r="L129" i="4" s="1"/>
  <c r="P128" i="4"/>
  <c r="Q128" i="4" s="1"/>
  <c r="H128" i="4"/>
  <c r="J128" i="4" s="1"/>
  <c r="P127" i="4"/>
  <c r="Q127" i="4" s="1"/>
  <c r="H127" i="4"/>
  <c r="I127" i="4" s="1"/>
  <c r="P126" i="4"/>
  <c r="Q126" i="4" s="1"/>
  <c r="H126" i="4"/>
  <c r="L126" i="4" s="1"/>
  <c r="P125" i="4"/>
  <c r="Q125" i="4" s="1"/>
  <c r="H125" i="4"/>
  <c r="P124" i="4"/>
  <c r="Q124" i="4" s="1"/>
  <c r="H124" i="4"/>
  <c r="J124" i="4" s="1"/>
  <c r="P123" i="4"/>
  <c r="Q123" i="4" s="1"/>
  <c r="H123" i="4"/>
  <c r="I123" i="4" s="1"/>
  <c r="P122" i="4"/>
  <c r="Q122" i="4" s="1"/>
  <c r="J122" i="4"/>
  <c r="I122" i="4"/>
  <c r="H122" i="4"/>
  <c r="L122" i="4" s="1"/>
  <c r="P121" i="4"/>
  <c r="Q121" i="4" s="1"/>
  <c r="H121" i="4"/>
  <c r="L121" i="4" s="1"/>
  <c r="P120" i="4"/>
  <c r="Q120" i="4" s="1"/>
  <c r="H120" i="4"/>
  <c r="J120" i="4" s="1"/>
  <c r="Q119" i="4"/>
  <c r="P119" i="4"/>
  <c r="H119" i="4"/>
  <c r="I119" i="4" s="1"/>
  <c r="P118" i="4"/>
  <c r="Q118" i="4" s="1"/>
  <c r="H118" i="4"/>
  <c r="L118" i="4" s="1"/>
  <c r="P117" i="4"/>
  <c r="Q117" i="4" s="1"/>
  <c r="H117" i="4"/>
  <c r="P116" i="4"/>
  <c r="Q116" i="4" s="1"/>
  <c r="H116" i="4"/>
  <c r="L116" i="4" s="1"/>
  <c r="Q115" i="4"/>
  <c r="P115" i="4"/>
  <c r="K115" i="4"/>
  <c r="J115" i="4"/>
  <c r="H115" i="4"/>
  <c r="I115" i="4" s="1"/>
  <c r="P114" i="4"/>
  <c r="Q114" i="4" s="1"/>
  <c r="J114" i="4"/>
  <c r="I114" i="4"/>
  <c r="H114" i="4"/>
  <c r="L114" i="4" s="1"/>
  <c r="P113" i="4"/>
  <c r="Q113" i="4" s="1"/>
  <c r="H113" i="4"/>
  <c r="L113" i="4" s="1"/>
  <c r="P112" i="4"/>
  <c r="Q112" i="4" s="1"/>
  <c r="L112" i="4"/>
  <c r="H112" i="4"/>
  <c r="R111" i="4"/>
  <c r="Q111" i="4"/>
  <c r="P111" i="4"/>
  <c r="J111" i="4"/>
  <c r="H111" i="4"/>
  <c r="I111" i="4" s="1"/>
  <c r="Q110" i="4"/>
  <c r="P110" i="4"/>
  <c r="L110" i="4"/>
  <c r="J110" i="4"/>
  <c r="I110" i="4"/>
  <c r="H110" i="4"/>
  <c r="K110" i="4" s="1"/>
  <c r="P109" i="4"/>
  <c r="Q109" i="4" s="1"/>
  <c r="H109" i="4"/>
  <c r="K109" i="4" s="1"/>
  <c r="P108" i="4"/>
  <c r="Q108" i="4" s="1"/>
  <c r="H108" i="4"/>
  <c r="J108" i="4" s="1"/>
  <c r="Q107" i="4"/>
  <c r="P107" i="4"/>
  <c r="J107" i="4"/>
  <c r="H107" i="4"/>
  <c r="I107" i="4" s="1"/>
  <c r="P106" i="4"/>
  <c r="Q106" i="4" s="1"/>
  <c r="J106" i="4"/>
  <c r="I106" i="4"/>
  <c r="H106" i="4"/>
  <c r="L106" i="4" s="1"/>
  <c r="P105" i="4"/>
  <c r="Q105" i="4" s="1"/>
  <c r="H105" i="4"/>
  <c r="K105" i="4" s="1"/>
  <c r="P104" i="4"/>
  <c r="Q104" i="4" s="1"/>
  <c r="H104" i="4"/>
  <c r="J104" i="4" s="1"/>
  <c r="Q103" i="4"/>
  <c r="P103" i="4"/>
  <c r="K103" i="4"/>
  <c r="H103" i="4"/>
  <c r="I103" i="4" s="1"/>
  <c r="P102" i="4"/>
  <c r="Q102" i="4" s="1"/>
  <c r="H102" i="4"/>
  <c r="L102" i="4" s="1"/>
  <c r="P101" i="4"/>
  <c r="Q101" i="4" s="1"/>
  <c r="H101" i="4"/>
  <c r="K101" i="4" s="1"/>
  <c r="K139" i="4" l="1"/>
  <c r="J135" i="4"/>
  <c r="K138" i="4"/>
  <c r="K135" i="4"/>
  <c r="T135" i="4" s="1"/>
  <c r="K123" i="4"/>
  <c r="J123" i="4"/>
  <c r="K104" i="4"/>
  <c r="I102" i="4"/>
  <c r="K102" i="4"/>
  <c r="T102" i="4" s="1"/>
  <c r="U110" i="4"/>
  <c r="R115" i="4"/>
  <c r="J126" i="4"/>
  <c r="K127" i="4"/>
  <c r="K128" i="4"/>
  <c r="I134" i="4"/>
  <c r="J138" i="4"/>
  <c r="S138" i="4" s="1"/>
  <c r="J139" i="4"/>
  <c r="K142" i="4"/>
  <c r="T142" i="4" s="1"/>
  <c r="K144" i="4"/>
  <c r="T107" i="4"/>
  <c r="I146" i="4"/>
  <c r="T103" i="4"/>
  <c r="I118" i="4"/>
  <c r="J119" i="4"/>
  <c r="K124" i="4"/>
  <c r="J130" i="4"/>
  <c r="J131" i="4"/>
  <c r="K134" i="4"/>
  <c r="K136" i="4"/>
  <c r="I142" i="4"/>
  <c r="J146" i="4"/>
  <c r="J147" i="4"/>
  <c r="K148" i="4"/>
  <c r="J102" i="4"/>
  <c r="J103" i="4"/>
  <c r="K106" i="4"/>
  <c r="K107" i="4"/>
  <c r="K108" i="4"/>
  <c r="K111" i="4"/>
  <c r="J118" i="4"/>
  <c r="K119" i="4"/>
  <c r="K120" i="4"/>
  <c r="T120" i="4" s="1"/>
  <c r="I126" i="4"/>
  <c r="J127" i="4"/>
  <c r="K130" i="4"/>
  <c r="T130" i="4" s="1"/>
  <c r="K131" i="4"/>
  <c r="K132" i="4"/>
  <c r="T134" i="4"/>
  <c r="I138" i="4"/>
  <c r="J142" i="4"/>
  <c r="K146" i="4"/>
  <c r="S108" i="4"/>
  <c r="T108" i="4"/>
  <c r="T104" i="4"/>
  <c r="S104" i="4"/>
  <c r="T109" i="4"/>
  <c r="T101" i="4"/>
  <c r="S106" i="4"/>
  <c r="U106" i="4"/>
  <c r="T106" i="4"/>
  <c r="R106" i="4"/>
  <c r="S102" i="4"/>
  <c r="U102" i="4"/>
  <c r="R102" i="4"/>
  <c r="T105" i="4"/>
  <c r="S114" i="4"/>
  <c r="R114" i="4"/>
  <c r="U114" i="4"/>
  <c r="R138" i="4"/>
  <c r="U138" i="4"/>
  <c r="K141" i="4"/>
  <c r="J141" i="4"/>
  <c r="S141" i="4" s="1"/>
  <c r="I141" i="4"/>
  <c r="S146" i="4"/>
  <c r="R146" i="4"/>
  <c r="U146" i="4"/>
  <c r="L103" i="4"/>
  <c r="J105" i="4"/>
  <c r="S105" i="4" s="1"/>
  <c r="L107" i="4"/>
  <c r="S107" i="4"/>
  <c r="J109" i="4"/>
  <c r="S109" i="4" s="1"/>
  <c r="J112" i="4"/>
  <c r="S112" i="4" s="1"/>
  <c r="I112" i="4"/>
  <c r="R112" i="4" s="1"/>
  <c r="S122" i="4"/>
  <c r="R122" i="4"/>
  <c r="U122" i="4"/>
  <c r="K125" i="4"/>
  <c r="J125" i="4"/>
  <c r="I125" i="4"/>
  <c r="T138" i="4"/>
  <c r="L141" i="4"/>
  <c r="T146" i="4"/>
  <c r="S147" i="4"/>
  <c r="R147" i="4"/>
  <c r="T148" i="4"/>
  <c r="S148" i="4"/>
  <c r="L101" i="4"/>
  <c r="U101" i="4" s="1"/>
  <c r="U103" i="4"/>
  <c r="L105" i="4"/>
  <c r="U105" i="4" s="1"/>
  <c r="U107" i="4"/>
  <c r="L109" i="4"/>
  <c r="U109" i="4" s="1"/>
  <c r="S110" i="4"/>
  <c r="R110" i="4"/>
  <c r="K113" i="4"/>
  <c r="T113" i="4" s="1"/>
  <c r="J113" i="4"/>
  <c r="S113" i="4" s="1"/>
  <c r="J116" i="4"/>
  <c r="S116" i="4" s="1"/>
  <c r="I116" i="4"/>
  <c r="R116" i="4" s="1"/>
  <c r="T123" i="4"/>
  <c r="S123" i="4"/>
  <c r="R123" i="4"/>
  <c r="T124" i="4"/>
  <c r="S124" i="4"/>
  <c r="R125" i="4"/>
  <c r="T125" i="4"/>
  <c r="I101" i="4"/>
  <c r="R101" i="4" s="1"/>
  <c r="R103" i="4"/>
  <c r="L104" i="4"/>
  <c r="U104" i="4" s="1"/>
  <c r="I105" i="4"/>
  <c r="R105" i="4" s="1"/>
  <c r="R107" i="4"/>
  <c r="L108" i="4"/>
  <c r="U108" i="4" s="1"/>
  <c r="I109" i="4"/>
  <c r="R109" i="4" s="1"/>
  <c r="T110" i="4"/>
  <c r="U112" i="4"/>
  <c r="I113" i="4"/>
  <c r="T115" i="4"/>
  <c r="S115" i="4"/>
  <c r="K116" i="4"/>
  <c r="T119" i="4"/>
  <c r="S119" i="4"/>
  <c r="R119" i="4"/>
  <c r="S120" i="4"/>
  <c r="U121" i="4"/>
  <c r="S125" i="4"/>
  <c r="S126" i="4"/>
  <c r="R126" i="4"/>
  <c r="U126" i="4"/>
  <c r="K129" i="4"/>
  <c r="J129" i="4"/>
  <c r="S129" i="4" s="1"/>
  <c r="I129" i="4"/>
  <c r="R129" i="4" s="1"/>
  <c r="S130" i="4"/>
  <c r="R130" i="4"/>
  <c r="U130" i="4"/>
  <c r="K133" i="4"/>
  <c r="T133" i="4" s="1"/>
  <c r="J133" i="4"/>
  <c r="S133" i="4" s="1"/>
  <c r="I133" i="4"/>
  <c r="S134" i="4"/>
  <c r="R134" i="4"/>
  <c r="U134" i="4"/>
  <c r="K137" i="4"/>
  <c r="J137" i="4"/>
  <c r="S137" i="4" s="1"/>
  <c r="I137" i="4"/>
  <c r="S142" i="4"/>
  <c r="R142" i="4"/>
  <c r="U142" i="4"/>
  <c r="K145" i="4"/>
  <c r="J145" i="4"/>
  <c r="S145" i="4" s="1"/>
  <c r="I145" i="4"/>
  <c r="J101" i="4"/>
  <c r="S101" i="4" s="1"/>
  <c r="S103" i="4"/>
  <c r="I104" i="4"/>
  <c r="R104" i="4" s="1"/>
  <c r="I108" i="4"/>
  <c r="R108" i="4" s="1"/>
  <c r="T111" i="4"/>
  <c r="S111" i="4"/>
  <c r="K112" i="4"/>
  <c r="T112" i="4" s="1"/>
  <c r="R113" i="4"/>
  <c r="U113" i="4"/>
  <c r="U116" i="4"/>
  <c r="T116" i="4"/>
  <c r="S118" i="4"/>
  <c r="R118" i="4"/>
  <c r="U118" i="4"/>
  <c r="K121" i="4"/>
  <c r="T121" i="4" s="1"/>
  <c r="J121" i="4"/>
  <c r="S121" i="4" s="1"/>
  <c r="I121" i="4"/>
  <c r="R121" i="4" s="1"/>
  <c r="L125" i="4"/>
  <c r="U125" i="4" s="1"/>
  <c r="T127" i="4"/>
  <c r="S127" i="4"/>
  <c r="R127" i="4"/>
  <c r="T128" i="4"/>
  <c r="S128" i="4"/>
  <c r="U129" i="4"/>
  <c r="T129" i="4"/>
  <c r="T131" i="4"/>
  <c r="S131" i="4"/>
  <c r="R131" i="4"/>
  <c r="T132" i="4"/>
  <c r="S132" i="4"/>
  <c r="R133" i="4"/>
  <c r="U133" i="4"/>
  <c r="S135" i="4"/>
  <c r="R135" i="4"/>
  <c r="T136" i="4"/>
  <c r="S136" i="4"/>
  <c r="R137" i="4"/>
  <c r="U137" i="4"/>
  <c r="T137" i="4"/>
  <c r="T139" i="4"/>
  <c r="S139" i="4"/>
  <c r="R139" i="4"/>
  <c r="T140" i="4"/>
  <c r="S140" i="4"/>
  <c r="R141" i="4"/>
  <c r="T141" i="4"/>
  <c r="T143" i="4"/>
  <c r="S143" i="4"/>
  <c r="R143" i="4"/>
  <c r="T144" i="4"/>
  <c r="S144" i="4"/>
  <c r="R145" i="4"/>
  <c r="U145" i="4"/>
  <c r="T145" i="4"/>
  <c r="L120" i="4"/>
  <c r="U120" i="4" s="1"/>
  <c r="L124" i="4"/>
  <c r="U124" i="4" s="1"/>
  <c r="L128" i="4"/>
  <c r="U128" i="4" s="1"/>
  <c r="L132" i="4"/>
  <c r="U132" i="4" s="1"/>
  <c r="L136" i="4"/>
  <c r="U136" i="4" s="1"/>
  <c r="L140" i="4"/>
  <c r="U140" i="4" s="1"/>
  <c r="L144" i="4"/>
  <c r="U144" i="4" s="1"/>
  <c r="K147" i="4"/>
  <c r="T147" i="4" s="1"/>
  <c r="L148" i="4"/>
  <c r="U148" i="4" s="1"/>
  <c r="L111" i="4"/>
  <c r="U111" i="4" s="1"/>
  <c r="K114" i="4"/>
  <c r="T114" i="4" s="1"/>
  <c r="L115" i="4"/>
  <c r="U115" i="4" s="1"/>
  <c r="K118" i="4"/>
  <c r="T118" i="4" s="1"/>
  <c r="L119" i="4"/>
  <c r="U119" i="4" s="1"/>
  <c r="I120" i="4"/>
  <c r="R120" i="4" s="1"/>
  <c r="K122" i="4"/>
  <c r="T122" i="4" s="1"/>
  <c r="L123" i="4"/>
  <c r="U123" i="4" s="1"/>
  <c r="I124" i="4"/>
  <c r="R124" i="4" s="1"/>
  <c r="K126" i="4"/>
  <c r="T126" i="4" s="1"/>
  <c r="L127" i="4"/>
  <c r="U127" i="4" s="1"/>
  <c r="I128" i="4"/>
  <c r="R128" i="4" s="1"/>
  <c r="L131" i="4"/>
  <c r="U131" i="4" s="1"/>
  <c r="I132" i="4"/>
  <c r="R132" i="4" s="1"/>
  <c r="L135" i="4"/>
  <c r="U135" i="4" s="1"/>
  <c r="I136" i="4"/>
  <c r="R136" i="4" s="1"/>
  <c r="L139" i="4"/>
  <c r="U139" i="4" s="1"/>
  <c r="I140" i="4"/>
  <c r="R140" i="4" s="1"/>
  <c r="L143" i="4"/>
  <c r="U143" i="4" s="1"/>
  <c r="I144" i="4"/>
  <c r="R144" i="4" s="1"/>
  <c r="L147" i="4"/>
  <c r="U147" i="4" s="1"/>
  <c r="I148" i="4"/>
  <c r="R148" i="4" s="1"/>
  <c r="P100" i="4" l="1"/>
  <c r="Q100" i="4" s="1"/>
  <c r="L100" i="4"/>
  <c r="H100" i="4"/>
  <c r="Q99" i="4"/>
  <c r="P99" i="4"/>
  <c r="L99" i="4"/>
  <c r="J99" i="4"/>
  <c r="H99" i="4"/>
  <c r="I99" i="4" s="1"/>
  <c r="P98" i="4"/>
  <c r="Q98" i="4" s="1"/>
  <c r="L98" i="4"/>
  <c r="K98" i="4"/>
  <c r="J98" i="4"/>
  <c r="I98" i="4"/>
  <c r="H98" i="4"/>
  <c r="P97" i="4"/>
  <c r="Q97" i="4" s="1"/>
  <c r="L97" i="4"/>
  <c r="H97" i="4"/>
  <c r="P96" i="4"/>
  <c r="Q96" i="4" s="1"/>
  <c r="L96" i="4"/>
  <c r="H96" i="4"/>
  <c r="Q95" i="4"/>
  <c r="P95" i="4"/>
  <c r="L95" i="4"/>
  <c r="J95" i="4"/>
  <c r="H95" i="4"/>
  <c r="I95" i="4" s="1"/>
  <c r="P94" i="4"/>
  <c r="Q94" i="4" s="1"/>
  <c r="L94" i="4"/>
  <c r="K94" i="4"/>
  <c r="J94" i="4"/>
  <c r="I94" i="4"/>
  <c r="H94" i="4"/>
  <c r="P93" i="4"/>
  <c r="Q93" i="4" s="1"/>
  <c r="L93" i="4"/>
  <c r="H93" i="4"/>
  <c r="P92" i="4"/>
  <c r="Q92" i="4" s="1"/>
  <c r="L92" i="4"/>
  <c r="H92" i="4"/>
  <c r="Q91" i="4"/>
  <c r="P91" i="4"/>
  <c r="L91" i="4"/>
  <c r="J91" i="4"/>
  <c r="H91" i="4"/>
  <c r="I91" i="4" s="1"/>
  <c r="P90" i="4"/>
  <c r="Q90" i="4" s="1"/>
  <c r="L90" i="4"/>
  <c r="K90" i="4"/>
  <c r="J90" i="4"/>
  <c r="I90" i="4"/>
  <c r="H90" i="4"/>
  <c r="P88" i="4"/>
  <c r="Q88" i="4" s="1"/>
  <c r="L88" i="4"/>
  <c r="H88" i="4"/>
  <c r="P87" i="4"/>
  <c r="Q87" i="4" s="1"/>
  <c r="L87" i="4"/>
  <c r="H87" i="4"/>
  <c r="Q86" i="4"/>
  <c r="P86" i="4"/>
  <c r="L86" i="4"/>
  <c r="J86" i="4"/>
  <c r="H86" i="4"/>
  <c r="I86" i="4" s="1"/>
  <c r="P85" i="4"/>
  <c r="Q85" i="4" s="1"/>
  <c r="L85" i="4"/>
  <c r="K85" i="4"/>
  <c r="J85" i="4"/>
  <c r="I85" i="4"/>
  <c r="H85" i="4"/>
  <c r="P84" i="4"/>
  <c r="Q84" i="4" s="1"/>
  <c r="L84" i="4"/>
  <c r="H84" i="4"/>
  <c r="P83" i="4"/>
  <c r="Q83" i="4" s="1"/>
  <c r="L83" i="4"/>
  <c r="H83" i="4"/>
  <c r="Q82" i="4"/>
  <c r="P82" i="4"/>
  <c r="L82" i="4"/>
  <c r="J82" i="4"/>
  <c r="H82" i="4"/>
  <c r="I82" i="4" s="1"/>
  <c r="P81" i="4"/>
  <c r="Q81" i="4" s="1"/>
  <c r="P80" i="4"/>
  <c r="Q80" i="4" s="1"/>
  <c r="L80" i="4"/>
  <c r="H80" i="4"/>
  <c r="J80" i="4" s="1"/>
  <c r="P79" i="4"/>
  <c r="Q79" i="4" s="1"/>
  <c r="U79" i="4" s="1"/>
  <c r="L79" i="4"/>
  <c r="H79" i="4"/>
  <c r="P78" i="4"/>
  <c r="Q78" i="4" s="1"/>
  <c r="L78" i="4"/>
  <c r="K78" i="4"/>
  <c r="I78" i="4"/>
  <c r="H78" i="4"/>
  <c r="J78" i="4" s="1"/>
  <c r="P77" i="4"/>
  <c r="Q77" i="4" s="1"/>
  <c r="L77" i="4"/>
  <c r="H77" i="4"/>
  <c r="K77" i="4" s="1"/>
  <c r="P76" i="4"/>
  <c r="Q76" i="4" s="1"/>
  <c r="L76" i="4"/>
  <c r="H76" i="4"/>
  <c r="J76" i="4" s="1"/>
  <c r="P75" i="4"/>
  <c r="Q75" i="4" s="1"/>
  <c r="U75" i="4" s="1"/>
  <c r="L75" i="4"/>
  <c r="H75" i="4"/>
  <c r="Q74" i="4"/>
  <c r="P74" i="4"/>
  <c r="L74" i="4"/>
  <c r="H74" i="4"/>
  <c r="K74" i="4" s="1"/>
  <c r="P73" i="4"/>
  <c r="Q73" i="4" s="1"/>
  <c r="U73" i="4" s="1"/>
  <c r="L73" i="4"/>
  <c r="H73" i="4"/>
  <c r="P72" i="4"/>
  <c r="Q72" i="4" s="1"/>
  <c r="L72" i="4"/>
  <c r="H72" i="4"/>
  <c r="Q71" i="4"/>
  <c r="P71" i="4"/>
  <c r="L71" i="4"/>
  <c r="H71" i="4"/>
  <c r="Q70" i="4"/>
  <c r="P70" i="4"/>
  <c r="L70" i="4"/>
  <c r="J70" i="4"/>
  <c r="H70" i="4"/>
  <c r="I70" i="4" s="1"/>
  <c r="P69" i="4"/>
  <c r="Q69" i="4" s="1"/>
  <c r="U69" i="4" s="1"/>
  <c r="L69" i="4"/>
  <c r="H69" i="4"/>
  <c r="P68" i="4"/>
  <c r="Q68" i="4" s="1"/>
  <c r="L68" i="4"/>
  <c r="H68" i="4"/>
  <c r="P67" i="4"/>
  <c r="Q67" i="4" s="1"/>
  <c r="U67" i="4" s="1"/>
  <c r="L67" i="4"/>
  <c r="J67" i="4"/>
  <c r="H67" i="4"/>
  <c r="Q66" i="4"/>
  <c r="P66" i="4"/>
  <c r="L66" i="4"/>
  <c r="J66" i="4"/>
  <c r="H66" i="4"/>
  <c r="I66" i="4" s="1"/>
  <c r="P65" i="4"/>
  <c r="Q65" i="4" s="1"/>
  <c r="L65" i="4"/>
  <c r="H65" i="4"/>
  <c r="P64" i="4"/>
  <c r="Q64" i="4" s="1"/>
  <c r="L64" i="4"/>
  <c r="H64" i="4"/>
  <c r="P63" i="4"/>
  <c r="Q63" i="4" s="1"/>
  <c r="L63" i="4"/>
  <c r="H63" i="4"/>
  <c r="P62" i="4"/>
  <c r="Q62" i="4" s="1"/>
  <c r="L62" i="4"/>
  <c r="K62" i="4"/>
  <c r="I62" i="4"/>
  <c r="H62" i="4"/>
  <c r="J62" i="4" s="1"/>
  <c r="P61" i="4"/>
  <c r="Q61" i="4" s="1"/>
  <c r="L61" i="4"/>
  <c r="H61" i="4"/>
  <c r="P60" i="4"/>
  <c r="Q60" i="4" s="1"/>
  <c r="L60" i="4"/>
  <c r="H60" i="4"/>
  <c r="Q59" i="4"/>
  <c r="P59" i="4"/>
  <c r="L59" i="4"/>
  <c r="H59" i="4"/>
  <c r="P58" i="4"/>
  <c r="Q58" i="4" s="1"/>
  <c r="R58" i="4" s="1"/>
  <c r="L58" i="4"/>
  <c r="K58" i="4"/>
  <c r="I58" i="4"/>
  <c r="H58" i="4"/>
  <c r="J58" i="4" s="1"/>
  <c r="Q57" i="4"/>
  <c r="P57" i="4"/>
  <c r="Q56" i="4"/>
  <c r="P56" i="4"/>
  <c r="L56" i="4"/>
  <c r="J56" i="4"/>
  <c r="H56" i="4"/>
  <c r="I56" i="4" s="1"/>
  <c r="P55" i="4"/>
  <c r="Q55" i="4" s="1"/>
  <c r="L55" i="4"/>
  <c r="H55" i="4"/>
  <c r="P54" i="4"/>
  <c r="Q54" i="4" s="1"/>
  <c r="L54" i="4"/>
  <c r="H54" i="4"/>
  <c r="Q53" i="4"/>
  <c r="P53" i="4"/>
  <c r="L53" i="4"/>
  <c r="J53" i="4"/>
  <c r="H53" i="4"/>
  <c r="I53" i="4" s="1"/>
  <c r="K53" i="4" l="1"/>
  <c r="K56" i="4"/>
  <c r="K66" i="4"/>
  <c r="K70" i="4"/>
  <c r="I74" i="4"/>
  <c r="R74" i="4" s="1"/>
  <c r="K82" i="4"/>
  <c r="K91" i="4"/>
  <c r="K99" i="4"/>
  <c r="J74" i="4"/>
  <c r="K86" i="4"/>
  <c r="K95" i="4"/>
  <c r="J54" i="4"/>
  <c r="S54" i="4" s="1"/>
  <c r="I54" i="4"/>
  <c r="R54" i="4" s="1"/>
  <c r="I63" i="4"/>
  <c r="R63" i="4" s="1"/>
  <c r="K63" i="4"/>
  <c r="T63" i="4" s="1"/>
  <c r="U64" i="4"/>
  <c r="S70" i="4"/>
  <c r="U70" i="4"/>
  <c r="T70" i="4"/>
  <c r="J72" i="4"/>
  <c r="S72" i="4" s="1"/>
  <c r="K72" i="4"/>
  <c r="I72" i="4"/>
  <c r="K73" i="4"/>
  <c r="T73" i="4" s="1"/>
  <c r="J73" i="4"/>
  <c r="I73" i="4"/>
  <c r="U77" i="4"/>
  <c r="S78" i="4"/>
  <c r="U78" i="4"/>
  <c r="T78" i="4"/>
  <c r="R78" i="4"/>
  <c r="T82" i="4"/>
  <c r="U82" i="4"/>
  <c r="S82" i="4"/>
  <c r="R82" i="4"/>
  <c r="K84" i="4"/>
  <c r="J84" i="4"/>
  <c r="I84" i="4"/>
  <c r="R84" i="4" s="1"/>
  <c r="T86" i="4"/>
  <c r="U86" i="4"/>
  <c r="S86" i="4"/>
  <c r="R86" i="4"/>
  <c r="K88" i="4"/>
  <c r="T88" i="4" s="1"/>
  <c r="J88" i="4"/>
  <c r="I88" i="4"/>
  <c r="R88" i="4" s="1"/>
  <c r="T91" i="4"/>
  <c r="U91" i="4"/>
  <c r="S91" i="4"/>
  <c r="R91" i="4"/>
  <c r="K93" i="4"/>
  <c r="T93" i="4" s="1"/>
  <c r="J93" i="4"/>
  <c r="S93" i="4" s="1"/>
  <c r="I93" i="4"/>
  <c r="T95" i="4"/>
  <c r="U95" i="4"/>
  <c r="S95" i="4"/>
  <c r="R95" i="4"/>
  <c r="K97" i="4"/>
  <c r="J97" i="4"/>
  <c r="I97" i="4"/>
  <c r="R97" i="4" s="1"/>
  <c r="T99" i="4"/>
  <c r="U99" i="4"/>
  <c r="S99" i="4"/>
  <c r="R99" i="4"/>
  <c r="T53" i="4"/>
  <c r="S53" i="4"/>
  <c r="K54" i="4"/>
  <c r="U55" i="4"/>
  <c r="T56" i="4"/>
  <c r="U56" i="4"/>
  <c r="S56" i="4"/>
  <c r="I59" i="4"/>
  <c r="R59" i="4" s="1"/>
  <c r="K59" i="4"/>
  <c r="T59" i="4" s="1"/>
  <c r="U60" i="4"/>
  <c r="J63" i="4"/>
  <c r="S63" i="4" s="1"/>
  <c r="U63" i="4"/>
  <c r="S66" i="4"/>
  <c r="U66" i="4"/>
  <c r="T66" i="4"/>
  <c r="J68" i="4"/>
  <c r="K68" i="4"/>
  <c r="T68" i="4" s="1"/>
  <c r="I68" i="4"/>
  <c r="K69" i="4"/>
  <c r="T69" i="4" s="1"/>
  <c r="J69" i="4"/>
  <c r="I69" i="4"/>
  <c r="R69" i="4" s="1"/>
  <c r="R70" i="4"/>
  <c r="I75" i="4"/>
  <c r="K75" i="4"/>
  <c r="J75" i="4"/>
  <c r="S75" i="4" s="1"/>
  <c r="T77" i="4"/>
  <c r="I79" i="4"/>
  <c r="K79" i="4"/>
  <c r="J79" i="4"/>
  <c r="S79" i="4" s="1"/>
  <c r="J83" i="4"/>
  <c r="K83" i="4"/>
  <c r="I83" i="4"/>
  <c r="R83" i="4" s="1"/>
  <c r="S85" i="4"/>
  <c r="U85" i="4"/>
  <c r="T85" i="4"/>
  <c r="J87" i="4"/>
  <c r="S87" i="4" s="1"/>
  <c r="K87" i="4"/>
  <c r="I87" i="4"/>
  <c r="R87" i="4" s="1"/>
  <c r="S90" i="4"/>
  <c r="U90" i="4"/>
  <c r="T90" i="4"/>
  <c r="J92" i="4"/>
  <c r="S92" i="4" s="1"/>
  <c r="K92" i="4"/>
  <c r="I92" i="4"/>
  <c r="S94" i="4"/>
  <c r="U94" i="4"/>
  <c r="T94" i="4"/>
  <c r="J96" i="4"/>
  <c r="K96" i="4"/>
  <c r="T96" i="4" s="1"/>
  <c r="I96" i="4"/>
  <c r="S98" i="4"/>
  <c r="U98" i="4"/>
  <c r="T98" i="4"/>
  <c r="J100" i="4"/>
  <c r="K100" i="4"/>
  <c r="I100" i="4"/>
  <c r="R100" i="4" s="1"/>
  <c r="R53" i="4"/>
  <c r="K55" i="4"/>
  <c r="T55" i="4" s="1"/>
  <c r="J55" i="4"/>
  <c r="S55" i="4"/>
  <c r="R56" i="4"/>
  <c r="J59" i="4"/>
  <c r="S59" i="4" s="1"/>
  <c r="U59" i="4"/>
  <c r="S62" i="4"/>
  <c r="U62" i="4"/>
  <c r="T62" i="4"/>
  <c r="J64" i="4"/>
  <c r="S64" i="4" s="1"/>
  <c r="K64" i="4"/>
  <c r="T64" i="4" s="1"/>
  <c r="I64" i="4"/>
  <c r="R64" i="4" s="1"/>
  <c r="K65" i="4"/>
  <c r="T65" i="4" s="1"/>
  <c r="J65" i="4"/>
  <c r="S65" i="4" s="1"/>
  <c r="I65" i="4"/>
  <c r="R65" i="4" s="1"/>
  <c r="U65" i="4"/>
  <c r="R66" i="4"/>
  <c r="I71" i="4"/>
  <c r="R71" i="4" s="1"/>
  <c r="K71" i="4"/>
  <c r="T71" i="4" s="1"/>
  <c r="U72" i="4"/>
  <c r="R72" i="4"/>
  <c r="R73" i="4"/>
  <c r="S73" i="4"/>
  <c r="T84" i="4"/>
  <c r="S84" i="4"/>
  <c r="R85" i="4"/>
  <c r="S88" i="4"/>
  <c r="R90" i="4"/>
  <c r="R93" i="4"/>
  <c r="R94" i="4"/>
  <c r="T97" i="4"/>
  <c r="S97" i="4"/>
  <c r="R98" i="4"/>
  <c r="U53" i="4"/>
  <c r="U54" i="4"/>
  <c r="T54" i="4"/>
  <c r="I55" i="4"/>
  <c r="R55" i="4" s="1"/>
  <c r="S58" i="4"/>
  <c r="U58" i="4"/>
  <c r="T58" i="4"/>
  <c r="J60" i="4"/>
  <c r="S60" i="4" s="1"/>
  <c r="K60" i="4"/>
  <c r="T60" i="4" s="1"/>
  <c r="I60" i="4"/>
  <c r="R60" i="4" s="1"/>
  <c r="K61" i="4"/>
  <c r="T61" i="4" s="1"/>
  <c r="J61" i="4"/>
  <c r="S61" i="4" s="1"/>
  <c r="I61" i="4"/>
  <c r="R61" i="4" s="1"/>
  <c r="U61" i="4"/>
  <c r="R62" i="4"/>
  <c r="I67" i="4"/>
  <c r="K67" i="4"/>
  <c r="T67" i="4" s="1"/>
  <c r="S67" i="4"/>
  <c r="R67" i="4"/>
  <c r="U68" i="4"/>
  <c r="S68" i="4"/>
  <c r="R68" i="4"/>
  <c r="S69" i="4"/>
  <c r="J71" i="4"/>
  <c r="S71" i="4" s="1"/>
  <c r="U71" i="4"/>
  <c r="T72" i="4"/>
  <c r="S74" i="4"/>
  <c r="U74" i="4"/>
  <c r="T74" i="4"/>
  <c r="U83" i="4"/>
  <c r="T83" i="4"/>
  <c r="S83" i="4"/>
  <c r="U84" i="4"/>
  <c r="U87" i="4"/>
  <c r="T87" i="4"/>
  <c r="U88" i="4"/>
  <c r="U92" i="4"/>
  <c r="T92" i="4"/>
  <c r="R92" i="4"/>
  <c r="U93" i="4"/>
  <c r="U96" i="4"/>
  <c r="S96" i="4"/>
  <c r="R96" i="4"/>
  <c r="U97" i="4"/>
  <c r="U100" i="4"/>
  <c r="T100" i="4"/>
  <c r="S100" i="4"/>
  <c r="T75" i="4"/>
  <c r="U76" i="4"/>
  <c r="T79" i="4"/>
  <c r="U80" i="4"/>
  <c r="R75" i="4"/>
  <c r="I76" i="4"/>
  <c r="R76" i="4"/>
  <c r="I77" i="4"/>
  <c r="R77" i="4" s="1"/>
  <c r="R79" i="4"/>
  <c r="I80" i="4"/>
  <c r="R80" i="4"/>
  <c r="K76" i="4"/>
  <c r="T76" i="4" s="1"/>
  <c r="S76" i="4"/>
  <c r="J77" i="4"/>
  <c r="S77" i="4" s="1"/>
  <c r="K80" i="4"/>
  <c r="T80" i="4" s="1"/>
  <c r="S80" i="4"/>
  <c r="P52" i="4" l="1"/>
  <c r="Q52" i="4" s="1"/>
  <c r="P51" i="4"/>
  <c r="Q51" i="4" s="1"/>
  <c r="P50" i="4"/>
  <c r="Q50" i="4" s="1"/>
  <c r="P49" i="4"/>
  <c r="Q49" i="4" s="1"/>
  <c r="P48" i="4"/>
  <c r="Q48" i="4" s="1"/>
  <c r="P47" i="4"/>
  <c r="Q47" i="4" s="1"/>
  <c r="P46" i="4"/>
  <c r="Q46" i="4" s="1"/>
  <c r="P45" i="4"/>
  <c r="Q45" i="4" s="1"/>
  <c r="P44" i="4"/>
  <c r="Q44" i="4" s="1"/>
  <c r="P43" i="4"/>
  <c r="Q43" i="4" s="1"/>
  <c r="P42" i="4"/>
  <c r="Q42" i="4" s="1"/>
  <c r="P41" i="4"/>
  <c r="Q41" i="4" s="1"/>
  <c r="P40" i="4"/>
  <c r="Q40" i="4" s="1"/>
  <c r="P39" i="4"/>
  <c r="Q39" i="4" s="1"/>
  <c r="P38" i="4"/>
  <c r="Q38" i="4" s="1"/>
  <c r="P37" i="4"/>
  <c r="Q37" i="4" s="1"/>
  <c r="P36" i="4"/>
  <c r="Q36" i="4" s="1"/>
  <c r="P35" i="4"/>
  <c r="Q35" i="4" s="1"/>
  <c r="P34" i="4"/>
  <c r="Q34" i="4" s="1"/>
  <c r="P33" i="4"/>
  <c r="Q33" i="4" s="1"/>
  <c r="P32" i="4"/>
  <c r="Q32" i="4" s="1"/>
  <c r="P31" i="4"/>
  <c r="Q31" i="4" s="1"/>
  <c r="P30" i="4"/>
  <c r="Q30" i="4" s="1"/>
  <c r="P29" i="4"/>
  <c r="Q29" i="4" s="1"/>
  <c r="P28" i="4"/>
  <c r="Q28" i="4" s="1"/>
  <c r="P27" i="4"/>
  <c r="Q27" i="4" s="1"/>
  <c r="P26" i="4"/>
  <c r="Q26" i="4" s="1"/>
  <c r="P25" i="4"/>
  <c r="Q25" i="4" s="1"/>
  <c r="P24" i="4"/>
  <c r="Q24" i="4" s="1"/>
  <c r="P23" i="4"/>
  <c r="Q23" i="4" s="1"/>
  <c r="P22" i="4"/>
  <c r="Q22" i="4" s="1"/>
  <c r="P21" i="4"/>
  <c r="Q21" i="4" s="1"/>
  <c r="P20" i="4"/>
  <c r="Q20" i="4" s="1"/>
  <c r="P19" i="4"/>
  <c r="Q19" i="4" s="1"/>
  <c r="P18" i="4"/>
  <c r="Q18" i="4" s="1"/>
  <c r="P17" i="4"/>
  <c r="Q17" i="4" s="1"/>
  <c r="P12" i="4"/>
  <c r="Q12" i="4" s="1"/>
  <c r="P11" i="4"/>
  <c r="Q11" i="4" s="1"/>
  <c r="P10" i="4"/>
  <c r="Q10" i="4" s="1"/>
  <c r="P9" i="4"/>
  <c r="Q9" i="4" s="1"/>
  <c r="P16" i="4"/>
  <c r="Q16" i="4" s="1"/>
  <c r="P15" i="4"/>
  <c r="Q15" i="4" s="1"/>
  <c r="P14" i="4"/>
  <c r="Q14" i="4" s="1"/>
  <c r="P13" i="4"/>
  <c r="Q13" i="4" s="1"/>
  <c r="P8" i="4"/>
  <c r="Q8" i="4" s="1"/>
  <c r="P7" i="4"/>
  <c r="Q7" i="4" s="1"/>
  <c r="P6" i="4"/>
  <c r="Q6" i="4" s="1"/>
  <c r="P5" i="4"/>
  <c r="Q5" i="4" s="1"/>
  <c r="H52" i="4"/>
  <c r="L52" i="4" s="1"/>
  <c r="U52" i="4" s="1"/>
  <c r="H51" i="4"/>
  <c r="H50" i="4"/>
  <c r="H49" i="4"/>
  <c r="L49" i="4" s="1"/>
  <c r="H48" i="4"/>
  <c r="K48" i="4" s="1"/>
  <c r="H47" i="4"/>
  <c r="K47" i="4" s="1"/>
  <c r="H46" i="4"/>
  <c r="K46" i="4" s="1"/>
  <c r="H45" i="4"/>
  <c r="K45" i="4" s="1"/>
  <c r="H44" i="4"/>
  <c r="K44" i="4" s="1"/>
  <c r="H43" i="4"/>
  <c r="K43" i="4" s="1"/>
  <c r="T43" i="4" s="1"/>
  <c r="H42" i="4"/>
  <c r="K42" i="4" s="1"/>
  <c r="H41" i="4"/>
  <c r="K41" i="4" s="1"/>
  <c r="H40" i="4"/>
  <c r="K40" i="4" s="1"/>
  <c r="H39" i="4"/>
  <c r="K39" i="4" s="1"/>
  <c r="H38" i="4"/>
  <c r="K38" i="4" s="1"/>
  <c r="H37" i="4"/>
  <c r="K37" i="4" s="1"/>
  <c r="H36" i="4"/>
  <c r="L36" i="4" s="1"/>
  <c r="H35" i="4"/>
  <c r="H34" i="4"/>
  <c r="L34" i="4" s="1"/>
  <c r="H33" i="4"/>
  <c r="L33" i="4" s="1"/>
  <c r="H32" i="4"/>
  <c r="L32" i="4" s="1"/>
  <c r="H31" i="4"/>
  <c r="H30" i="4"/>
  <c r="L30" i="4" s="1"/>
  <c r="H29" i="4"/>
  <c r="H28" i="4"/>
  <c r="K28" i="4" s="1"/>
  <c r="H27" i="4"/>
  <c r="K27" i="4" s="1"/>
  <c r="T27" i="4" s="1"/>
  <c r="H26" i="4"/>
  <c r="H25" i="4"/>
  <c r="H24" i="4"/>
  <c r="H23" i="4"/>
  <c r="H22" i="4"/>
  <c r="H21" i="4"/>
  <c r="H20" i="4"/>
  <c r="L20" i="4" s="1"/>
  <c r="H19" i="4"/>
  <c r="H18" i="4"/>
  <c r="L18" i="4" s="1"/>
  <c r="H17" i="4"/>
  <c r="L17" i="4" s="1"/>
  <c r="H12" i="4"/>
  <c r="L12" i="4" s="1"/>
  <c r="H11" i="4"/>
  <c r="H10" i="4"/>
  <c r="H9" i="4"/>
  <c r="L9" i="4" s="1"/>
  <c r="H16" i="4"/>
  <c r="L16" i="4" s="1"/>
  <c r="H15" i="4"/>
  <c r="H14" i="4"/>
  <c r="H13" i="4"/>
  <c r="L13" i="4" s="1"/>
  <c r="H8" i="4"/>
  <c r="H7" i="4"/>
  <c r="H6" i="4"/>
  <c r="H5" i="4"/>
  <c r="L5" i="4" s="1"/>
  <c r="L37" i="4" l="1"/>
  <c r="U18" i="4"/>
  <c r="T42" i="4"/>
  <c r="L27" i="4"/>
  <c r="U27" i="4" s="1"/>
  <c r="T41" i="4"/>
  <c r="L41" i="4"/>
  <c r="U37" i="4"/>
  <c r="U13" i="4"/>
  <c r="U9" i="4"/>
  <c r="U17" i="4"/>
  <c r="L28" i="4"/>
  <c r="L38" i="4"/>
  <c r="U38" i="4" s="1"/>
  <c r="L42" i="4"/>
  <c r="U42" i="4" s="1"/>
  <c r="L46" i="4"/>
  <c r="U20" i="4"/>
  <c r="U33" i="4"/>
  <c r="L39" i="4"/>
  <c r="U39" i="4" s="1"/>
  <c r="L43" i="4"/>
  <c r="L47" i="4"/>
  <c r="L45" i="4"/>
  <c r="U45" i="4" s="1"/>
  <c r="L40" i="4"/>
  <c r="L44" i="4"/>
  <c r="L48" i="4"/>
  <c r="U48" i="4" s="1"/>
  <c r="K6" i="4"/>
  <c r="T6" i="4" s="1"/>
  <c r="J6" i="4"/>
  <c r="S6" i="4" s="1"/>
  <c r="I6" i="4"/>
  <c r="R6" i="4" s="1"/>
  <c r="K21" i="4"/>
  <c r="T21" i="4" s="1"/>
  <c r="J21" i="4"/>
  <c r="I21" i="4"/>
  <c r="R21" i="4" s="1"/>
  <c r="K26" i="4"/>
  <c r="T26" i="4" s="1"/>
  <c r="J26" i="4"/>
  <c r="S26" i="4" s="1"/>
  <c r="I26" i="4"/>
  <c r="R26" i="4" s="1"/>
  <c r="T48" i="4"/>
  <c r="K14" i="4"/>
  <c r="T14" i="4" s="1"/>
  <c r="J14" i="4"/>
  <c r="S14" i="4" s="1"/>
  <c r="I14" i="4"/>
  <c r="R14" i="4" s="1"/>
  <c r="K15" i="4"/>
  <c r="T15" i="4" s="1"/>
  <c r="J15" i="4"/>
  <c r="S15" i="4" s="1"/>
  <c r="I15" i="4"/>
  <c r="R15" i="4" s="1"/>
  <c r="K16" i="4"/>
  <c r="T16" i="4" s="1"/>
  <c r="J16" i="4"/>
  <c r="S16" i="4" s="1"/>
  <c r="I16" i="4"/>
  <c r="U16" i="4"/>
  <c r="S21" i="4"/>
  <c r="K25" i="4"/>
  <c r="T25" i="4" s="1"/>
  <c r="J25" i="4"/>
  <c r="S25" i="4" s="1"/>
  <c r="I25" i="4"/>
  <c r="R25" i="4" s="1"/>
  <c r="K29" i="4"/>
  <c r="J29" i="4"/>
  <c r="S29" i="4" s="1"/>
  <c r="I29" i="4"/>
  <c r="R29" i="4" s="1"/>
  <c r="K31" i="4"/>
  <c r="T31" i="4" s="1"/>
  <c r="J31" i="4"/>
  <c r="S31" i="4" s="1"/>
  <c r="I31" i="4"/>
  <c r="R31" i="4" s="1"/>
  <c r="U32" i="4"/>
  <c r="K35" i="4"/>
  <c r="T35" i="4" s="1"/>
  <c r="J35" i="4"/>
  <c r="I35" i="4"/>
  <c r="R35" i="4" s="1"/>
  <c r="K50" i="4"/>
  <c r="J50" i="4"/>
  <c r="I50" i="4"/>
  <c r="R50" i="4" s="1"/>
  <c r="L21" i="4"/>
  <c r="U21" i="4" s="1"/>
  <c r="L25" i="4"/>
  <c r="U25" i="4" s="1"/>
  <c r="L29" i="4"/>
  <c r="U29" i="4" s="1"/>
  <c r="U41" i="4"/>
  <c r="K8" i="4"/>
  <c r="T8" i="4" s="1"/>
  <c r="J8" i="4"/>
  <c r="S8" i="4" s="1"/>
  <c r="I8" i="4"/>
  <c r="K22" i="4"/>
  <c r="T22" i="4" s="1"/>
  <c r="J22" i="4"/>
  <c r="S22" i="4" s="1"/>
  <c r="I22" i="4"/>
  <c r="R22" i="4" s="1"/>
  <c r="K24" i="4"/>
  <c r="T24" i="4" s="1"/>
  <c r="J24" i="4"/>
  <c r="S24" i="4" s="1"/>
  <c r="I24" i="4"/>
  <c r="R24" i="4" s="1"/>
  <c r="K49" i="4"/>
  <c r="J49" i="4"/>
  <c r="I49" i="4"/>
  <c r="R49" i="4" s="1"/>
  <c r="U28" i="4"/>
  <c r="T28" i="4"/>
  <c r="U40" i="4"/>
  <c r="U44" i="4"/>
  <c r="T44" i="4"/>
  <c r="L8" i="4"/>
  <c r="U8" i="4" s="1"/>
  <c r="L24" i="4"/>
  <c r="U24" i="4" s="1"/>
  <c r="T37" i="4"/>
  <c r="K13" i="4"/>
  <c r="T13" i="4" s="1"/>
  <c r="J13" i="4"/>
  <c r="S13" i="4" s="1"/>
  <c r="I13" i="4"/>
  <c r="R13" i="4" s="1"/>
  <c r="R16" i="4"/>
  <c r="K9" i="4"/>
  <c r="T9" i="4" s="1"/>
  <c r="J9" i="4"/>
  <c r="S9" i="4" s="1"/>
  <c r="I9" i="4"/>
  <c r="R9" i="4" s="1"/>
  <c r="K10" i="4"/>
  <c r="T10" i="4" s="1"/>
  <c r="J10" i="4"/>
  <c r="S10" i="4" s="1"/>
  <c r="I10" i="4"/>
  <c r="R10" i="4" s="1"/>
  <c r="K11" i="4"/>
  <c r="T11" i="4" s="1"/>
  <c r="J11" i="4"/>
  <c r="S11" i="4" s="1"/>
  <c r="I11" i="4"/>
  <c r="R11" i="4" s="1"/>
  <c r="K12" i="4"/>
  <c r="T12" i="4" s="1"/>
  <c r="J12" i="4"/>
  <c r="S12" i="4" s="1"/>
  <c r="I12" i="4"/>
  <c r="R12" i="4" s="1"/>
  <c r="U12" i="4"/>
  <c r="K33" i="4"/>
  <c r="T33" i="4" s="1"/>
  <c r="J33" i="4"/>
  <c r="I33" i="4"/>
  <c r="R33" i="4" s="1"/>
  <c r="K36" i="4"/>
  <c r="T36" i="4" s="1"/>
  <c r="J36" i="4"/>
  <c r="S36" i="4" s="1"/>
  <c r="I36" i="4"/>
  <c r="K51" i="4"/>
  <c r="J51" i="4"/>
  <c r="S51" i="4" s="1"/>
  <c r="I51" i="4"/>
  <c r="R51" i="4" s="1"/>
  <c r="U30" i="4"/>
  <c r="U34" i="4"/>
  <c r="T38" i="4"/>
  <c r="U46" i="4"/>
  <c r="T46" i="4"/>
  <c r="T50" i="4"/>
  <c r="S50" i="4"/>
  <c r="L6" i="4"/>
  <c r="U6" i="4" s="1"/>
  <c r="L14" i="4"/>
  <c r="U14" i="4" s="1"/>
  <c r="L10" i="4"/>
  <c r="U10" i="4" s="1"/>
  <c r="L22" i="4"/>
  <c r="U22" i="4" s="1"/>
  <c r="L26" i="4"/>
  <c r="U26" i="4" s="1"/>
  <c r="L50" i="4"/>
  <c r="U50" i="4" s="1"/>
  <c r="T29" i="4"/>
  <c r="T45" i="4"/>
  <c r="K7" i="4"/>
  <c r="T7" i="4" s="1"/>
  <c r="J7" i="4"/>
  <c r="S7" i="4" s="1"/>
  <c r="I7" i="4"/>
  <c r="R7" i="4" s="1"/>
  <c r="K23" i="4"/>
  <c r="T23" i="4" s="1"/>
  <c r="J23" i="4"/>
  <c r="S23" i="4" s="1"/>
  <c r="I23" i="4"/>
  <c r="R23" i="4" s="1"/>
  <c r="K34" i="4"/>
  <c r="T34" i="4" s="1"/>
  <c r="J34" i="4"/>
  <c r="S34" i="4" s="1"/>
  <c r="I34" i="4"/>
  <c r="R34" i="4" s="1"/>
  <c r="R36" i="4"/>
  <c r="R8" i="4"/>
  <c r="K5" i="4"/>
  <c r="J5" i="4"/>
  <c r="S5" i="4" s="1"/>
  <c r="I5" i="4"/>
  <c r="K17" i="4"/>
  <c r="T17" i="4" s="1"/>
  <c r="J17" i="4"/>
  <c r="S17" i="4" s="1"/>
  <c r="I17" i="4"/>
  <c r="R17" i="4" s="1"/>
  <c r="K18" i="4"/>
  <c r="T18" i="4" s="1"/>
  <c r="J18" i="4"/>
  <c r="S18" i="4" s="1"/>
  <c r="I18" i="4"/>
  <c r="R18" i="4" s="1"/>
  <c r="K19" i="4"/>
  <c r="T19" i="4" s="1"/>
  <c r="J19" i="4"/>
  <c r="S19" i="4" s="1"/>
  <c r="I19" i="4"/>
  <c r="R19" i="4" s="1"/>
  <c r="K20" i="4"/>
  <c r="T20" i="4" s="1"/>
  <c r="J20" i="4"/>
  <c r="S20" i="4" s="1"/>
  <c r="I20" i="4"/>
  <c r="R20" i="4" s="1"/>
  <c r="K30" i="4"/>
  <c r="T30" i="4" s="1"/>
  <c r="J30" i="4"/>
  <c r="S30" i="4" s="1"/>
  <c r="I30" i="4"/>
  <c r="R30" i="4" s="1"/>
  <c r="K32" i="4"/>
  <c r="T32" i="4" s="1"/>
  <c r="J32" i="4"/>
  <c r="S32" i="4" s="1"/>
  <c r="I32" i="4"/>
  <c r="R32" i="4" s="1"/>
  <c r="U36" i="4"/>
  <c r="T40" i="4"/>
  <c r="K52" i="4"/>
  <c r="T52" i="4" s="1"/>
  <c r="J52" i="4"/>
  <c r="S52" i="4" s="1"/>
  <c r="I52" i="4"/>
  <c r="R52" i="4" s="1"/>
  <c r="S35" i="4"/>
  <c r="T39" i="4"/>
  <c r="U43" i="4"/>
  <c r="U47" i="4"/>
  <c r="T47" i="4"/>
  <c r="T51" i="4"/>
  <c r="L7" i="4"/>
  <c r="U7" i="4" s="1"/>
  <c r="L15" i="4"/>
  <c r="U15" i="4" s="1"/>
  <c r="L11" i="4"/>
  <c r="U11" i="4" s="1"/>
  <c r="L19" i="4"/>
  <c r="U19" i="4" s="1"/>
  <c r="L23" i="4"/>
  <c r="U23" i="4" s="1"/>
  <c r="L31" i="4"/>
  <c r="U31" i="4" s="1"/>
  <c r="L35" i="4"/>
  <c r="U35" i="4" s="1"/>
  <c r="L51" i="4"/>
  <c r="U51" i="4" s="1"/>
  <c r="S33" i="4"/>
  <c r="U49" i="4"/>
  <c r="T49" i="4"/>
  <c r="S49" i="4"/>
  <c r="I27" i="4"/>
  <c r="R27" i="4" s="1"/>
  <c r="I28" i="4"/>
  <c r="R28" i="4" s="1"/>
  <c r="I37" i="4"/>
  <c r="R37" i="4" s="1"/>
  <c r="I38" i="4"/>
  <c r="R38" i="4" s="1"/>
  <c r="I39" i="4"/>
  <c r="R39" i="4" s="1"/>
  <c r="I40" i="4"/>
  <c r="R40" i="4" s="1"/>
  <c r="I41" i="4"/>
  <c r="R41" i="4" s="1"/>
  <c r="I42" i="4"/>
  <c r="R42" i="4" s="1"/>
  <c r="I43" i="4"/>
  <c r="R43" i="4" s="1"/>
  <c r="I44" i="4"/>
  <c r="R44" i="4" s="1"/>
  <c r="I45" i="4"/>
  <c r="R45" i="4" s="1"/>
  <c r="I46" i="4"/>
  <c r="R46" i="4" s="1"/>
  <c r="I47" i="4"/>
  <c r="R47" i="4" s="1"/>
  <c r="I48" i="4"/>
  <c r="R48" i="4" s="1"/>
  <c r="J27" i="4"/>
  <c r="S27" i="4" s="1"/>
  <c r="J28" i="4"/>
  <c r="S28" i="4" s="1"/>
  <c r="J37" i="4"/>
  <c r="S37" i="4" s="1"/>
  <c r="J38" i="4"/>
  <c r="S38" i="4" s="1"/>
  <c r="J39" i="4"/>
  <c r="S39" i="4" s="1"/>
  <c r="J40" i="4"/>
  <c r="S40" i="4" s="1"/>
  <c r="J41" i="4"/>
  <c r="S41" i="4" s="1"/>
  <c r="J42" i="4"/>
  <c r="S42" i="4" s="1"/>
  <c r="J43" i="4"/>
  <c r="S43" i="4" s="1"/>
  <c r="J44" i="4"/>
  <c r="S44" i="4" s="1"/>
  <c r="J45" i="4"/>
  <c r="S45" i="4" s="1"/>
  <c r="J46" i="4"/>
  <c r="S46" i="4" s="1"/>
  <c r="J47" i="4"/>
  <c r="S47" i="4" s="1"/>
  <c r="J48" i="4"/>
  <c r="S48" i="4" s="1"/>
  <c r="T5" i="4"/>
  <c r="U5" i="4"/>
  <c r="R5" i="4"/>
  <c r="AO255" i="3" l="1"/>
  <c r="AN255" i="3"/>
  <c r="AO254" i="3"/>
  <c r="AN254" i="3"/>
  <c r="AO253" i="3"/>
  <c r="AN253" i="3"/>
  <c r="AO252" i="3"/>
  <c r="AN252" i="3"/>
  <c r="AO251" i="3"/>
  <c r="AN251" i="3"/>
  <c r="AO250" i="3"/>
  <c r="AN250" i="3"/>
  <c r="AO249" i="3"/>
  <c r="AN249" i="3"/>
  <c r="AO248" i="3"/>
  <c r="AN248" i="3"/>
  <c r="AO247" i="3"/>
  <c r="AN247" i="3"/>
  <c r="AO246" i="3"/>
  <c r="AN246" i="3"/>
  <c r="AO245" i="3"/>
  <c r="AN245" i="3"/>
  <c r="AO244" i="3"/>
  <c r="AN244" i="3"/>
  <c r="AO242" i="3"/>
  <c r="AN242" i="3"/>
  <c r="AO241" i="3"/>
  <c r="AN241" i="3"/>
  <c r="AO240" i="3"/>
  <c r="AN240" i="3"/>
  <c r="AO239" i="3"/>
  <c r="AN239" i="3"/>
  <c r="AO238" i="3"/>
  <c r="AN238" i="3"/>
  <c r="AO237" i="3"/>
  <c r="AN237" i="3"/>
  <c r="AO236" i="3"/>
  <c r="AN236" i="3"/>
  <c r="AO235" i="3"/>
  <c r="AN235" i="3"/>
  <c r="AO234" i="3"/>
  <c r="AN234" i="3"/>
  <c r="AO233" i="3"/>
  <c r="AN233" i="3"/>
  <c r="AO232" i="3"/>
  <c r="AN232" i="3"/>
  <c r="AO231" i="3"/>
  <c r="AN231" i="3"/>
  <c r="AO227" i="3"/>
  <c r="AN227" i="3"/>
  <c r="AO226" i="3"/>
  <c r="AN226" i="3"/>
  <c r="AO225" i="3"/>
  <c r="AN225" i="3"/>
  <c r="AO224" i="3"/>
  <c r="AN224" i="3"/>
  <c r="AO223" i="3"/>
  <c r="AN223" i="3"/>
  <c r="AO222" i="3"/>
  <c r="AN222" i="3"/>
  <c r="AO221" i="3"/>
  <c r="AN221" i="3"/>
  <c r="AO220" i="3"/>
  <c r="AN220" i="3"/>
  <c r="AO219" i="3"/>
  <c r="AN219" i="3"/>
  <c r="AO218" i="3"/>
  <c r="AN218" i="3"/>
  <c r="AO217" i="3"/>
  <c r="AN217" i="3"/>
  <c r="AO216" i="3"/>
  <c r="AN216" i="3"/>
  <c r="AO214" i="3"/>
  <c r="AN214" i="3"/>
  <c r="AO213" i="3"/>
  <c r="AN213" i="3"/>
  <c r="AO212" i="3"/>
  <c r="AN212" i="3"/>
  <c r="AO211" i="3"/>
  <c r="AN211" i="3"/>
  <c r="AO210" i="3"/>
  <c r="AN210" i="3"/>
  <c r="AO209" i="3"/>
  <c r="AN209" i="3"/>
  <c r="AO208" i="3"/>
  <c r="AN208" i="3"/>
  <c r="AO207" i="3"/>
  <c r="AN207" i="3"/>
  <c r="AO206" i="3"/>
  <c r="AN206" i="3"/>
  <c r="AO205" i="3"/>
  <c r="AN205" i="3"/>
  <c r="AO204" i="3"/>
  <c r="AN204" i="3"/>
  <c r="AO203" i="3"/>
  <c r="AN203" i="3"/>
  <c r="AO199" i="3"/>
  <c r="AN199" i="3"/>
  <c r="AO198" i="3"/>
  <c r="AN198" i="3"/>
  <c r="AO197" i="3"/>
  <c r="AN197" i="3"/>
  <c r="AO196" i="3"/>
  <c r="AN196" i="3"/>
  <c r="AO195" i="3"/>
  <c r="AN195" i="3"/>
  <c r="AO194" i="3"/>
  <c r="AN194" i="3"/>
  <c r="AO193" i="3"/>
  <c r="AN193" i="3"/>
  <c r="AO192" i="3"/>
  <c r="AN192" i="3"/>
  <c r="AO191" i="3"/>
  <c r="AN191" i="3"/>
  <c r="AO190" i="3"/>
  <c r="AN190" i="3"/>
  <c r="AO189" i="3"/>
  <c r="AN189" i="3"/>
  <c r="AO188" i="3"/>
  <c r="AN188" i="3"/>
  <c r="AO186" i="3"/>
  <c r="AN186" i="3"/>
  <c r="AO185" i="3"/>
  <c r="AN185" i="3"/>
  <c r="AO184" i="3"/>
  <c r="AN184" i="3"/>
  <c r="AO183" i="3"/>
  <c r="AN183" i="3"/>
  <c r="AO182" i="3"/>
  <c r="AN182" i="3"/>
  <c r="AO181" i="3"/>
  <c r="AN181" i="3"/>
  <c r="AO180" i="3"/>
  <c r="AN180" i="3"/>
  <c r="AO179" i="3"/>
  <c r="AN179" i="3"/>
  <c r="AO178" i="3"/>
  <c r="AN178" i="3"/>
  <c r="AO177" i="3"/>
  <c r="AN177" i="3"/>
  <c r="AO176" i="3"/>
  <c r="AN176" i="3"/>
  <c r="AO175" i="3"/>
  <c r="AN175" i="3"/>
  <c r="AE255" i="3"/>
  <c r="AD255" i="3"/>
  <c r="AE254" i="3"/>
  <c r="AD254" i="3"/>
  <c r="AE253" i="3"/>
  <c r="AD253" i="3"/>
  <c r="AE252" i="3"/>
  <c r="AD252" i="3"/>
  <c r="AE251" i="3"/>
  <c r="AD251" i="3"/>
  <c r="AE250" i="3"/>
  <c r="AD250" i="3"/>
  <c r="AE249" i="3"/>
  <c r="AD249" i="3"/>
  <c r="AE248" i="3"/>
  <c r="AD248" i="3"/>
  <c r="AE247" i="3"/>
  <c r="AD247" i="3"/>
  <c r="AE246" i="3"/>
  <c r="AD246" i="3"/>
  <c r="AE245" i="3"/>
  <c r="AD245" i="3"/>
  <c r="AE244" i="3"/>
  <c r="AD244" i="3"/>
  <c r="AE242" i="3"/>
  <c r="AD242" i="3"/>
  <c r="AE241" i="3"/>
  <c r="AD241" i="3"/>
  <c r="AE240" i="3"/>
  <c r="AD240" i="3"/>
  <c r="AE239" i="3"/>
  <c r="AD239" i="3"/>
  <c r="AE238" i="3"/>
  <c r="AD238" i="3"/>
  <c r="AE237" i="3"/>
  <c r="AD237" i="3"/>
  <c r="AE236" i="3"/>
  <c r="AD236" i="3"/>
  <c r="AE235" i="3"/>
  <c r="AD235" i="3"/>
  <c r="AE234" i="3"/>
  <c r="AD234" i="3"/>
  <c r="AE233" i="3"/>
  <c r="AD233" i="3"/>
  <c r="AE232" i="3"/>
  <c r="AD232" i="3"/>
  <c r="AE231" i="3"/>
  <c r="AD231" i="3"/>
  <c r="AE227" i="3"/>
  <c r="AD227" i="3"/>
  <c r="AE226" i="3"/>
  <c r="AD226" i="3"/>
  <c r="AE225" i="3"/>
  <c r="AD225" i="3"/>
  <c r="AE224" i="3"/>
  <c r="AD224" i="3"/>
  <c r="AE223" i="3"/>
  <c r="AD223" i="3"/>
  <c r="AE222" i="3"/>
  <c r="AD222" i="3"/>
  <c r="AE221" i="3"/>
  <c r="AD221" i="3"/>
  <c r="AE220" i="3"/>
  <c r="AD220" i="3"/>
  <c r="AE219" i="3"/>
  <c r="AD219" i="3"/>
  <c r="AE218" i="3"/>
  <c r="AD218" i="3"/>
  <c r="AE217" i="3"/>
  <c r="AD217" i="3"/>
  <c r="AE216" i="3"/>
  <c r="AD216" i="3"/>
  <c r="AE214" i="3"/>
  <c r="AD214" i="3"/>
  <c r="AE213" i="3"/>
  <c r="AD213" i="3"/>
  <c r="AE212" i="3"/>
  <c r="AD212" i="3"/>
  <c r="AE211" i="3"/>
  <c r="AD211" i="3"/>
  <c r="AE210" i="3"/>
  <c r="AD210" i="3"/>
  <c r="AE209" i="3"/>
  <c r="AD209" i="3"/>
  <c r="AE208" i="3"/>
  <c r="AD208" i="3"/>
  <c r="AE207" i="3"/>
  <c r="AD207" i="3"/>
  <c r="AE206" i="3"/>
  <c r="AD206" i="3"/>
  <c r="AE205" i="3"/>
  <c r="AD205" i="3"/>
  <c r="AE204" i="3"/>
  <c r="AD204" i="3"/>
  <c r="AE203" i="3"/>
  <c r="AD203" i="3"/>
  <c r="AE199" i="3"/>
  <c r="AD199" i="3"/>
  <c r="AE198" i="3"/>
  <c r="AD198" i="3"/>
  <c r="AE197" i="3"/>
  <c r="AD197" i="3"/>
  <c r="AE196" i="3"/>
  <c r="AD196" i="3"/>
  <c r="AE195" i="3"/>
  <c r="AD195" i="3"/>
  <c r="AE194" i="3"/>
  <c r="AD194" i="3"/>
  <c r="AE193" i="3"/>
  <c r="AD193" i="3"/>
  <c r="AE192" i="3"/>
  <c r="AD192" i="3"/>
  <c r="AE191" i="3"/>
  <c r="AD191" i="3"/>
  <c r="AE190" i="3"/>
  <c r="AD190" i="3"/>
  <c r="AE189" i="3"/>
  <c r="AD189" i="3"/>
  <c r="AE188" i="3"/>
  <c r="AD188" i="3"/>
  <c r="AE186" i="3"/>
  <c r="AD186" i="3"/>
  <c r="AE185" i="3"/>
  <c r="AD185" i="3"/>
  <c r="AE184" i="3"/>
  <c r="AD184" i="3"/>
  <c r="AE183" i="3"/>
  <c r="AD183" i="3"/>
  <c r="AE182" i="3"/>
  <c r="AD182" i="3"/>
  <c r="AE181" i="3"/>
  <c r="AD181" i="3"/>
  <c r="AE180" i="3"/>
  <c r="AD180" i="3"/>
  <c r="AE179" i="3"/>
  <c r="AD179" i="3"/>
  <c r="AE178" i="3"/>
  <c r="AD178" i="3"/>
  <c r="AE177" i="3"/>
  <c r="AD177" i="3"/>
  <c r="AE176" i="3"/>
  <c r="AD176" i="3"/>
  <c r="AE175" i="3"/>
  <c r="AD175" i="3"/>
  <c r="U255" i="3"/>
  <c r="T255" i="3"/>
  <c r="U254" i="3"/>
  <c r="T254" i="3"/>
  <c r="U253" i="3"/>
  <c r="T253" i="3"/>
  <c r="U252" i="3"/>
  <c r="T252" i="3"/>
  <c r="U251" i="3"/>
  <c r="T251" i="3"/>
  <c r="U250" i="3"/>
  <c r="T250" i="3"/>
  <c r="U249" i="3"/>
  <c r="T249" i="3"/>
  <c r="U248" i="3"/>
  <c r="T248" i="3"/>
  <c r="U247" i="3"/>
  <c r="T247" i="3"/>
  <c r="U246" i="3"/>
  <c r="T246" i="3"/>
  <c r="U245" i="3"/>
  <c r="T245" i="3"/>
  <c r="U244" i="3"/>
  <c r="T244" i="3"/>
  <c r="U242" i="3"/>
  <c r="T242" i="3"/>
  <c r="U241" i="3"/>
  <c r="T241" i="3"/>
  <c r="U240" i="3"/>
  <c r="T240" i="3"/>
  <c r="U239" i="3"/>
  <c r="T239" i="3"/>
  <c r="U238" i="3"/>
  <c r="T238" i="3"/>
  <c r="U237" i="3"/>
  <c r="T237" i="3"/>
  <c r="U236" i="3"/>
  <c r="T236" i="3"/>
  <c r="U235" i="3"/>
  <c r="T235" i="3"/>
  <c r="U234" i="3"/>
  <c r="T234" i="3"/>
  <c r="U233" i="3"/>
  <c r="T233" i="3"/>
  <c r="U232" i="3"/>
  <c r="T232" i="3"/>
  <c r="U231" i="3"/>
  <c r="T231" i="3"/>
  <c r="U227" i="3"/>
  <c r="T227" i="3"/>
  <c r="U226" i="3"/>
  <c r="T226" i="3"/>
  <c r="U225" i="3"/>
  <c r="T225" i="3"/>
  <c r="U224" i="3"/>
  <c r="T224" i="3"/>
  <c r="U223" i="3"/>
  <c r="T223" i="3"/>
  <c r="U222" i="3"/>
  <c r="T222" i="3"/>
  <c r="U221" i="3"/>
  <c r="T221" i="3"/>
  <c r="U220" i="3"/>
  <c r="T220" i="3"/>
  <c r="U219" i="3"/>
  <c r="T219" i="3"/>
  <c r="U218" i="3"/>
  <c r="T218" i="3"/>
  <c r="U217" i="3"/>
  <c r="T217" i="3"/>
  <c r="U216" i="3"/>
  <c r="T216" i="3"/>
  <c r="U213" i="3"/>
  <c r="T213" i="3"/>
  <c r="U212" i="3"/>
  <c r="T212" i="3"/>
  <c r="U211" i="3"/>
  <c r="T211" i="3"/>
  <c r="U210" i="3"/>
  <c r="T210" i="3"/>
  <c r="U209" i="3"/>
  <c r="T209" i="3"/>
  <c r="U208" i="3"/>
  <c r="T208" i="3"/>
  <c r="U207" i="3"/>
  <c r="T207" i="3"/>
  <c r="U206" i="3"/>
  <c r="T206" i="3"/>
  <c r="U205" i="3"/>
  <c r="T205" i="3"/>
  <c r="U204" i="3"/>
  <c r="T204" i="3"/>
  <c r="U203" i="3"/>
  <c r="T203" i="3"/>
  <c r="U199" i="3"/>
  <c r="T199" i="3"/>
  <c r="U198" i="3"/>
  <c r="T198" i="3"/>
  <c r="U197" i="3"/>
  <c r="T197" i="3"/>
  <c r="U196" i="3"/>
  <c r="T196" i="3"/>
  <c r="U195" i="3"/>
  <c r="T195" i="3"/>
  <c r="U194" i="3"/>
  <c r="T194" i="3"/>
  <c r="U193" i="3"/>
  <c r="T193" i="3"/>
  <c r="U192" i="3"/>
  <c r="T192" i="3"/>
  <c r="U191" i="3"/>
  <c r="T191" i="3"/>
  <c r="U190" i="3"/>
  <c r="T190" i="3"/>
  <c r="U189" i="3"/>
  <c r="T189" i="3"/>
  <c r="U188" i="3"/>
  <c r="T188" i="3"/>
  <c r="U186" i="3"/>
  <c r="T186" i="3"/>
  <c r="U185" i="3"/>
  <c r="T185" i="3"/>
  <c r="U184" i="3"/>
  <c r="T184" i="3"/>
  <c r="U183" i="3"/>
  <c r="T183" i="3"/>
  <c r="U182" i="3"/>
  <c r="T182" i="3"/>
  <c r="U181" i="3"/>
  <c r="T181" i="3"/>
  <c r="U180" i="3"/>
  <c r="T180" i="3"/>
  <c r="U179" i="3"/>
  <c r="T179" i="3"/>
  <c r="U178" i="3"/>
  <c r="T178" i="3"/>
  <c r="U177" i="3"/>
  <c r="T177" i="3"/>
  <c r="U176" i="3"/>
  <c r="T176" i="3"/>
  <c r="U175" i="3"/>
  <c r="T175" i="3"/>
  <c r="K255" i="3"/>
  <c r="J255" i="3"/>
  <c r="K254" i="3"/>
  <c r="J254" i="3"/>
  <c r="K253" i="3"/>
  <c r="J253" i="3"/>
  <c r="K252" i="3"/>
  <c r="J252" i="3"/>
  <c r="K251" i="3"/>
  <c r="J251" i="3"/>
  <c r="K250" i="3"/>
  <c r="J250" i="3"/>
  <c r="K249" i="3"/>
  <c r="J249" i="3"/>
  <c r="K248" i="3"/>
  <c r="J248" i="3"/>
  <c r="K247" i="3"/>
  <c r="J247" i="3"/>
  <c r="K246" i="3"/>
  <c r="J246" i="3"/>
  <c r="K245" i="3"/>
  <c r="J245" i="3"/>
  <c r="K244" i="3"/>
  <c r="J244" i="3"/>
  <c r="K242" i="3"/>
  <c r="J242" i="3"/>
  <c r="K241" i="3"/>
  <c r="J241" i="3"/>
  <c r="K240" i="3"/>
  <c r="J240" i="3"/>
  <c r="K239" i="3"/>
  <c r="J239" i="3"/>
  <c r="K238" i="3"/>
  <c r="J238" i="3"/>
  <c r="K237" i="3"/>
  <c r="J237" i="3"/>
  <c r="K236" i="3"/>
  <c r="J236" i="3"/>
  <c r="K235" i="3"/>
  <c r="J235" i="3"/>
  <c r="K234" i="3"/>
  <c r="J234" i="3"/>
  <c r="K233" i="3"/>
  <c r="J233" i="3"/>
  <c r="K232" i="3"/>
  <c r="J232" i="3"/>
  <c r="K231" i="3"/>
  <c r="J231" i="3"/>
  <c r="K227" i="3"/>
  <c r="J227" i="3"/>
  <c r="K226" i="3"/>
  <c r="J226" i="3"/>
  <c r="K225" i="3"/>
  <c r="J225" i="3"/>
  <c r="K224" i="3"/>
  <c r="J224" i="3"/>
  <c r="K223" i="3"/>
  <c r="J223" i="3"/>
  <c r="K222" i="3"/>
  <c r="J222" i="3"/>
  <c r="K221" i="3"/>
  <c r="J221" i="3"/>
  <c r="K220" i="3"/>
  <c r="J220" i="3"/>
  <c r="K219" i="3"/>
  <c r="J219" i="3"/>
  <c r="K218" i="3"/>
  <c r="J218" i="3"/>
  <c r="K217" i="3"/>
  <c r="J217" i="3"/>
  <c r="K216" i="3"/>
  <c r="J216" i="3"/>
  <c r="K213" i="3"/>
  <c r="J213" i="3"/>
  <c r="K212" i="3"/>
  <c r="J212" i="3"/>
  <c r="K211" i="3"/>
  <c r="J211" i="3"/>
  <c r="K210" i="3"/>
  <c r="J210" i="3"/>
  <c r="K209" i="3"/>
  <c r="J209" i="3"/>
  <c r="K208" i="3"/>
  <c r="J208" i="3"/>
  <c r="K207" i="3"/>
  <c r="J207" i="3"/>
  <c r="K206" i="3"/>
  <c r="J206" i="3"/>
  <c r="K205" i="3"/>
  <c r="J205" i="3"/>
  <c r="K204" i="3"/>
  <c r="J204" i="3"/>
  <c r="K203" i="3"/>
  <c r="J203" i="3"/>
  <c r="K199" i="3"/>
  <c r="J199" i="3"/>
  <c r="K198" i="3"/>
  <c r="J198" i="3"/>
  <c r="K197" i="3"/>
  <c r="J197" i="3"/>
  <c r="K196" i="3"/>
  <c r="J196" i="3"/>
  <c r="K195" i="3"/>
  <c r="J195" i="3"/>
  <c r="K194" i="3"/>
  <c r="J194" i="3"/>
  <c r="K193" i="3"/>
  <c r="J193" i="3"/>
  <c r="K192" i="3"/>
  <c r="J192" i="3"/>
  <c r="K191" i="3"/>
  <c r="J191" i="3"/>
  <c r="K190" i="3"/>
  <c r="J190" i="3"/>
  <c r="K189" i="3"/>
  <c r="J189" i="3"/>
  <c r="K188" i="3"/>
  <c r="J188" i="3"/>
  <c r="K186" i="3"/>
  <c r="J186" i="3"/>
  <c r="K185" i="3"/>
  <c r="J185" i="3"/>
  <c r="K184" i="3"/>
  <c r="J184" i="3"/>
  <c r="K183" i="3"/>
  <c r="J183" i="3"/>
  <c r="K182" i="3"/>
  <c r="J182" i="3"/>
  <c r="K181" i="3"/>
  <c r="J181" i="3"/>
  <c r="K180" i="3"/>
  <c r="J180" i="3"/>
  <c r="K179" i="3"/>
  <c r="J179" i="3"/>
  <c r="K178" i="3"/>
  <c r="J178" i="3"/>
  <c r="K177" i="3"/>
  <c r="J177" i="3"/>
  <c r="K176" i="3"/>
  <c r="J176" i="3"/>
  <c r="K175" i="3"/>
  <c r="J175" i="3"/>
  <c r="AO171" i="3"/>
  <c r="AN171" i="3"/>
  <c r="AO170" i="3"/>
  <c r="AN170" i="3"/>
  <c r="AO169" i="3"/>
  <c r="AN169" i="3"/>
  <c r="AO168" i="3"/>
  <c r="AN168" i="3"/>
  <c r="AO167" i="3"/>
  <c r="AN167" i="3"/>
  <c r="AO166" i="3"/>
  <c r="AN166" i="3"/>
  <c r="AO165" i="3"/>
  <c r="AN165" i="3"/>
  <c r="AO164" i="3"/>
  <c r="AN164" i="3"/>
  <c r="AO163" i="3"/>
  <c r="AN163" i="3"/>
  <c r="AO162" i="3"/>
  <c r="AN162" i="3"/>
  <c r="AO161" i="3"/>
  <c r="AN161" i="3"/>
  <c r="AO160" i="3"/>
  <c r="AN160" i="3"/>
  <c r="AO158" i="3"/>
  <c r="AN158" i="3"/>
  <c r="AO157" i="3"/>
  <c r="AN157" i="3"/>
  <c r="AO156" i="3"/>
  <c r="AN156" i="3"/>
  <c r="AO155" i="3"/>
  <c r="AN155" i="3"/>
  <c r="AO154" i="3"/>
  <c r="AN154" i="3"/>
  <c r="AO153" i="3"/>
  <c r="AN153" i="3"/>
  <c r="AO152" i="3"/>
  <c r="AN152" i="3"/>
  <c r="AO151" i="3"/>
  <c r="AN151" i="3"/>
  <c r="AO150" i="3"/>
  <c r="AN150" i="3"/>
  <c r="AO149" i="3"/>
  <c r="AN149" i="3"/>
  <c r="AO148" i="3"/>
  <c r="AN148" i="3"/>
  <c r="AO147" i="3"/>
  <c r="AN147" i="3"/>
  <c r="AO143" i="3"/>
  <c r="AN143" i="3"/>
  <c r="AO142" i="3"/>
  <c r="AN142" i="3"/>
  <c r="AO141" i="3"/>
  <c r="AN141" i="3"/>
  <c r="AO140" i="3"/>
  <c r="AN140" i="3"/>
  <c r="AO139" i="3"/>
  <c r="AN139" i="3"/>
  <c r="AO138" i="3"/>
  <c r="AN138" i="3"/>
  <c r="AO137" i="3"/>
  <c r="AN137" i="3"/>
  <c r="AO136" i="3"/>
  <c r="AN136" i="3"/>
  <c r="AO135" i="3"/>
  <c r="AN135" i="3"/>
  <c r="AO134" i="3"/>
  <c r="AN134" i="3"/>
  <c r="AO133" i="3"/>
  <c r="AN133" i="3"/>
  <c r="AO132" i="3"/>
  <c r="AN132" i="3"/>
  <c r="AO130" i="3"/>
  <c r="AN130" i="3"/>
  <c r="AO129" i="3"/>
  <c r="AN129" i="3"/>
  <c r="AO128" i="3"/>
  <c r="AN128" i="3"/>
  <c r="AO127" i="3"/>
  <c r="AN127" i="3"/>
  <c r="AO126" i="3"/>
  <c r="AN126" i="3"/>
  <c r="AO125" i="3"/>
  <c r="AN125" i="3"/>
  <c r="AO124" i="3"/>
  <c r="AN124" i="3"/>
  <c r="AO123" i="3"/>
  <c r="AN123" i="3"/>
  <c r="AO122" i="3"/>
  <c r="AN122" i="3"/>
  <c r="AO121" i="3"/>
  <c r="AN121" i="3"/>
  <c r="AO120" i="3"/>
  <c r="AN120" i="3"/>
  <c r="AO119" i="3"/>
  <c r="AN119" i="3"/>
  <c r="AO115" i="3"/>
  <c r="AN115" i="3"/>
  <c r="AO114" i="3"/>
  <c r="AN114" i="3"/>
  <c r="AO113" i="3"/>
  <c r="AN113" i="3"/>
  <c r="AO112" i="3"/>
  <c r="AN112" i="3"/>
  <c r="AO111" i="3"/>
  <c r="AN111" i="3"/>
  <c r="AO110" i="3"/>
  <c r="AN110" i="3"/>
  <c r="AO109" i="3"/>
  <c r="AN109" i="3"/>
  <c r="AO108" i="3"/>
  <c r="AN108" i="3"/>
  <c r="AO107" i="3"/>
  <c r="AN107" i="3"/>
  <c r="AO106" i="3"/>
  <c r="AN106" i="3"/>
  <c r="AO105" i="3"/>
  <c r="AN105" i="3"/>
  <c r="AO104" i="3"/>
  <c r="AN104" i="3"/>
  <c r="AO102" i="3"/>
  <c r="AN102" i="3"/>
  <c r="AO101" i="3"/>
  <c r="AN101" i="3"/>
  <c r="AO100" i="3"/>
  <c r="AN100" i="3"/>
  <c r="AO99" i="3"/>
  <c r="AN99" i="3"/>
  <c r="AO98" i="3"/>
  <c r="AN98" i="3"/>
  <c r="AO97" i="3"/>
  <c r="AN97" i="3"/>
  <c r="AO96" i="3"/>
  <c r="AN96" i="3"/>
  <c r="AO95" i="3"/>
  <c r="AN95" i="3"/>
  <c r="AO94" i="3"/>
  <c r="AN94" i="3"/>
  <c r="AO93" i="3"/>
  <c r="AN93" i="3"/>
  <c r="AO92" i="3"/>
  <c r="AN92" i="3"/>
  <c r="AO91" i="3"/>
  <c r="AN91" i="3"/>
  <c r="AE171" i="3"/>
  <c r="AD171" i="3"/>
  <c r="AE170" i="3"/>
  <c r="AD170" i="3"/>
  <c r="AE169" i="3"/>
  <c r="AD169" i="3"/>
  <c r="AE168" i="3"/>
  <c r="AD168" i="3"/>
  <c r="AE167" i="3"/>
  <c r="AD167" i="3"/>
  <c r="AE166" i="3"/>
  <c r="AD166" i="3"/>
  <c r="AE165" i="3"/>
  <c r="AD165" i="3"/>
  <c r="AE164" i="3"/>
  <c r="AD164" i="3"/>
  <c r="AE163" i="3"/>
  <c r="AD163" i="3"/>
  <c r="AE162" i="3"/>
  <c r="AD162" i="3"/>
  <c r="AE161" i="3"/>
  <c r="AD161" i="3"/>
  <c r="AE160" i="3"/>
  <c r="AD160" i="3"/>
  <c r="AE158" i="3"/>
  <c r="AD158" i="3"/>
  <c r="AE157" i="3"/>
  <c r="AD157" i="3"/>
  <c r="AE156" i="3"/>
  <c r="AD156" i="3"/>
  <c r="AE155" i="3"/>
  <c r="AD155" i="3"/>
  <c r="AE154" i="3"/>
  <c r="AD154" i="3"/>
  <c r="AE153" i="3"/>
  <c r="AD153" i="3"/>
  <c r="AE152" i="3"/>
  <c r="AD152" i="3"/>
  <c r="AE151" i="3"/>
  <c r="AD151" i="3"/>
  <c r="AE150" i="3"/>
  <c r="AD150" i="3"/>
  <c r="AE149" i="3"/>
  <c r="AD149" i="3"/>
  <c r="AE148" i="3"/>
  <c r="AD148" i="3"/>
  <c r="AE147" i="3"/>
  <c r="AD147" i="3"/>
  <c r="AE143" i="3"/>
  <c r="AD143" i="3"/>
  <c r="AE142" i="3"/>
  <c r="AD142" i="3"/>
  <c r="AE141" i="3"/>
  <c r="AD141" i="3"/>
  <c r="AE140" i="3"/>
  <c r="AD140" i="3"/>
  <c r="AE139" i="3"/>
  <c r="AD139" i="3"/>
  <c r="AE138" i="3"/>
  <c r="AD138" i="3"/>
  <c r="AE137" i="3"/>
  <c r="AD137" i="3"/>
  <c r="AE136" i="3"/>
  <c r="AD136" i="3"/>
  <c r="AE135" i="3"/>
  <c r="AD135" i="3"/>
  <c r="AE134" i="3"/>
  <c r="AD134" i="3"/>
  <c r="AE133" i="3"/>
  <c r="AD133" i="3"/>
  <c r="AE132" i="3"/>
  <c r="AD132" i="3"/>
  <c r="AE130" i="3"/>
  <c r="AD130" i="3"/>
  <c r="AE129" i="3"/>
  <c r="AD129" i="3"/>
  <c r="AE128" i="3"/>
  <c r="AD128" i="3"/>
  <c r="AE127" i="3"/>
  <c r="AD127" i="3"/>
  <c r="AE126" i="3"/>
  <c r="AD126" i="3"/>
  <c r="AE125" i="3"/>
  <c r="AD125" i="3"/>
  <c r="AE124" i="3"/>
  <c r="AD124" i="3"/>
  <c r="AE123" i="3"/>
  <c r="AD123" i="3"/>
  <c r="AE122" i="3"/>
  <c r="AD122" i="3"/>
  <c r="AE121" i="3"/>
  <c r="AD121" i="3"/>
  <c r="AE120" i="3"/>
  <c r="AD120" i="3"/>
  <c r="AE119" i="3"/>
  <c r="AD119" i="3"/>
  <c r="AE115" i="3"/>
  <c r="AD115" i="3"/>
  <c r="AE114" i="3"/>
  <c r="AD114" i="3"/>
  <c r="AE113" i="3"/>
  <c r="AD113" i="3"/>
  <c r="AE112" i="3"/>
  <c r="AD112" i="3"/>
  <c r="AE111" i="3"/>
  <c r="AD111" i="3"/>
  <c r="AE110" i="3"/>
  <c r="AD110" i="3"/>
  <c r="AE109" i="3"/>
  <c r="AD109" i="3"/>
  <c r="AE108" i="3"/>
  <c r="AD108" i="3"/>
  <c r="AE107" i="3"/>
  <c r="AD107" i="3"/>
  <c r="AE106" i="3"/>
  <c r="AD106" i="3"/>
  <c r="AE105" i="3"/>
  <c r="AD105" i="3"/>
  <c r="AE104" i="3"/>
  <c r="AD104" i="3"/>
  <c r="AE102" i="3"/>
  <c r="AD102" i="3"/>
  <c r="AE101" i="3"/>
  <c r="AD101" i="3"/>
  <c r="AE100" i="3"/>
  <c r="AD100" i="3"/>
  <c r="AE99" i="3"/>
  <c r="AD99" i="3"/>
  <c r="AE98" i="3"/>
  <c r="AD98" i="3"/>
  <c r="AE97" i="3"/>
  <c r="AD97" i="3"/>
  <c r="AE96" i="3"/>
  <c r="AD96" i="3"/>
  <c r="AE95" i="3"/>
  <c r="AD95" i="3"/>
  <c r="AE94" i="3"/>
  <c r="AD94" i="3"/>
  <c r="AE93" i="3"/>
  <c r="AD93" i="3"/>
  <c r="AE92" i="3"/>
  <c r="AD92" i="3"/>
  <c r="AE91" i="3"/>
  <c r="AD91" i="3"/>
  <c r="U171" i="3"/>
  <c r="T171" i="3"/>
  <c r="U170" i="3"/>
  <c r="T170" i="3"/>
  <c r="U169" i="3"/>
  <c r="T169" i="3"/>
  <c r="U168" i="3"/>
  <c r="T168" i="3"/>
  <c r="U167" i="3"/>
  <c r="T167" i="3"/>
  <c r="U166" i="3"/>
  <c r="T166" i="3"/>
  <c r="U165" i="3"/>
  <c r="T165" i="3"/>
  <c r="U164" i="3"/>
  <c r="T164" i="3"/>
  <c r="U163" i="3"/>
  <c r="T163" i="3"/>
  <c r="U162" i="3"/>
  <c r="T162" i="3"/>
  <c r="U161" i="3"/>
  <c r="T161" i="3"/>
  <c r="U160" i="3"/>
  <c r="T160" i="3"/>
  <c r="U158" i="3"/>
  <c r="T158" i="3"/>
  <c r="U157" i="3"/>
  <c r="T157" i="3"/>
  <c r="U156" i="3"/>
  <c r="T156" i="3"/>
  <c r="U155" i="3"/>
  <c r="T155" i="3"/>
  <c r="U154" i="3"/>
  <c r="T154" i="3"/>
  <c r="U153" i="3"/>
  <c r="T153" i="3"/>
  <c r="U152" i="3"/>
  <c r="T152" i="3"/>
  <c r="U151" i="3"/>
  <c r="T151" i="3"/>
  <c r="U150" i="3"/>
  <c r="T150" i="3"/>
  <c r="U149" i="3"/>
  <c r="T149" i="3"/>
  <c r="U148" i="3"/>
  <c r="T148" i="3"/>
  <c r="U147" i="3"/>
  <c r="T147" i="3"/>
  <c r="U143" i="3"/>
  <c r="T143" i="3"/>
  <c r="U142" i="3"/>
  <c r="T142" i="3"/>
  <c r="U141" i="3"/>
  <c r="T141" i="3"/>
  <c r="U140" i="3"/>
  <c r="T140" i="3"/>
  <c r="U139" i="3"/>
  <c r="T139" i="3"/>
  <c r="U138" i="3"/>
  <c r="T138" i="3"/>
  <c r="U137" i="3"/>
  <c r="T137" i="3"/>
  <c r="U136" i="3"/>
  <c r="T136" i="3"/>
  <c r="U135" i="3"/>
  <c r="T135" i="3"/>
  <c r="U134" i="3"/>
  <c r="T134" i="3"/>
  <c r="U133" i="3"/>
  <c r="T133" i="3"/>
  <c r="U132" i="3"/>
  <c r="T132" i="3"/>
  <c r="U129" i="3"/>
  <c r="T129" i="3"/>
  <c r="U128" i="3"/>
  <c r="T128" i="3"/>
  <c r="U127" i="3"/>
  <c r="T127" i="3"/>
  <c r="U126" i="3"/>
  <c r="T126" i="3"/>
  <c r="U125" i="3"/>
  <c r="T125" i="3"/>
  <c r="U124" i="3"/>
  <c r="T124" i="3"/>
  <c r="U123" i="3"/>
  <c r="T123" i="3"/>
  <c r="U122" i="3"/>
  <c r="T122" i="3"/>
  <c r="U121" i="3"/>
  <c r="T121" i="3"/>
  <c r="U120" i="3"/>
  <c r="T120" i="3"/>
  <c r="U119" i="3"/>
  <c r="T119" i="3"/>
  <c r="U115" i="3"/>
  <c r="T115" i="3"/>
  <c r="U114" i="3"/>
  <c r="T114" i="3"/>
  <c r="U113" i="3"/>
  <c r="T113" i="3"/>
  <c r="U112" i="3"/>
  <c r="T112" i="3"/>
  <c r="U111" i="3"/>
  <c r="T111" i="3"/>
  <c r="U110" i="3"/>
  <c r="T110" i="3"/>
  <c r="U109" i="3"/>
  <c r="T109" i="3"/>
  <c r="U108" i="3"/>
  <c r="T108" i="3"/>
  <c r="U107" i="3"/>
  <c r="T107" i="3"/>
  <c r="U106" i="3"/>
  <c r="T106" i="3"/>
  <c r="U105" i="3"/>
  <c r="T105" i="3"/>
  <c r="U104" i="3"/>
  <c r="T104" i="3"/>
  <c r="U102" i="3"/>
  <c r="T102" i="3"/>
  <c r="U101" i="3"/>
  <c r="T101" i="3"/>
  <c r="U100" i="3"/>
  <c r="T100" i="3"/>
  <c r="U99" i="3"/>
  <c r="T99" i="3"/>
  <c r="U98" i="3"/>
  <c r="T98" i="3"/>
  <c r="U97" i="3"/>
  <c r="T97" i="3"/>
  <c r="U96" i="3"/>
  <c r="T96" i="3"/>
  <c r="U95" i="3"/>
  <c r="T95" i="3"/>
  <c r="U94" i="3"/>
  <c r="T94" i="3"/>
  <c r="U93" i="3"/>
  <c r="T93" i="3"/>
  <c r="U92" i="3"/>
  <c r="T92" i="3"/>
  <c r="U91" i="3"/>
  <c r="T91" i="3"/>
  <c r="K171" i="3"/>
  <c r="J171" i="3"/>
  <c r="K170" i="3"/>
  <c r="J170" i="3"/>
  <c r="K169" i="3"/>
  <c r="J169" i="3"/>
  <c r="K168" i="3"/>
  <c r="J168" i="3"/>
  <c r="K167" i="3"/>
  <c r="J167" i="3"/>
  <c r="K166" i="3"/>
  <c r="J166" i="3"/>
  <c r="K165" i="3"/>
  <c r="J165" i="3"/>
  <c r="K164" i="3"/>
  <c r="J164" i="3"/>
  <c r="K163" i="3"/>
  <c r="J163" i="3"/>
  <c r="K162" i="3"/>
  <c r="J162" i="3"/>
  <c r="K161" i="3"/>
  <c r="J161" i="3"/>
  <c r="K160" i="3"/>
  <c r="J160" i="3"/>
  <c r="K158" i="3"/>
  <c r="J158" i="3"/>
  <c r="K157" i="3"/>
  <c r="J157" i="3"/>
  <c r="K156" i="3"/>
  <c r="J156" i="3"/>
  <c r="K155" i="3"/>
  <c r="J155" i="3"/>
  <c r="K154" i="3"/>
  <c r="J154" i="3"/>
  <c r="K153" i="3"/>
  <c r="J153" i="3"/>
  <c r="K152" i="3"/>
  <c r="J152" i="3"/>
  <c r="K151" i="3"/>
  <c r="J151" i="3"/>
  <c r="K150" i="3"/>
  <c r="J150" i="3"/>
  <c r="K149" i="3"/>
  <c r="J149" i="3"/>
  <c r="K148" i="3"/>
  <c r="J148" i="3"/>
  <c r="K147" i="3"/>
  <c r="J147" i="3"/>
  <c r="K143" i="3"/>
  <c r="J143" i="3"/>
  <c r="K142" i="3"/>
  <c r="J142" i="3"/>
  <c r="K141" i="3"/>
  <c r="J141" i="3"/>
  <c r="K140" i="3"/>
  <c r="J140" i="3"/>
  <c r="K139" i="3"/>
  <c r="J139" i="3"/>
  <c r="K138" i="3"/>
  <c r="J138" i="3"/>
  <c r="K137" i="3"/>
  <c r="J137" i="3"/>
  <c r="K136" i="3"/>
  <c r="J136" i="3"/>
  <c r="K135" i="3"/>
  <c r="J135" i="3"/>
  <c r="K134" i="3"/>
  <c r="J134" i="3"/>
  <c r="K133" i="3"/>
  <c r="J133" i="3"/>
  <c r="K132" i="3"/>
  <c r="J132" i="3"/>
  <c r="K129" i="3"/>
  <c r="J129" i="3"/>
  <c r="K128" i="3"/>
  <c r="J128" i="3"/>
  <c r="K127" i="3"/>
  <c r="J127" i="3"/>
  <c r="K126" i="3"/>
  <c r="J126" i="3"/>
  <c r="K125" i="3"/>
  <c r="J125" i="3"/>
  <c r="K124" i="3"/>
  <c r="J124" i="3"/>
  <c r="K123" i="3"/>
  <c r="J123" i="3"/>
  <c r="K122" i="3"/>
  <c r="J122" i="3"/>
  <c r="K121" i="3"/>
  <c r="J121" i="3"/>
  <c r="K120" i="3"/>
  <c r="J120" i="3"/>
  <c r="K119" i="3"/>
  <c r="J119" i="3"/>
  <c r="K115" i="3"/>
  <c r="J115" i="3"/>
  <c r="K114" i="3"/>
  <c r="J114" i="3"/>
  <c r="K113" i="3"/>
  <c r="J113" i="3"/>
  <c r="K112" i="3"/>
  <c r="J112" i="3"/>
  <c r="K111" i="3"/>
  <c r="J111" i="3"/>
  <c r="K110" i="3"/>
  <c r="J110" i="3"/>
  <c r="K109" i="3"/>
  <c r="J109" i="3"/>
  <c r="K108" i="3"/>
  <c r="J108" i="3"/>
  <c r="K107" i="3"/>
  <c r="J107" i="3"/>
  <c r="K106" i="3"/>
  <c r="J106" i="3"/>
  <c r="K105" i="3"/>
  <c r="J105" i="3"/>
  <c r="K104" i="3"/>
  <c r="J104" i="3"/>
  <c r="K102" i="3"/>
  <c r="J102" i="3"/>
  <c r="K101" i="3"/>
  <c r="J101" i="3"/>
  <c r="K100" i="3"/>
  <c r="J100" i="3"/>
  <c r="K99" i="3"/>
  <c r="J99" i="3"/>
  <c r="K98" i="3"/>
  <c r="J98" i="3"/>
  <c r="K97" i="3"/>
  <c r="J97" i="3"/>
  <c r="K96" i="3"/>
  <c r="J96" i="3"/>
  <c r="K95" i="3"/>
  <c r="J95" i="3"/>
  <c r="K94" i="3"/>
  <c r="J94" i="3"/>
  <c r="K93" i="3"/>
  <c r="J93" i="3"/>
  <c r="K92" i="3"/>
  <c r="J92" i="3"/>
  <c r="K91" i="3"/>
  <c r="J91" i="3"/>
  <c r="AO87" i="3"/>
  <c r="AN87" i="3"/>
  <c r="AO86" i="3"/>
  <c r="AN86" i="3"/>
  <c r="AO85" i="3"/>
  <c r="AN85" i="3"/>
  <c r="AO84" i="3"/>
  <c r="AN84" i="3"/>
  <c r="AO83" i="3"/>
  <c r="AN83" i="3"/>
  <c r="AO82" i="3"/>
  <c r="AN82" i="3"/>
  <c r="AO81" i="3"/>
  <c r="AN81" i="3"/>
  <c r="AO80" i="3"/>
  <c r="AN80" i="3"/>
  <c r="AO79" i="3"/>
  <c r="AN79" i="3"/>
  <c r="AO78" i="3"/>
  <c r="AN78" i="3"/>
  <c r="AO77" i="3"/>
  <c r="AN77" i="3"/>
  <c r="AO76" i="3"/>
  <c r="AN76" i="3"/>
  <c r="AO74" i="3"/>
  <c r="AN74" i="3"/>
  <c r="AO73" i="3"/>
  <c r="AN73" i="3"/>
  <c r="AO72" i="3"/>
  <c r="AN72" i="3"/>
  <c r="AO71" i="3"/>
  <c r="AN71" i="3"/>
  <c r="AO70" i="3"/>
  <c r="AN70" i="3"/>
  <c r="AO69" i="3"/>
  <c r="AN69" i="3"/>
  <c r="AO68" i="3"/>
  <c r="AN68" i="3"/>
  <c r="AO67" i="3"/>
  <c r="AN67" i="3"/>
  <c r="AO66" i="3"/>
  <c r="AN66" i="3"/>
  <c r="AO65" i="3"/>
  <c r="AN65" i="3"/>
  <c r="AO64" i="3"/>
  <c r="AN64" i="3"/>
  <c r="AO63" i="3"/>
  <c r="AN63" i="3"/>
  <c r="AE87" i="3"/>
  <c r="AD87" i="3"/>
  <c r="AE86" i="3"/>
  <c r="AD86" i="3"/>
  <c r="AE85" i="3"/>
  <c r="AD85" i="3"/>
  <c r="AE84" i="3"/>
  <c r="AD84" i="3"/>
  <c r="AE83" i="3"/>
  <c r="AD83" i="3"/>
  <c r="AE82" i="3"/>
  <c r="AD82" i="3"/>
  <c r="AE81" i="3"/>
  <c r="AD81" i="3"/>
  <c r="AE80" i="3"/>
  <c r="AD80" i="3"/>
  <c r="AE79" i="3"/>
  <c r="AD79" i="3"/>
  <c r="AE78" i="3"/>
  <c r="AD78" i="3"/>
  <c r="AE77" i="3"/>
  <c r="AD77" i="3"/>
  <c r="AE76" i="3"/>
  <c r="AD76" i="3"/>
  <c r="AE74" i="3"/>
  <c r="AD74" i="3"/>
  <c r="AE73" i="3"/>
  <c r="AD73" i="3"/>
  <c r="AE72" i="3"/>
  <c r="AD72" i="3"/>
  <c r="AE71" i="3"/>
  <c r="AD71" i="3"/>
  <c r="AE70" i="3"/>
  <c r="AD70" i="3"/>
  <c r="AE69" i="3"/>
  <c r="AD69" i="3"/>
  <c r="AE68" i="3"/>
  <c r="AD68" i="3"/>
  <c r="AE67" i="3"/>
  <c r="AD67" i="3"/>
  <c r="AE66" i="3"/>
  <c r="AD66" i="3"/>
  <c r="AE65" i="3"/>
  <c r="AD65" i="3"/>
  <c r="AE64" i="3"/>
  <c r="AD64" i="3"/>
  <c r="AE63" i="3"/>
  <c r="AD63" i="3"/>
  <c r="U87" i="3"/>
  <c r="T87" i="3"/>
  <c r="U86" i="3"/>
  <c r="T86" i="3"/>
  <c r="U85" i="3"/>
  <c r="T85" i="3"/>
  <c r="U84" i="3"/>
  <c r="T84" i="3"/>
  <c r="U83" i="3"/>
  <c r="T83" i="3"/>
  <c r="U82" i="3"/>
  <c r="T82" i="3"/>
  <c r="U81" i="3"/>
  <c r="T81" i="3"/>
  <c r="U80" i="3"/>
  <c r="T80" i="3"/>
  <c r="U79" i="3"/>
  <c r="T79" i="3"/>
  <c r="U78" i="3"/>
  <c r="T78" i="3"/>
  <c r="U77" i="3"/>
  <c r="T77" i="3"/>
  <c r="U76" i="3"/>
  <c r="T76" i="3"/>
  <c r="U74" i="3"/>
  <c r="T74" i="3"/>
  <c r="U73" i="3"/>
  <c r="T73" i="3"/>
  <c r="U72" i="3"/>
  <c r="T72" i="3"/>
  <c r="U71" i="3"/>
  <c r="T71" i="3"/>
  <c r="U70" i="3"/>
  <c r="T70" i="3"/>
  <c r="U69" i="3"/>
  <c r="T69" i="3"/>
  <c r="U68" i="3"/>
  <c r="T68" i="3"/>
  <c r="U67" i="3"/>
  <c r="T67" i="3"/>
  <c r="U66" i="3"/>
  <c r="T66" i="3"/>
  <c r="U65" i="3"/>
  <c r="T65" i="3"/>
  <c r="U64" i="3"/>
  <c r="T64" i="3"/>
  <c r="U63" i="3"/>
  <c r="T63" i="3"/>
  <c r="K87" i="3"/>
  <c r="J87" i="3"/>
  <c r="K86" i="3"/>
  <c r="J86" i="3"/>
  <c r="K85" i="3"/>
  <c r="J85" i="3"/>
  <c r="K84" i="3"/>
  <c r="J84" i="3"/>
  <c r="K83" i="3"/>
  <c r="J83" i="3"/>
  <c r="K82" i="3"/>
  <c r="J82" i="3"/>
  <c r="K81" i="3"/>
  <c r="J81" i="3"/>
  <c r="K80" i="3"/>
  <c r="J80" i="3"/>
  <c r="K79" i="3"/>
  <c r="J79" i="3"/>
  <c r="K78" i="3"/>
  <c r="J78" i="3"/>
  <c r="K77" i="3"/>
  <c r="J77" i="3"/>
  <c r="K76" i="3"/>
  <c r="J76" i="3"/>
  <c r="K74" i="3"/>
  <c r="J74" i="3"/>
  <c r="K73" i="3"/>
  <c r="J73" i="3"/>
  <c r="K72" i="3"/>
  <c r="J72" i="3"/>
  <c r="K71" i="3"/>
  <c r="J71" i="3"/>
  <c r="K70" i="3"/>
  <c r="J70" i="3"/>
  <c r="K69" i="3"/>
  <c r="J69" i="3"/>
  <c r="K68" i="3"/>
  <c r="J68" i="3"/>
  <c r="K67" i="3"/>
  <c r="J67" i="3"/>
  <c r="K66" i="3"/>
  <c r="J66" i="3"/>
  <c r="K65" i="3"/>
  <c r="J65" i="3"/>
  <c r="K64" i="3"/>
  <c r="J64" i="3"/>
  <c r="K63" i="3"/>
  <c r="J63" i="3"/>
  <c r="AO59" i="3" l="1"/>
  <c r="AN59" i="3"/>
  <c r="AO58" i="3"/>
  <c r="AN58" i="3"/>
  <c r="AO57" i="3"/>
  <c r="AN57" i="3"/>
  <c r="AO56" i="3"/>
  <c r="AN56" i="3"/>
  <c r="AO55" i="3"/>
  <c r="AN55" i="3"/>
  <c r="AO54" i="3"/>
  <c r="AN54" i="3"/>
  <c r="AO53" i="3"/>
  <c r="AN53" i="3"/>
  <c r="AO52" i="3"/>
  <c r="AN52" i="3"/>
  <c r="AO51" i="3"/>
  <c r="AN51" i="3"/>
  <c r="AO50" i="3"/>
  <c r="AN50" i="3"/>
  <c r="AO49" i="3"/>
  <c r="AN49" i="3"/>
  <c r="AO48" i="3"/>
  <c r="AN48" i="3"/>
  <c r="AO46" i="3"/>
  <c r="AN46" i="3"/>
  <c r="AO45" i="3"/>
  <c r="AN45" i="3"/>
  <c r="AO44" i="3"/>
  <c r="AN44" i="3"/>
  <c r="AO43" i="3"/>
  <c r="AN43" i="3"/>
  <c r="AO42" i="3"/>
  <c r="AN42" i="3"/>
  <c r="AO41" i="3"/>
  <c r="AN41" i="3"/>
  <c r="AO40" i="3"/>
  <c r="AN40" i="3"/>
  <c r="AO39" i="3"/>
  <c r="AN39" i="3"/>
  <c r="AO38" i="3"/>
  <c r="AN38" i="3"/>
  <c r="AO37" i="3"/>
  <c r="AN37" i="3"/>
  <c r="AO36" i="3"/>
  <c r="AN36" i="3"/>
  <c r="AO35" i="3"/>
  <c r="AN35" i="3"/>
  <c r="AE59" i="3"/>
  <c r="AD59" i="3"/>
  <c r="AE58" i="3"/>
  <c r="AD58" i="3"/>
  <c r="AE57" i="3"/>
  <c r="AD57" i="3"/>
  <c r="AE56" i="3"/>
  <c r="AD56" i="3"/>
  <c r="AE55" i="3"/>
  <c r="AD55" i="3"/>
  <c r="AE54" i="3"/>
  <c r="AD54" i="3"/>
  <c r="AE53" i="3"/>
  <c r="AD53" i="3"/>
  <c r="AE52" i="3"/>
  <c r="AD52" i="3"/>
  <c r="AE51" i="3"/>
  <c r="AD51" i="3"/>
  <c r="AE50" i="3"/>
  <c r="AD50" i="3"/>
  <c r="AE49" i="3"/>
  <c r="AD49" i="3"/>
  <c r="AE48" i="3"/>
  <c r="AD48" i="3"/>
  <c r="AE46" i="3"/>
  <c r="AD46" i="3"/>
  <c r="AE45" i="3"/>
  <c r="AD45" i="3"/>
  <c r="AE44" i="3"/>
  <c r="AD44" i="3"/>
  <c r="AE43" i="3"/>
  <c r="AD43" i="3"/>
  <c r="AE42" i="3"/>
  <c r="AD42" i="3"/>
  <c r="AE41" i="3"/>
  <c r="AD41" i="3"/>
  <c r="AE40" i="3"/>
  <c r="AD40" i="3"/>
  <c r="AE39" i="3"/>
  <c r="AD39" i="3"/>
  <c r="AE38" i="3"/>
  <c r="AD38" i="3"/>
  <c r="AE37" i="3"/>
  <c r="AD37" i="3"/>
  <c r="AE36" i="3"/>
  <c r="AD36" i="3"/>
  <c r="AE35" i="3"/>
  <c r="AD35" i="3"/>
  <c r="U59" i="3"/>
  <c r="T59" i="3"/>
  <c r="U58" i="3"/>
  <c r="T58" i="3"/>
  <c r="U57" i="3"/>
  <c r="T57" i="3"/>
  <c r="U56" i="3"/>
  <c r="T56" i="3"/>
  <c r="U55" i="3"/>
  <c r="T55" i="3"/>
  <c r="U54" i="3"/>
  <c r="T54" i="3"/>
  <c r="U53" i="3"/>
  <c r="T53" i="3"/>
  <c r="U52" i="3"/>
  <c r="T52" i="3"/>
  <c r="U51" i="3"/>
  <c r="T51" i="3"/>
  <c r="U50" i="3"/>
  <c r="T50" i="3"/>
  <c r="U49" i="3"/>
  <c r="T49" i="3"/>
  <c r="U48" i="3"/>
  <c r="T48" i="3"/>
  <c r="U45" i="3"/>
  <c r="T45" i="3"/>
  <c r="U44" i="3"/>
  <c r="T44" i="3"/>
  <c r="U43" i="3"/>
  <c r="T43" i="3"/>
  <c r="U42" i="3"/>
  <c r="T42" i="3"/>
  <c r="U41" i="3"/>
  <c r="T41" i="3"/>
  <c r="U40" i="3"/>
  <c r="T40" i="3"/>
  <c r="U39" i="3"/>
  <c r="T39" i="3"/>
  <c r="U38" i="3"/>
  <c r="T38" i="3"/>
  <c r="U37" i="3"/>
  <c r="T37" i="3"/>
  <c r="U36" i="3"/>
  <c r="T36" i="3"/>
  <c r="U35" i="3"/>
  <c r="T35" i="3"/>
  <c r="K59" i="3"/>
  <c r="J59" i="3"/>
  <c r="K58" i="3"/>
  <c r="J58" i="3"/>
  <c r="K57" i="3"/>
  <c r="J57" i="3"/>
  <c r="K56" i="3"/>
  <c r="J56" i="3"/>
  <c r="K55" i="3"/>
  <c r="J55" i="3"/>
  <c r="K54" i="3"/>
  <c r="J54" i="3"/>
  <c r="K53" i="3"/>
  <c r="J53" i="3"/>
  <c r="K52" i="3"/>
  <c r="J52" i="3"/>
  <c r="K51" i="3"/>
  <c r="J51" i="3"/>
  <c r="K50" i="3"/>
  <c r="J50" i="3"/>
  <c r="K49" i="3"/>
  <c r="J49" i="3"/>
  <c r="K48" i="3"/>
  <c r="J48" i="3"/>
  <c r="K45" i="3"/>
  <c r="J45" i="3"/>
  <c r="K44" i="3"/>
  <c r="J44" i="3"/>
  <c r="K43" i="3"/>
  <c r="J43" i="3"/>
  <c r="K42" i="3"/>
  <c r="J42" i="3"/>
  <c r="K41" i="3"/>
  <c r="J41" i="3"/>
  <c r="K40" i="3"/>
  <c r="J40" i="3"/>
  <c r="K39" i="3"/>
  <c r="J39" i="3"/>
  <c r="K38" i="3"/>
  <c r="J38" i="3"/>
  <c r="K37" i="3"/>
  <c r="J37" i="3"/>
  <c r="K36" i="3"/>
  <c r="J36" i="3"/>
  <c r="K35" i="3"/>
  <c r="J35" i="3"/>
  <c r="AO31" i="3" l="1"/>
  <c r="AN31" i="3"/>
  <c r="AO30" i="3"/>
  <c r="AN30" i="3"/>
  <c r="AO29" i="3"/>
  <c r="AN29" i="3"/>
  <c r="AO28" i="3"/>
  <c r="AN28" i="3"/>
  <c r="AO27" i="3"/>
  <c r="AN27" i="3"/>
  <c r="AO26" i="3"/>
  <c r="AN26" i="3"/>
  <c r="AO25" i="3"/>
  <c r="AN25" i="3"/>
  <c r="AO24" i="3"/>
  <c r="AN24" i="3"/>
  <c r="AO23" i="3"/>
  <c r="AN23" i="3"/>
  <c r="AO22" i="3"/>
  <c r="AN22" i="3"/>
  <c r="AO21" i="3"/>
  <c r="AN21" i="3"/>
  <c r="AO20" i="3"/>
  <c r="AN20" i="3"/>
  <c r="AO18" i="3"/>
  <c r="AN18" i="3"/>
  <c r="AO17" i="3"/>
  <c r="AN17" i="3"/>
  <c r="AO16" i="3"/>
  <c r="AN16" i="3"/>
  <c r="AO15" i="3"/>
  <c r="AN15" i="3"/>
  <c r="AO14" i="3"/>
  <c r="AN14" i="3"/>
  <c r="AO13" i="3"/>
  <c r="AN13" i="3"/>
  <c r="AO12" i="3"/>
  <c r="AN12" i="3"/>
  <c r="AO11" i="3"/>
  <c r="AN11" i="3"/>
  <c r="AO10" i="3"/>
  <c r="AN10" i="3"/>
  <c r="AO9" i="3"/>
  <c r="AN9" i="3"/>
  <c r="AO8" i="3"/>
  <c r="AN8" i="3"/>
  <c r="AO7" i="3"/>
  <c r="AN7" i="3"/>
  <c r="AE31" i="3"/>
  <c r="AD31" i="3"/>
  <c r="AE30" i="3"/>
  <c r="AD30" i="3"/>
  <c r="AE29" i="3"/>
  <c r="AD29" i="3"/>
  <c r="AE28" i="3"/>
  <c r="AD28" i="3"/>
  <c r="AE27" i="3"/>
  <c r="AD27" i="3"/>
  <c r="AE26" i="3"/>
  <c r="AD26" i="3"/>
  <c r="AE25" i="3"/>
  <c r="AD25" i="3"/>
  <c r="AE24" i="3"/>
  <c r="AD24" i="3"/>
  <c r="AE23" i="3"/>
  <c r="AD23" i="3"/>
  <c r="AE22" i="3"/>
  <c r="AD22" i="3"/>
  <c r="AE21" i="3"/>
  <c r="AD21" i="3"/>
  <c r="AE20" i="3"/>
  <c r="AD20" i="3"/>
  <c r="AE18" i="3"/>
  <c r="AD18" i="3"/>
  <c r="AE17" i="3"/>
  <c r="AD17" i="3"/>
  <c r="AE16" i="3"/>
  <c r="AD16" i="3"/>
  <c r="AE15" i="3"/>
  <c r="AD15" i="3"/>
  <c r="AE14" i="3"/>
  <c r="AD14" i="3"/>
  <c r="AE13" i="3"/>
  <c r="AD13" i="3"/>
  <c r="AE12" i="3"/>
  <c r="AD12" i="3"/>
  <c r="AE11" i="3"/>
  <c r="AD11" i="3"/>
  <c r="AE10" i="3"/>
  <c r="AD10" i="3"/>
  <c r="AE9" i="3"/>
  <c r="AD9" i="3"/>
  <c r="AE8" i="3"/>
  <c r="AD8" i="3"/>
  <c r="AE7" i="3"/>
  <c r="AD7" i="3"/>
  <c r="U31" i="3"/>
  <c r="T31" i="3"/>
  <c r="U30" i="3"/>
  <c r="T30" i="3"/>
  <c r="U29" i="3"/>
  <c r="T29" i="3"/>
  <c r="U28" i="3"/>
  <c r="T28" i="3"/>
  <c r="U27" i="3"/>
  <c r="T27" i="3"/>
  <c r="U26" i="3"/>
  <c r="T26" i="3"/>
  <c r="U25" i="3"/>
  <c r="T25" i="3"/>
  <c r="U24" i="3"/>
  <c r="T24" i="3"/>
  <c r="U23" i="3"/>
  <c r="T23" i="3"/>
  <c r="U22" i="3"/>
  <c r="T22" i="3"/>
  <c r="U21" i="3"/>
  <c r="T21" i="3"/>
  <c r="U20" i="3"/>
  <c r="T20" i="3"/>
  <c r="U18" i="3"/>
  <c r="T18" i="3"/>
  <c r="U17" i="3"/>
  <c r="T17" i="3"/>
  <c r="U16" i="3"/>
  <c r="T16" i="3"/>
  <c r="U15" i="3"/>
  <c r="T15" i="3"/>
  <c r="U14" i="3"/>
  <c r="T14" i="3"/>
  <c r="U13" i="3"/>
  <c r="T13" i="3"/>
  <c r="U12" i="3"/>
  <c r="T12" i="3"/>
  <c r="U11" i="3"/>
  <c r="T11" i="3"/>
  <c r="U10" i="3"/>
  <c r="T10" i="3"/>
  <c r="U9" i="3"/>
  <c r="T9" i="3"/>
  <c r="U8" i="3"/>
  <c r="T8" i="3"/>
  <c r="U7" i="3"/>
  <c r="T7" i="3"/>
  <c r="K31" i="3"/>
  <c r="J31" i="3"/>
  <c r="K30" i="3"/>
  <c r="J30" i="3"/>
  <c r="K29" i="3"/>
  <c r="J29" i="3"/>
  <c r="K28" i="3"/>
  <c r="J28" i="3"/>
  <c r="K27" i="3"/>
  <c r="J27" i="3"/>
  <c r="K26" i="3"/>
  <c r="J26" i="3"/>
  <c r="K25" i="3"/>
  <c r="J25" i="3"/>
  <c r="K24" i="3"/>
  <c r="J24" i="3"/>
  <c r="K23" i="3"/>
  <c r="J23" i="3"/>
  <c r="K22" i="3"/>
  <c r="J22" i="3"/>
  <c r="K21" i="3"/>
  <c r="J21" i="3"/>
  <c r="K20" i="3"/>
  <c r="J20" i="3"/>
  <c r="J8" i="3"/>
  <c r="K8" i="3"/>
  <c r="J9" i="3"/>
  <c r="K9" i="3"/>
  <c r="J10" i="3"/>
  <c r="K10" i="3"/>
  <c r="J11" i="3"/>
  <c r="K11" i="3"/>
  <c r="J12" i="3"/>
  <c r="K12" i="3"/>
  <c r="J13" i="3"/>
  <c r="K13" i="3"/>
  <c r="J14" i="3"/>
  <c r="K14" i="3"/>
  <c r="J15" i="3"/>
  <c r="K15" i="3"/>
  <c r="J16" i="3"/>
  <c r="K16" i="3"/>
  <c r="J17" i="3"/>
  <c r="K17" i="3"/>
  <c r="J18" i="3"/>
  <c r="K18" i="3"/>
  <c r="K7" i="3"/>
  <c r="J7" i="3"/>
  <c r="AF611" i="2" l="1"/>
  <c r="AF610" i="2"/>
  <c r="AF609" i="2"/>
  <c r="AF608" i="2"/>
  <c r="AF607" i="2"/>
  <c r="AF606" i="2"/>
  <c r="AF605" i="2"/>
  <c r="AF604" i="2"/>
  <c r="AF603" i="2"/>
  <c r="AF602" i="2"/>
  <c r="AF601" i="2"/>
  <c r="AF600" i="2"/>
  <c r="AF599" i="2"/>
  <c r="AF598" i="2"/>
  <c r="AF597" i="2"/>
  <c r="AF596" i="2"/>
  <c r="AF595" i="2"/>
  <c r="AF594" i="2"/>
  <c r="AF593" i="2"/>
  <c r="AF592" i="2"/>
  <c r="AF591" i="2"/>
  <c r="AF590" i="2"/>
  <c r="AF589" i="2"/>
  <c r="AF588" i="2"/>
  <c r="AF587" i="2"/>
  <c r="AF586" i="2"/>
  <c r="AF585" i="2"/>
  <c r="AF584" i="2"/>
  <c r="AF583" i="2"/>
  <c r="AF582" i="2"/>
  <c r="AF581" i="2"/>
  <c r="AF580" i="2"/>
  <c r="AF579" i="2"/>
  <c r="AF578" i="2"/>
  <c r="AF577" i="2"/>
  <c r="AF576" i="2"/>
  <c r="AF575" i="2"/>
  <c r="AF574" i="2"/>
  <c r="AF573" i="2"/>
  <c r="AF572" i="2"/>
  <c r="AF571" i="2"/>
  <c r="AF570" i="2"/>
  <c r="AF569" i="2"/>
  <c r="AF568" i="2"/>
  <c r="AF567" i="2"/>
  <c r="AF566" i="2"/>
  <c r="AF565" i="2"/>
  <c r="AF564" i="2"/>
  <c r="AF563" i="2"/>
  <c r="AF562" i="2"/>
  <c r="AF561" i="2"/>
  <c r="AF560" i="2"/>
  <c r="AF559" i="2"/>
  <c r="AF558" i="2"/>
  <c r="AF557" i="2"/>
  <c r="AF556" i="2"/>
  <c r="AF555" i="2"/>
  <c r="AF554" i="2"/>
  <c r="AF553" i="2"/>
  <c r="AF552" i="2"/>
  <c r="AF551" i="2"/>
  <c r="AF550" i="2"/>
  <c r="AF549" i="2"/>
  <c r="AF548" i="2"/>
  <c r="AF547" i="2"/>
  <c r="AF546" i="2"/>
  <c r="AF545" i="2"/>
  <c r="AF544" i="2"/>
  <c r="AF543" i="2"/>
  <c r="AF542" i="2"/>
  <c r="AF541" i="2"/>
  <c r="AF540" i="2"/>
  <c r="AF539" i="2"/>
  <c r="AF538" i="2"/>
  <c r="AF537" i="2"/>
  <c r="AF536" i="2"/>
  <c r="AF535" i="2"/>
  <c r="AF534" i="2"/>
  <c r="AF533" i="2"/>
  <c r="AF532" i="2"/>
  <c r="AF531" i="2"/>
  <c r="AF530" i="2"/>
  <c r="AF529" i="2"/>
  <c r="AF528" i="2"/>
  <c r="AF527" i="2"/>
  <c r="AF526" i="2"/>
  <c r="AF525" i="2"/>
  <c r="AF524" i="2"/>
  <c r="AF523" i="2"/>
  <c r="AF522" i="2"/>
  <c r="AF521" i="2"/>
  <c r="AF520" i="2"/>
  <c r="AF519" i="2"/>
  <c r="AF518" i="2"/>
  <c r="AF517" i="2"/>
  <c r="AF516" i="2"/>
  <c r="AF515" i="2"/>
  <c r="AF514" i="2"/>
  <c r="AF513" i="2"/>
  <c r="AF512" i="2"/>
  <c r="AF511" i="2"/>
  <c r="AF510" i="2"/>
  <c r="AF509" i="2"/>
  <c r="AF508" i="2"/>
  <c r="AF507" i="2"/>
  <c r="AF506" i="2"/>
  <c r="AF505" i="2"/>
  <c r="AF504" i="2"/>
  <c r="AF503" i="2"/>
  <c r="AF502" i="2"/>
  <c r="AF501" i="2"/>
  <c r="AF500" i="2"/>
  <c r="AF499" i="2"/>
  <c r="AF498" i="2"/>
  <c r="AF497" i="2"/>
  <c r="AF496" i="2"/>
  <c r="AF495" i="2"/>
  <c r="AF494" i="2"/>
  <c r="AF493" i="2"/>
  <c r="AF489" i="2"/>
  <c r="AF488" i="2"/>
  <c r="AF487" i="2"/>
  <c r="AF486" i="2"/>
  <c r="AF485" i="2"/>
  <c r="AF484" i="2"/>
  <c r="AF483" i="2"/>
  <c r="AF482" i="2"/>
  <c r="AF481" i="2"/>
  <c r="AF480" i="2"/>
  <c r="AF479" i="2"/>
  <c r="AF478" i="2"/>
  <c r="AF477" i="2"/>
  <c r="AF476" i="2"/>
  <c r="AF475" i="2"/>
  <c r="AF474" i="2"/>
  <c r="AF473" i="2"/>
  <c r="AF472" i="2"/>
  <c r="AF471" i="2"/>
  <c r="AF470" i="2"/>
  <c r="AF469" i="2"/>
  <c r="AF468" i="2"/>
  <c r="AF467" i="2"/>
  <c r="AF466" i="2"/>
  <c r="AF465" i="2"/>
  <c r="AF464" i="2"/>
  <c r="AF463" i="2"/>
  <c r="AF462" i="2"/>
  <c r="AF461" i="2"/>
  <c r="AF460" i="2"/>
  <c r="AF459" i="2"/>
  <c r="AF458" i="2"/>
  <c r="AF457" i="2"/>
  <c r="AF456" i="2"/>
  <c r="AF455" i="2"/>
  <c r="AF454" i="2"/>
  <c r="AF453" i="2"/>
  <c r="AF452" i="2"/>
  <c r="AF451" i="2"/>
  <c r="AF450" i="2"/>
  <c r="AF449" i="2"/>
  <c r="AF448" i="2"/>
  <c r="AF447" i="2"/>
  <c r="AF446" i="2"/>
  <c r="AF445" i="2"/>
  <c r="AF444" i="2"/>
  <c r="AF443" i="2"/>
  <c r="AF442" i="2"/>
  <c r="AF441" i="2"/>
  <c r="AF440" i="2"/>
  <c r="AF439" i="2"/>
  <c r="AF438" i="2"/>
  <c r="AF437" i="2"/>
  <c r="AF436" i="2"/>
  <c r="AF435" i="2"/>
  <c r="AF434" i="2"/>
  <c r="AF433" i="2"/>
  <c r="AF432" i="2"/>
  <c r="AF431" i="2"/>
  <c r="AF430" i="2"/>
  <c r="AF429" i="2"/>
  <c r="AF428" i="2"/>
  <c r="AF427" i="2"/>
  <c r="AF426" i="2"/>
  <c r="AF425" i="2"/>
  <c r="AF424" i="2"/>
  <c r="AF423" i="2"/>
  <c r="AF422" i="2"/>
  <c r="AF421" i="2"/>
  <c r="AF420" i="2"/>
  <c r="AF419" i="2"/>
  <c r="AF418" i="2"/>
  <c r="AF417" i="2"/>
  <c r="AF416" i="2"/>
  <c r="AF415" i="2"/>
  <c r="AF414" i="2"/>
  <c r="AF413" i="2"/>
  <c r="AF412" i="2"/>
  <c r="AF411" i="2"/>
  <c r="AF410" i="2"/>
  <c r="AF409" i="2"/>
  <c r="AF408" i="2"/>
  <c r="AF407" i="2"/>
  <c r="AF406" i="2"/>
  <c r="AF405" i="2"/>
  <c r="AF404" i="2"/>
  <c r="AF403" i="2"/>
  <c r="AF402" i="2"/>
  <c r="AF401" i="2"/>
  <c r="AF400" i="2"/>
  <c r="AF399" i="2"/>
  <c r="AF398" i="2"/>
  <c r="AF397" i="2"/>
  <c r="AF396" i="2"/>
  <c r="AF395" i="2"/>
  <c r="AF394" i="2"/>
  <c r="AF393" i="2"/>
  <c r="AF392" i="2"/>
  <c r="AF391" i="2"/>
  <c r="AF390" i="2"/>
  <c r="AF389" i="2"/>
  <c r="AF388" i="2"/>
  <c r="AF387" i="2"/>
  <c r="AF386" i="2"/>
  <c r="AF385" i="2"/>
  <c r="AF384" i="2"/>
  <c r="AF383" i="2"/>
  <c r="AF382" i="2"/>
  <c r="AF381" i="2"/>
  <c r="AF380" i="2"/>
  <c r="AF379" i="2"/>
  <c r="AF378" i="2"/>
  <c r="AF377" i="2"/>
  <c r="AF376" i="2"/>
  <c r="AF375" i="2"/>
  <c r="AF374" i="2"/>
  <c r="AF373" i="2"/>
  <c r="AF372" i="2"/>
  <c r="AF371" i="2"/>
  <c r="AF370" i="2"/>
  <c r="AF366" i="2"/>
  <c r="AF365" i="2"/>
  <c r="AF364" i="2"/>
  <c r="AF363" i="2"/>
  <c r="AF362" i="2"/>
  <c r="AF361" i="2"/>
  <c r="AF360" i="2"/>
  <c r="AF359" i="2"/>
  <c r="AF358" i="2"/>
  <c r="AF357" i="2"/>
  <c r="AF356" i="2"/>
  <c r="AF355" i="2"/>
  <c r="AF354" i="2"/>
  <c r="AF353" i="2"/>
  <c r="AF352" i="2"/>
  <c r="AF351" i="2"/>
  <c r="AF350" i="2"/>
  <c r="AF349" i="2"/>
  <c r="AF348" i="2"/>
  <c r="AF347" i="2"/>
  <c r="AF346" i="2"/>
  <c r="AF345" i="2"/>
  <c r="AF344" i="2"/>
  <c r="AF343" i="2"/>
  <c r="AF342" i="2"/>
  <c r="AF341" i="2"/>
  <c r="AF340" i="2"/>
  <c r="AF339" i="2"/>
  <c r="AF338" i="2"/>
  <c r="AF337" i="2"/>
  <c r="AF336" i="2"/>
  <c r="AF335" i="2"/>
  <c r="AF334" i="2"/>
  <c r="AF333" i="2"/>
  <c r="AF332" i="2"/>
  <c r="AF331" i="2"/>
  <c r="AF330" i="2"/>
  <c r="AF329" i="2"/>
  <c r="AF328" i="2"/>
  <c r="AF327" i="2"/>
  <c r="AF326" i="2"/>
  <c r="AF325" i="2"/>
  <c r="AF324" i="2"/>
  <c r="AF323" i="2"/>
  <c r="AF322" i="2"/>
  <c r="AF321" i="2"/>
  <c r="AF320" i="2"/>
  <c r="AF319" i="2"/>
  <c r="AF318" i="2"/>
  <c r="AF317" i="2"/>
  <c r="AF316" i="2"/>
  <c r="AF315" i="2"/>
  <c r="AF314" i="2"/>
  <c r="AF313" i="2"/>
  <c r="AF312" i="2"/>
  <c r="AF311" i="2"/>
  <c r="AF310" i="2"/>
  <c r="AF309" i="2"/>
  <c r="AF308" i="2"/>
  <c r="AF307" i="2"/>
  <c r="AF306" i="2"/>
  <c r="AF305" i="2"/>
  <c r="AF304" i="2"/>
  <c r="AF303" i="2"/>
  <c r="AF302" i="2"/>
  <c r="AF301" i="2"/>
  <c r="AF300" i="2"/>
  <c r="AF299" i="2"/>
  <c r="AF298" i="2"/>
  <c r="AF297" i="2"/>
  <c r="AF296" i="2"/>
  <c r="AF295" i="2"/>
  <c r="AF294" i="2"/>
  <c r="AF293" i="2"/>
  <c r="AF292" i="2"/>
  <c r="AF291" i="2"/>
  <c r="AF290" i="2"/>
  <c r="AF289" i="2"/>
  <c r="AF288" i="2"/>
  <c r="AF287" i="2"/>
  <c r="AF286" i="2"/>
  <c r="AF285" i="2"/>
  <c r="AF284" i="2"/>
  <c r="AF283" i="2"/>
  <c r="AF282" i="2"/>
  <c r="AF281" i="2"/>
  <c r="AF280" i="2"/>
  <c r="AF279" i="2"/>
  <c r="AF278" i="2"/>
  <c r="AF277" i="2"/>
  <c r="AF276" i="2"/>
  <c r="AF275" i="2"/>
  <c r="AF274" i="2"/>
  <c r="AF273" i="2"/>
  <c r="AF272" i="2"/>
  <c r="AF271" i="2"/>
  <c r="AF270" i="2"/>
  <c r="AF269" i="2"/>
  <c r="AF268" i="2"/>
  <c r="AF267" i="2"/>
  <c r="AF266" i="2"/>
  <c r="AF265" i="2"/>
  <c r="AF264" i="2"/>
  <c r="AF263" i="2"/>
  <c r="AF262" i="2"/>
  <c r="AF261" i="2"/>
  <c r="AF260" i="2"/>
  <c r="AF259" i="2"/>
  <c r="AF258" i="2"/>
  <c r="AF257" i="2"/>
  <c r="AF256" i="2"/>
  <c r="AF255" i="2"/>
  <c r="AF254" i="2"/>
  <c r="AF253" i="2"/>
  <c r="AF252" i="2"/>
  <c r="AF251" i="2"/>
  <c r="AF250" i="2"/>
  <c r="AF249" i="2"/>
  <c r="AF245" i="2"/>
  <c r="AF244" i="2"/>
  <c r="AF243" i="2"/>
  <c r="AF242" i="2"/>
  <c r="AF241" i="2"/>
  <c r="AF240" i="2"/>
  <c r="AF239" i="2"/>
  <c r="AF238" i="2"/>
  <c r="AF237" i="2"/>
  <c r="AF236" i="2"/>
  <c r="AF235" i="2"/>
  <c r="AF234" i="2"/>
  <c r="AF233" i="2"/>
  <c r="AF232" i="2"/>
  <c r="AF231" i="2"/>
  <c r="AF230" i="2"/>
  <c r="AF229" i="2"/>
  <c r="AF228" i="2"/>
  <c r="AF227" i="2"/>
  <c r="AF226" i="2"/>
  <c r="AF225" i="2"/>
  <c r="AF224" i="2"/>
  <c r="AF223" i="2"/>
  <c r="AF222" i="2"/>
  <c r="AF221" i="2"/>
  <c r="AF220" i="2"/>
  <c r="AF219" i="2"/>
  <c r="AF218" i="2"/>
  <c r="AF217" i="2"/>
  <c r="AF216" i="2"/>
  <c r="AF215" i="2"/>
  <c r="AF214" i="2"/>
  <c r="AF213" i="2"/>
  <c r="AF212" i="2"/>
  <c r="AF211" i="2"/>
  <c r="AF210" i="2"/>
  <c r="AF209" i="2"/>
  <c r="AF208" i="2"/>
  <c r="AF207" i="2"/>
  <c r="AF206" i="2"/>
  <c r="AF205" i="2"/>
  <c r="AF204" i="2"/>
  <c r="AF203" i="2"/>
  <c r="AF202" i="2"/>
  <c r="AF201" i="2"/>
  <c r="AF200" i="2"/>
  <c r="AF199" i="2"/>
  <c r="AF198" i="2"/>
  <c r="AF197" i="2"/>
  <c r="AF196" i="2"/>
  <c r="AF195" i="2"/>
  <c r="AF194" i="2"/>
  <c r="AF193" i="2"/>
  <c r="AF192" i="2"/>
  <c r="AF191" i="2"/>
  <c r="AF190" i="2"/>
  <c r="AF189" i="2"/>
  <c r="AF188" i="2"/>
  <c r="AF187" i="2"/>
  <c r="AF186" i="2"/>
  <c r="AF185" i="2"/>
  <c r="AF184" i="2"/>
  <c r="AF183" i="2"/>
  <c r="AF182" i="2"/>
  <c r="AF181" i="2"/>
  <c r="AF180" i="2"/>
  <c r="AF179" i="2"/>
  <c r="AF178" i="2"/>
  <c r="AF177" i="2"/>
  <c r="AF176" i="2"/>
  <c r="AF175" i="2"/>
  <c r="AF174" i="2"/>
  <c r="AF173" i="2"/>
  <c r="AF172" i="2"/>
  <c r="AF171" i="2"/>
  <c r="AF170" i="2"/>
  <c r="AF169" i="2"/>
  <c r="AF168" i="2"/>
  <c r="AF167" i="2"/>
  <c r="AF166" i="2"/>
  <c r="AF165" i="2"/>
  <c r="AF164" i="2"/>
  <c r="AF163" i="2"/>
  <c r="AF162" i="2"/>
  <c r="AF161" i="2"/>
  <c r="AF160" i="2"/>
  <c r="AF159" i="2"/>
  <c r="AF158" i="2"/>
  <c r="AF157" i="2"/>
  <c r="AF156" i="2"/>
  <c r="AF155" i="2"/>
  <c r="AF154" i="2"/>
  <c r="AF153" i="2"/>
  <c r="AF152" i="2"/>
  <c r="AF151" i="2"/>
  <c r="AF150" i="2"/>
  <c r="AF149" i="2"/>
  <c r="AF148" i="2"/>
  <c r="AF147" i="2"/>
  <c r="AF146" i="2"/>
  <c r="AF145" i="2"/>
  <c r="AF144" i="2"/>
  <c r="AF143" i="2"/>
  <c r="AF142" i="2"/>
  <c r="AF141" i="2"/>
  <c r="AF140" i="2"/>
  <c r="AF139" i="2"/>
  <c r="AF138" i="2"/>
  <c r="AF137" i="2"/>
  <c r="AF136" i="2"/>
  <c r="AF135" i="2"/>
  <c r="AF134" i="2"/>
  <c r="AF133" i="2"/>
  <c r="AF132" i="2"/>
  <c r="AF131" i="2"/>
  <c r="AF130" i="2"/>
  <c r="AF129" i="2"/>
  <c r="AF128" i="2"/>
  <c r="AF127" i="2"/>
  <c r="AF11" i="2"/>
  <c r="AF12" i="2"/>
  <c r="AF13" i="2"/>
  <c r="AF14" i="2"/>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60" i="2"/>
  <c r="AF61" i="2"/>
  <c r="AF62" i="2"/>
  <c r="AF63" i="2"/>
  <c r="AF64" i="2"/>
  <c r="AF65" i="2"/>
  <c r="AF66" i="2"/>
  <c r="AF67" i="2"/>
  <c r="AF68" i="2"/>
  <c r="AF69" i="2"/>
  <c r="AF70" i="2"/>
  <c r="AF71" i="2"/>
  <c r="AF72" i="2"/>
  <c r="AF73" i="2"/>
  <c r="AF74" i="2"/>
  <c r="AF75" i="2"/>
  <c r="AF76" i="2"/>
  <c r="AF77" i="2"/>
  <c r="AF78" i="2"/>
  <c r="AF79" i="2"/>
  <c r="AF80" i="2"/>
  <c r="AF81" i="2"/>
  <c r="AF82" i="2"/>
  <c r="AF83" i="2"/>
  <c r="AF84" i="2"/>
  <c r="AF85" i="2"/>
  <c r="AF86" i="2"/>
  <c r="AF87" i="2"/>
  <c r="AF88" i="2"/>
  <c r="AF89" i="2"/>
  <c r="AF90" i="2"/>
  <c r="AF91" i="2"/>
  <c r="AF92" i="2"/>
  <c r="AF93" i="2"/>
  <c r="AF94" i="2"/>
  <c r="AF95" i="2"/>
  <c r="AF96" i="2"/>
  <c r="AF97" i="2"/>
  <c r="AF98" i="2"/>
  <c r="AF99" i="2"/>
  <c r="AF100" i="2"/>
  <c r="AF101" i="2"/>
  <c r="AF102" i="2"/>
  <c r="AF103" i="2"/>
  <c r="AF104" i="2"/>
  <c r="AF105" i="2"/>
  <c r="AF106" i="2"/>
  <c r="AF107" i="2"/>
  <c r="AF108" i="2"/>
  <c r="AF109" i="2"/>
  <c r="AF110" i="2"/>
  <c r="AF111" i="2"/>
  <c r="AF112" i="2"/>
  <c r="AF113" i="2"/>
  <c r="AF114" i="2"/>
  <c r="AF115" i="2"/>
  <c r="AF116" i="2"/>
  <c r="AF117" i="2"/>
  <c r="AF118" i="2"/>
  <c r="AF119" i="2"/>
  <c r="AF120" i="2"/>
  <c r="AF121" i="2"/>
  <c r="AF122" i="2"/>
  <c r="AF123" i="2"/>
  <c r="AF9" i="2"/>
  <c r="AF10" i="2"/>
  <c r="AF7" i="2"/>
  <c r="AF8" i="2"/>
  <c r="AF6" i="2"/>
  <c r="P616" i="2"/>
  <c r="P614" i="2"/>
  <c r="L616" i="2"/>
  <c r="L614" i="2"/>
  <c r="H630" i="2"/>
  <c r="H616" i="2"/>
  <c r="H614" i="2"/>
  <c r="H632" i="2"/>
  <c r="AF616" i="2" l="1"/>
  <c r="AF614" i="2"/>
  <c r="I381" i="2"/>
  <c r="I379" i="2"/>
  <c r="J385" i="2" l="1"/>
  <c r="J383" i="2"/>
  <c r="G637" i="2" l="1"/>
  <c r="G635" i="2"/>
  <c r="AE616" i="2"/>
  <c r="AE615" i="2"/>
  <c r="AE614" i="2"/>
  <c r="AE613" i="2"/>
  <c r="AE612" i="2"/>
  <c r="AE611" i="2"/>
  <c r="AE610" i="2"/>
  <c r="AE609" i="2"/>
  <c r="AE608" i="2"/>
  <c r="AE607" i="2"/>
  <c r="AE606" i="2"/>
  <c r="AE605" i="2"/>
  <c r="AE604" i="2"/>
  <c r="AE603" i="2"/>
  <c r="AE602" i="2"/>
  <c r="AE601" i="2"/>
  <c r="AE600" i="2"/>
  <c r="AE599" i="2"/>
  <c r="AE598" i="2"/>
  <c r="AE597" i="2"/>
  <c r="AE596" i="2"/>
  <c r="AE595" i="2"/>
  <c r="AE594" i="2"/>
  <c r="AE593" i="2"/>
  <c r="AE592" i="2"/>
  <c r="AE591" i="2"/>
  <c r="AE590" i="2"/>
  <c r="AE589" i="2"/>
  <c r="AE588" i="2"/>
  <c r="AE587" i="2"/>
  <c r="AE586" i="2"/>
  <c r="AE585" i="2"/>
  <c r="AE584" i="2"/>
  <c r="AE583" i="2"/>
  <c r="AE582" i="2"/>
  <c r="AE581" i="2"/>
  <c r="AE580" i="2"/>
  <c r="AE579" i="2"/>
  <c r="AE578" i="2"/>
  <c r="AE577" i="2"/>
  <c r="AE576" i="2"/>
  <c r="AE575" i="2"/>
  <c r="AE574" i="2"/>
  <c r="AE573" i="2"/>
  <c r="AE572" i="2"/>
  <c r="AE571" i="2"/>
  <c r="AE570" i="2"/>
  <c r="AE569" i="2"/>
  <c r="AE568" i="2"/>
  <c r="AE567" i="2"/>
  <c r="AE566" i="2"/>
  <c r="AE565" i="2"/>
  <c r="AE564" i="2"/>
  <c r="AE563" i="2"/>
  <c r="AE562" i="2"/>
  <c r="AE561" i="2"/>
  <c r="AE560" i="2"/>
  <c r="AE559" i="2"/>
  <c r="AE558" i="2"/>
  <c r="AE557" i="2"/>
  <c r="AE556" i="2"/>
  <c r="AE555" i="2"/>
  <c r="AE554" i="2"/>
  <c r="AE553" i="2"/>
  <c r="AE552" i="2"/>
  <c r="AE551" i="2"/>
  <c r="AE550" i="2"/>
  <c r="AE549" i="2"/>
  <c r="AE548" i="2"/>
  <c r="AE547" i="2"/>
  <c r="AE546" i="2"/>
  <c r="AE545" i="2"/>
  <c r="AE544" i="2"/>
  <c r="AE543" i="2"/>
  <c r="AE542" i="2"/>
  <c r="AE541" i="2"/>
  <c r="AE540" i="2"/>
  <c r="AE539" i="2"/>
  <c r="AE538" i="2"/>
  <c r="AE537" i="2"/>
  <c r="AE536" i="2"/>
  <c r="AE535" i="2"/>
  <c r="AE534" i="2"/>
  <c r="AE533" i="2"/>
  <c r="AE532" i="2"/>
  <c r="AE531" i="2"/>
  <c r="AE530" i="2"/>
  <c r="AE529" i="2"/>
  <c r="AE528" i="2"/>
  <c r="AE527" i="2"/>
  <c r="AE526" i="2"/>
  <c r="AE525" i="2"/>
  <c r="AE524" i="2"/>
  <c r="AE523" i="2"/>
  <c r="AE522" i="2"/>
  <c r="AE521" i="2"/>
  <c r="AE520" i="2"/>
  <c r="AE519" i="2"/>
  <c r="AE518" i="2"/>
  <c r="AE517" i="2"/>
  <c r="AE516" i="2"/>
  <c r="AE515" i="2"/>
  <c r="AE514" i="2"/>
  <c r="AE513" i="2"/>
  <c r="AE512" i="2"/>
  <c r="AE511" i="2"/>
  <c r="AE510" i="2"/>
  <c r="AE509" i="2"/>
  <c r="AE508" i="2"/>
  <c r="AE507" i="2"/>
  <c r="AE506" i="2"/>
  <c r="AE505" i="2"/>
  <c r="AE504" i="2"/>
  <c r="AE503" i="2"/>
  <c r="AE502" i="2"/>
  <c r="AE501" i="2"/>
  <c r="AE500" i="2"/>
  <c r="AE499" i="2"/>
  <c r="AE498" i="2"/>
  <c r="AE493" i="2"/>
  <c r="AE492" i="2"/>
  <c r="AE491" i="2"/>
  <c r="AE490" i="2"/>
  <c r="AE489" i="2"/>
  <c r="AE488" i="2"/>
  <c r="AE487" i="2"/>
  <c r="AE486" i="2"/>
  <c r="AE485" i="2"/>
  <c r="AE484" i="2"/>
  <c r="AE483" i="2"/>
  <c r="AE482" i="2"/>
  <c r="AE481" i="2"/>
  <c r="AE480" i="2"/>
  <c r="AE479" i="2"/>
  <c r="AE478" i="2"/>
  <c r="AE477" i="2"/>
  <c r="AE476" i="2"/>
  <c r="AE475" i="2"/>
  <c r="AE474" i="2"/>
  <c r="AE473" i="2"/>
  <c r="AE472" i="2"/>
  <c r="AE471" i="2"/>
  <c r="AE470" i="2"/>
  <c r="AE469" i="2"/>
  <c r="AE468" i="2"/>
  <c r="AE467" i="2"/>
  <c r="AE466" i="2"/>
  <c r="AE465" i="2"/>
  <c r="AE464" i="2"/>
  <c r="AE463" i="2"/>
  <c r="AE462" i="2"/>
  <c r="AE461" i="2"/>
  <c r="AE460" i="2"/>
  <c r="AE459" i="2"/>
  <c r="AE458" i="2"/>
  <c r="AE457" i="2"/>
  <c r="AE456" i="2"/>
  <c r="AE455" i="2"/>
  <c r="AE454" i="2"/>
  <c r="AE453" i="2"/>
  <c r="AE452" i="2"/>
  <c r="AE451" i="2"/>
  <c r="AE450" i="2"/>
  <c r="AE449" i="2"/>
  <c r="AE448" i="2"/>
  <c r="AE447" i="2"/>
  <c r="AE446" i="2"/>
  <c r="AE445" i="2"/>
  <c r="AE444" i="2"/>
  <c r="AE443" i="2"/>
  <c r="AE442" i="2"/>
  <c r="AE441" i="2"/>
  <c r="AE440" i="2"/>
  <c r="AE439" i="2"/>
  <c r="AE438" i="2"/>
  <c r="AE437" i="2"/>
  <c r="AE436" i="2"/>
  <c r="AE435" i="2"/>
  <c r="AE434" i="2"/>
  <c r="AE433" i="2"/>
  <c r="AE432" i="2"/>
  <c r="AE431" i="2"/>
  <c r="AE430" i="2"/>
  <c r="AE429" i="2"/>
  <c r="AE428" i="2"/>
  <c r="AE427" i="2"/>
  <c r="AE426" i="2"/>
  <c r="AE425" i="2"/>
  <c r="AE424" i="2"/>
  <c r="AE423" i="2"/>
  <c r="AE422" i="2"/>
  <c r="AE421" i="2"/>
  <c r="AE420" i="2"/>
  <c r="AE419" i="2"/>
  <c r="AE418" i="2"/>
  <c r="AE417" i="2"/>
  <c r="AE416" i="2"/>
  <c r="AE415" i="2"/>
  <c r="AE414" i="2"/>
  <c r="AE413" i="2"/>
  <c r="AE412" i="2"/>
  <c r="AE411" i="2"/>
  <c r="AE410" i="2"/>
  <c r="AE409" i="2"/>
  <c r="AE408" i="2"/>
  <c r="AE407" i="2"/>
  <c r="AE406" i="2"/>
  <c r="AE405" i="2"/>
  <c r="AE404" i="2"/>
  <c r="AE403" i="2"/>
  <c r="AE402" i="2"/>
  <c r="AE401" i="2"/>
  <c r="AE400" i="2"/>
  <c r="AE399" i="2"/>
  <c r="AE398" i="2"/>
  <c r="AE397" i="2"/>
  <c r="AE396" i="2"/>
  <c r="AE395" i="2"/>
  <c r="AE394" i="2"/>
  <c r="AE393" i="2"/>
  <c r="AE392" i="2"/>
  <c r="AE391" i="2"/>
  <c r="AE390" i="2"/>
  <c r="AE389" i="2"/>
  <c r="AE388" i="2"/>
  <c r="AE387" i="2"/>
  <c r="AE386" i="2"/>
  <c r="AE385" i="2"/>
  <c r="AE384" i="2"/>
  <c r="AE383" i="2"/>
  <c r="AE382" i="2"/>
  <c r="AE381" i="2"/>
  <c r="AE380" i="2"/>
  <c r="AE379" i="2"/>
  <c r="AE378" i="2"/>
  <c r="AE377" i="2"/>
  <c r="AE376" i="2"/>
  <c r="AE375" i="2"/>
  <c r="AE374" i="2"/>
  <c r="AE369" i="2"/>
  <c r="AE368" i="2"/>
  <c r="AE367" i="2"/>
  <c r="AE366" i="2"/>
  <c r="AE365" i="2"/>
  <c r="AE364" i="2"/>
  <c r="AE363" i="2"/>
  <c r="AE362" i="2"/>
  <c r="AE361" i="2"/>
  <c r="AE360" i="2"/>
  <c r="AE359" i="2"/>
  <c r="AE358" i="2"/>
  <c r="AE357" i="2"/>
  <c r="AE356" i="2"/>
  <c r="AE355" i="2"/>
  <c r="AE354" i="2"/>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10" i="2"/>
  <c r="AE209" i="2"/>
  <c r="AE208" i="2"/>
  <c r="AE207" i="2"/>
  <c r="AE206" i="2"/>
  <c r="AE205" i="2"/>
  <c r="AE204" i="2"/>
  <c r="AE203" i="2"/>
  <c r="AE202" i="2"/>
  <c r="AE20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6" i="2"/>
  <c r="K619" i="2"/>
  <c r="AE619" i="2" l="1"/>
  <c r="AE621" i="2"/>
  <c r="AG7" i="2" l="1"/>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 r="AG86" i="2"/>
  <c r="AG87" i="2"/>
  <c r="AG88" i="2"/>
  <c r="AG89" i="2"/>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6" i="2"/>
  <c r="Q369" i="2"/>
  <c r="Q367" i="2"/>
  <c r="M369" i="2"/>
  <c r="M367" i="2"/>
  <c r="I369" i="2"/>
  <c r="I367" i="2"/>
  <c r="AG369" i="2" l="1"/>
  <c r="AG367" i="2"/>
  <c r="AH6" i="2"/>
  <c r="AH367" i="2"/>
  <c r="AH366" i="2"/>
  <c r="AH365" i="2"/>
  <c r="AH364" i="2"/>
  <c r="AH363" i="2"/>
  <c r="AH362" i="2"/>
  <c r="AH361" i="2"/>
  <c r="AH360" i="2"/>
  <c r="AH359" i="2"/>
  <c r="AH358" i="2"/>
  <c r="AH357" i="2"/>
  <c r="AH356" i="2"/>
  <c r="AH355" i="2"/>
  <c r="AH354" i="2"/>
  <c r="AH353" i="2"/>
  <c r="AH352" i="2"/>
  <c r="AH351" i="2"/>
  <c r="AH350" i="2"/>
  <c r="AH349" i="2"/>
  <c r="AH348" i="2"/>
  <c r="AH347" i="2"/>
  <c r="AH346" i="2"/>
  <c r="AH345" i="2"/>
  <c r="AH344" i="2"/>
  <c r="AH343" i="2"/>
  <c r="AH342" i="2"/>
  <c r="AH341" i="2"/>
  <c r="AH340" i="2"/>
  <c r="AH339" i="2"/>
  <c r="AH338" i="2"/>
  <c r="AH337" i="2"/>
  <c r="AH336" i="2"/>
  <c r="AH335" i="2"/>
  <c r="AH334" i="2"/>
  <c r="AH333" i="2"/>
  <c r="AH332" i="2"/>
  <c r="AH331" i="2"/>
  <c r="AH330" i="2"/>
  <c r="AH329" i="2"/>
  <c r="AH328" i="2"/>
  <c r="AH327" i="2"/>
  <c r="AH326" i="2"/>
  <c r="AH325" i="2"/>
  <c r="AH324" i="2"/>
  <c r="AH323" i="2"/>
  <c r="AH322" i="2"/>
  <c r="AH321" i="2"/>
  <c r="AH320" i="2"/>
  <c r="AH319" i="2"/>
  <c r="AH318" i="2"/>
  <c r="AH317" i="2"/>
  <c r="AH316" i="2"/>
  <c r="AH315" i="2"/>
  <c r="AH314" i="2"/>
  <c r="AH313" i="2"/>
  <c r="AH312" i="2"/>
  <c r="AH311" i="2"/>
  <c r="AH310" i="2"/>
  <c r="AH309" i="2"/>
  <c r="AH308" i="2"/>
  <c r="AH307" i="2"/>
  <c r="AH306" i="2"/>
  <c r="AH305" i="2"/>
  <c r="AH304" i="2"/>
  <c r="AH303" i="2"/>
  <c r="AH302" i="2"/>
  <c r="AH301" i="2"/>
  <c r="AH300" i="2"/>
  <c r="AH299" i="2"/>
  <c r="AH298" i="2"/>
  <c r="AH297" i="2"/>
  <c r="AH296" i="2"/>
  <c r="AH295" i="2"/>
  <c r="AH294" i="2"/>
  <c r="AH293" i="2"/>
  <c r="AH292" i="2"/>
  <c r="AH291" i="2"/>
  <c r="AH290" i="2"/>
  <c r="AH289" i="2"/>
  <c r="AH288" i="2"/>
  <c r="AH287" i="2"/>
  <c r="AH286" i="2"/>
  <c r="AH285" i="2"/>
  <c r="AH284" i="2"/>
  <c r="AH283" i="2"/>
  <c r="AH282" i="2"/>
  <c r="AH281" i="2"/>
  <c r="AH280" i="2"/>
  <c r="AH279" i="2"/>
  <c r="AH278" i="2"/>
  <c r="AH277" i="2"/>
  <c r="AH276" i="2"/>
  <c r="AH275" i="2"/>
  <c r="AH274" i="2"/>
  <c r="AH273" i="2"/>
  <c r="AH272" i="2"/>
  <c r="AH271" i="2"/>
  <c r="AH270" i="2"/>
  <c r="AH269" i="2"/>
  <c r="AH268" i="2"/>
  <c r="AH267" i="2"/>
  <c r="AH266" i="2"/>
  <c r="AH265" i="2"/>
  <c r="AH264" i="2"/>
  <c r="AH263" i="2"/>
  <c r="AH262" i="2"/>
  <c r="AH261" i="2"/>
  <c r="AH260" i="2"/>
  <c r="AH259" i="2"/>
  <c r="AH258" i="2"/>
  <c r="AH257" i="2"/>
  <c r="AH256" i="2"/>
  <c r="AH255" i="2"/>
  <c r="AH254" i="2"/>
  <c r="AH253" i="2"/>
  <c r="AH252" i="2"/>
  <c r="AH251" i="2"/>
  <c r="AH250" i="2"/>
  <c r="AH245" i="2"/>
  <c r="AH244" i="2"/>
  <c r="AH243" i="2"/>
  <c r="AH242" i="2"/>
  <c r="AH241" i="2"/>
  <c r="AH240" i="2"/>
  <c r="AH239" i="2"/>
  <c r="AH238" i="2"/>
  <c r="AH237" i="2"/>
  <c r="AH236" i="2"/>
  <c r="AH235" i="2"/>
  <c r="AH234" i="2"/>
  <c r="AH233" i="2"/>
  <c r="AH232" i="2"/>
  <c r="AH231" i="2"/>
  <c r="AH230" i="2"/>
  <c r="AH229" i="2"/>
  <c r="AH228" i="2"/>
  <c r="AH227" i="2"/>
  <c r="AH226" i="2"/>
  <c r="AH225" i="2"/>
  <c r="AH224" i="2"/>
  <c r="AH223" i="2"/>
  <c r="AH222" i="2"/>
  <c r="AH221" i="2"/>
  <c r="AH220" i="2"/>
  <c r="AH219" i="2"/>
  <c r="AH218" i="2"/>
  <c r="AH217" i="2"/>
  <c r="AH216" i="2"/>
  <c r="AH215" i="2"/>
  <c r="AH214" i="2"/>
  <c r="AH213" i="2"/>
  <c r="AH212" i="2"/>
  <c r="AH211" i="2"/>
  <c r="AH210" i="2"/>
  <c r="AH209" i="2"/>
  <c r="AH208" i="2"/>
  <c r="AH207" i="2"/>
  <c r="AH206" i="2"/>
  <c r="AH205" i="2"/>
  <c r="AH204" i="2"/>
  <c r="AH203" i="2"/>
  <c r="AH202" i="2"/>
  <c r="AH201" i="2"/>
  <c r="AH200" i="2"/>
  <c r="AH199" i="2"/>
  <c r="AH198" i="2"/>
  <c r="AH197" i="2"/>
  <c r="AH196" i="2"/>
  <c r="AH195" i="2"/>
  <c r="AH194" i="2"/>
  <c r="AH193" i="2"/>
  <c r="AH192" i="2"/>
  <c r="AH191" i="2"/>
  <c r="AH190" i="2"/>
  <c r="AH189" i="2"/>
  <c r="AH188" i="2"/>
  <c r="AH187" i="2"/>
  <c r="AH186" i="2"/>
  <c r="AH185" i="2"/>
  <c r="AH184" i="2"/>
  <c r="AH183" i="2"/>
  <c r="AH182" i="2"/>
  <c r="AH181" i="2"/>
  <c r="AH180" i="2"/>
  <c r="AH179" i="2"/>
  <c r="AH178" i="2"/>
  <c r="AH177" i="2"/>
  <c r="AH176" i="2"/>
  <c r="AH175" i="2"/>
  <c r="AH174" i="2"/>
  <c r="AH173" i="2"/>
  <c r="AH172" i="2"/>
  <c r="AH171" i="2"/>
  <c r="AH170" i="2"/>
  <c r="AH169" i="2"/>
  <c r="AH168" i="2"/>
  <c r="AH167" i="2"/>
  <c r="AH166" i="2"/>
  <c r="AH165" i="2"/>
  <c r="AH164" i="2"/>
  <c r="AH163" i="2"/>
  <c r="AH162" i="2"/>
  <c r="AH161" i="2"/>
  <c r="AH160" i="2"/>
  <c r="AH159" i="2"/>
  <c r="AH158" i="2"/>
  <c r="AH157" i="2"/>
  <c r="AH156" i="2"/>
  <c r="AH155" i="2"/>
  <c r="AH154" i="2"/>
  <c r="AH153" i="2"/>
  <c r="AH152" i="2"/>
  <c r="AH151" i="2"/>
  <c r="AH150" i="2"/>
  <c r="AH149" i="2"/>
  <c r="AH148" i="2"/>
  <c r="AH147" i="2"/>
  <c r="AH146" i="2"/>
  <c r="AH145" i="2"/>
  <c r="AH144" i="2"/>
  <c r="AH143" i="2"/>
  <c r="AH142" i="2"/>
  <c r="AH141" i="2"/>
  <c r="AH140" i="2"/>
  <c r="AH139" i="2"/>
  <c r="AH138" i="2"/>
  <c r="AH137" i="2"/>
  <c r="AH136" i="2"/>
  <c r="AH135" i="2"/>
  <c r="AH134" i="2"/>
  <c r="AH133" i="2"/>
  <c r="AH132" i="2"/>
  <c r="AH131" i="2"/>
  <c r="AH130" i="2"/>
  <c r="AH129" i="2"/>
  <c r="AH128" i="2"/>
  <c r="AH123" i="2"/>
  <c r="AH122" i="2"/>
  <c r="AH121" i="2"/>
  <c r="AH120" i="2"/>
  <c r="AH119" i="2"/>
  <c r="AH118" i="2"/>
  <c r="AH117" i="2"/>
  <c r="AH116" i="2"/>
  <c r="AH115" i="2"/>
  <c r="AH114" i="2"/>
  <c r="AH113" i="2"/>
  <c r="AH112" i="2"/>
  <c r="AH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AH86" i="2"/>
  <c r="AH85" i="2"/>
  <c r="AH84" i="2"/>
  <c r="AH83" i="2"/>
  <c r="AH82" i="2"/>
  <c r="AH81" i="2"/>
  <c r="AH80" i="2"/>
  <c r="AH79" i="2"/>
  <c r="AH78" i="2"/>
  <c r="AH77" i="2"/>
  <c r="AH76" i="2"/>
  <c r="AH75" i="2"/>
  <c r="AH74" i="2"/>
  <c r="AH73" i="2"/>
  <c r="AH72" i="2"/>
  <c r="AH71" i="2"/>
  <c r="AH70" i="2"/>
  <c r="AH69" i="2"/>
  <c r="AH68" i="2"/>
  <c r="AH67" i="2"/>
  <c r="AH66" i="2"/>
  <c r="AH65" i="2"/>
  <c r="AH64" i="2"/>
  <c r="AH63" i="2"/>
  <c r="AH62" i="2"/>
  <c r="AH61" i="2"/>
  <c r="AH60" i="2"/>
  <c r="AH59" i="2"/>
  <c r="AH58" i="2"/>
  <c r="AH57" i="2"/>
  <c r="AH56" i="2"/>
  <c r="AH55" i="2"/>
  <c r="AH54" i="2"/>
  <c r="AH53" i="2"/>
  <c r="AH52"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8" i="2"/>
  <c r="AH17" i="2"/>
  <c r="AH16" i="2"/>
  <c r="AH15" i="2"/>
  <c r="AH14" i="2"/>
  <c r="AH13" i="2"/>
  <c r="AH12" i="2"/>
  <c r="AH11" i="2"/>
  <c r="AH10" i="2"/>
  <c r="AH9" i="2"/>
  <c r="AH8" i="2"/>
  <c r="AH7" i="2"/>
  <c r="R373" i="2"/>
  <c r="N371" i="2"/>
  <c r="N373" i="2"/>
  <c r="J373" i="2"/>
  <c r="J371" i="2"/>
  <c r="AH373" i="2" l="1"/>
  <c r="AH371" i="2"/>
</calcChain>
</file>

<file path=xl/sharedStrings.xml><?xml version="1.0" encoding="utf-8"?>
<sst xmlns="http://schemas.openxmlformats.org/spreadsheetml/2006/main" count="4084" uniqueCount="982">
  <si>
    <t>Measurement</t>
  </si>
  <si>
    <t>Peat</t>
  </si>
  <si>
    <t>Oak</t>
  </si>
  <si>
    <t>Eucalyptus</t>
  </si>
  <si>
    <t>Smoldering</t>
  </si>
  <si>
    <t>Flaming</t>
  </si>
  <si>
    <r>
      <t>PM (mg/m</t>
    </r>
    <r>
      <rPr>
        <vertAlign val="superscript"/>
        <sz val="10"/>
        <color rgb="FF000000"/>
        <rFont val="Times New Roman"/>
        <family val="1"/>
      </rPr>
      <t>3</t>
    </r>
    <r>
      <rPr>
        <sz val="10"/>
        <color rgb="FF000000"/>
        <rFont val="Times New Roman"/>
        <family val="1"/>
      </rPr>
      <t>)</t>
    </r>
  </si>
  <si>
    <t>38.7 ± 0.4</t>
  </si>
  <si>
    <t>40.5 ± 0.8</t>
  </si>
  <si>
    <t>3.5 ± 0.1</t>
  </si>
  <si>
    <r>
      <t>MMAD (</t>
    </r>
    <r>
      <rPr>
        <sz val="10"/>
        <color theme="1"/>
        <rFont val="Symbol"/>
        <family val="1"/>
        <charset val="2"/>
      </rPr>
      <t>m</t>
    </r>
    <r>
      <rPr>
        <sz val="10"/>
        <color theme="1"/>
        <rFont val="Times New Roman"/>
        <family val="1"/>
      </rPr>
      <t>m)</t>
    </r>
  </si>
  <si>
    <t>0.18 [1.52]</t>
  </si>
  <si>
    <t>0.16 [1.32]</t>
  </si>
  <si>
    <t>0.15 [1.36]</t>
  </si>
  <si>
    <t>CO (ppm)</t>
  </si>
  <si>
    <t>115 ± 1</t>
  </si>
  <si>
    <t>81 ± 1</t>
  </si>
  <si>
    <t>56 ± 1</t>
  </si>
  <si>
    <t>59 ± 2</t>
  </si>
  <si>
    <r>
      <t>CO</t>
    </r>
    <r>
      <rPr>
        <vertAlign val="subscript"/>
        <sz val="10"/>
        <color rgb="FF000000"/>
        <rFont val="Times New Roman"/>
        <family val="1"/>
      </rPr>
      <t xml:space="preserve">2 </t>
    </r>
    <r>
      <rPr>
        <sz val="10"/>
        <color rgb="FF000000"/>
        <rFont val="Times New Roman"/>
        <family val="1"/>
      </rPr>
      <t>(ppm)</t>
    </r>
  </si>
  <si>
    <t>721 ± 5</t>
  </si>
  <si>
    <t>2,794 ± 40</t>
  </si>
  <si>
    <t>297 ± 5</t>
  </si>
  <si>
    <t>2,942 ± 65</t>
  </si>
  <si>
    <t>NO (ppb)</t>
  </si>
  <si>
    <r>
      <t>NO</t>
    </r>
    <r>
      <rPr>
        <vertAlign val="subscript"/>
        <sz val="10"/>
        <color rgb="FF000000"/>
        <rFont val="Times New Roman"/>
        <family val="1"/>
      </rPr>
      <t>2</t>
    </r>
    <r>
      <rPr>
        <sz val="10"/>
        <color rgb="FF000000"/>
        <rFont val="Times New Roman"/>
        <family val="1"/>
      </rPr>
      <t xml:space="preserve"> (ppb)</t>
    </r>
  </si>
  <si>
    <t>0 ± 0</t>
  </si>
  <si>
    <r>
      <t>NO</t>
    </r>
    <r>
      <rPr>
        <vertAlign val="subscript"/>
        <sz val="10"/>
        <color rgb="FF000000"/>
        <rFont val="Times New Roman"/>
        <family val="1"/>
      </rPr>
      <t>x</t>
    </r>
    <r>
      <rPr>
        <sz val="10"/>
        <color rgb="FF000000"/>
        <rFont val="Times New Roman"/>
        <family val="1"/>
      </rPr>
      <t xml:space="preserve"> (ppb)</t>
    </r>
  </si>
  <si>
    <t>MCE (%)</t>
  </si>
  <si>
    <t>98.0 ± 0.1</t>
  </si>
  <si>
    <t>Flaming Eucalyptus Exposures</t>
  </si>
  <si>
    <t>Exposure name</t>
  </si>
  <si>
    <t>5-day</t>
  </si>
  <si>
    <t>5-week</t>
  </si>
  <si>
    <t>3-hour</t>
  </si>
  <si>
    <t>3F-hour</t>
  </si>
  <si>
    <r>
      <t xml:space="preserve"> 3 </t>
    </r>
    <r>
      <rPr>
        <sz val="10"/>
        <color theme="1"/>
        <rFont val="Times New Roman"/>
        <family val="1"/>
      </rPr>
      <t>×</t>
    </r>
    <r>
      <rPr>
        <sz val="10"/>
        <color rgb="FF000000"/>
        <rFont val="Times New Roman"/>
        <family val="1"/>
      </rPr>
      <t xml:space="preserve"> 1 hour; single day (3)</t>
    </r>
  </si>
  <si>
    <t>Filtered 3-hour exposure (3)</t>
  </si>
  <si>
    <r>
      <t>Target PM (mg/m</t>
    </r>
    <r>
      <rPr>
        <vertAlign val="superscript"/>
        <sz val="10"/>
        <color rgb="FF000000"/>
        <rFont val="Times New Roman"/>
        <family val="1"/>
      </rPr>
      <t>3</t>
    </r>
    <r>
      <rPr>
        <sz val="10"/>
        <color rgb="FF000000"/>
        <rFont val="Times New Roman"/>
        <family val="1"/>
      </rPr>
      <t>)</t>
    </r>
  </si>
  <si>
    <r>
      <t>Recorded PM (mg/m</t>
    </r>
    <r>
      <rPr>
        <vertAlign val="superscript"/>
        <sz val="10"/>
        <color rgb="FF000000"/>
        <rFont val="Times New Roman"/>
        <family val="1"/>
      </rPr>
      <t>3</t>
    </r>
    <r>
      <rPr>
        <sz val="10"/>
        <color rgb="FF000000"/>
        <rFont val="Times New Roman"/>
        <family val="1"/>
      </rPr>
      <t>)</t>
    </r>
  </si>
  <si>
    <t>3.14 ± 0.04</t>
  </si>
  <si>
    <r>
      <t xml:space="preserve">Target PM </t>
    </r>
    <r>
      <rPr>
        <sz val="10"/>
        <color theme="1"/>
        <rFont val="Times New Roman"/>
        <family val="1"/>
      </rPr>
      <t>C×T</t>
    </r>
    <r>
      <rPr>
        <sz val="10"/>
        <color rgb="FF000000"/>
        <rFont val="Times New Roman"/>
        <family val="1"/>
      </rPr>
      <t xml:space="preserve"> (mg-hr/m</t>
    </r>
    <r>
      <rPr>
        <vertAlign val="superscript"/>
        <sz val="10"/>
        <color rgb="FF000000"/>
        <rFont val="Times New Roman"/>
        <family val="1"/>
      </rPr>
      <t>3</t>
    </r>
    <r>
      <rPr>
        <sz val="10"/>
        <color rgb="FF000000"/>
        <rFont val="Times New Roman"/>
        <family val="1"/>
      </rPr>
      <t>)</t>
    </r>
  </si>
  <si>
    <r>
      <t xml:space="preserve">Recorded </t>
    </r>
    <r>
      <rPr>
        <sz val="10"/>
        <color theme="1"/>
        <rFont val="Times New Roman"/>
        <family val="1"/>
      </rPr>
      <t>C×T</t>
    </r>
    <r>
      <rPr>
        <sz val="10"/>
        <color rgb="FF000000"/>
        <rFont val="Times New Roman"/>
        <family val="1"/>
      </rPr>
      <t xml:space="preserve"> (mg-hr/m</t>
    </r>
    <r>
      <rPr>
        <vertAlign val="superscript"/>
        <sz val="10"/>
        <color rgb="FF000000"/>
        <rFont val="Times New Roman"/>
        <family val="1"/>
      </rPr>
      <t>3</t>
    </r>
    <r>
      <rPr>
        <sz val="10"/>
        <color rgb="FF000000"/>
        <rFont val="Times New Roman"/>
        <family val="1"/>
      </rPr>
      <t>)</t>
    </r>
  </si>
  <si>
    <t>92 ± 2</t>
  </si>
  <si>
    <t>83 ± 2</t>
  </si>
  <si>
    <t>174 ± 5</t>
  </si>
  <si>
    <t>6546 ± 74</t>
  </si>
  <si>
    <t>Exposure schedule (total exposure hours)</t>
  </si>
  <si>
    <t>1 hour/day × 5 days (5)</t>
  </si>
  <si>
    <t>1 h/d (1 d/wk) × 5 weeks (5)</t>
  </si>
  <si>
    <t>7/11/2018 #1</t>
  </si>
  <si>
    <t>7/11/2018 #2</t>
  </si>
  <si>
    <t>7/11/2018 #3</t>
  </si>
  <si>
    <t>Total Avg</t>
  </si>
  <si>
    <t>Total SEM</t>
  </si>
  <si>
    <t>TABLE 2</t>
  </si>
  <si>
    <t>CO2 (ppm)</t>
  </si>
  <si>
    <t>x138.109</t>
  </si>
  <si>
    <t>x40.471</t>
  </si>
  <si>
    <t>x58.063</t>
  </si>
  <si>
    <t>x12.305</t>
  </si>
  <si>
    <t>x56.037</t>
  </si>
  <si>
    <t>x660</t>
  </si>
  <si>
    <t>x2190</t>
  </si>
  <si>
    <t>x2420</t>
  </si>
  <si>
    <t>x1120</t>
  </si>
  <si>
    <t>x2200</t>
  </si>
  <si>
    <t>x2630</t>
  </si>
  <si>
    <t>x530</t>
  </si>
  <si>
    <t>x2730</t>
  </si>
  <si>
    <t>x1840</t>
  </si>
  <si>
    <t>x2.338</t>
  </si>
  <si>
    <t>x2.437</t>
  </si>
  <si>
    <t>x1.393</t>
  </si>
  <si>
    <r>
      <t xml:space="preserve">NO (NOTE: </t>
    </r>
    <r>
      <rPr>
        <sz val="9"/>
        <color rgb="FF00B050"/>
        <rFont val="Calibri"/>
        <family val="2"/>
        <scheme val="minor"/>
      </rPr>
      <t>ppm</t>
    </r>
    <r>
      <rPr>
        <sz val="9"/>
        <color theme="1"/>
        <rFont val="Calibri"/>
        <family val="2"/>
        <scheme val="minor"/>
      </rPr>
      <t>)</t>
    </r>
  </si>
  <si>
    <t>(Table is ppb)</t>
  </si>
  <si>
    <t>7430 ± 72</t>
  </si>
  <si>
    <r>
      <t xml:space="preserve">NO2 (NOTE: </t>
    </r>
    <r>
      <rPr>
        <sz val="9"/>
        <color rgb="FF00B050"/>
        <rFont val="Calibri"/>
        <family val="2"/>
        <scheme val="minor"/>
      </rPr>
      <t>ppm</t>
    </r>
    <r>
      <rPr>
        <sz val="9"/>
        <color theme="1"/>
        <rFont val="Calibri"/>
        <family val="2"/>
        <scheme val="minor"/>
      </rPr>
      <t>)</t>
    </r>
  </si>
  <si>
    <t>x0.09</t>
  </si>
  <si>
    <t>x0.090</t>
  </si>
  <si>
    <t>x0.007</t>
  </si>
  <si>
    <t>x0.010</t>
  </si>
  <si>
    <r>
      <t xml:space="preserve">NOx (NOTE: </t>
    </r>
    <r>
      <rPr>
        <sz val="9"/>
        <color rgb="FF00B050"/>
        <rFont val="Calibri"/>
        <family val="2"/>
        <scheme val="minor"/>
      </rPr>
      <t>ppm</t>
    </r>
    <r>
      <rPr>
        <sz val="9"/>
        <color theme="1"/>
        <rFont val="Calibri"/>
        <family val="2"/>
        <scheme val="minor"/>
      </rPr>
      <t>)</t>
    </r>
  </si>
  <si>
    <t>x1.477</t>
  </si>
  <si>
    <t>x2.401</t>
  </si>
  <si>
    <t>x2.335</t>
  </si>
  <si>
    <r>
      <t xml:space="preserve">MCE (NOTE: </t>
    </r>
    <r>
      <rPr>
        <sz val="9"/>
        <color rgb="FF00B050"/>
        <rFont val="Calibri"/>
        <family val="2"/>
        <scheme val="minor"/>
      </rPr>
      <t>absolute value</t>
    </r>
    <r>
      <rPr>
        <sz val="9"/>
        <color theme="1"/>
        <rFont val="Calibri"/>
        <family val="2"/>
        <scheme val="minor"/>
      </rPr>
      <t>)</t>
    </r>
  </si>
  <si>
    <t>no value</t>
  </si>
  <si>
    <t>(Table is %)</t>
  </si>
  <si>
    <t>97.7 ± 0.1</t>
  </si>
  <si>
    <t>7/9/2018 #1</t>
  </si>
  <si>
    <t>7/9/2018 #2</t>
  </si>
  <si>
    <t>7/9/2018 #3</t>
  </si>
  <si>
    <t>x8.98</t>
  </si>
  <si>
    <t>x7.21</t>
  </si>
  <si>
    <t>x82.4</t>
  </si>
  <si>
    <t>x2.3</t>
  </si>
  <si>
    <t>x65.7</t>
  </si>
  <si>
    <t>x113.1</t>
  </si>
  <si>
    <t>x26.2</t>
  </si>
  <si>
    <t>x2380</t>
  </si>
  <si>
    <t>x330</t>
  </si>
  <si>
    <t>x3730</t>
  </si>
  <si>
    <t>x129.0</t>
  </si>
  <si>
    <t>x6300</t>
  </si>
  <si>
    <t>x180</t>
  </si>
  <si>
    <t>x3090</t>
  </si>
  <si>
    <t>x1370</t>
  </si>
  <si>
    <t>x820</t>
  </si>
  <si>
    <t>x20.1</t>
  </si>
  <si>
    <t>x88.0</t>
  </si>
  <si>
    <t>x46.2</t>
  </si>
  <si>
    <t>x71.9</t>
  </si>
  <si>
    <t>x34.0</t>
  </si>
  <si>
    <t>x50.8</t>
  </si>
  <si>
    <t>182 ± 6</t>
  </si>
  <si>
    <t>x7.98</t>
  </si>
  <si>
    <t>X2.14</t>
  </si>
  <si>
    <t>x0.07</t>
  </si>
  <si>
    <t>x1.12</t>
  </si>
  <si>
    <t>x1.34</t>
  </si>
  <si>
    <t>6.87 ± 0.07</t>
  </si>
  <si>
    <t>x1.854</t>
  </si>
  <si>
    <t>x0.878</t>
  </si>
  <si>
    <t>x2.716</t>
  </si>
  <si>
    <t>x1.341</t>
  </si>
  <si>
    <t>x0.765</t>
  </si>
  <si>
    <t>x2.097</t>
  </si>
  <si>
    <t>x1.677</t>
  </si>
  <si>
    <t>x0.327</t>
  </si>
  <si>
    <t>x1.992</t>
  </si>
  <si>
    <t>x1.016</t>
  </si>
  <si>
    <t>x0.537</t>
  </si>
  <si>
    <t>x1.546</t>
  </si>
  <si>
    <t>x1.524</t>
  </si>
  <si>
    <t>x0.391</t>
  </si>
  <si>
    <t>x1.904</t>
  </si>
  <si>
    <t>x1.532</t>
  </si>
  <si>
    <t>x0.671</t>
  </si>
  <si>
    <t>x2.192</t>
  </si>
  <si>
    <t>97.3 ± 0.1</t>
  </si>
  <si>
    <t>x2.1</t>
  </si>
  <si>
    <t>x0.00</t>
  </si>
  <si>
    <t>x1.86</t>
  </si>
  <si>
    <t>x3.54</t>
  </si>
  <si>
    <t>x0.91</t>
  </si>
  <si>
    <t>x2.29</t>
  </si>
  <si>
    <t>x0.02</t>
  </si>
  <si>
    <t>x1.00</t>
  </si>
  <si>
    <t>x1.31</t>
  </si>
  <si>
    <t>x0.54</t>
  </si>
  <si>
    <t>x0.05</t>
  </si>
  <si>
    <t>3.32 ± 0.04</t>
  </si>
  <si>
    <t>x15.8</t>
  </si>
  <si>
    <t>x18.8</t>
  </si>
  <si>
    <t>x28.0</t>
  </si>
  <si>
    <t>x61.1</t>
  </si>
  <si>
    <t>x37.6</t>
  </si>
  <si>
    <t>x71.6</t>
  </si>
  <si>
    <t>x32.5</t>
  </si>
  <si>
    <t>x15.1</t>
  </si>
  <si>
    <t>x20.8</t>
  </si>
  <si>
    <t>x3.9</t>
  </si>
  <si>
    <t>x80.7</t>
  </si>
  <si>
    <t>x7.2</t>
  </si>
  <si>
    <t>x3570</t>
  </si>
  <si>
    <t>x50</t>
  </si>
  <si>
    <t>x3050</t>
  </si>
  <si>
    <t>x310</t>
  </si>
  <si>
    <t>x1790</t>
  </si>
  <si>
    <t>x1630</t>
  </si>
  <si>
    <t>x240</t>
  </si>
  <si>
    <t>x830</t>
  </si>
  <si>
    <t>x220</t>
  </si>
  <si>
    <t>x2900</t>
  </si>
  <si>
    <t>x40</t>
  </si>
  <si>
    <t>3749 ± 46</t>
  </si>
  <si>
    <t>97.5 ± 0.1</t>
  </si>
  <si>
    <t>x0.609</t>
  </si>
  <si>
    <t>x0.293</t>
  </si>
  <si>
    <t>x0.278</t>
  </si>
  <si>
    <t>x0.47</t>
  </si>
  <si>
    <t>x0.119</t>
  </si>
  <si>
    <t>x0.269</t>
  </si>
  <si>
    <t>x0.131</t>
  </si>
  <si>
    <t>x0.441</t>
  </si>
  <si>
    <t>x0.478</t>
  </si>
  <si>
    <t>x0.081</t>
  </si>
  <si>
    <t>x0.588</t>
  </si>
  <si>
    <t>x0.108</t>
  </si>
  <si>
    <t>x0.604</t>
  </si>
  <si>
    <t>x0.19</t>
  </si>
  <si>
    <t>x0.195</t>
  </si>
  <si>
    <t>x0.127</t>
  </si>
  <si>
    <t>x0.096</t>
  </si>
  <si>
    <t>x0.099</t>
  </si>
  <si>
    <t>x0.161</t>
  </si>
  <si>
    <t>x0.325</t>
  </si>
  <si>
    <t>x0.06</t>
  </si>
  <si>
    <t>x0.198</t>
  </si>
  <si>
    <t>x0.072</t>
  </si>
  <si>
    <t>x1.209</t>
  </si>
  <si>
    <t>x0.477</t>
  </si>
  <si>
    <t>x0.467</t>
  </si>
  <si>
    <t>x0.903</t>
  </si>
  <si>
    <t>x0.244</t>
  </si>
  <si>
    <t>x0.358</t>
  </si>
  <si>
    <t>x0.226</t>
  </si>
  <si>
    <t>x0.599</t>
  </si>
  <si>
    <t>x0.796</t>
  </si>
  <si>
    <t>x0.141</t>
  </si>
  <si>
    <t>x0.778</t>
  </si>
  <si>
    <t>x0.176</t>
  </si>
  <si>
    <t>Gravimetric</t>
  </si>
  <si>
    <t>Gravim Avg</t>
  </si>
  <si>
    <t>Gravim SEM</t>
  </si>
  <si>
    <t>x1.98</t>
  </si>
  <si>
    <t>x0.01</t>
  </si>
  <si>
    <t>x0.96</t>
  </si>
  <si>
    <t>x1.84</t>
  </si>
  <si>
    <t>x0.03</t>
  </si>
  <si>
    <t>x0.31</t>
  </si>
  <si>
    <t>x1.90</t>
  </si>
  <si>
    <t>x0.76</t>
  </si>
  <si>
    <t>x2.75</t>
  </si>
  <si>
    <t>x0.69</t>
  </si>
  <si>
    <t>x64.7</t>
  </si>
  <si>
    <t>x13.1</t>
  </si>
  <si>
    <t>x57.2</t>
  </si>
  <si>
    <t>x27.9</t>
  </si>
  <si>
    <t>x19.5</t>
  </si>
  <si>
    <t>x7.5</t>
  </si>
  <si>
    <t>x61.2</t>
  </si>
  <si>
    <t>x16.2</t>
  </si>
  <si>
    <t>x33.2</t>
  </si>
  <si>
    <t>x7.7</t>
  </si>
  <si>
    <t>x4560</t>
  </si>
  <si>
    <t>x160</t>
  </si>
  <si>
    <t>x1730</t>
  </si>
  <si>
    <t>x860</t>
  </si>
  <si>
    <t>x3170</t>
  </si>
  <si>
    <t>x60</t>
  </si>
  <si>
    <t>x3400</t>
  </si>
  <si>
    <t>x470</t>
  </si>
  <si>
    <t>x3710</t>
  </si>
  <si>
    <t>4013 ± 32</t>
  </si>
  <si>
    <t>98.0 ± 0.0</t>
  </si>
  <si>
    <t>x1.489</t>
  </si>
  <si>
    <t>x0.635</t>
  </si>
  <si>
    <t>x0.924</t>
  </si>
  <si>
    <t>x0.381</t>
  </si>
  <si>
    <t>x0.384</t>
  </si>
  <si>
    <t>x0.233</t>
  </si>
  <si>
    <t>x0.615</t>
  </si>
  <si>
    <t>x0.404</t>
  </si>
  <si>
    <t>x0.132</t>
  </si>
  <si>
    <t>x0.716</t>
  </si>
  <si>
    <t>x0.5</t>
  </si>
  <si>
    <t>x0.085</t>
  </si>
  <si>
    <t>x0.862</t>
  </si>
  <si>
    <t>x0.407</t>
  </si>
  <si>
    <t>x0.51</t>
  </si>
  <si>
    <t>x0.362</t>
  </si>
  <si>
    <t>x0.139</t>
  </si>
  <si>
    <t>x0.188</t>
  </si>
  <si>
    <t>x0.435</t>
  </si>
  <si>
    <t>x0.225</t>
  </si>
  <si>
    <t>x0.014</t>
  </si>
  <si>
    <t>x0.582</t>
  </si>
  <si>
    <t>x0.1</t>
  </si>
  <si>
    <t>x2.341</t>
  </si>
  <si>
    <t>x1.035</t>
  </si>
  <si>
    <t>x1.428</t>
  </si>
  <si>
    <t>x0.739</t>
  </si>
  <si>
    <t>x0.52</t>
  </si>
  <si>
    <t>x0.415</t>
  </si>
  <si>
    <t>x1.042</t>
  </si>
  <si>
    <t>x0.621</t>
  </si>
  <si>
    <t>x0.142</t>
  </si>
  <si>
    <t>x1.292</t>
  </si>
  <si>
    <t>x0.933</t>
  </si>
  <si>
    <t>x0.184</t>
  </si>
  <si>
    <t>Smoldering-NA</t>
  </si>
  <si>
    <t>Flaming-NA</t>
  </si>
  <si>
    <t>Animal # --&gt;</t>
  </si>
  <si>
    <t>Day 1 50 min</t>
  </si>
  <si>
    <t>Day 1 5 min</t>
  </si>
  <si>
    <t>Day 1 10 min</t>
  </si>
  <si>
    <t>Day 1 15 min</t>
  </si>
  <si>
    <t>Day 1 20 min</t>
  </si>
  <si>
    <t>Day 1 25 min</t>
  </si>
  <si>
    <t>Day 1 30 min</t>
  </si>
  <si>
    <t>Day 1 35 min</t>
  </si>
  <si>
    <t>Day 1 40 min</t>
  </si>
  <si>
    <t>Day 1 45 min</t>
  </si>
  <si>
    <t>Day 1 55 min</t>
  </si>
  <si>
    <t>Day 1 60 min</t>
  </si>
  <si>
    <t>Day 2 5 min</t>
  </si>
  <si>
    <t>Day 2 15 min</t>
  </si>
  <si>
    <t>Day 2 20 min</t>
  </si>
  <si>
    <t>Day 2 25 min</t>
  </si>
  <si>
    <t>Day 2 30 min</t>
  </si>
  <si>
    <t>Day 2 35 min</t>
  </si>
  <si>
    <t>Day 2 40 min</t>
  </si>
  <si>
    <t>Day 2 45 min</t>
  </si>
  <si>
    <t>Day 2 50 min</t>
  </si>
  <si>
    <t>Day 2 55 min</t>
  </si>
  <si>
    <t>Day 2 60 min</t>
  </si>
  <si>
    <t>mean</t>
  </si>
  <si>
    <t>SEM</t>
  </si>
  <si>
    <t>Smoldering-HDM</t>
  </si>
  <si>
    <t>Flaming-HDM</t>
  </si>
  <si>
    <t>PEAT-Frequency</t>
  </si>
  <si>
    <t>OAK-Frequency</t>
  </si>
  <si>
    <t>EUC-Frequency</t>
  </si>
  <si>
    <t>PEAT-Min Vol</t>
  </si>
  <si>
    <t>OAK-Min Vol</t>
  </si>
  <si>
    <t>EUC-Min Vol</t>
  </si>
  <si>
    <t>PEAT-PIF</t>
  </si>
  <si>
    <t>OAK-PIF</t>
  </si>
  <si>
    <t>EUC-PIF</t>
  </si>
  <si>
    <t>Day 2 10 min</t>
  </si>
  <si>
    <t>Differential Cell Counts</t>
  </si>
  <si>
    <t>%  of Total Cells</t>
  </si>
  <si>
    <t>Treatment</t>
  </si>
  <si>
    <t>Animal #</t>
  </si>
  <si>
    <t>Macs</t>
  </si>
  <si>
    <t>Neuts</t>
  </si>
  <si>
    <t>Lymphs</t>
  </si>
  <si>
    <t>Eos</t>
  </si>
  <si>
    <t>Total</t>
  </si>
  <si>
    <t>Air NA</t>
  </si>
  <si>
    <t>Air Allergic</t>
  </si>
  <si>
    <t>Smoldering NA</t>
  </si>
  <si>
    <t>Smoldering A</t>
  </si>
  <si>
    <t>Flaming NA</t>
  </si>
  <si>
    <t>Flaming A</t>
  </si>
  <si>
    <t>1</t>
  </si>
  <si>
    <t>2</t>
  </si>
  <si>
    <t>3</t>
  </si>
  <si>
    <t>Average</t>
  </si>
  <si>
    <t>Study</t>
  </si>
  <si>
    <t>Eucal</t>
  </si>
  <si>
    <t>Coulter Counts</t>
  </si>
  <si>
    <t># Cells x 10e4</t>
  </si>
  <si>
    <t>*</t>
  </si>
  <si>
    <t>GGT</t>
  </si>
  <si>
    <t>LDH</t>
  </si>
  <si>
    <t>NAG</t>
  </si>
  <si>
    <t>U/L</t>
  </si>
  <si>
    <t>ug/mL</t>
  </si>
  <si>
    <t>Protein</t>
  </si>
  <si>
    <t>IL-4</t>
  </si>
  <si>
    <t>pg/mL</t>
  </si>
  <si>
    <t>IL-5</t>
  </si>
  <si>
    <t>Frequency</t>
  </si>
  <si>
    <t>Relaxation Time</t>
  </si>
  <si>
    <t>5 min</t>
  </si>
  <si>
    <t>10 min</t>
  </si>
  <si>
    <t>15 min</t>
  </si>
  <si>
    <t>20 min</t>
  </si>
  <si>
    <t>25 min</t>
  </si>
  <si>
    <t>30 min</t>
  </si>
  <si>
    <t>35 min</t>
  </si>
  <si>
    <t>40 min</t>
  </si>
  <si>
    <t>45 min</t>
  </si>
  <si>
    <t>50 min</t>
  </si>
  <si>
    <t>55 min</t>
  </si>
  <si>
    <t>60 min</t>
  </si>
  <si>
    <t>Avg all exposures</t>
  </si>
  <si>
    <t>1st Exposure</t>
  </si>
  <si>
    <t>2nd Exposure</t>
  </si>
  <si>
    <t>3rd Exposure</t>
  </si>
  <si>
    <t>4th Exposure</t>
  </si>
  <si>
    <t>5th Exposure</t>
  </si>
  <si>
    <t>x350</t>
  </si>
  <si>
    <t>x281</t>
  </si>
  <si>
    <t>x396</t>
  </si>
  <si>
    <t>x458</t>
  </si>
  <si>
    <t>x581</t>
  </si>
  <si>
    <t>x2218</t>
  </si>
  <si>
    <t>x815</t>
  </si>
  <si>
    <t>x1305</t>
  </si>
  <si>
    <t>x798</t>
  </si>
  <si>
    <t>x929</t>
  </si>
  <si>
    <t>x819</t>
  </si>
  <si>
    <t>x847</t>
  </si>
  <si>
    <t>Smoldering-A</t>
  </si>
  <si>
    <t>Flaming-A</t>
  </si>
  <si>
    <t>1 Hr Avg</t>
  </si>
  <si>
    <t>PEAT-Ti</t>
  </si>
  <si>
    <t>PEAT-Te</t>
  </si>
  <si>
    <t>Mean, SEM</t>
  </si>
  <si>
    <t>PEAT-RT</t>
  </si>
  <si>
    <t>PEAT-TV</t>
  </si>
  <si>
    <t>PEAT-PEF</t>
  </si>
  <si>
    <t>PEAT-EF50</t>
  </si>
  <si>
    <t>PEAT-PenH</t>
  </si>
  <si>
    <t>OAK-Ti</t>
  </si>
  <si>
    <t>OAK-Te</t>
  </si>
  <si>
    <t>OAK-RT</t>
  </si>
  <si>
    <t>OAK-TV</t>
  </si>
  <si>
    <t>OAK-PEF</t>
  </si>
  <si>
    <t>OAK-EF50</t>
  </si>
  <si>
    <t>OAK-PenH</t>
  </si>
  <si>
    <t>x-476</t>
  </si>
  <si>
    <t>x-446</t>
  </si>
  <si>
    <t>x-463</t>
  </si>
  <si>
    <t>x-496</t>
  </si>
  <si>
    <t>x-512</t>
  </si>
  <si>
    <t>x-457</t>
  </si>
  <si>
    <t>x-482</t>
  </si>
  <si>
    <t>x-517</t>
  </si>
  <si>
    <t>x-520</t>
  </si>
  <si>
    <t>x-492</t>
  </si>
  <si>
    <t>x-474</t>
  </si>
  <si>
    <t>x</t>
  </si>
  <si>
    <t>EUCAL-Ti</t>
  </si>
  <si>
    <t>EUCAL-Te</t>
  </si>
  <si>
    <t>EUCAL-RT</t>
  </si>
  <si>
    <t>EUCAL-TV</t>
  </si>
  <si>
    <t>EUCAL-PEF</t>
  </si>
  <si>
    <t>EUCAL-EF50</t>
  </si>
  <si>
    <t>EUCAL-PenH</t>
  </si>
  <si>
    <t>x1068</t>
  </si>
  <si>
    <t>x1565</t>
  </si>
  <si>
    <t>x1957</t>
  </si>
  <si>
    <t>x2444</t>
  </si>
  <si>
    <t>x1972</t>
  </si>
  <si>
    <t>x3209</t>
  </si>
  <si>
    <t>x2494</t>
  </si>
  <si>
    <t>x456</t>
  </si>
  <si>
    <t>x494</t>
  </si>
  <si>
    <t>x1288</t>
  </si>
  <si>
    <t>x1896</t>
  </si>
  <si>
    <t>x2336</t>
  </si>
  <si>
    <t>x1914</t>
  </si>
  <si>
    <t>x3016</t>
  </si>
  <si>
    <t>x2328</t>
  </si>
  <si>
    <t>x-429</t>
  </si>
  <si>
    <t>x-465</t>
  </si>
  <si>
    <t>x-610</t>
  </si>
  <si>
    <t>x-681</t>
  </si>
  <si>
    <t>x-731</t>
  </si>
  <si>
    <t>x-746</t>
  </si>
  <si>
    <t>x-752</t>
  </si>
  <si>
    <t>x-729</t>
  </si>
  <si>
    <t>x-720</t>
  </si>
  <si>
    <t>x-432</t>
  </si>
  <si>
    <t>x-452</t>
  </si>
  <si>
    <t>x-488</t>
  </si>
  <si>
    <t>x-505</t>
  </si>
  <si>
    <t>x-453</t>
  </si>
  <si>
    <t>x-489</t>
  </si>
  <si>
    <t>x-481</t>
  </si>
  <si>
    <t>x-514</t>
  </si>
  <si>
    <t>x-495</t>
  </si>
  <si>
    <t>Biomass Smoke: The Role of Composition and Particle Size on the Toxicity of Wildfire Emissions (PI: Gavett)</t>
  </si>
  <si>
    <t>QAPP NHEERL/EPHD/CIB/IG/2015-001-02</t>
  </si>
  <si>
    <t>LAPR: 19-08-002</t>
  </si>
  <si>
    <t>OP No. NHEERL-H/ISTD/CB/CW/2013-001-r1</t>
  </si>
  <si>
    <t>ORD Task ID: PEP1.2 Health Impacts of Regional Complex Air Pollution Mixtures in At-Risk Populations</t>
  </si>
  <si>
    <t xml:space="preserve">Histology: </t>
  </si>
  <si>
    <t xml:space="preserve">   Slide Box 1: ID 1-100</t>
  </si>
  <si>
    <t xml:space="preserve">   Slide Box 2: ID 101-144</t>
  </si>
  <si>
    <t>slide ID</t>
  </si>
  <si>
    <t>tissue</t>
  </si>
  <si>
    <t>allergic</t>
  </si>
  <si>
    <t>slide box</t>
  </si>
  <si>
    <t>lung histopathology findings (H&amp;E)</t>
  </si>
  <si>
    <t>particulate matter, alveolar macrophages</t>
  </si>
  <si>
    <t>mixed cell  inflammation</t>
  </si>
  <si>
    <t>intrabronchiolar mucus</t>
  </si>
  <si>
    <t>mucous cell metaplasia/hyperplasia</t>
  </si>
  <si>
    <t>multinucleated giant cells</t>
  </si>
  <si>
    <t>lymphoid hyperplasia</t>
  </si>
  <si>
    <t>PAN1</t>
  </si>
  <si>
    <t>lung</t>
  </si>
  <si>
    <t>n</t>
  </si>
  <si>
    <t>PAN2</t>
  </si>
  <si>
    <t>minimal multifocal alveolar/perivascular macrophage aggregates, with scattered neutrophils and lymphocytes; scant scattered intracytoplasmic particles within alveolar macrophages</t>
  </si>
  <si>
    <t>PAN3</t>
  </si>
  <si>
    <t>minimal focal lymphocyte aggregate; minimal focal macrophage aggregate  surrounding foreign body (plant fiber or bedding material)</t>
  </si>
  <si>
    <t>PAN4</t>
  </si>
  <si>
    <t>NOC</t>
  </si>
  <si>
    <t>PAN5</t>
  </si>
  <si>
    <t>minimal multifocal alveolar macrophage aggregates, with scattered neutrophils and lymphocytes</t>
  </si>
  <si>
    <t>PAN6</t>
  </si>
  <si>
    <t>minimal multifocal mixed perivascular, peribronchiolar, and alveolar inflammatory cells (neutrophils, lymphocytes, eosinophils, macrophages, +/- plasma cells); minimal intrabronchiolar and alveolar mucus +/- edema; minimal mucous cell hyperplasia/metaplasia; minimal multifocal alveolar macrophage aggregates; minimal multifocal lymphoid hyperplasia</t>
  </si>
  <si>
    <t>PAN7</t>
  </si>
  <si>
    <t>minimal multifocal perivascular and peribronchiolar mixed inflammatory cells (neutrophils, lymphocytes, eosinophils, macrophages); minimal multifocal alveolar macrophage aggregates</t>
  </si>
  <si>
    <t>PAN8</t>
  </si>
  <si>
    <t>minimal multifocal perivascular and peribronchiolar mixed inflammatory cells (neutrophils, lymphocytes, eosinophils, macrophages); minimal multifocal alveolar macrophage aggregates; scant scattered intracytoplasmic particles within alveolar macrophages</t>
  </si>
  <si>
    <t>PAA1</t>
  </si>
  <si>
    <t>y</t>
  </si>
  <si>
    <t>mild multifocal mixed perivascular, peribronchiolar, and alveolar inflammatory cells (eosinophils, neutrophils, macrophages, lymphocytes +/- plasma cells); mild intrabronchiolar mucus +/- edema; moderate mucous cell hyperplasia/metaplasia; mild multifocal alveolar macrophage aggregates; minimal multifocal lymphoid hyperplasia; scant scattered intracytoplasmic particles within alveolar macrophages</t>
  </si>
  <si>
    <t>PAA2</t>
  </si>
  <si>
    <t>mild multifocal mixed perivascular, peribronchiolar, and alveolar inflammatory cells (eosinophils, neutrophils, macrophages, lymphocytes +/- plasma cells); minimal intrabronchiolar mucus +/- edema; moderate mucous cell hyperplasia/metaplasia; minimal multifocal alveolar macrophage aggregates; mild multifocal lymphoid hyperplasia; focus of hemorrhage and fibrin (artifact)</t>
  </si>
  <si>
    <t>PAA3</t>
  </si>
  <si>
    <t>mild multifocal mixed perivascular, peribronchiolar, and alveolar inflammatory cells (eosinophils, neutrophils, macrophages, lymphocytes +/- plasma cells); mild intrabronchiolar mucus +/- edema; mild mucous cell hyperplasia/metaplasia; minimal multifocal alveolar macrophage aggregates; mild multifocal lymphoid hyperplasia</t>
  </si>
  <si>
    <t>PAA4</t>
  </si>
  <si>
    <t>moderate multifocal mixed perivascular, peribronchiolar, and alveolar inflammatory cells (eosinophils, neutrophils, macrophages, lymphocytes +/- plasma cells); minimal intrabronchiolar mucus +/- edema; minimal mucous cell hyperplasia/metaplasia; mild multifocal alveolar macrophage aggregates; mild multifocal lymphoid hyperplasia</t>
  </si>
  <si>
    <t>PAA5</t>
  </si>
  <si>
    <t>mild multifocal mixed perivascular, peribronchiolar, and alveolar inflammatory cells (eosinophils, neutrophils, macrophages, lymphocytes +/- plasma cells); minimal intrabronchiolar mucus +/- edema; minimal multifocal alveolar macrophage aggregates; mild mucous cell hyperplasia/metaplasia; minimal multifocal lymphoid hyperplasia</t>
  </si>
  <si>
    <t>PAA6</t>
  </si>
  <si>
    <t>minimal multifocal mixed perivascular, peribronchiolar, and alveolar inflammatory cells (eosinophils, neutrophils, macrophages, lymphocytes +/- plasma cells); minimal intrabronchiolar mucus +/- edema; minimal multifocal alveolar macrophage aggregates; minimal mucous cell hyperplasia/metaplasia; minimal multifocal lymphoid hyperplasia</t>
  </si>
  <si>
    <t>PAA7</t>
  </si>
  <si>
    <t>mild multifocal mixed perivascular, peribronchiolar, and alveolar inflammatory cells (eosinophils, neutrophils, macrophages, lymphocytes +/- plasma cells); mild intrabronchiolar mucus +/- edema; minimal multifocal alveolar macrophage aggregates; moderate mucous cell hyperplasia/metaplasia; mild multifocal lymphoid hyperplasia</t>
  </si>
  <si>
    <t>PAA8</t>
  </si>
  <si>
    <t>mild multifocal mixed perivascular, peribronchiolar, and alveolar inflammatory cells (eosinophils, neutrophils, macrophages, lymphocytes, multinucleated giant cell, plasma cells); minimal intrabronchiolar mucus +/- edema; minimal multifocal alveolar macrophage aggregates; mild mucous cell hyperplasia/metaplasia; moderate multifocal lymphoid hyperplasia</t>
  </si>
  <si>
    <t>PSN1</t>
  </si>
  <si>
    <t>focal lymphoid tissue near hilus considered normal BALT</t>
  </si>
  <si>
    <t>PSN2</t>
  </si>
  <si>
    <t>minimal multifocal perivascular lymphocyte aggregates</t>
  </si>
  <si>
    <t>PSN3</t>
  </si>
  <si>
    <t>minimal multifocal alveolar macrophage aggregates, with scattered neutrophils and lymphocytes; scant scattered intracytoplasmic particles within alveolar macrophages</t>
  </si>
  <si>
    <t>PSN4</t>
  </si>
  <si>
    <t>minimal focal alveolar macrophage aggregate</t>
  </si>
  <si>
    <t>PSN5</t>
  </si>
  <si>
    <t>PSN6</t>
  </si>
  <si>
    <t>PSN7</t>
  </si>
  <si>
    <t>NOC; alveolar hemorrhage considered artifact</t>
  </si>
  <si>
    <t>PSN8</t>
  </si>
  <si>
    <t>PSA1</t>
  </si>
  <si>
    <t>mild multifocal mixed perivascular, peribronchiolar, and alveolar inflammatory cells (eosinophils, neutrophils, macrophages, lymphocytes +/- plasma cells); moderate intrabronchiolar and alveolar mucus +/- edema; mild mucous cell hyperplasia/metaplasia; minimal focal alveolar macrophage aggregate surrounding foreign body (plant fiber or bedding material); minimal multifocal lymphoid hyperplasia</t>
  </si>
  <si>
    <t>PSA2</t>
  </si>
  <si>
    <t>minimal multifocal perivascular mixed inflammatory cells (eosinophils, neutrophils, macrophages, lymphocytes)</t>
  </si>
  <si>
    <t>PSA3</t>
  </si>
  <si>
    <t>minimal multifocal mixed perivascular, peribronchiolar, and alveolar inflammatory cells (eosinophils, neutrophils, macrophages, lymphocytes +/- plasma cells); mild intrabronchiolar and alveolar mucus +/- edema; mild mucous cell hyperplasia/metaplasia; minimal multifocal lymphoid hyperplasia</t>
  </si>
  <si>
    <t>PSA4</t>
  </si>
  <si>
    <t>PSA5</t>
  </si>
  <si>
    <t>minimal multifocal mixed perivascular, peribronchiolar, and alveolar inflammatory cells (eosinophils, neutrophils, macrophages, lymphocytes +/- plasma cells); minimal intrabronchiolar and alveolar mucus +/- edema; mild mucous cell hyperplasia/metaplasia; minimal multifocal alveolar macrophage aggregates, with scattered neutrophils and one surrounding foreign body (plant fiber or bedding material)</t>
  </si>
  <si>
    <t>PSA6</t>
  </si>
  <si>
    <t>mild multifocal mixed perivascular, peribronchiolar, and alveolar inflammatory cells (eosinophils, neutrophils, macrophages, lymphocytes +/- plasma cells); mild intrabronchiolar and alveolar mucus +/- edema; mild mucous cell hyperplasia/metaplasia; mild multifocal lymphoid hyperplasia</t>
  </si>
  <si>
    <t>PSA7</t>
  </si>
  <si>
    <t>mild multifocal mixed perivascular, peribronchiolar, and alveolar inflammatory cells (eosinophils, neutrophils, macrophages, lymphocytes +/- plasma cells); minimal intrabronchiolar and alveolar mucus +/- edema; moderate mucous cell hyperplasia/metaplasia; minimal multifocal lymphoid hyperplasia; minimal focal alveolar macrophage aggregate surrounding foreign body (plant fiber or bedding material)</t>
  </si>
  <si>
    <t>PSA8</t>
  </si>
  <si>
    <t>mild multifocal mixed perivascular, peribronchiolar, and alveolar inflammatory cells (eosinophils, neutrophils, macrophages, lymphocytes +/- plasma cells); mild intrabronchiolar and alveolar mucus +/- edema; mild mucous cell hyperplasia/metaplasia; minimal multifocal lymphoid hyperplasia</t>
  </si>
  <si>
    <t>PFN1</t>
  </si>
  <si>
    <t>PFN2</t>
  </si>
  <si>
    <t>minimal focal peribronchiolar lymphocyte aggregate</t>
  </si>
  <si>
    <t>PFN3</t>
  </si>
  <si>
    <t>PFN4</t>
  </si>
  <si>
    <t>PFN5</t>
  </si>
  <si>
    <t>minimal multifocal perivascular/peribronchiolar lymphocyte aggregates</t>
  </si>
  <si>
    <t>PFN6</t>
  </si>
  <si>
    <t>PFN7</t>
  </si>
  <si>
    <t>PFN8</t>
  </si>
  <si>
    <t>minimal focal perivascular lymphocyte aggregate</t>
  </si>
  <si>
    <t>PFA1</t>
  </si>
  <si>
    <t>PFA2</t>
  </si>
  <si>
    <t>moderate multifocal mixed perivascular, peribronchiolar, and alveolar inflammatory cells (eosinophils, neutrophils, macrophages, lymphocytes +/- plasma cells); mild intrabronchiolar and alveolar mucus +/- edema; moderate mucous cell hyperplasia/metaplasia; minimal multifocal alveolar macrophage aggregates, with scattered neutrophils</t>
  </si>
  <si>
    <t>PFA3</t>
  </si>
  <si>
    <t>minimal multifocal mixed perivascular, peribronchiolar, and alveolar inflammatory cells (eosinophils, neutrophils, macrophages, lymphocytes +/- plasma cells); minimal intrabronchiolar mucus +/- edema; minimal mucous cell hyperplasia/metaplasia; minimal multifocal lymphoid hyperplasia;  minimal multifocal alveolar macrophage aggregates, with scattered neutrophils</t>
  </si>
  <si>
    <t>PFA4</t>
  </si>
  <si>
    <t>mild multifocal mixed perivascular, peribronchiolar, and alveolar inflammatory cells (eosinophils, neutrophils, macrophages, lymphocytes +/- plasma cells); minimal intrabronchiolar mucus +/- edema; minimal mucous cell hyperplasia/metaplasia; minimal multifocal lymphocyte aggregates</t>
  </si>
  <si>
    <t>PFA5</t>
  </si>
  <si>
    <t>mild multifocal mixed perivascular, peribronchiolar, and alveolar inflammatory cells (eosinophils, neutrophils, macrophages, lymphocytes +/- plasma cells); mild intrabronchiolar mucus +/- edema; moderate mucous cell hyperplasia/metaplasia; minimal multifocal lymphoid hyperplasia</t>
  </si>
  <si>
    <t>PFA6</t>
  </si>
  <si>
    <t>minimal multifocal mixed perivascular, peribronchiolar, and alveolar inflammatory cells (eosinophils, neutrophils, macrophages, lymphocytes +/- plasma cells); mild intrabronchiolar mucus +/- edema; mild mucous cell hyperplasia/metaplasia</t>
  </si>
  <si>
    <t>PFA7</t>
  </si>
  <si>
    <t>minimal multifocal mixed perivascular, peribronchiolar, and alveolar inflammatory cells (eosinophils, neutrophils, macrophages, lymphocytes +/- plasma cells); minimal intrabronchiolar mucus +/- edema; minimal mucous cell hyperplasia/metaplasia; minimal multifocal lymphoid hyperplasia</t>
  </si>
  <si>
    <t>PFA8</t>
  </si>
  <si>
    <t>OAN1</t>
  </si>
  <si>
    <t>minimal multifocal intrabronchiolar mucus +/- edema; scant scattered intracytoplasmic particles within alveolar macrophages; minimal multifocal lymphoid hyperplasia; minimal multifocal alveolar macrophage aggregates, with scattered neutrophils</t>
  </si>
  <si>
    <t>OAN2</t>
  </si>
  <si>
    <t>mild multifocal alveolar macrophage aggregates, with scattered neutrophils; scant scattered intracytoplasmic particles within alveolar macrophages; minimal focal macrophage aggregate surrounding foreign body (plant fiber or bedding material)</t>
  </si>
  <si>
    <t>OAN3</t>
  </si>
  <si>
    <t>minimal multifocal alveolar macrophage aggregates; scant scattered intracytoplasmic particles within alveolar macrophages; minimal intrabronchiolar and alveolar mucus +/- edema</t>
  </si>
  <si>
    <t>OAN4</t>
  </si>
  <si>
    <t>minimal multifocal alveolar macrophage aggregates, with scattered lymphocytes; lymphoid tissue considered normal hilar node</t>
  </si>
  <si>
    <t>OAN5</t>
  </si>
  <si>
    <t>minimal multifocal alveolar/peribronchiolar lymphocyte aggregates</t>
  </si>
  <si>
    <t>OAN6</t>
  </si>
  <si>
    <t>minimal multifocal alveolar macrophage aggregates</t>
  </si>
  <si>
    <t>OAN7</t>
  </si>
  <si>
    <t>minimal multifocal alveolar macrophage aggregates; minimal multifocal peribronchiolar/perivascular lymphocyte aggregates</t>
  </si>
  <si>
    <t>OAN8</t>
  </si>
  <si>
    <t>minimal multifocal alveolar macrophage aggregates; minimal multifocal lymphoid hyperplasia; scant scattered intracytoplasmic particles within alveolar macrophages</t>
  </si>
  <si>
    <t>OAA1</t>
  </si>
  <si>
    <t>mild multifocal mixed perivascular, peribronchiolar, and alveolar inflammatory cells (eosinophils, neutrophils, macrophages, lymphocytes +/- plasma cells); mild multifocal intrabronchiolar mucus +/- edema; mild mucous cell hyperplasia/metaplasia; mild multifocal lymphoid hyperplasia;  minimal multifocal alveolar macrophage aggregates; focal granulomatous and neutrophilic inflammation with alveolar hyperplasia and multinucleated giant cells</t>
  </si>
  <si>
    <t>OAA2</t>
  </si>
  <si>
    <t>moderate multifocal mixed perivascular, peribronchiolar, and alveolar inflammatory cells (eosinophils, neutrophils, macrophages, lymphocytes +/- plasma cells); mild multifocal intrabronchiolar mucus +/- edema; moderate mucous cell hyperplasia/metaplasia; moderate multifocal lymphoid hyperplasia; mild multifocal alveolar macrophage aggregates with general increase in alveolar macrophage number and one multinucleated giant cell; scant scattered intracytoplasmic particles within alveolar macrophages</t>
  </si>
  <si>
    <t>OAA3</t>
  </si>
  <si>
    <t>moderate multifocal mixed perivascular, peribronchiolar, and alveolar inflammatory cells (eosinophils, neutrophils, macrophages, lymphocytes +/- plasma cells); minimal multifocal intrabronchiolar mucus +/- edema; mild mucous cell hyperplasia/metaplasia; minimal multifocal lymphoid hyperplasia; minimal multifocal alveolar macrophage aggregates</t>
  </si>
  <si>
    <t>OAA4</t>
  </si>
  <si>
    <t>minimal multifocal mixed perivascular, peribronchiolar, and alveolar inflammatory cells (eosinophils, neutrophils, macrophages, lymphocytes +/- plasma cells); minimal multifocal intrabronchiolar mucus +/- edema; moderate mucous cell hyperplasia/metaplasia; minimal multifocal lymphoid hyperplasia</t>
  </si>
  <si>
    <t>OAA5</t>
  </si>
  <si>
    <t>mild multifocal mixed perivascular, peribronchiolar, and alveolar inflammatory cells (eosinophils, neutrophils, macrophages, lymphocytes +/- plasma cells); minimal multifocal intrabronchiolar mucus +/- edema; mild mucous cell hyperplasia/metaplasia; mild multifocal lymphoid hyperplasia; mild multifocal alveolar macrophage aggregates with general increase in alveolar macrophage number; scattered multinucleated giant cells</t>
  </si>
  <si>
    <t>OAA6</t>
  </si>
  <si>
    <t>mild multifocal mixed perivascular, peribronchiolar, and alveolar inflammatory cells (eosinophils, neutrophils, macrophages, lymphocytes +/- plasma cells); mild multifocal intrabronchiolar mucus +/- edema; mild mucous cell hyperplasia/metaplasia; mild multifocal lymphoid hyperplasia; minimal multifocal alveolar macrophage aggregates with general increase in alveolar macrophage number</t>
  </si>
  <si>
    <t>OAA7</t>
  </si>
  <si>
    <t>mild multifocal mixed perivascular, peribronchiolar, and alveolar inflammatory cells (eosinophils, neutrophils, macrophages, lymphocytes +/- plasma cells); mild multifocal intrabronchiolar mucus +/- edema; moderate mucous cell hyperplasia/metaplasia; moderate multifocal lymphoid hyperplasia; mild multifocal alveolar macrophage aggregates with general increase in alveolar macrophage number; scattered multinucleated giant cells</t>
  </si>
  <si>
    <t>OAA8</t>
  </si>
  <si>
    <t>mild multifocal mixed perivascular, peribronchiolar, and alveolar inflammatory cells (eosinophils, neutrophils, macrophages, lymphocytes +/- plasma cells); minimal multifocal intrabronchiolar mucus +/- edema; mild mucous cell hyperplasia/metaplasia; mild multifocal lymphoid hyperplasia; moderate multifocal alveolar macrophage aggregates with general increase in alveolar macrophage number</t>
  </si>
  <si>
    <t>OSN1</t>
  </si>
  <si>
    <t>NOC; lymphoid tissue considered normal hilar node</t>
  </si>
  <si>
    <t>OSN2</t>
  </si>
  <si>
    <t>OSN3</t>
  </si>
  <si>
    <t>OSN4</t>
  </si>
  <si>
    <t>OSN5</t>
  </si>
  <si>
    <t>OSN6</t>
  </si>
  <si>
    <t>minimal multifocal intrabronchiolar mucus</t>
  </si>
  <si>
    <t>OSN7</t>
  </si>
  <si>
    <t>OSN8</t>
  </si>
  <si>
    <t>OSA1</t>
  </si>
  <si>
    <t>mild multifocal mixed perivascular, peribronchiolar, and alveolar inflammatory cells (eosinophils, neutrophils, macrophages, lymphocytes +/- plasma cells); minimal multifocal intrabronchiolar mucus +/- edema; mild mucous cell hyperplasia/metaplasia; minimal multifocal lymphoid hyperplasia</t>
  </si>
  <si>
    <t>OSA2</t>
  </si>
  <si>
    <t>moderate multifocal mixed perivascular, peribronchiolar, and alveolar inflammatory cells (eosinophils, neutrophils, macrophages, lymphocytes +/- plasma cells); mild multifocal intrabronchiolar mucus +/- edema; moderate mucous cell hyperplasia/metaplasia; minimal multifocal lymphoid hyperplasia; minimal multifocal alveolar macrophage aggregates with general increase in alveolar macrophage number; minimal focal macrophage aggregate with multinucleated giant cells surrounding foreign body (plant fiber or bedding material)</t>
  </si>
  <si>
    <t>OSA3</t>
  </si>
  <si>
    <t>mild multifocal mixed perivascular, peribronchiolar, and alveolar inflammatory cells (eosinophils, neutrophils, macrophages, lymphocytes +/- plasma cells); minimal multifocal intrabronchiolar mucus +/- edema; mild mucous cell hyperplasia/metaplasia; mild multifocal lymphoid hyperplasia; minimal multifocal alveolar macrophage aggregates with general increase in alveolar macrophage number</t>
  </si>
  <si>
    <t>OSA4</t>
  </si>
  <si>
    <t>minimal multifocal mixed perivascular, peribronchiolar, and alveolar inflammatory cells (eosinophils, neutrophils, macrophages, lymphocytes +/- plasma cells); minimal multifocal intrabronchiolar mucus +/- edema; minimal mucous cell hyperplasia/metaplasia; minimal multifocal alveolar macrophage aggregates with general increase in alveolar macrophage number and scattered multinucleated giant cells</t>
  </si>
  <si>
    <t>OSA5</t>
  </si>
  <si>
    <t>mild multifocal mixed perivascular, peribronchiolar, and alveolar inflammatory cells (eosinophils, neutrophils, macrophages, lymphocytes +/- plasma cells); minimal multifocal intrabronchiolar mucus +/- edema; minimal mucous cell hyperplasia/metaplasia; minimal multifocal lymphoid hyperplasia; minimal multifocal alveolar macrophage aggregates; scant intracytoplasmic particles within alveolar macrophages</t>
  </si>
  <si>
    <t>OSA6</t>
  </si>
  <si>
    <t>mild multifocal mixed perivascular, peribronchiolar, and alveolar inflammatory cells (eosinophils, neutrophils, macrophages, lymphocytes +/- plasma cells); mild multifocal intrabronchiolar mucus +/- edema; mild mucous cell hyperplasia/metaplasia; minimal multifocal alveolar macrophage aggregates; minimal multifocal lymphocyte aggregates</t>
  </si>
  <si>
    <t>OSA7</t>
  </si>
  <si>
    <t>mild multifocal mixed perivascular, peribronchiolar, and alveolar inflammatory cells (eosinophils, neutrophils, macrophages, lymphocytes +/- plasma cells); minimal multifocal intrabronchiolar mucus +/- edema; mild mucous cell hyperplasia/metaplasia; minimal multifocal lymphoid hyperplasia; minimal multifocal alveolar macrophage aggregates</t>
  </si>
  <si>
    <t>OSA8</t>
  </si>
  <si>
    <t>minimal multifocal mixed perivascular, peribronchiolar, and alveolar inflammatory cells (eosinophils, neutrophils, macrophages, lymphocytes +/- plasma cells); minimal multifocal intrabronchiolar mucus +/- edema; mild mucous cell hyperplasia/metaplasia; minimal multifocal alveolar macrophage aggregates; lymphoid tissue considered normal hilar node</t>
  </si>
  <si>
    <t>OFN1</t>
  </si>
  <si>
    <t>OFN2</t>
  </si>
  <si>
    <t>OFN3</t>
  </si>
  <si>
    <t>minimal focal macrophage aggregate surrounding foreign body (plant fiber or bedding material); minimal focal lymphocyte aggregate</t>
  </si>
  <si>
    <t>OFN4</t>
  </si>
  <si>
    <t>minimal focal alveolar macrophage aggregate, with scattered neutrophils and lymphocytes and scant intracytoplasmic particles within alveolar macrophages; minimal multifocal lymphocyte aggregrates</t>
  </si>
  <si>
    <t>OFN5</t>
  </si>
  <si>
    <t>scant intracytoplasmic particles within alveolar macrophages</t>
  </si>
  <si>
    <t>OFN6</t>
  </si>
  <si>
    <t>minimal mucous cell hyperplasia/metaplasia; minimal multifocal lymphocyte aggregrates</t>
  </si>
  <si>
    <t>OFN7</t>
  </si>
  <si>
    <t>minimal focal alveolar macrophage aggregate, with scattered neutrophils and lymphocytes; minimal multifocal lymphocyte aggregrates</t>
  </si>
  <si>
    <t>OFN8</t>
  </si>
  <si>
    <t>minimal multifocal lymphocyte aggregrates</t>
  </si>
  <si>
    <t>OFA1</t>
  </si>
  <si>
    <t>minimal multifocal mixed perivascular, peribronchiolar, and alveolar inflammatory cells (eosinophils, neutrophils, macrophages, lymphocytes +/- plasma cells)</t>
  </si>
  <si>
    <t>OFA2</t>
  </si>
  <si>
    <t>mild multifocal mixed perivascular, peribronchiolar, and alveolar inflammatory cells (eosinophils, neutrophils, macrophages, lymphocytes +/- plasma cells); moderate multifocal intrabronchiolar mucus +/- edema; mild mucous cell hyperplasia/metaplasia; mild multifocal lymphoid hyperplasia</t>
  </si>
  <si>
    <t>OFA3</t>
  </si>
  <si>
    <t>mild multifocal mixed perivascular, peribronchiolar, and alveolar inflammatory cells (eosinophils, neutrophils, macrophages, lymphocytes +/- plasma cells); minimal multifocal intrabronchiolar mucus +/- edema; moderate mucous cell hyperplasia/metaplasia; mild multifocal lymphoid hyperplasia; minimal multifocal alveolar macrophage aggregates with scattered neutrophils</t>
  </si>
  <si>
    <t>OFA4</t>
  </si>
  <si>
    <t>mild multifocal mixed perivascular, peribronchiolar, and alveolar inflammatory cells (eosinophils, neutrophils, macrophages, lymphocytes +/- plasma cells); mild multifocal intrabronchiolar mucus +/- edema; moderate mucous cell hyperplasia/metaplasia; minimal multifocal lymphoid hyperplasia; minimal multifocal alveolar macrophage aggregates with scattered neutrophils and multinucleated giant cells; minimal focal macrophage aggregate surrounding foreign body (plant fiber or bedding material)</t>
  </si>
  <si>
    <t>OFA5</t>
  </si>
  <si>
    <t>(limited section) minimal multifocal mixed perivascular, peribronchiolar, and alveolar inflammatory cells (eosinophils, neutrophils, macrophages, lymphocytes +/- plasma cells); minimal multifocal alveolar macrophage aggregate with multinucleated giant cell and intracytoplasmic foreign body (plant fiber or bedding material); minimal focal lymphocyte aggregate</t>
  </si>
  <si>
    <t>OFA6</t>
  </si>
  <si>
    <t>minimal multifocal mixed perivascular, peribronchiolar, and alveolar inflammatory cells (eosinophils, neutrophils, macrophages, lymphocytes +/- plasma cells); minimal mucous cell hyperplasia/metaplasia; scant scattered intracytoplasmic particles within alveolar macrophages</t>
  </si>
  <si>
    <t>OFA7</t>
  </si>
  <si>
    <t>minimal multifocal intrabronchiolar mucus +/- edema; minimal mucous cell hyperplasia/metaplasia; minimal multifocal lymphocyte aggregrates</t>
  </si>
  <si>
    <t>OFA8</t>
  </si>
  <si>
    <t>minimal multifocal mixed perivascular, peribronchiolar, and alveolar inflammatory cells (eosinophils, neutrophils, macrophages, lymphocytes +/- plasma cells); minimal multifocal intrabronchiolar mucus +/- edema; mild mucous cell hyperplasia/metaplasia; minimal multifocal lymphoid hyperplasia</t>
  </si>
  <si>
    <t>EAN1</t>
  </si>
  <si>
    <t>minimal multifocal mixed perivascular, peribronchiolar, and alveolar inflammatory cells (lymphocytes, macrophages, eosinophils, neutrophils); minimal multifocal alveolar macrophage aggregates with scattered neutrophils; minimal multifocal lymphocyte aggregrates; scant scattered intracytoplasmic particles within alveolar macrophages</t>
  </si>
  <si>
    <t>EAN2</t>
  </si>
  <si>
    <t>minimal multifocal mixed perivascular, peribronchiolar, and alveolar inflammatory cells (lymphocytes, macrophages, eosinophils, neutrophils); minimal multifocal alveolar macrophage aggregates with scattered neutrophils, multinucleated giant cells, and scant scattered intracytoplasmic particles within alveolar macrophages</t>
  </si>
  <si>
    <t>EAN3</t>
  </si>
  <si>
    <t>mild multifocal mixed perivascular, peribronchiolar, and alveolar inflammatory cells (lymphocytes, macrophages, eosinophils, neutrophils); minimal multifocal lymphocyte aggregrates; minimal mucous cell hyperplasia/metaplasia</t>
  </si>
  <si>
    <t>EAN4</t>
  </si>
  <si>
    <t>mild multifocal mixed perivascular, peribronchiolar, and alveolar inflammatory cells (lymphocytes, macrophages, eosinophils, neutrophils); mild multifocal intrabronchiolar mucus +/- edema; minimal mucous cell hyperplasia/metaplasia; mild multifocal alveolar macrophage aggregates with scattered neutrophils; focal granulomatous and neutrophilic inflammation with macrophage aggregates, alveolar hyperplasia, and multinucleated giant cells</t>
  </si>
  <si>
    <t>EAN5</t>
  </si>
  <si>
    <t>minimal multifocal mixed perivascular, peribronchiolar, and alveolar inflammatory cells (lymphocytes, macrophages, eosinophils, neutrophils); minimal multifocal alveolar macrophage aggregates; scant scattered intracytoplasmic particles within alveolar macrophages</t>
  </si>
  <si>
    <t>EAN6</t>
  </si>
  <si>
    <t>mild multifocal mixed perivascular, peribronchiolar, and alveolar inflammatory cells (lymphocytes, macrophages, eosinophils, neutrophils); minimal multifocal intrabronchiolar mucus +/- edema; minimal multifocal lymphoid hyperplasia; minimal focal macrophage aggregate surrounding foreign body (plant fiber or bedding material)</t>
  </si>
  <si>
    <t>EAN7</t>
  </si>
  <si>
    <t>minimal multifocal mixed perivascular, peribronchiolar, and alveolar inflammatory cells (lymphocytes, macrophages, eosinophils, neutrophils); minimal multifocal alveolar macrophage aggregates</t>
  </si>
  <si>
    <t>EAN8</t>
  </si>
  <si>
    <t>mild multifocal mixed perivascular, peribronchiolar, and alveolar inflammatory cells (lymphocytes, macrophages, eosinophils, neutrophils); minimal multifocal intrabronchiolar mucus +/- edema; minimal multifocal lymphocyte aggregrates; minimal multifocal alveolar macrophage aggregates with scattered neutrophils</t>
  </si>
  <si>
    <t>EAA1</t>
  </si>
  <si>
    <t>minimal multifocal mixed perivascular, peribronchiolar, and alveolar inflammatory cells (eosinophils, neutrophils, macrophages, lymphocytes +/- plasma cells); minimal multifocal alveolar macrophage aggregates with scattered neutrophils; minimal multifocal lymphocyte aggregrates</t>
  </si>
  <si>
    <t>EAA2</t>
  </si>
  <si>
    <t>mild multifocal mixed perivascular, peribronchiolar, and alveolar inflammatory cells (eosinophils, neutrophils, macrophages, lymphocytes +/- plasma cells); minimal multifocal intrabronchiolar mucus +/- edema; mild mucous cell hyperplasia/metaplasia; mild multifocal lymphoid hyperplasia; minimal multifocal alveolar macrophage aggregates</t>
  </si>
  <si>
    <t>EAA3</t>
  </si>
  <si>
    <t>EAA4</t>
  </si>
  <si>
    <t>minimal multifocal mixed perivascular, peribronchiolar, and alveolar inflammatory cells (eosinophils, neutrophils, macrophages, lymphocytes +/- plasma cells); minimal multifocal intrabronchiolar mucus +/- edema; minimal mucous cell hyperplasia/metaplasia; minimal multifocal alveolar macrophage aggregates; minimal multifocal lymphocyte aggregrates</t>
  </si>
  <si>
    <t>EAA5</t>
  </si>
  <si>
    <t>EAA6</t>
  </si>
  <si>
    <t>mild multifocal mixed perivascular, peribronchiolar, and alveolar inflammatory cells (eosinophils, neutrophils, macrophages, lymphocytes +/- plasma cells); mild multifocal intrabronchiolar mucus +/- edema; mild mucous cell hyperplasia/metaplasia; minimal multifocal lymphoid hyperplasia; minimal multifocal alveolar macrophage aggregates with scattered neutrophils and multinucleated giant cells and focal alveolar hyperplasia</t>
  </si>
  <si>
    <t>EAA7</t>
  </si>
  <si>
    <t>minimal multifocal mixed perivascular, peribronchiolar, and alveolar inflammatory cells (eosinophils, neutrophils, macrophages, lymphocytes +/- plasma cells); minimal multifocal intrabronchiolar mucus +/- edema; mild mucous cell hyperplasia/metaplasia; minimal multifocal lymphoid hyperplasia; minimal multifocal alveolar macrophage aggregates; scant scattered intracytoplasmic particles within alveolar macrophages</t>
  </si>
  <si>
    <t>EAA8</t>
  </si>
  <si>
    <t>moderate multifocal mixed perivascular, peribronchiolar, and alveolar inflammatory cells (eosinophils, neutrophils, macrophages, lymphocytes +/- plasma cells); mild multifocal intrabronchiolar mucus +/- edema; mild mucous cell hyperplasia/metaplasia; mild multifocal lymphoid hyperplasia</t>
  </si>
  <si>
    <t>ESN1</t>
  </si>
  <si>
    <t>minimal multifocal alveolar macrophage aggregates with scattered neutrophils and lymphocytes; minimal multifocal lymphocyte aggregates</t>
  </si>
  <si>
    <t>ESN2</t>
  </si>
  <si>
    <t>ESN3</t>
  </si>
  <si>
    <t>ESN4</t>
  </si>
  <si>
    <t>minimal multifocal alveolar macrophage aggregates with scattered neutrophils and lymphocytes</t>
  </si>
  <si>
    <t>ESN5</t>
  </si>
  <si>
    <t>minimal multifocal alveolar macrophage aggregates with scattered neutrophils and lymphocytes, one surrounding foreign body (plant fiber or bedding material); scant scattered intracytoplasmic particles within alveolar macrophages; minimal multifocal lymphocyte aggregates</t>
  </si>
  <si>
    <t>ESN6</t>
  </si>
  <si>
    <t>ESN7</t>
  </si>
  <si>
    <t>ESN8</t>
  </si>
  <si>
    <t>minimal focal alveolar macrophage aggregate with scattered neutrophils and lymphocytes; scant scattered intracytoplasmic particles within alveolar macrophages</t>
  </si>
  <si>
    <t>ESA1</t>
  </si>
  <si>
    <t xml:space="preserve">mild multifocal mixed perivascular, peribronchiolar, and alveolar inflammatory cells (eosinophils, neutrophils, macrophages, lymphocytes +/- plasma cells); mild mucous cell hyperplasia/metaplasia; mild multifocal lymphoid hyperplasia; minimal multifocal alveolar macrophage aggregates with scant scattered intracytoplasmic particles </t>
  </si>
  <si>
    <t>ESA2</t>
  </si>
  <si>
    <t>mild multifocal mixed perivascular, peribronchiolar, and alveolar inflammatory cells (eosinophils, neutrophils, macrophages, lymphocytes +/- plasma cells); minimal multifocal intrabronchiolar mucus +/- edema; mild mucous cell hyperplasia/metaplasia; minimal multifocal alveolar macrophage aggregates with scattered neutrophils</t>
  </si>
  <si>
    <t>123*</t>
  </si>
  <si>
    <t>ESA3</t>
  </si>
  <si>
    <t>mild multifocal mixed perivascular, peribronchiolar, and alveolar inflammatory cells (eosinophils, neutrophils, macrophages, lymphocytes +/- plasma cells); minimal multifocal intrabronchiolar mucus +/- edema; mild mucous cell hyperplasia/metaplasia; minimal multifocal lymphoid hyperplasia; minimal multifocal alveolar macrophage aggregates; single multinucleated giant cell; minimal focal macrophage aggregates surrounding foreign body (plant fiber or bedding material)</t>
  </si>
  <si>
    <t>ESA4</t>
  </si>
  <si>
    <t>ESA5</t>
  </si>
  <si>
    <t>minimal multifocal mixed perivascular, peribronchiolar, and alveolar inflammatory cells (eosinophils, neutrophils, macrophages, lymphocytes +/- plasma cells); minimal multifocal intrabronchiolar mucus +/- edema; mild mucous cell hyperplasia/metaplasia; minimal multifocal lymphoid hyperplasia; scant scattered intracytoplasmic particles within alveolar macrophages</t>
  </si>
  <si>
    <t>ESA6</t>
  </si>
  <si>
    <t>ESA7</t>
  </si>
  <si>
    <t>mild multifocal mixed perivascular, peribronchiolar, and alveolar inflammatory cells (eosinophils, neutrophils, macrophages, lymphocytes +/- plasma cells); mild multifocal intrabronchiolar mucus +/- edema; minimal mucous cell hyperplasia/metaplasia</t>
  </si>
  <si>
    <t>ESA8</t>
  </si>
  <si>
    <t>minimal multifocal mixed perivascular, peribronchiolar, and alveolar inflammatory cells (eosinophils, neutrophils, macrophages, lymphocytes +/- plasma cells); mild multifocal intrabronchiolar mucus +/- edema; minimal mucous cell hyperplasia/metaplasia; minimal multifocal lymphoid hyperplasia</t>
  </si>
  <si>
    <t>EFN1</t>
  </si>
  <si>
    <t>minimal multifocal lymphocyte aggregates</t>
  </si>
  <si>
    <t>EFN2</t>
  </si>
  <si>
    <t>minimal focal macrophage aggregate with scattered neutrophils</t>
  </si>
  <si>
    <t>EFN3</t>
  </si>
  <si>
    <t>EFN4</t>
  </si>
  <si>
    <t>EFN5</t>
  </si>
  <si>
    <t>minimal focal macrophage aggregate surrounding foreign body (plant fiber or bedding material); minimal multifocal lymphocyte aggregates</t>
  </si>
  <si>
    <t>EFN6</t>
  </si>
  <si>
    <t>EFN7</t>
  </si>
  <si>
    <t>EFN8</t>
  </si>
  <si>
    <t>137*</t>
  </si>
  <si>
    <t>EFA1</t>
  </si>
  <si>
    <t>minimal multifocal mixed perivascular, peribronchiolar, and alveolar inflammatory cells (eosinophils, neutrophils, macrophages, lymphocytes +/- plasma cells); minimal multifocal intrabronchiolar mucus +/- edema; minimal mucous cell hyperplasia/metaplasia; minimal multifocal lymphoid hyperplasia</t>
  </si>
  <si>
    <t>EFA2</t>
  </si>
  <si>
    <t>minimal multifocal mixed perivascular, peribronchiolar, and alveolar inflammatory cells (eosinophils, neutrophils, macrophages, lymphocytes +/- plasma cells); minimal multifocal intrabronchiolar mucus +/- edema; minimal mucous cell hyperplasia/metaplasia; minimal focal macrophage aggregates and multinucleated giant cells surrounding foreign body (plant fiber or bedding material); minimal multifocal lymphocyte aggregates</t>
  </si>
  <si>
    <t>EFA3</t>
  </si>
  <si>
    <t>EFA4</t>
  </si>
  <si>
    <t>minimal multifocal mixed perivascular, peribronchiolar, and alveolar inflammatory cells (eosinophils, neutrophils, macrophages, lymphocytes +/- plasma cells); minimal multifocal intrabronchiolar mucus +/- edema; minimal mucous cell hyperplasia/metaplasia; minimal multifocal lymphoid hyperplasia; minimal multifocal lymphocyte aggregates</t>
  </si>
  <si>
    <t>EFA5</t>
  </si>
  <si>
    <t>EFA6</t>
  </si>
  <si>
    <t>EFA7</t>
  </si>
  <si>
    <t>mild multifocal mixed perivascular, peribronchiolar, and alveolar inflammatory cells (eosinophils, neutrophils, macrophages, lymphocytes +/- plasma cells); mild multifocal intrabronchiolar mucus +/- edema; mild mucous cell hyperplasia/metaplasia; minimal multifocal lymphoid hyperplasia</t>
  </si>
  <si>
    <t>EFA8</t>
  </si>
  <si>
    <t>minimal multifocal mixed perivascular, peribronchiolar, and alveolar inflammatory cells (eosinophils, neutrophils, macrophages, lymphocytes +/- plasma cells); minimal multifocal intrabronchiolar mucus +/- edema; mild mucous cell hyperplasia/metaplasia; minimal multifocal lymphoid hyperplasia; minimal multifocal macrophage aggregates, one surrounding foreign body (plant fiber or bedding material)</t>
  </si>
  <si>
    <t>PAN</t>
  </si>
  <si>
    <t>PAA</t>
  </si>
  <si>
    <t>PSN</t>
  </si>
  <si>
    <t>PSA</t>
  </si>
  <si>
    <t>29, 29</t>
  </si>
  <si>
    <t>PFN</t>
  </si>
  <si>
    <t>PFA</t>
  </si>
  <si>
    <t>42, 45</t>
  </si>
  <si>
    <t>OAN</t>
  </si>
  <si>
    <t>OAA</t>
  </si>
  <si>
    <t>64, 62</t>
  </si>
  <si>
    <t>OSN</t>
  </si>
  <si>
    <t>OSA</t>
  </si>
  <si>
    <t>OFN</t>
  </si>
  <si>
    <t>OFA</t>
  </si>
  <si>
    <t>94, 92, 91, (92, 93), (92, 93), 90</t>
  </si>
  <si>
    <t>EAN</t>
  </si>
  <si>
    <t>EAA</t>
  </si>
  <si>
    <t>ESN</t>
  </si>
  <si>
    <t>ESA</t>
  </si>
  <si>
    <t>EFN</t>
  </si>
  <si>
    <t>EFA</t>
  </si>
  <si>
    <t>notes:</t>
  </si>
  <si>
    <t>* All slides were read by CE Wood, USEPA.</t>
  </si>
  <si>
    <t>* Each slide contained 1 transverse lung section/slide (including left and right lobes).</t>
  </si>
  <si>
    <t>* Increased peribronchiolar and/or perivascular clear space was observed in most non-atelectatic lung sections (artifact secondary to inflation).</t>
  </si>
  <si>
    <t>* Many sections contained a section of brown woven foreign body (string used in tie-off of lung) with associated atelectasis.</t>
  </si>
  <si>
    <t>* Many sections contained alveolar hemorrhage (considered artifact due to tissue collection).</t>
  </si>
  <si>
    <t>* Many sections contained a clear round space with adjacent compression of air spaces  (artifact due to tissue collection/forceps).</t>
  </si>
  <si>
    <t>* There were 2 different slides labeled 122 but no slide labeled 123; these slides were relabeled "122a" and "122b" but for purposes of this table, 122b was considered to be 123.</t>
  </si>
  <si>
    <t>* There were 2 different slides labeled 139 but no slide labeled 137; "137?" was added to the label of first of these slides (i.e. the one in the slot for 137) and data for this slide were entered above for 137.</t>
  </si>
  <si>
    <t>* Lymphoid tissue near hilus was not considered in the interpretation of lymphoid hyperplasia.</t>
  </si>
  <si>
    <t>* NOC = no observed changes</t>
  </si>
  <si>
    <t>tissue ID</t>
  </si>
  <si>
    <t>*Tissue ID code: First letter: P - peat, O - oak, E - eucalyptus; Second letter: A - air, S - smoldering, F - flaming; Third letter: N - nonallergic, A - HDM-allergic; Final #: number in group (1 to 8)</t>
  </si>
  <si>
    <r>
      <t>histiocytic inflammation</t>
    </r>
    <r>
      <rPr>
        <vertAlign val="superscript"/>
        <sz val="8"/>
        <rFont val="Calibri"/>
        <family val="2"/>
        <scheme val="minor"/>
      </rPr>
      <t>2</t>
    </r>
  </si>
  <si>
    <r>
      <t>intrapulmonary foreign material</t>
    </r>
    <r>
      <rPr>
        <vertAlign val="superscript"/>
        <sz val="8"/>
        <rFont val="Calibri"/>
        <family val="2"/>
        <scheme val="minor"/>
      </rPr>
      <t>3</t>
    </r>
    <r>
      <rPr>
        <sz val="8"/>
        <rFont val="Calibri"/>
        <family val="2"/>
        <scheme val="minor"/>
      </rPr>
      <t xml:space="preserve"> </t>
    </r>
  </si>
  <si>
    <r>
      <t>lymphocyte aggregates</t>
    </r>
    <r>
      <rPr>
        <vertAlign val="superscript"/>
        <sz val="8"/>
        <rFont val="Calibri"/>
        <family val="2"/>
        <scheme val="minor"/>
      </rPr>
      <t>4</t>
    </r>
  </si>
  <si>
    <t>* Photos for representative findings shown by purple border</t>
  </si>
  <si>
    <t>Individual mouse 5' values of Frequency and Relaxation Time for flaming eucalyptus in control mice, along with means and SEM in color (below) used in Fig. 7.</t>
  </si>
  <si>
    <t>Individual mouse 5' HOP parameter values, their 1 hour averages, and the group means and SEM (in red) of the 1-hour averages which are shown in Table S1.</t>
  </si>
  <si>
    <t>%Macs</t>
  </si>
  <si>
    <t>%Neuts</t>
  </si>
  <si>
    <t>%Lymphs</t>
  </si>
  <si>
    <t>%Eos</t>
  </si>
  <si>
    <t>total cells</t>
  </si>
  <si>
    <t>#Macs</t>
  </si>
  <si>
    <t>#Neuts</t>
  </si>
  <si>
    <t>#Lymphs</t>
  </si>
  <si>
    <t>#Eos</t>
  </si>
  <si>
    <t>GGT U/l</t>
  </si>
  <si>
    <t>LDH U/l</t>
  </si>
  <si>
    <t>Alb mg/l</t>
  </si>
  <si>
    <t>NAG U/l</t>
  </si>
  <si>
    <t>PROTEIN ug/ml</t>
  </si>
  <si>
    <t>IF-g</t>
  </si>
  <si>
    <t>IL-6</t>
  </si>
  <si>
    <t>MIP-2</t>
  </si>
  <si>
    <t>TNF-a</t>
  </si>
  <si>
    <t>WBC x10*3 ul</t>
  </si>
  <si>
    <t>RBC x 10*6 ul</t>
  </si>
  <si>
    <t>Hgb g/dL</t>
  </si>
  <si>
    <t>Hct %</t>
  </si>
  <si>
    <t>MCV fl</t>
  </si>
  <si>
    <t xml:space="preserve"> MCH  L/pg</t>
  </si>
  <si>
    <t>MCHC g/dL</t>
  </si>
  <si>
    <t>Platelets  x10*3/ul</t>
  </si>
  <si>
    <t>Lym %</t>
  </si>
  <si>
    <t>Lymphocytes x10*3/ul</t>
  </si>
  <si>
    <t>AIR 5 WK</t>
  </si>
  <si>
    <t>19x</t>
  </si>
  <si>
    <t>FL EUC 5 WK</t>
  </si>
  <si>
    <t>AIR 1 D</t>
  </si>
  <si>
    <t>27x</t>
  </si>
  <si>
    <t>Bloody sample</t>
  </si>
  <si>
    <t>5.08x</t>
  </si>
  <si>
    <t>19.339x</t>
  </si>
  <si>
    <t>69.885x</t>
  </si>
  <si>
    <t>6.755x</t>
  </si>
  <si>
    <t>295.173x</t>
  </si>
  <si>
    <t>28x</t>
  </si>
  <si>
    <t>28.66x</t>
  </si>
  <si>
    <t>FL EUC 1 D</t>
  </si>
  <si>
    <t>116x</t>
  </si>
  <si>
    <t>AIR 5 D</t>
  </si>
  <si>
    <t>75x</t>
  </si>
  <si>
    <t>clotted</t>
  </si>
  <si>
    <t>18x</t>
  </si>
  <si>
    <t>FL EUC 5 D</t>
  </si>
  <si>
    <t>AIR 3 HR</t>
  </si>
  <si>
    <t>x-0.224</t>
  </si>
  <si>
    <t>25x</t>
  </si>
  <si>
    <t>FL EUC 3 HR</t>
  </si>
  <si>
    <t>3.127x</t>
  </si>
  <si>
    <t>31.697x</t>
  </si>
  <si>
    <t>105.539x</t>
  </si>
  <si>
    <t>6.622x</t>
  </si>
  <si>
    <t>466.613x</t>
  </si>
  <si>
    <t>FL EUC 3F HR</t>
  </si>
  <si>
    <t>Row # of Table S3--&gt;</t>
  </si>
  <si>
    <t>Not shown in Table S3</t>
  </si>
  <si>
    <t>Column #3 of Table S3</t>
  </si>
  <si>
    <t>Column #4 of Table S3</t>
  </si>
  <si>
    <t>Column #1 of Table S3</t>
  </si>
  <si>
    <t>Column #2 of Table S3</t>
  </si>
  <si>
    <t>Column #5 of Table S3</t>
  </si>
  <si>
    <t>Column #6 of Table S3</t>
  </si>
  <si>
    <t>Column #7 of Table S3</t>
  </si>
  <si>
    <t>*Animal 54 plasma hemolyzed prior to aliquot for CRP</t>
  </si>
  <si>
    <t>0.25 [1.68]</t>
  </si>
  <si>
    <t>0.15 [1.49]</t>
  </si>
  <si>
    <t>0.13 [1.27]</t>
  </si>
  <si>
    <t>Date</t>
  </si>
  <si>
    <t>Time</t>
  </si>
  <si>
    <t>MMAD (nm)</t>
  </si>
  <si>
    <t>GSD</t>
  </si>
  <si>
    <t>Peat Smoldering</t>
  </si>
  <si>
    <t>averages</t>
  </si>
  <si>
    <t>Peat Flaming</t>
  </si>
  <si>
    <t>Oak Smoldering</t>
  </si>
  <si>
    <t>Oak Flaming</t>
  </si>
  <si>
    <t>Eucalyptus Smoldering</t>
  </si>
  <si>
    <t>Eucalyptus Flaming</t>
  </si>
  <si>
    <t>Peat SM</t>
  </si>
  <si>
    <t>Peat FL</t>
  </si>
  <si>
    <t>Oak SM</t>
  </si>
  <si>
    <t>Oak FL</t>
  </si>
  <si>
    <t>Euc SM</t>
  </si>
  <si>
    <t>Euc FL</t>
  </si>
  <si>
    <t>3.4 ± 0.0</t>
  </si>
  <si>
    <r>
      <t xml:space="preserve">PM (mg/m3) </t>
    </r>
    <r>
      <rPr>
        <sz val="9"/>
        <color rgb="FF00B050"/>
        <rFont val="Calibri"/>
        <family val="2"/>
        <scheme val="minor"/>
      </rPr>
      <t>(calibrated to gravimetric value of run; bottom)</t>
    </r>
  </si>
  <si>
    <t>5/9 avg:</t>
  </si>
  <si>
    <t>micrometer</t>
  </si>
  <si>
    <t>86.3 ± 0.1</t>
  </si>
  <si>
    <t>97.2 ± 0.0</t>
  </si>
  <si>
    <t>84.0 ± 0.3</t>
  </si>
  <si>
    <t>6/10 avg:</t>
  </si>
  <si>
    <t>6/11 avg:</t>
  </si>
  <si>
    <t>6/12 avg:</t>
  </si>
  <si>
    <t>6/13 avg:</t>
  </si>
  <si>
    <t>6/14 avg:</t>
  </si>
  <si>
    <t>5/16 avg:</t>
  </si>
  <si>
    <t>5/23 avg:</t>
  </si>
  <si>
    <t>5/30 avg:</t>
  </si>
  <si>
    <t>6/6 avg:</t>
  </si>
  <si>
    <t>7/9 #1 avg:</t>
  </si>
  <si>
    <t>7/9 #2 avg:</t>
  </si>
  <si>
    <t>7/9 #3 avg:</t>
  </si>
  <si>
    <t>7/11 #1 avg:</t>
  </si>
  <si>
    <t>7/11 #2 avg:</t>
  </si>
  <si>
    <t>7/11 #3 avg:</t>
  </si>
  <si>
    <t>Individual mouse BALF and blood values used to calculate group values in Table S3. Group averages begin on row 77 and SEM on row 87 (yellow fill). Row number of Table 3 shown in row 2.</t>
  </si>
  <si>
    <t>5/2 #1 avg:</t>
  </si>
  <si>
    <t>5/2 #2 avg:</t>
  </si>
  <si>
    <t>5/3 #1 avg:</t>
  </si>
  <si>
    <t>5/3 #2 avg:</t>
  </si>
  <si>
    <t>5/9 #1 avg:</t>
  </si>
  <si>
    <t>7/18 #1 avg:</t>
  </si>
  <si>
    <t>7/25 #1 avg:</t>
  </si>
  <si>
    <t>5/9 #2 avg:</t>
  </si>
  <si>
    <t>7/18 #2 avg:</t>
  </si>
  <si>
    <t>7/25 #2 avg:</t>
  </si>
  <si>
    <t>7/19 #1 avg:</t>
  </si>
  <si>
    <t>7/19 #2 avg:</t>
  </si>
  <si>
    <t>5/10 #1 avg:</t>
  </si>
  <si>
    <t>7/26 #1 avg:</t>
  </si>
  <si>
    <t>7/26 #2 avg:</t>
  </si>
  <si>
    <t xml:space="preserve">MMAD averages shown below each condition. Means and SEM for other values are found at bottom of columns M-BB, in red font. </t>
  </si>
  <si>
    <r>
      <t xml:space="preserve">PM (mg/m3) </t>
    </r>
    <r>
      <rPr>
        <sz val="8"/>
        <color rgb="FF00B050"/>
        <rFont val="Calibri"/>
        <family val="2"/>
        <scheme val="minor"/>
      </rPr>
      <t>(calibrated to gravimetric value of run; bottom)</t>
    </r>
  </si>
  <si>
    <t>217 ± 30</t>
  </si>
  <si>
    <t>4,969 ± 592</t>
  </si>
  <si>
    <t>39 ± 1</t>
  </si>
  <si>
    <t>1,811 ± 161</t>
  </si>
  <si>
    <t>1,164 ± 165</t>
  </si>
  <si>
    <t>501 ± 98</t>
  </si>
  <si>
    <t>6,112 ± 729</t>
  </si>
  <si>
    <t>2,302 ± 256</t>
  </si>
  <si>
    <t>1272 ± 161</t>
  </si>
  <si>
    <t>1379 ± 129</t>
  </si>
  <si>
    <t>2429 ± 179</t>
  </si>
  <si>
    <t>3295 ± 371</t>
  </si>
  <si>
    <t>778 ± 87</t>
  </si>
  <si>
    <t>898 ± 57</t>
  </si>
  <si>
    <t>972 ± 130</t>
  </si>
  <si>
    <t>74 ± 10</t>
  </si>
  <si>
    <t>2041 ± 216</t>
  </si>
  <si>
    <t>2267 ± 173</t>
  </si>
  <si>
    <t>3383 ± 292</t>
  </si>
  <si>
    <t>3350 ± 359</t>
  </si>
  <si>
    <t>TABLE 1</t>
  </si>
  <si>
    <t>Individual mouse 5' values of Freq, MV, and PIF, for smoldering and flaming peat, oak, and euc (for nonallergic and HDM-allergic), along with means and SEM in color.</t>
  </si>
  <si>
    <t>Colored means, SEM are values represented in figure 2. Note: Animal numbers for peat, oak, euc exposures are different animals even though they have the same number.</t>
  </si>
  <si>
    <t>e.g. #17 (peat smoldering-NA), #17 (oak smoldering-NA), and #17 (eucalyptus smoldering-NA) are 3 different animals from 3 separate exposures.</t>
  </si>
  <si>
    <t xml:space="preserve">Individual mouse differential cell counts, coulter counts, and cell type numbers (shaded green used in Figure 3). See note from Figure 2 re: animal numbers. </t>
  </si>
  <si>
    <t>Individual mouse BALF cytokine values used in Figure 4. See note about animal numbers in Figures 2 and 3 tabs.</t>
  </si>
  <si>
    <t>Individual mouse BALF biochemistry values used in Figure 5. See note about animal numbers in Figures 2 and 3 tabs.</t>
  </si>
  <si>
    <t>9/11 #1 avg:</t>
  </si>
  <si>
    <t>9/11 #2 avg:</t>
  </si>
  <si>
    <t>9/12 #1 avg:</t>
  </si>
  <si>
    <t>9/12 #2 avg:</t>
  </si>
  <si>
    <t>9/13 #1 avg:</t>
  </si>
  <si>
    <t>9/13 #2 avg:</t>
  </si>
  <si>
    <t>9/14 #1 avg:</t>
  </si>
  <si>
    <t>9/14 #2 avg:</t>
  </si>
  <si>
    <t>40.6 ± 1.0</t>
  </si>
  <si>
    <t>3.1 ± 0.1</t>
  </si>
  <si>
    <t>73 ± 1</t>
  </si>
  <si>
    <t>81 ± 2</t>
  </si>
  <si>
    <t>404 ± 8</t>
  </si>
  <si>
    <t>5,925 ± 74</t>
  </si>
  <si>
    <t>31 ± 2</t>
  </si>
  <si>
    <t>2,044 ± 74</t>
  </si>
  <si>
    <t>1,047 ± 88</t>
  </si>
  <si>
    <t>3,074 ± 97</t>
  </si>
  <si>
    <t>84.3 ± 0.3</t>
  </si>
  <si>
    <t>98.7 ± 0.0</t>
  </si>
  <si>
    <t>Means and SEM for each entry of Table 2 are found at the bottom of each columns G-AH, in red font.</t>
  </si>
  <si>
    <t>5/10 #2 avg:</t>
  </si>
  <si>
    <t>purple border indicates photo taken</t>
  </si>
  <si>
    <t>Allergic Group Incidence below</t>
  </si>
  <si>
    <t>Control Group Incidence to the right</t>
  </si>
  <si>
    <t>0/8</t>
  </si>
  <si>
    <t>1/8</t>
  </si>
  <si>
    <t>2/8</t>
  </si>
  <si>
    <t>3/8</t>
  </si>
  <si>
    <t>4/8</t>
  </si>
  <si>
    <t>5/8</t>
  </si>
  <si>
    <t>6/8</t>
  </si>
  <si>
    <t>7/8</t>
  </si>
  <si>
    <t>8/8</t>
  </si>
  <si>
    <t>The table shows that only the following matches are significant; these are bolded in Table S2:</t>
  </si>
  <si>
    <t>2-Tailed Fisher's Exact Test Comparison Values for n = 8 Subjects Per Group.</t>
  </si>
  <si>
    <t>vs. 0/8</t>
  </si>
  <si>
    <t>vs. 0/8, 1/8</t>
  </si>
  <si>
    <t>vs. 0/8, 1/8, 2/8</t>
  </si>
  <si>
    <t>vs. 0/8, 1/8, 2/8, 3/8</t>
  </si>
  <si>
    <t>minimal focal alveolar macrophage aggregate, with scattered neutrophils and lymphocytes surrounding foreign body (plant fiber or bedding material)</t>
  </si>
  <si>
    <t>Individual mouse histopathology findings used to calculate values shown in Table S2. Group averages begin on row 157. Notes begin on row 176. Fisher's Test begins on row 188.</t>
  </si>
  <si>
    <t>CRP mg/L</t>
  </si>
  <si>
    <t>CRP values at 0 or less converted to lowest non-zero value (0.01) in set</t>
  </si>
  <si>
    <t>cytokine values below detection limit are in red and converted to limit</t>
  </si>
  <si>
    <t>Individual mouse 20' HOP parameter values for the clean air baselines, and the group means and SEM (in red) which are shown in Table S1.</t>
  </si>
  <si>
    <t>Avg</t>
  </si>
  <si>
    <t>Frequency - Day1</t>
  </si>
  <si>
    <t>Frequency - Day2</t>
  </si>
  <si>
    <t>MV - Day1</t>
  </si>
  <si>
    <t>MV - Day2</t>
  </si>
  <si>
    <t>PIF - Day1</t>
  </si>
  <si>
    <t>PIF - Day2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</si>
</sst>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
    <numFmt numFmtId="167" formatCode="h:mm;@"/>
  </numFmts>
  <fonts count="46" x14ac:knownFonts="1">
    <font>
      <sz val="11"/>
      <color theme="1"/>
      <name val="Calibri"/>
      <family val="2"/>
      <scheme val="minor"/>
    </font>
    <font>
      <sz val="11"/>
      <color rgb="FFFF0000"/>
      <name val="Calibri"/>
      <family val="2"/>
      <scheme val="minor"/>
    </font>
    <font>
      <sz val="11"/>
      <color rgb="FF000000"/>
      <name val="Times New Roman"/>
      <family val="1"/>
    </font>
    <font>
      <sz val="11"/>
      <color theme="1"/>
      <name val="Times New Roman"/>
      <family val="1"/>
    </font>
    <font>
      <b/>
      <sz val="11"/>
      <color rgb="FF000000"/>
      <name val="Times New Roman"/>
      <family val="1"/>
    </font>
    <font>
      <sz val="10"/>
      <color rgb="FF000000"/>
      <name val="Times New Roman"/>
      <family val="1"/>
    </font>
    <font>
      <vertAlign val="superscript"/>
      <sz val="10"/>
      <color rgb="FF000000"/>
      <name val="Times New Roman"/>
      <family val="1"/>
    </font>
    <font>
      <sz val="10"/>
      <color theme="1"/>
      <name val="Times New Roman"/>
      <family val="1"/>
    </font>
    <font>
      <sz val="10"/>
      <color theme="1"/>
      <name val="Symbol"/>
      <family val="1"/>
      <charset val="2"/>
    </font>
    <font>
      <vertAlign val="subscript"/>
      <sz val="10"/>
      <color rgb="FF000000"/>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b/>
      <sz val="10"/>
      <color rgb="FFFF0000"/>
      <name val="Times New Roman"/>
      <family val="1"/>
    </font>
    <font>
      <sz val="9"/>
      <name val="Calibri"/>
      <family val="2"/>
      <scheme val="minor"/>
    </font>
    <font>
      <sz val="9"/>
      <color rgb="FF0070C0"/>
      <name val="Calibri"/>
      <family val="2"/>
      <scheme val="minor"/>
    </font>
    <font>
      <sz val="9"/>
      <color rgb="FF00B050"/>
      <name val="Calibri"/>
      <family val="2"/>
      <scheme val="minor"/>
    </font>
    <font>
      <i/>
      <sz val="9"/>
      <color theme="1"/>
      <name val="Calibri"/>
      <family val="2"/>
      <scheme val="minor"/>
    </font>
    <font>
      <sz val="8"/>
      <color rgb="FF00B050"/>
      <name val="Calibri"/>
      <family val="2"/>
      <scheme val="minor"/>
    </font>
    <font>
      <sz val="8"/>
      <color theme="1"/>
      <name val="Calibri"/>
      <family val="2"/>
      <scheme val="minor"/>
    </font>
    <font>
      <b/>
      <sz val="9"/>
      <name val="Calibri"/>
      <family val="2"/>
      <scheme val="minor"/>
    </font>
    <font>
      <b/>
      <sz val="9"/>
      <color theme="1"/>
      <name val="Calibri"/>
      <family val="2"/>
      <scheme val="minor"/>
    </font>
    <font>
      <sz val="9"/>
      <color indexed="8"/>
      <name val="Calibri"/>
      <family val="2"/>
      <scheme val="minor"/>
    </font>
    <font>
      <b/>
      <sz val="11"/>
      <color theme="1"/>
      <name val="Calibri"/>
      <family val="2"/>
      <scheme val="minor"/>
    </font>
    <font>
      <b/>
      <sz val="10"/>
      <name val="Arial"/>
      <family val="2"/>
    </font>
    <font>
      <sz val="10"/>
      <color indexed="8"/>
      <name val="Arial"/>
      <family val="2"/>
    </font>
    <font>
      <b/>
      <sz val="11"/>
      <name val="Calibri"/>
      <family val="2"/>
      <scheme val="minor"/>
    </font>
    <font>
      <sz val="11"/>
      <name val="Calibri"/>
      <family val="2"/>
      <scheme val="minor"/>
    </font>
    <font>
      <sz val="11"/>
      <color indexed="8"/>
      <name val="Calibri"/>
      <family val="2"/>
      <scheme val="minor"/>
    </font>
    <font>
      <sz val="10"/>
      <name val="Arial"/>
    </font>
    <font>
      <sz val="9"/>
      <color theme="5" tint="-0.249977111117893"/>
      <name val="Calibri"/>
      <family val="2"/>
      <scheme val="minor"/>
    </font>
    <font>
      <sz val="9"/>
      <color theme="7" tint="-0.249977111117893"/>
      <name val="Calibri"/>
      <family val="2"/>
      <scheme val="minor"/>
    </font>
    <font>
      <sz val="9"/>
      <color theme="4" tint="-0.249977111117893"/>
      <name val="Calibri"/>
      <family val="2"/>
      <scheme val="minor"/>
    </font>
    <font>
      <sz val="9"/>
      <color rgb="FFC00000"/>
      <name val="Calibri"/>
      <family val="2"/>
      <scheme val="minor"/>
    </font>
    <font>
      <b/>
      <sz val="9"/>
      <color rgb="FF7030A0"/>
      <name val="Calibri"/>
      <family val="2"/>
      <scheme val="minor"/>
    </font>
    <font>
      <sz val="8"/>
      <name val="Calibri"/>
      <family val="2"/>
      <scheme val="minor"/>
    </font>
    <font>
      <vertAlign val="superscript"/>
      <sz val="8"/>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i/>
      <sz val="10"/>
      <color theme="1"/>
      <name val="Calibri"/>
      <family val="2"/>
      <scheme val="minor"/>
    </font>
    <font>
      <i/>
      <sz val="10"/>
      <name val="Calibri"/>
      <family val="2"/>
      <scheme val="minor"/>
    </font>
    <font>
      <sz val="10"/>
      <name val="Calibri"/>
      <family val="2"/>
      <scheme val="minor"/>
    </font>
    <font>
      <sz val="10"/>
      <color indexed="8"/>
      <name val="Calibri"/>
      <family val="2"/>
      <scheme val="minor"/>
    </font>
    <font>
      <sz val="8"/>
      <color rgb="FFFF0000"/>
      <name val="Calibri"/>
      <family val="2"/>
      <scheme val="minor"/>
    </font>
    <font>
      <sz val="10"/>
      <color theme="7" tint="-0.249977111117893"/>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ck">
        <color rgb="FF000000"/>
      </top>
      <bottom style="medium">
        <color rgb="FF000000"/>
      </bottom>
      <diagonal/>
    </border>
    <border>
      <left/>
      <right/>
      <top style="thick">
        <color rgb="FF000000"/>
      </top>
      <bottom/>
      <diagonal/>
    </border>
    <border>
      <left/>
      <right/>
      <top/>
      <bottom style="medium">
        <color rgb="FF000000"/>
      </bottom>
      <diagonal/>
    </border>
    <border>
      <left/>
      <right/>
      <top style="medium">
        <color rgb="FF000000"/>
      </top>
      <bottom style="medium">
        <color rgb="FF000000"/>
      </bottom>
      <diagonal/>
    </border>
    <border>
      <left/>
      <right/>
      <top/>
      <bottom style="medium">
        <color indexed="64"/>
      </bottom>
      <diagonal/>
    </border>
    <border>
      <left/>
      <right/>
      <top style="medium">
        <color rgb="FF000000"/>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style="thick">
        <color rgb="FF7030A0"/>
      </right>
      <top style="thick">
        <color rgb="FF7030A0"/>
      </top>
      <bottom style="thick">
        <color rgb="FF7030A0"/>
      </bottom>
      <diagonal/>
    </border>
  </borders>
  <cellStyleXfs count="1">
    <xf numFmtId="0" fontId="0" fillId="0" borderId="0"/>
  </cellStyleXfs>
  <cellXfs count="258">
    <xf numFmtId="0" fontId="0" fillId="0" borderId="0" xfId="0"/>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3" xfId="0" applyFont="1" applyBorder="1" applyAlignment="1">
      <alignment horizontal="center" vertical="center" wrapText="1"/>
    </xf>
    <xf numFmtId="0" fontId="1" fillId="0" borderId="0" xfId="0" applyFont="1"/>
    <xf numFmtId="0" fontId="13" fillId="0" borderId="2" xfId="0" applyFont="1" applyBorder="1" applyAlignment="1">
      <alignment horizontal="center" vertical="center" wrapText="1"/>
    </xf>
    <xf numFmtId="2" fontId="10" fillId="0" borderId="0" xfId="0" applyNumberFormat="1" applyFont="1"/>
    <xf numFmtId="2" fontId="20" fillId="0" borderId="0" xfId="0" applyNumberFormat="1" applyFont="1"/>
    <xf numFmtId="2" fontId="5" fillId="0" borderId="0" xfId="0" applyNumberFormat="1" applyFont="1" applyAlignment="1">
      <alignment horizontal="center" vertical="center" wrapText="1"/>
    </xf>
    <xf numFmtId="0" fontId="10" fillId="0" borderId="0" xfId="0" applyFont="1" applyBorder="1" applyAlignment="1">
      <alignment horizontal="center"/>
    </xf>
    <xf numFmtId="164" fontId="15" fillId="0" borderId="0" xfId="0" applyNumberFormat="1" applyFont="1" applyBorder="1" applyAlignment="1">
      <alignment horizontal="center"/>
    </xf>
    <xf numFmtId="164" fontId="11" fillId="0" borderId="0" xfId="0" applyNumberFormat="1" applyFont="1" applyBorder="1" applyAlignment="1">
      <alignment horizontal="center"/>
    </xf>
    <xf numFmtId="0" fontId="21" fillId="0" borderId="0" xfId="0" applyFont="1" applyBorder="1" applyAlignment="1">
      <alignment horizontal="center"/>
    </xf>
    <xf numFmtId="0" fontId="14" fillId="0" borderId="0" xfId="0" applyFont="1" applyBorder="1" applyAlignment="1">
      <alignment horizontal="center"/>
    </xf>
    <xf numFmtId="0" fontId="22" fillId="0" borderId="0" xfId="0" applyFont="1" applyBorder="1" applyAlignment="1">
      <alignment horizontal="center"/>
    </xf>
    <xf numFmtId="0" fontId="22" fillId="0" borderId="0" xfId="0" applyFont="1" applyFill="1" applyBorder="1" applyAlignment="1">
      <alignment horizontal="center"/>
    </xf>
    <xf numFmtId="164" fontId="15" fillId="0" borderId="0" xfId="0" applyNumberFormat="1" applyFont="1" applyFill="1" applyBorder="1" applyAlignment="1">
      <alignment horizontal="center"/>
    </xf>
    <xf numFmtId="164" fontId="11" fillId="0" borderId="0" xfId="0" applyNumberFormat="1" applyFont="1" applyFill="1" applyBorder="1" applyAlignment="1">
      <alignment horizontal="center"/>
    </xf>
    <xf numFmtId="0" fontId="14" fillId="0" borderId="0" xfId="0" applyFont="1"/>
    <xf numFmtId="2" fontId="14" fillId="0" borderId="0" xfId="0" applyNumberFormat="1" applyFont="1"/>
    <xf numFmtId="2" fontId="15" fillId="0" borderId="0" xfId="0" applyNumberFormat="1" applyFont="1" applyBorder="1" applyAlignment="1">
      <alignment horizontal="center"/>
    </xf>
    <xf numFmtId="2" fontId="11" fillId="0" borderId="0" xfId="0" applyNumberFormat="1" applyFont="1" applyBorder="1" applyAlignment="1">
      <alignment horizontal="center"/>
    </xf>
    <xf numFmtId="2" fontId="10" fillId="0" borderId="0" xfId="0" applyNumberFormat="1" applyFont="1" applyBorder="1" applyAlignment="1">
      <alignment horizontal="center"/>
    </xf>
    <xf numFmtId="0" fontId="1" fillId="0" borderId="0" xfId="0" applyFont="1" applyBorder="1" applyAlignment="1">
      <alignment horizontal="left"/>
    </xf>
    <xf numFmtId="0" fontId="23" fillId="0" borderId="0" xfId="0" applyFont="1"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25" fillId="0" borderId="0" xfId="0" applyFont="1" applyBorder="1" applyAlignment="1">
      <alignment horizontal="center"/>
    </xf>
    <xf numFmtId="2" fontId="0" fillId="0" borderId="0" xfId="0" applyNumberFormat="1" applyBorder="1" applyAlignment="1">
      <alignment horizontal="center"/>
    </xf>
    <xf numFmtId="165" fontId="0" fillId="0" borderId="0" xfId="0" applyNumberFormat="1" applyBorder="1" applyAlignment="1">
      <alignment horizontal="center"/>
    </xf>
    <xf numFmtId="0" fontId="25" fillId="0" borderId="0" xfId="0" applyFont="1" applyFill="1" applyBorder="1" applyAlignment="1">
      <alignment horizontal="center"/>
    </xf>
    <xf numFmtId="1" fontId="0" fillId="0" borderId="0" xfId="0" applyNumberFormat="1" applyFill="1" applyBorder="1" applyAlignment="1">
      <alignment horizontal="center"/>
    </xf>
    <xf numFmtId="0" fontId="23" fillId="0" borderId="0" xfId="0" applyFont="1" applyFill="1" applyBorder="1" applyAlignment="1">
      <alignment horizontal="center" vertical="center"/>
    </xf>
    <xf numFmtId="1" fontId="23" fillId="0" borderId="0" xfId="0" quotePrefix="1" applyNumberFormat="1" applyFont="1" applyFill="1" applyBorder="1" applyAlignment="1">
      <alignment horizontal="center"/>
    </xf>
    <xf numFmtId="1" fontId="23" fillId="0" borderId="0" xfId="0" applyNumberFormat="1" applyFont="1" applyFill="1" applyBorder="1" applyAlignment="1">
      <alignment horizontal="center"/>
    </xf>
    <xf numFmtId="2" fontId="26" fillId="0" borderId="0" xfId="0" applyNumberFormat="1" applyFont="1" applyFill="1" applyBorder="1" applyAlignment="1">
      <alignment horizontal="center"/>
    </xf>
    <xf numFmtId="0" fontId="23" fillId="0" borderId="0" xfId="0" applyFont="1" applyBorder="1" applyAlignment="1">
      <alignment horizontal="center"/>
    </xf>
    <xf numFmtId="2" fontId="0" fillId="0" borderId="0" xfId="0" applyNumberFormat="1" applyFill="1" applyBorder="1" applyAlignment="1">
      <alignment horizontal="center"/>
    </xf>
    <xf numFmtId="0" fontId="0" fillId="2" borderId="0" xfId="0" applyFill="1" applyBorder="1" applyAlignment="1">
      <alignment horizontal="center"/>
    </xf>
    <xf numFmtId="2" fontId="0" fillId="2" borderId="0" xfId="0" applyNumberFormat="1" applyFill="1" applyBorder="1" applyAlignment="1">
      <alignment horizontal="center"/>
    </xf>
    <xf numFmtId="1" fontId="0" fillId="0" borderId="0" xfId="0" applyNumberFormat="1" applyBorder="1" applyAlignment="1">
      <alignment horizontal="center"/>
    </xf>
    <xf numFmtId="2" fontId="27" fillId="0" borderId="0" xfId="0" applyNumberFormat="1" applyFont="1" applyBorder="1" applyAlignment="1">
      <alignment horizontal="center"/>
    </xf>
    <xf numFmtId="0" fontId="27" fillId="0" borderId="0" xfId="0" applyFont="1" applyBorder="1" applyAlignment="1">
      <alignment horizontal="center"/>
    </xf>
    <xf numFmtId="0" fontId="25" fillId="2" borderId="0" xfId="0" applyFont="1" applyFill="1" applyBorder="1" applyAlignment="1">
      <alignment horizontal="center"/>
    </xf>
    <xf numFmtId="1" fontId="0" fillId="2" borderId="0" xfId="0" applyNumberFormat="1" applyFill="1" applyBorder="1" applyAlignment="1">
      <alignment horizontal="center"/>
    </xf>
    <xf numFmtId="0" fontId="0" fillId="0" borderId="0" xfId="0" applyFont="1" applyBorder="1" applyAlignment="1">
      <alignment horizontal="center"/>
    </xf>
    <xf numFmtId="0" fontId="0" fillId="0" borderId="0" xfId="0" applyFont="1" applyFill="1" applyBorder="1" applyAlignment="1">
      <alignment horizontal="center"/>
    </xf>
    <xf numFmtId="2" fontId="0" fillId="0" borderId="0" xfId="0" applyNumberFormat="1" applyFont="1" applyBorder="1" applyAlignment="1">
      <alignment horizontal="center"/>
    </xf>
    <xf numFmtId="164" fontId="0" fillId="0" borderId="0" xfId="0" applyNumberFormat="1" applyFont="1" applyBorder="1" applyAlignment="1">
      <alignment horizontal="center"/>
    </xf>
    <xf numFmtId="0" fontId="23" fillId="3" borderId="0" xfId="0" applyFont="1" applyFill="1" applyBorder="1" applyAlignment="1">
      <alignment horizontal="center"/>
    </xf>
    <xf numFmtId="2" fontId="0" fillId="3" borderId="0" xfId="0" applyNumberFormat="1" applyFill="1" applyBorder="1" applyAlignment="1">
      <alignment horizontal="center"/>
    </xf>
    <xf numFmtId="2" fontId="0"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2" fontId="0" fillId="2" borderId="0" xfId="0" applyNumberFormat="1" applyFont="1" applyFill="1" applyBorder="1" applyAlignment="1">
      <alignment horizontal="center"/>
    </xf>
    <xf numFmtId="164" fontId="0" fillId="2" borderId="0" xfId="0" applyNumberFormat="1" applyFont="1" applyFill="1" applyBorder="1" applyAlignment="1">
      <alignment horizontal="center"/>
    </xf>
    <xf numFmtId="0" fontId="28" fillId="0" borderId="0" xfId="0" applyFont="1" applyBorder="1" applyAlignment="1">
      <alignment horizontal="center"/>
    </xf>
    <xf numFmtId="0" fontId="28" fillId="0" borderId="0" xfId="0" applyFont="1" applyFill="1" applyBorder="1" applyAlignment="1">
      <alignment horizontal="center"/>
    </xf>
    <xf numFmtId="0" fontId="28" fillId="2" borderId="0" xfId="0" applyFont="1" applyFill="1" applyBorder="1" applyAlignment="1">
      <alignment horizontal="center"/>
    </xf>
    <xf numFmtId="0" fontId="1" fillId="0" borderId="0" xfId="0" applyFont="1" applyFill="1" applyBorder="1" applyAlignment="1">
      <alignment horizontal="left"/>
    </xf>
    <xf numFmtId="0" fontId="29" fillId="0" borderId="0" xfId="0" applyFont="1" applyFill="1" applyAlignment="1">
      <alignment horizontal="center"/>
    </xf>
    <xf numFmtId="2" fontId="29" fillId="0" borderId="0" xfId="0" applyNumberFormat="1" applyFont="1" applyFill="1" applyAlignment="1">
      <alignment horizontal="center"/>
    </xf>
    <xf numFmtId="164" fontId="16" fillId="0" borderId="0" xfId="0" applyNumberFormat="1" applyFont="1" applyFill="1" applyBorder="1" applyAlignment="1">
      <alignment horizontal="center"/>
    </xf>
    <xf numFmtId="164" fontId="16" fillId="0" borderId="0" xfId="0" applyNumberFormat="1" applyFont="1" applyBorder="1" applyAlignment="1">
      <alignment horizontal="center"/>
    </xf>
    <xf numFmtId="164" fontId="30" fillId="0" borderId="0" xfId="0" applyNumberFormat="1" applyFont="1" applyFill="1" applyBorder="1" applyAlignment="1">
      <alignment horizontal="center"/>
    </xf>
    <xf numFmtId="164" fontId="30" fillId="0" borderId="0" xfId="0" applyNumberFormat="1" applyFont="1" applyBorder="1" applyAlignment="1">
      <alignment horizontal="center"/>
    </xf>
    <xf numFmtId="164" fontId="10" fillId="0" borderId="0" xfId="0" applyNumberFormat="1" applyFont="1" applyBorder="1" applyAlignment="1">
      <alignment horizontal="center"/>
    </xf>
    <xf numFmtId="164" fontId="14" fillId="0" borderId="0" xfId="0" applyNumberFormat="1" applyFont="1" applyBorder="1" applyAlignment="1">
      <alignment horizontal="center"/>
    </xf>
    <xf numFmtId="164" fontId="14" fillId="0" borderId="0" xfId="0" applyNumberFormat="1" applyFont="1"/>
    <xf numFmtId="0" fontId="10" fillId="0" borderId="0" xfId="0" applyFont="1" applyFill="1" applyBorder="1" applyAlignment="1">
      <alignment horizontal="center"/>
    </xf>
    <xf numFmtId="0" fontId="14" fillId="0" borderId="0" xfId="0" applyFont="1" applyFill="1" applyBorder="1" applyAlignment="1">
      <alignment horizontal="center"/>
    </xf>
    <xf numFmtId="1" fontId="14" fillId="0" borderId="0" xfId="0" applyNumberFormat="1" applyFont="1" applyFill="1" applyBorder="1" applyAlignment="1">
      <alignment horizontal="center"/>
    </xf>
    <xf numFmtId="2" fontId="14" fillId="0" borderId="0" xfId="0" applyNumberFormat="1" applyFont="1" applyFill="1" applyBorder="1" applyAlignment="1">
      <alignment horizontal="center"/>
    </xf>
    <xf numFmtId="2" fontId="10" fillId="0" borderId="0" xfId="0" applyNumberFormat="1" applyFont="1" applyFill="1" applyBorder="1" applyAlignment="1">
      <alignment horizontal="center"/>
    </xf>
    <xf numFmtId="0" fontId="14" fillId="0" borderId="0" xfId="0" applyFont="1" applyFill="1" applyBorder="1"/>
    <xf numFmtId="0" fontId="31" fillId="0" borderId="0" xfId="0" applyFont="1" applyBorder="1" applyAlignment="1">
      <alignment horizontal="center"/>
    </xf>
    <xf numFmtId="0" fontId="31" fillId="0" borderId="0" xfId="0" applyFont="1" applyFill="1" applyBorder="1" applyAlignment="1">
      <alignment horizontal="center"/>
    </xf>
    <xf numFmtId="0" fontId="11" fillId="0" borderId="0" xfId="0" applyFont="1" applyFill="1" applyBorder="1" applyAlignment="1">
      <alignment horizontal="center"/>
    </xf>
    <xf numFmtId="1" fontId="11" fillId="0" borderId="0" xfId="0" applyNumberFormat="1" applyFont="1" applyFill="1" applyBorder="1" applyAlignment="1">
      <alignment horizontal="center"/>
    </xf>
    <xf numFmtId="2" fontId="11" fillId="0" borderId="0" xfId="0" applyNumberFormat="1" applyFont="1" applyFill="1" applyBorder="1" applyAlignment="1">
      <alignment horizontal="center"/>
    </xf>
    <xf numFmtId="0" fontId="2"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xf>
    <xf numFmtId="2" fontId="20" fillId="0" borderId="0" xfId="0" applyNumberFormat="1" applyFont="1" applyFill="1" applyBorder="1" applyAlignment="1">
      <alignment horizontal="center"/>
    </xf>
    <xf numFmtId="0" fontId="14" fillId="0" borderId="0" xfId="0" applyFont="1" applyAlignment="1">
      <alignment horizontal="center" vertical="center"/>
    </xf>
    <xf numFmtId="0" fontId="10" fillId="0" borderId="0" xfId="0" applyFont="1" applyAlignment="1">
      <alignment horizontal="center" vertical="center"/>
    </xf>
    <xf numFmtId="0" fontId="14" fillId="0" borderId="0" xfId="0" applyFont="1" applyAlignment="1">
      <alignment vertical="center" wrapText="1"/>
    </xf>
    <xf numFmtId="0" fontId="10" fillId="0" borderId="0" xfId="0" applyFont="1" applyAlignment="1">
      <alignment vertical="center"/>
    </xf>
    <xf numFmtId="0" fontId="20"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xf>
    <xf numFmtId="0" fontId="14" fillId="0" borderId="0" xfId="0" applyFont="1" applyBorder="1" applyAlignment="1">
      <alignment horizontal="left" vertical="center" wrapText="1"/>
    </xf>
    <xf numFmtId="0" fontId="14" fillId="0" borderId="0" xfId="0" applyFont="1" applyBorder="1" applyAlignment="1">
      <alignment horizontal="left" vertical="center"/>
    </xf>
    <xf numFmtId="0" fontId="10" fillId="0" borderId="0" xfId="0" applyFont="1" applyBorder="1" applyAlignment="1">
      <alignment horizontal="left" vertical="center"/>
    </xf>
    <xf numFmtId="0" fontId="20" fillId="0" borderId="5" xfId="0" applyFont="1" applyBorder="1" applyAlignment="1">
      <alignment horizontal="center" vertical="center"/>
    </xf>
    <xf numFmtId="0" fontId="21" fillId="0" borderId="5" xfId="0" applyFont="1" applyBorder="1" applyAlignment="1">
      <alignment horizontal="center" vertical="center"/>
    </xf>
    <xf numFmtId="0" fontId="20" fillId="0" borderId="5" xfId="0" applyFont="1" applyBorder="1" applyAlignment="1">
      <alignment horizontal="center" vertical="center" wrapText="1"/>
    </xf>
    <xf numFmtId="0" fontId="32" fillId="0" borderId="0" xfId="0" applyFont="1" applyAlignment="1">
      <alignment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vertical="center"/>
    </xf>
    <xf numFmtId="0" fontId="33" fillId="0" borderId="0" xfId="0" applyFont="1" applyAlignment="1">
      <alignment horizontal="center" vertical="center"/>
    </xf>
    <xf numFmtId="0" fontId="34" fillId="0" borderId="0" xfId="0" applyFont="1" applyAlignment="1">
      <alignment horizontal="right" vertical="center" wrapText="1"/>
    </xf>
    <xf numFmtId="0" fontId="14" fillId="0" borderId="0" xfId="0" applyFont="1" applyAlignment="1">
      <alignment horizontal="right" vertical="center" wrapText="1"/>
    </xf>
    <xf numFmtId="2" fontId="14" fillId="0" borderId="9" xfId="0" applyNumberFormat="1" applyFont="1" applyBorder="1" applyAlignment="1">
      <alignment horizontal="center" vertical="center"/>
    </xf>
    <xf numFmtId="2" fontId="10" fillId="0" borderId="0" xfId="0" applyNumberFormat="1" applyFont="1" applyAlignment="1">
      <alignment horizontal="center" vertical="center"/>
    </xf>
    <xf numFmtId="2" fontId="14" fillId="0" borderId="0" xfId="0" applyNumberFormat="1" applyFont="1" applyAlignment="1">
      <alignment horizontal="center" vertical="center"/>
    </xf>
    <xf numFmtId="0" fontId="20" fillId="0" borderId="0" xfId="0" applyFont="1" applyAlignment="1">
      <alignment vertical="center"/>
    </xf>
    <xf numFmtId="0" fontId="32" fillId="0" borderId="0" xfId="0" applyFont="1" applyAlignment="1">
      <alignment horizontal="center" vertical="center"/>
    </xf>
    <xf numFmtId="49" fontId="35" fillId="0" borderId="0" xfId="0" applyNumberFormat="1" applyFont="1" applyFill="1" applyAlignment="1">
      <alignment horizontal="center" vertical="center" wrapText="1"/>
    </xf>
    <xf numFmtId="49"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35" fillId="0" borderId="0" xfId="0" applyFont="1" applyFill="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center"/>
    </xf>
    <xf numFmtId="0" fontId="37" fillId="5" borderId="0" xfId="0" applyFont="1" applyFill="1" applyBorder="1" applyAlignment="1">
      <alignment horizontal="left"/>
    </xf>
    <xf numFmtId="0" fontId="37" fillId="0" borderId="0" xfId="0" applyFont="1" applyBorder="1"/>
    <xf numFmtId="0" fontId="37" fillId="0" borderId="0" xfId="0" applyFont="1" applyBorder="1" applyAlignment="1">
      <alignment horizontal="center"/>
    </xf>
    <xf numFmtId="1" fontId="37" fillId="0" borderId="0" xfId="0" applyNumberFormat="1" applyFont="1" applyBorder="1" applyAlignment="1">
      <alignment horizontal="center"/>
    </xf>
    <xf numFmtId="2" fontId="37" fillId="0" borderId="0" xfId="0" applyNumberFormat="1" applyFont="1" applyBorder="1" applyAlignment="1">
      <alignment horizontal="center"/>
    </xf>
    <xf numFmtId="2" fontId="37" fillId="0" borderId="0" xfId="0" applyNumberFormat="1" applyFont="1" applyBorder="1"/>
    <xf numFmtId="164" fontId="37" fillId="0" borderId="0" xfId="0" applyNumberFormat="1" applyFont="1" applyBorder="1" applyAlignment="1">
      <alignment horizontal="center"/>
    </xf>
    <xf numFmtId="0" fontId="39" fillId="0" borderId="0" xfId="0" applyFont="1" applyFill="1" applyBorder="1" applyAlignment="1">
      <alignment horizontal="center"/>
    </xf>
    <xf numFmtId="1" fontId="39" fillId="0" borderId="0" xfId="0" applyNumberFormat="1" applyFont="1" applyFill="1" applyBorder="1" applyAlignment="1">
      <alignment horizontal="center"/>
    </xf>
    <xf numFmtId="2" fontId="39" fillId="0" borderId="0" xfId="0" applyNumberFormat="1" applyFont="1" applyFill="1" applyBorder="1" applyAlignment="1">
      <alignment horizontal="center"/>
    </xf>
    <xf numFmtId="2" fontId="39" fillId="0" borderId="0" xfId="0" applyNumberFormat="1" applyFont="1" applyBorder="1" applyAlignment="1">
      <alignment horizontal="center" wrapText="1"/>
    </xf>
    <xf numFmtId="2" fontId="39" fillId="0" borderId="0" xfId="0" applyNumberFormat="1" applyFont="1" applyBorder="1" applyAlignment="1">
      <alignment horizontal="center"/>
    </xf>
    <xf numFmtId="164" fontId="39" fillId="0" borderId="0" xfId="0" applyNumberFormat="1" applyFont="1" applyBorder="1" applyAlignment="1">
      <alignment horizontal="center" wrapText="1"/>
    </xf>
    <xf numFmtId="164" fontId="39" fillId="0" borderId="0" xfId="0" applyNumberFormat="1" applyFont="1" applyBorder="1" applyAlignment="1">
      <alignment horizontal="center"/>
    </xf>
    <xf numFmtId="1" fontId="39" fillId="0" borderId="0" xfId="0" applyNumberFormat="1" applyFont="1" applyBorder="1" applyAlignment="1">
      <alignment horizontal="center" wrapText="1"/>
    </xf>
    <xf numFmtId="0" fontId="37" fillId="0" borderId="0" xfId="0" applyFont="1" applyFill="1" applyBorder="1" applyAlignment="1">
      <alignment horizontal="center"/>
    </xf>
    <xf numFmtId="2" fontId="37" fillId="0" borderId="0" xfId="0" applyNumberFormat="1" applyFont="1" applyFill="1" applyBorder="1" applyAlignment="1">
      <alignment horizontal="center"/>
    </xf>
    <xf numFmtId="2" fontId="38" fillId="0" borderId="0" xfId="0" applyNumberFormat="1" applyFont="1" applyBorder="1" applyAlignment="1">
      <alignment horizontal="center"/>
    </xf>
    <xf numFmtId="164" fontId="37" fillId="0" borderId="0" xfId="0" applyNumberFormat="1" applyFont="1" applyFill="1" applyBorder="1" applyAlignment="1">
      <alignment horizontal="center"/>
    </xf>
    <xf numFmtId="1" fontId="37" fillId="0" borderId="0" xfId="0" applyNumberFormat="1" applyFont="1" applyFill="1" applyBorder="1" applyAlignment="1">
      <alignment horizontal="center"/>
    </xf>
    <xf numFmtId="1" fontId="40" fillId="5" borderId="0" xfId="0" applyNumberFormat="1" applyFont="1" applyFill="1" applyBorder="1" applyAlignment="1">
      <alignment horizontal="center"/>
    </xf>
    <xf numFmtId="164" fontId="37" fillId="5" borderId="0" xfId="0" quotePrefix="1" applyNumberFormat="1" applyFont="1" applyFill="1" applyBorder="1" applyAlignment="1">
      <alignment horizontal="center"/>
    </xf>
    <xf numFmtId="0" fontId="37" fillId="5" borderId="0" xfId="0" applyFont="1" applyFill="1" applyBorder="1" applyAlignment="1">
      <alignment horizontal="center"/>
    </xf>
    <xf numFmtId="1" fontId="37" fillId="5" borderId="0" xfId="0" applyNumberFormat="1" applyFont="1" applyFill="1" applyBorder="1" applyAlignment="1">
      <alignment horizontal="center"/>
    </xf>
    <xf numFmtId="2" fontId="37" fillId="5" borderId="0" xfId="0" applyNumberFormat="1" applyFont="1" applyFill="1" applyBorder="1"/>
    <xf numFmtId="2" fontId="37" fillId="5" borderId="0" xfId="0" applyNumberFormat="1" applyFont="1" applyFill="1" applyBorder="1" applyAlignment="1">
      <alignment horizontal="center"/>
    </xf>
    <xf numFmtId="0" fontId="37" fillId="0" borderId="0" xfId="0" applyFont="1" applyFill="1" applyBorder="1"/>
    <xf numFmtId="0" fontId="37" fillId="6" borderId="0" xfId="0" applyFont="1" applyFill="1" applyBorder="1"/>
    <xf numFmtId="164" fontId="41" fillId="5" borderId="0" xfId="0" applyNumberFormat="1" applyFont="1" applyFill="1" applyBorder="1" applyAlignment="1">
      <alignment horizontal="center"/>
    </xf>
    <xf numFmtId="2" fontId="37" fillId="0" borderId="0" xfId="0" applyNumberFormat="1" applyFont="1" applyFill="1" applyBorder="1"/>
    <xf numFmtId="164" fontId="37" fillId="5" borderId="0" xfId="0" applyNumberFormat="1" applyFont="1" applyFill="1" applyBorder="1" applyAlignment="1">
      <alignment horizontal="center"/>
    </xf>
    <xf numFmtId="2" fontId="42" fillId="0" borderId="0" xfId="0" applyNumberFormat="1" applyFont="1" applyBorder="1" applyAlignment="1">
      <alignment horizontal="center"/>
    </xf>
    <xf numFmtId="0" fontId="39" fillId="0" borderId="0" xfId="0" applyFont="1" applyBorder="1"/>
    <xf numFmtId="165" fontId="37" fillId="0" borderId="0" xfId="0" applyNumberFormat="1" applyFont="1" applyBorder="1" applyAlignment="1">
      <alignment horizontal="center"/>
    </xf>
    <xf numFmtId="165" fontId="37" fillId="0" borderId="0" xfId="0" applyNumberFormat="1" applyFont="1" applyBorder="1"/>
    <xf numFmtId="0" fontId="37" fillId="7" borderId="0" xfId="0" applyFont="1" applyFill="1" applyBorder="1"/>
    <xf numFmtId="2" fontId="37" fillId="0" borderId="0" xfId="0" applyNumberFormat="1" applyFont="1" applyBorder="1" applyAlignment="1">
      <alignment horizontal="right"/>
    </xf>
    <xf numFmtId="2" fontId="38" fillId="0" borderId="0" xfId="0" applyNumberFormat="1" applyFont="1" applyFill="1" applyBorder="1" applyAlignment="1">
      <alignment horizontal="center"/>
    </xf>
    <xf numFmtId="1" fontId="40" fillId="0" borderId="0" xfId="0" applyNumberFormat="1" applyFont="1" applyFill="1" applyBorder="1" applyAlignment="1">
      <alignment horizontal="center"/>
    </xf>
    <xf numFmtId="2" fontId="37" fillId="4" borderId="0" xfId="0" applyNumberFormat="1" applyFont="1" applyFill="1" applyBorder="1" applyAlignment="1">
      <alignment horizontal="center"/>
    </xf>
    <xf numFmtId="164" fontId="37" fillId="4" borderId="0" xfId="0" applyNumberFormat="1" applyFont="1" applyFill="1" applyBorder="1" applyAlignment="1">
      <alignment horizontal="center"/>
    </xf>
    <xf numFmtId="1" fontId="37" fillId="4" borderId="0" xfId="0" applyNumberFormat="1" applyFont="1" applyFill="1" applyBorder="1" applyAlignment="1">
      <alignment horizontal="center"/>
    </xf>
    <xf numFmtId="0" fontId="38" fillId="0" borderId="0" xfId="0" applyFont="1" applyBorder="1" applyAlignment="1">
      <alignment horizontal="left"/>
    </xf>
    <xf numFmtId="0" fontId="43" fillId="0" borderId="0" xfId="0" applyFont="1" applyBorder="1" applyAlignment="1">
      <alignment horizontal="center"/>
    </xf>
    <xf numFmtId="0" fontId="43" fillId="0" borderId="0" xfId="0" applyFont="1" applyFill="1" applyBorder="1" applyAlignment="1">
      <alignment horizontal="center"/>
    </xf>
    <xf numFmtId="0" fontId="37" fillId="0" borderId="0" xfId="0" applyFont="1" applyBorder="1" applyAlignment="1">
      <alignment horizontal="center" wrapText="1"/>
    </xf>
    <xf numFmtId="0" fontId="42" fillId="0" borderId="0" xfId="0" applyFont="1" applyFill="1" applyBorder="1" applyAlignment="1">
      <alignment horizontal="center"/>
    </xf>
    <xf numFmtId="0" fontId="42" fillId="0" borderId="0" xfId="0" applyFont="1" applyFill="1" applyBorder="1" applyAlignment="1">
      <alignment horizontal="center" vertical="center"/>
    </xf>
    <xf numFmtId="14" fontId="10" fillId="0" borderId="0" xfId="0" applyNumberFormat="1" applyFont="1" applyAlignment="1">
      <alignment horizontal="center"/>
    </xf>
    <xf numFmtId="164" fontId="10" fillId="0" borderId="0" xfId="0" applyNumberFormat="1" applyFont="1" applyAlignment="1">
      <alignment horizontal="center"/>
    </xf>
    <xf numFmtId="20" fontId="10" fillId="0" borderId="0" xfId="0" applyNumberFormat="1" applyFont="1" applyAlignment="1">
      <alignment horizontal="center"/>
    </xf>
    <xf numFmtId="2" fontId="10" fillId="0" borderId="0" xfId="0" applyNumberFormat="1" applyFont="1" applyAlignment="1">
      <alignment horizontal="center"/>
    </xf>
    <xf numFmtId="164" fontId="12" fillId="0" borderId="0" xfId="0" applyNumberFormat="1" applyFont="1" applyAlignment="1">
      <alignment horizontal="center"/>
    </xf>
    <xf numFmtId="2" fontId="12" fillId="0" borderId="0" xfId="0" applyNumberFormat="1" applyFont="1" applyAlignment="1">
      <alignment horizontal="center"/>
    </xf>
    <xf numFmtId="167" fontId="10" fillId="0" borderId="0" xfId="0" applyNumberFormat="1" applyFont="1" applyAlignment="1">
      <alignment horizontal="center"/>
    </xf>
    <xf numFmtId="167" fontId="10" fillId="0" borderId="0" xfId="0" quotePrefix="1" applyNumberFormat="1" applyFont="1" applyAlignment="1">
      <alignment horizontal="center"/>
    </xf>
    <xf numFmtId="14" fontId="14" fillId="0" borderId="0" xfId="0" applyNumberFormat="1" applyFont="1" applyAlignment="1">
      <alignment horizontal="center"/>
    </xf>
    <xf numFmtId="20" fontId="14" fillId="0" borderId="0" xfId="0" applyNumberFormat="1" applyFont="1" applyAlignment="1">
      <alignment horizontal="center"/>
    </xf>
    <xf numFmtId="164" fontId="14" fillId="0" borderId="0" xfId="0" applyNumberFormat="1" applyFont="1" applyAlignment="1">
      <alignment horizontal="center"/>
    </xf>
    <xf numFmtId="2" fontId="14" fillId="0" borderId="0" xfId="0" applyNumberFormat="1" applyFont="1" applyAlignment="1">
      <alignment horizontal="center"/>
    </xf>
    <xf numFmtId="167" fontId="14" fillId="0" borderId="0" xfId="0" applyNumberFormat="1" applyFont="1" applyAlignment="1">
      <alignment horizontal="center"/>
    </xf>
    <xf numFmtId="0" fontId="14" fillId="0" borderId="0" xfId="0" applyFont="1" applyAlignment="1">
      <alignment horizontal="center"/>
    </xf>
    <xf numFmtId="164" fontId="20" fillId="0" borderId="0" xfId="0" applyNumberFormat="1" applyFont="1" applyAlignment="1">
      <alignment horizontal="center"/>
    </xf>
    <xf numFmtId="1" fontId="10" fillId="0" borderId="0" xfId="0" applyNumberFormat="1" applyFont="1" applyAlignment="1">
      <alignment horizontal="center"/>
    </xf>
    <xf numFmtId="165" fontId="10" fillId="0" borderId="0" xfId="0" applyNumberFormat="1" applyFont="1" applyAlignment="1">
      <alignment horizontal="center"/>
    </xf>
    <xf numFmtId="166" fontId="10" fillId="0" borderId="0" xfId="0" applyNumberFormat="1" applyFont="1" applyAlignment="1">
      <alignment horizontal="center"/>
    </xf>
    <xf numFmtId="2" fontId="17" fillId="0" borderId="0" xfId="0" applyNumberFormat="1" applyFont="1" applyAlignment="1">
      <alignment horizontal="center"/>
    </xf>
    <xf numFmtId="164" fontId="17" fillId="0" borderId="0" xfId="0" applyNumberFormat="1" applyFont="1" applyAlignment="1">
      <alignment horizontal="center"/>
    </xf>
    <xf numFmtId="1" fontId="17" fillId="0" borderId="0" xfId="0" applyNumberFormat="1" applyFont="1" applyAlignment="1">
      <alignment horizontal="center"/>
    </xf>
    <xf numFmtId="165" fontId="17" fillId="0" borderId="0" xfId="0" applyNumberFormat="1" applyFont="1" applyAlignment="1">
      <alignment horizontal="center"/>
    </xf>
    <xf numFmtId="0" fontId="17" fillId="0" borderId="0" xfId="0" applyFont="1" applyAlignment="1">
      <alignment horizontal="center"/>
    </xf>
    <xf numFmtId="165" fontId="12" fillId="0" borderId="0" xfId="0" applyNumberFormat="1" applyFont="1" applyAlignment="1">
      <alignment horizontal="center"/>
    </xf>
    <xf numFmtId="165" fontId="18" fillId="0" borderId="0" xfId="0" applyNumberFormat="1" applyFont="1" applyAlignment="1">
      <alignment horizontal="center"/>
    </xf>
    <xf numFmtId="1" fontId="12" fillId="0" borderId="0" xfId="0" applyNumberFormat="1" applyFont="1" applyAlignment="1">
      <alignment horizontal="center"/>
    </xf>
    <xf numFmtId="166" fontId="12" fillId="0" borderId="0" xfId="0" applyNumberFormat="1" applyFont="1" applyAlignment="1">
      <alignment horizontal="center"/>
    </xf>
    <xf numFmtId="2" fontId="20" fillId="0" borderId="0" xfId="0" applyNumberFormat="1" applyFont="1" applyAlignment="1">
      <alignment horizontal="center"/>
    </xf>
    <xf numFmtId="0" fontId="12" fillId="0" borderId="0" xfId="0" applyFont="1" applyAlignment="1">
      <alignment horizontal="center"/>
    </xf>
    <xf numFmtId="1" fontId="11" fillId="0" borderId="0" xfId="0" applyNumberFormat="1" applyFont="1" applyAlignment="1">
      <alignment horizontal="center"/>
    </xf>
    <xf numFmtId="2" fontId="21" fillId="0" borderId="0" xfId="0" applyNumberFormat="1" applyFont="1" applyAlignment="1">
      <alignment horizontal="center"/>
    </xf>
    <xf numFmtId="0" fontId="1" fillId="0" borderId="0" xfId="0" applyFont="1" applyAlignment="1">
      <alignment horizontal="left"/>
    </xf>
    <xf numFmtId="164" fontId="10" fillId="0" borderId="0" xfId="0" applyNumberFormat="1" applyFont="1" applyAlignment="1">
      <alignment horizontal="center"/>
    </xf>
    <xf numFmtId="1" fontId="10" fillId="0" borderId="0" xfId="0" applyNumberFormat="1" applyFont="1" applyAlignment="1">
      <alignment horizontal="center"/>
    </xf>
    <xf numFmtId="165" fontId="19" fillId="0" borderId="0" xfId="0" applyNumberFormat="1" applyFont="1" applyAlignment="1">
      <alignment horizontal="center"/>
    </xf>
    <xf numFmtId="165" fontId="15" fillId="0" borderId="0" xfId="0" applyNumberFormat="1" applyFont="1" applyAlignment="1">
      <alignment horizontal="center"/>
    </xf>
    <xf numFmtId="165" fontId="10" fillId="0" borderId="0" xfId="0" applyNumberFormat="1" applyFont="1" applyFill="1" applyAlignment="1">
      <alignment horizontal="center"/>
    </xf>
    <xf numFmtId="20" fontId="19" fillId="0" borderId="0" xfId="0" applyNumberFormat="1" applyFont="1" applyAlignment="1">
      <alignment horizontal="center"/>
    </xf>
    <xf numFmtId="1" fontId="10" fillId="0" borderId="0" xfId="0" applyNumberFormat="1" applyFont="1" applyFill="1" applyAlignment="1">
      <alignment horizontal="center"/>
    </xf>
    <xf numFmtId="14" fontId="14" fillId="0" borderId="0" xfId="0" applyNumberFormat="1" applyFont="1" applyFill="1" applyAlignment="1">
      <alignment horizontal="center"/>
    </xf>
    <xf numFmtId="165" fontId="19" fillId="0" borderId="0" xfId="0" applyNumberFormat="1" applyFont="1" applyFill="1" applyAlignment="1">
      <alignment horizontal="center"/>
    </xf>
    <xf numFmtId="165" fontId="15" fillId="0" borderId="0" xfId="0" applyNumberFormat="1" applyFont="1" applyFill="1" applyAlignment="1">
      <alignment horizontal="center"/>
    </xf>
    <xf numFmtId="165" fontId="12" fillId="0" borderId="0" xfId="0" applyNumberFormat="1" applyFont="1" applyFill="1" applyAlignment="1">
      <alignment horizontal="center"/>
    </xf>
    <xf numFmtId="165" fontId="18" fillId="0" borderId="0" xfId="0" applyNumberFormat="1" applyFont="1" applyFill="1" applyAlignment="1">
      <alignment horizontal="center"/>
    </xf>
    <xf numFmtId="164" fontId="10" fillId="0" borderId="0" xfId="0" applyNumberFormat="1" applyFont="1" applyFill="1" applyAlignment="1">
      <alignment horizontal="center"/>
    </xf>
    <xf numFmtId="164" fontId="12" fillId="0" borderId="0" xfId="0" applyNumberFormat="1" applyFont="1" applyFill="1" applyAlignment="1">
      <alignment horizontal="center"/>
    </xf>
    <xf numFmtId="1" fontId="12" fillId="0" borderId="0" xfId="0" applyNumberFormat="1" applyFont="1" applyFill="1" applyAlignment="1">
      <alignment horizontal="center"/>
    </xf>
    <xf numFmtId="165" fontId="14" fillId="0" borderId="0" xfId="0" applyNumberFormat="1" applyFont="1" applyFill="1" applyAlignment="1">
      <alignment horizontal="center"/>
    </xf>
    <xf numFmtId="0" fontId="14" fillId="0" borderId="0" xfId="0" applyFont="1" applyAlignment="1">
      <alignment vertical="center" wrapText="1"/>
    </xf>
    <xf numFmtId="0" fontId="10" fillId="0" borderId="0" xfId="0" quotePrefix="1" applyFont="1" applyAlignment="1">
      <alignment horizontal="center" vertical="center"/>
    </xf>
    <xf numFmtId="0" fontId="14" fillId="0" borderId="0" xfId="0" quotePrefix="1" applyFont="1" applyAlignment="1">
      <alignment horizontal="center" vertical="center"/>
    </xf>
    <xf numFmtId="0" fontId="10" fillId="0" borderId="0" xfId="0" quotePrefix="1" applyFont="1" applyAlignment="1">
      <alignment horizontal="right" vertical="center"/>
    </xf>
    <xf numFmtId="0" fontId="14" fillId="0" borderId="0" xfId="0" quotePrefix="1" applyFont="1" applyAlignment="1">
      <alignment horizontal="right" vertical="center"/>
    </xf>
    <xf numFmtId="166" fontId="10" fillId="3" borderId="0" xfId="0" applyNumberFormat="1" applyFont="1" applyFill="1" applyAlignment="1">
      <alignment horizontal="center" vertical="center"/>
    </xf>
    <xf numFmtId="166" fontId="10" fillId="0" borderId="0" xfId="0" applyNumberFormat="1" applyFont="1" applyFill="1" applyAlignment="1">
      <alignment horizontal="center" vertical="center"/>
    </xf>
    <xf numFmtId="166" fontId="14" fillId="0" borderId="0" xfId="0" applyNumberFormat="1" applyFont="1" applyFill="1" applyAlignment="1">
      <alignment horizontal="center" vertical="center"/>
    </xf>
    <xf numFmtId="166" fontId="21" fillId="8" borderId="0" xfId="0" applyNumberFormat="1" applyFont="1" applyFill="1" applyAlignment="1">
      <alignment horizontal="center" vertical="center"/>
    </xf>
    <xf numFmtId="166" fontId="20" fillId="8" borderId="0" xfId="0" applyNumberFormat="1" applyFont="1" applyFill="1" applyAlignment="1">
      <alignment horizontal="center" vertical="center"/>
    </xf>
    <xf numFmtId="165" fontId="37" fillId="0" borderId="0" xfId="0" applyNumberFormat="1" applyFont="1" applyFill="1" applyBorder="1" applyAlignment="1">
      <alignment horizontal="center"/>
    </xf>
    <xf numFmtId="165" fontId="39" fillId="0" borderId="0" xfId="0" applyNumberFormat="1" applyFont="1" applyFill="1" applyBorder="1" applyAlignment="1">
      <alignment horizontal="center" wrapText="1"/>
    </xf>
    <xf numFmtId="165" fontId="38" fillId="0" borderId="0" xfId="0" applyNumberFormat="1" applyFont="1" applyBorder="1" applyAlignment="1">
      <alignment horizontal="center"/>
    </xf>
    <xf numFmtId="165" fontId="42" fillId="0" borderId="0" xfId="0" applyNumberFormat="1" applyFont="1" applyFill="1" applyBorder="1" applyAlignment="1">
      <alignment horizontal="center"/>
    </xf>
    <xf numFmtId="165" fontId="42" fillId="7" borderId="0" xfId="0" applyNumberFormat="1" applyFont="1" applyFill="1" applyBorder="1" applyAlignment="1">
      <alignment horizontal="center"/>
    </xf>
    <xf numFmtId="165" fontId="42" fillId="0" borderId="0" xfId="0" applyNumberFormat="1" applyFont="1" applyBorder="1" applyAlignment="1">
      <alignment horizontal="center"/>
    </xf>
    <xf numFmtId="165" fontId="44" fillId="0" borderId="0" xfId="0" applyNumberFormat="1" applyFont="1" applyBorder="1" applyAlignment="1">
      <alignment horizontal="left"/>
    </xf>
    <xf numFmtId="2" fontId="11" fillId="0" borderId="0" xfId="0" applyNumberFormat="1" applyFont="1" applyBorder="1"/>
    <xf numFmtId="0" fontId="45" fillId="0" borderId="0" xfId="0" applyFont="1" applyBorder="1" applyAlignment="1">
      <alignment horizontal="center"/>
    </xf>
    <xf numFmtId="0" fontId="45" fillId="0" borderId="0" xfId="0" applyFont="1" applyFill="1" applyBorder="1" applyAlignment="1">
      <alignment horizontal="center"/>
    </xf>
    <xf numFmtId="0" fontId="39" fillId="0" borderId="0" xfId="0" applyFont="1" applyBorder="1" applyAlignment="1">
      <alignment horizontal="center"/>
    </xf>
    <xf numFmtId="0" fontId="42" fillId="0" borderId="0" xfId="0" applyFont="1"/>
    <xf numFmtId="2" fontId="42" fillId="0" borderId="0" xfId="0" applyNumberFormat="1" applyFont="1"/>
    <xf numFmtId="0" fontId="42" fillId="0" borderId="0" xfId="0" applyFont="1" applyAlignment="1">
      <alignment horizontal="center"/>
    </xf>
    <xf numFmtId="1" fontId="38" fillId="0" borderId="0" xfId="0" applyNumberFormat="1" applyFont="1"/>
    <xf numFmtId="1" fontId="38" fillId="0" borderId="0" xfId="0" applyNumberFormat="1" applyFont="1" applyFill="1" applyBorder="1" applyAlignment="1">
      <alignment horizontal="center"/>
    </xf>
    <xf numFmtId="0" fontId="38" fillId="0" borderId="0" xfId="0" applyFont="1" applyFill="1" applyBorder="1" applyAlignment="1">
      <alignment horizontal="center"/>
    </xf>
    <xf numFmtId="2" fontId="38" fillId="0" borderId="0" xfId="0" applyNumberFormat="1" applyFont="1"/>
    <xf numFmtId="1" fontId="10" fillId="0" borderId="0" xfId="0" applyNumberFormat="1" applyFont="1" applyFill="1" applyAlignment="1">
      <alignment horizontal="center"/>
    </xf>
    <xf numFmtId="1" fontId="10" fillId="0" borderId="0" xfId="0" applyNumberFormat="1" applyFont="1" applyAlignment="1">
      <alignment horizontal="center"/>
    </xf>
    <xf numFmtId="0" fontId="10" fillId="0" borderId="0" xfId="0" applyFont="1" applyAlignment="1">
      <alignment horizontal="center"/>
    </xf>
    <xf numFmtId="164" fontId="10" fillId="0" borderId="0" xfId="0" applyNumberFormat="1"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9" fillId="0" borderId="0" xfId="0" applyFont="1" applyAlignment="1">
      <alignment horizontal="center"/>
    </xf>
    <xf numFmtId="2" fontId="14" fillId="0" borderId="0" xfId="0" applyNumberFormat="1" applyFont="1" applyBorder="1" applyAlignment="1">
      <alignment horizontal="center"/>
    </xf>
    <xf numFmtId="0" fontId="14" fillId="0" borderId="0" xfId="0" applyFont="1" applyBorder="1" applyAlignment="1">
      <alignment horizontal="center"/>
    </xf>
    <xf numFmtId="0" fontId="23" fillId="0" borderId="0" xfId="0" applyFont="1" applyFill="1" applyBorder="1" applyAlignment="1">
      <alignment horizontal="center" vertical="center"/>
    </xf>
    <xf numFmtId="2" fontId="23" fillId="0" borderId="0" xfId="0" applyNumberFormat="1" applyFont="1" applyFill="1" applyBorder="1" applyAlignment="1">
      <alignment horizontal="center" vertical="center"/>
    </xf>
    <xf numFmtId="2" fontId="24" fillId="0" borderId="0" xfId="0" applyNumberFormat="1" applyFont="1" applyFill="1" applyBorder="1" applyAlignment="1">
      <alignment horizontal="center" vertical="center"/>
    </xf>
    <xf numFmtId="0" fontId="42" fillId="0" borderId="0" xfId="0" applyFont="1" applyFill="1" applyBorder="1" applyAlignment="1">
      <alignment horizontal="center"/>
    </xf>
    <xf numFmtId="0" fontId="14" fillId="0" borderId="0" xfId="0" applyFont="1" applyFill="1" applyBorder="1" applyAlignment="1">
      <alignment horizontal="center"/>
    </xf>
    <xf numFmtId="0" fontId="14" fillId="0" borderId="0" xfId="0" applyFont="1" applyAlignment="1">
      <alignment vertical="center" wrapText="1"/>
    </xf>
    <xf numFmtId="0" fontId="10"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5CB0-9E67-4F5D-BE0F-5748ECE3AE0F}">
  <dimension ref="A1:BB148"/>
  <sheetViews>
    <sheetView zoomScaleNormal="100" workbookViewId="0">
      <pane ySplit="3" topLeftCell="A4" activePane="bottomLeft" state="frozen"/>
      <selection pane="bottomLeft" activeCell="AK136" sqref="AK136"/>
    </sheetView>
  </sheetViews>
  <sheetFormatPr defaultRowHeight="15" x14ac:dyDescent="0.25"/>
  <cols>
    <col min="1" max="1" width="13.7109375" style="117" customWidth="1"/>
    <col min="2" max="7" width="10.7109375" style="117" customWidth="1"/>
    <col min="8" max="8" width="4.5703125" style="84" customWidth="1"/>
    <col min="9" max="9" width="8.42578125" style="84" bestFit="1" customWidth="1"/>
    <col min="10" max="10" width="9" style="84" bestFit="1" customWidth="1"/>
    <col min="11" max="11" width="10" style="84" bestFit="1" customWidth="1"/>
    <col min="12" max="12" width="4.140625" style="84" bestFit="1" customWidth="1"/>
    <col min="13" max="18" width="10" style="167" bestFit="1" customWidth="1"/>
    <col min="19" max="22" width="8.5703125" style="167" bestFit="1" customWidth="1"/>
    <col min="23" max="24" width="8.5703125" style="210" bestFit="1" customWidth="1"/>
    <col min="25" max="28" width="8.5703125" style="181" bestFit="1" customWidth="1"/>
    <col min="29" max="30" width="8.5703125" style="204" bestFit="1" customWidth="1"/>
    <col min="31" max="48" width="9.85546875" style="202" bestFit="1" customWidth="1"/>
    <col min="49" max="54" width="8.5703125" style="199" bestFit="1" customWidth="1"/>
    <col min="55" max="16384" width="9.140625" style="117"/>
  </cols>
  <sheetData>
    <row r="1" spans="1:54" ht="15.75" thickBot="1" x14ac:dyDescent="0.3">
      <c r="A1" s="4" t="s">
        <v>900</v>
      </c>
    </row>
    <row r="2" spans="1:54" ht="16.5" thickTop="1" thickBot="1" x14ac:dyDescent="0.3">
      <c r="A2" s="5" t="s">
        <v>922</v>
      </c>
      <c r="B2" s="246" t="s">
        <v>1</v>
      </c>
      <c r="C2" s="246"/>
      <c r="D2" s="246" t="s">
        <v>2</v>
      </c>
      <c r="E2" s="246"/>
      <c r="F2" s="246" t="s">
        <v>3</v>
      </c>
      <c r="G2" s="246"/>
      <c r="I2" s="84" t="s">
        <v>845</v>
      </c>
      <c r="J2" s="166" t="s">
        <v>846</v>
      </c>
      <c r="K2" s="167" t="s">
        <v>847</v>
      </c>
      <c r="L2" s="84" t="s">
        <v>848</v>
      </c>
      <c r="M2" s="245" t="s">
        <v>863</v>
      </c>
      <c r="N2" s="245"/>
      <c r="O2" s="245"/>
      <c r="P2" s="245"/>
      <c r="Q2" s="245"/>
      <c r="R2" s="245"/>
      <c r="S2" s="245" t="s">
        <v>14</v>
      </c>
      <c r="T2" s="245"/>
      <c r="U2" s="245"/>
      <c r="V2" s="245"/>
      <c r="W2" s="245"/>
      <c r="X2" s="245"/>
      <c r="Y2" s="243" t="s">
        <v>56</v>
      </c>
      <c r="Z2" s="243"/>
      <c r="AA2" s="243"/>
      <c r="AB2" s="243"/>
      <c r="AC2" s="243"/>
      <c r="AD2" s="243"/>
      <c r="AE2" s="242" t="s">
        <v>74</v>
      </c>
      <c r="AF2" s="242"/>
      <c r="AG2" s="242"/>
      <c r="AH2" s="242"/>
      <c r="AI2" s="242"/>
      <c r="AJ2" s="242"/>
      <c r="AK2" s="242" t="s">
        <v>77</v>
      </c>
      <c r="AL2" s="242"/>
      <c r="AM2" s="242"/>
      <c r="AN2" s="242"/>
      <c r="AO2" s="242"/>
      <c r="AP2" s="242"/>
      <c r="AQ2" s="242" t="s">
        <v>82</v>
      </c>
      <c r="AR2" s="242"/>
      <c r="AS2" s="242"/>
      <c r="AT2" s="242"/>
      <c r="AU2" s="242"/>
      <c r="AV2" s="242"/>
      <c r="AW2" s="243" t="s">
        <v>86</v>
      </c>
      <c r="AX2" s="243"/>
      <c r="AY2" s="243"/>
      <c r="AZ2" s="243"/>
      <c r="BA2" s="243"/>
      <c r="BB2" s="243"/>
    </row>
    <row r="3" spans="1:54" ht="15.75" thickBot="1" x14ac:dyDescent="0.3">
      <c r="A3" s="116" t="s">
        <v>0</v>
      </c>
      <c r="B3" s="79" t="s">
        <v>4</v>
      </c>
      <c r="C3" s="1" t="s">
        <v>5</v>
      </c>
      <c r="D3" s="79" t="s">
        <v>4</v>
      </c>
      <c r="E3" s="79" t="s">
        <v>5</v>
      </c>
      <c r="F3" s="79" t="s">
        <v>4</v>
      </c>
      <c r="G3" s="79" t="s">
        <v>5</v>
      </c>
      <c r="I3" s="244" t="s">
        <v>849</v>
      </c>
      <c r="J3" s="244"/>
      <c r="K3" s="244"/>
      <c r="L3" s="244"/>
      <c r="M3" s="167" t="s">
        <v>856</v>
      </c>
      <c r="N3" s="167" t="s">
        <v>857</v>
      </c>
      <c r="O3" s="167" t="s">
        <v>858</v>
      </c>
      <c r="P3" s="167" t="s">
        <v>859</v>
      </c>
      <c r="Q3" s="167" t="s">
        <v>860</v>
      </c>
      <c r="R3" s="167" t="s">
        <v>861</v>
      </c>
      <c r="S3" s="167" t="s">
        <v>856</v>
      </c>
      <c r="T3" s="167" t="s">
        <v>857</v>
      </c>
      <c r="U3" s="167" t="s">
        <v>858</v>
      </c>
      <c r="V3" s="167" t="s">
        <v>859</v>
      </c>
      <c r="W3" s="210" t="s">
        <v>860</v>
      </c>
      <c r="X3" s="210" t="s">
        <v>861</v>
      </c>
      <c r="Y3" s="181" t="s">
        <v>856</v>
      </c>
      <c r="Z3" s="181" t="s">
        <v>857</v>
      </c>
      <c r="AA3" s="181" t="s">
        <v>858</v>
      </c>
      <c r="AB3" s="181" t="s">
        <v>859</v>
      </c>
      <c r="AC3" s="204" t="s">
        <v>860</v>
      </c>
      <c r="AD3" s="204" t="s">
        <v>861</v>
      </c>
      <c r="AE3" s="202" t="s">
        <v>856</v>
      </c>
      <c r="AF3" s="202" t="s">
        <v>857</v>
      </c>
      <c r="AG3" s="202" t="s">
        <v>858</v>
      </c>
      <c r="AH3" s="202" t="s">
        <v>859</v>
      </c>
      <c r="AI3" s="202" t="s">
        <v>860</v>
      </c>
      <c r="AJ3" s="202" t="s">
        <v>861</v>
      </c>
      <c r="AK3" s="202" t="s">
        <v>856</v>
      </c>
      <c r="AL3" s="202" t="s">
        <v>857</v>
      </c>
      <c r="AM3" s="202" t="s">
        <v>858</v>
      </c>
      <c r="AN3" s="202" t="s">
        <v>859</v>
      </c>
      <c r="AO3" s="202" t="s">
        <v>860</v>
      </c>
      <c r="AP3" s="202" t="s">
        <v>861</v>
      </c>
      <c r="AQ3" s="202" t="s">
        <v>856</v>
      </c>
      <c r="AR3" s="202" t="s">
        <v>857</v>
      </c>
      <c r="AS3" s="202" t="s">
        <v>858</v>
      </c>
      <c r="AT3" s="202" t="s">
        <v>859</v>
      </c>
      <c r="AU3" s="202" t="s">
        <v>860</v>
      </c>
      <c r="AV3" s="202" t="s">
        <v>861</v>
      </c>
      <c r="AW3" s="199" t="s">
        <v>856</v>
      </c>
      <c r="AX3" s="199" t="s">
        <v>857</v>
      </c>
      <c r="AY3" s="199" t="s">
        <v>858</v>
      </c>
      <c r="AZ3" s="199" t="s">
        <v>859</v>
      </c>
      <c r="BA3" s="199" t="s">
        <v>860</v>
      </c>
      <c r="BB3" s="199" t="s">
        <v>861</v>
      </c>
    </row>
    <row r="4" spans="1:54" ht="15.75" x14ac:dyDescent="0.25">
      <c r="A4" s="81" t="s">
        <v>6</v>
      </c>
      <c r="B4" s="81" t="s">
        <v>7</v>
      </c>
      <c r="C4" s="81" t="s">
        <v>862</v>
      </c>
      <c r="D4" s="81" t="s">
        <v>8</v>
      </c>
      <c r="E4" s="81" t="s">
        <v>9</v>
      </c>
      <c r="F4" s="81" t="s">
        <v>937</v>
      </c>
      <c r="G4" s="81" t="s">
        <v>938</v>
      </c>
      <c r="I4" s="166">
        <v>42857</v>
      </c>
      <c r="J4" s="168">
        <v>0.36388888888888887</v>
      </c>
      <c r="K4" s="167">
        <v>145.55330000000001</v>
      </c>
      <c r="L4" s="169">
        <v>1.4867999999999999</v>
      </c>
      <c r="M4" s="166">
        <v>42857</v>
      </c>
      <c r="N4" s="166">
        <v>42864</v>
      </c>
      <c r="O4" s="166">
        <v>42934</v>
      </c>
      <c r="P4" s="166">
        <v>42941</v>
      </c>
      <c r="Q4" s="174">
        <v>42989</v>
      </c>
      <c r="R4" s="174">
        <v>42991</v>
      </c>
      <c r="S4" s="166">
        <v>42857</v>
      </c>
      <c r="T4" s="166">
        <v>42864</v>
      </c>
      <c r="U4" s="166">
        <v>42934</v>
      </c>
      <c r="V4" s="166">
        <v>42941</v>
      </c>
      <c r="W4" s="205">
        <v>42989</v>
      </c>
      <c r="X4" s="205">
        <v>42991</v>
      </c>
      <c r="Y4" s="174">
        <v>42857</v>
      </c>
      <c r="Z4" s="174">
        <v>42864</v>
      </c>
      <c r="AA4" s="174">
        <v>42934</v>
      </c>
      <c r="AB4" s="174">
        <v>42941</v>
      </c>
      <c r="AC4" s="205">
        <v>42989</v>
      </c>
      <c r="AD4" s="205">
        <v>42991</v>
      </c>
      <c r="AE4" s="205">
        <v>42857</v>
      </c>
      <c r="AF4" s="205">
        <v>42864</v>
      </c>
      <c r="AG4" s="205">
        <v>42934</v>
      </c>
      <c r="AH4" s="205">
        <v>42941</v>
      </c>
      <c r="AI4" s="205">
        <v>42989</v>
      </c>
      <c r="AJ4" s="205">
        <v>42991</v>
      </c>
      <c r="AK4" s="205">
        <v>42857</v>
      </c>
      <c r="AL4" s="205">
        <v>42864</v>
      </c>
      <c r="AM4" s="205">
        <v>42934</v>
      </c>
      <c r="AN4" s="205">
        <v>42941</v>
      </c>
      <c r="AO4" s="205">
        <v>42989</v>
      </c>
      <c r="AP4" s="205">
        <v>42991</v>
      </c>
      <c r="AQ4" s="205">
        <v>42857</v>
      </c>
      <c r="AR4" s="205">
        <v>42864</v>
      </c>
      <c r="AS4" s="205">
        <v>42934</v>
      </c>
      <c r="AT4" s="205">
        <v>42941</v>
      </c>
      <c r="AU4" s="205">
        <v>42989</v>
      </c>
      <c r="AV4" s="205">
        <v>42991</v>
      </c>
      <c r="AW4" s="174">
        <v>42857</v>
      </c>
      <c r="AX4" s="174">
        <v>42864</v>
      </c>
      <c r="AY4" s="174">
        <v>42934</v>
      </c>
      <c r="AZ4" s="174">
        <v>42941</v>
      </c>
      <c r="BA4" s="174">
        <v>42989</v>
      </c>
      <c r="BB4" s="174">
        <v>42991</v>
      </c>
    </row>
    <row r="5" spans="1:54" x14ac:dyDescent="0.25">
      <c r="A5" s="83" t="s">
        <v>10</v>
      </c>
      <c r="B5" s="83" t="s">
        <v>843</v>
      </c>
      <c r="C5" s="83" t="s">
        <v>844</v>
      </c>
      <c r="D5" s="83" t="s">
        <v>11</v>
      </c>
      <c r="E5" s="83" t="s">
        <v>12</v>
      </c>
      <c r="F5" s="83" t="s">
        <v>842</v>
      </c>
      <c r="G5" s="83" t="s">
        <v>13</v>
      </c>
      <c r="I5" s="166">
        <v>42857</v>
      </c>
      <c r="J5" s="168">
        <v>0.36458333333333331</v>
      </c>
      <c r="K5" s="167">
        <v>145.25399999999999</v>
      </c>
      <c r="L5" s="169">
        <v>1.4690000000000001</v>
      </c>
      <c r="M5" s="166">
        <v>42858</v>
      </c>
      <c r="N5" s="166">
        <v>42865</v>
      </c>
      <c r="O5" s="166">
        <v>42935</v>
      </c>
      <c r="P5" s="166">
        <v>42942</v>
      </c>
      <c r="Q5" s="174">
        <v>42990</v>
      </c>
      <c r="R5" s="174">
        <v>42992</v>
      </c>
      <c r="S5" s="166">
        <v>42858</v>
      </c>
      <c r="T5" s="166">
        <v>42865</v>
      </c>
      <c r="U5" s="166">
        <v>42935</v>
      </c>
      <c r="V5" s="166">
        <v>42942</v>
      </c>
      <c r="W5" s="205">
        <v>42990</v>
      </c>
      <c r="X5" s="205">
        <v>42992</v>
      </c>
      <c r="Y5" s="174">
        <v>42858</v>
      </c>
      <c r="Z5" s="174">
        <v>42865</v>
      </c>
      <c r="AA5" s="174">
        <v>42935</v>
      </c>
      <c r="AB5" s="174">
        <v>42942</v>
      </c>
      <c r="AC5" s="205">
        <v>42990</v>
      </c>
      <c r="AD5" s="205">
        <v>42992</v>
      </c>
      <c r="AE5" s="202">
        <v>0.13500000000000001</v>
      </c>
      <c r="AF5" s="202">
        <v>5.8079999999999998</v>
      </c>
      <c r="AG5" s="202">
        <v>3.5999999999999997E-2</v>
      </c>
      <c r="AH5" s="202">
        <v>1.2909999999999999</v>
      </c>
      <c r="AI5" s="202">
        <v>3.1E-2</v>
      </c>
      <c r="AJ5" s="213">
        <v>2.0129999999999999</v>
      </c>
      <c r="AK5" s="202">
        <v>0</v>
      </c>
      <c r="AL5" s="202">
        <v>1.1819999999999999</v>
      </c>
      <c r="AM5" s="202">
        <v>0</v>
      </c>
      <c r="AN5" s="202">
        <v>0.314</v>
      </c>
      <c r="AO5" s="202">
        <v>0</v>
      </c>
      <c r="AP5" s="213">
        <v>0.875</v>
      </c>
      <c r="AQ5" s="202">
        <v>0.13500000000000001</v>
      </c>
      <c r="AR5" s="202">
        <v>6.9690000000000003</v>
      </c>
      <c r="AS5" s="202">
        <v>3.5999999999999997E-2</v>
      </c>
      <c r="AT5" s="202">
        <v>1.6020000000000001</v>
      </c>
      <c r="AU5" s="202">
        <v>3.1E-2</v>
      </c>
      <c r="AV5" s="213">
        <v>2.875</v>
      </c>
      <c r="AW5" s="174">
        <v>42858</v>
      </c>
      <c r="AX5" s="174">
        <v>42865</v>
      </c>
      <c r="AY5" s="174">
        <v>42935</v>
      </c>
      <c r="AZ5" s="174">
        <v>42942</v>
      </c>
      <c r="BA5" s="174">
        <v>42990</v>
      </c>
      <c r="BB5" s="174">
        <v>42992</v>
      </c>
    </row>
    <row r="6" spans="1:54" x14ac:dyDescent="0.25">
      <c r="A6" s="81" t="s">
        <v>14</v>
      </c>
      <c r="B6" s="81" t="s">
        <v>15</v>
      </c>
      <c r="C6" s="81" t="s">
        <v>16</v>
      </c>
      <c r="D6" s="81" t="s">
        <v>17</v>
      </c>
      <c r="E6" s="81" t="s">
        <v>18</v>
      </c>
      <c r="F6" s="81" t="s">
        <v>939</v>
      </c>
      <c r="G6" s="81" t="s">
        <v>940</v>
      </c>
      <c r="I6" s="166">
        <v>42857</v>
      </c>
      <c r="J6" s="168">
        <v>0.36527777777777781</v>
      </c>
      <c r="K6" s="167">
        <v>168.93199999999999</v>
      </c>
      <c r="L6" s="169">
        <v>1.4709000000000001</v>
      </c>
      <c r="M6" s="167">
        <v>20.592532753119265</v>
      </c>
      <c r="N6" s="167">
        <v>1.8964153644313317</v>
      </c>
      <c r="O6" s="167">
        <v>23.335587836217528</v>
      </c>
      <c r="P6" s="167">
        <v>3.1473439206785656</v>
      </c>
      <c r="Q6" s="167">
        <v>14.585362725092764</v>
      </c>
      <c r="R6" s="167">
        <v>2.6388020708229121</v>
      </c>
      <c r="S6" s="167">
        <v>52.057000000000002</v>
      </c>
      <c r="T6" s="167">
        <v>16.741</v>
      </c>
      <c r="U6" s="167">
        <v>12.757</v>
      </c>
      <c r="V6" s="167">
        <v>10.025500000000001</v>
      </c>
      <c r="W6" s="210">
        <v>14.801</v>
      </c>
      <c r="X6" s="210">
        <v>10.706</v>
      </c>
      <c r="Y6" s="181">
        <v>499.99999999999994</v>
      </c>
      <c r="Z6" s="181">
        <v>1020</v>
      </c>
      <c r="AA6" s="181">
        <v>220</v>
      </c>
      <c r="AB6" s="181">
        <v>940</v>
      </c>
      <c r="AC6" s="204">
        <v>310</v>
      </c>
      <c r="AD6" s="204">
        <v>1875</v>
      </c>
      <c r="AE6" s="202">
        <v>0.16700000000000001</v>
      </c>
      <c r="AF6" s="202">
        <v>5.8579999999999997</v>
      </c>
      <c r="AG6" s="202">
        <v>3.9E-2</v>
      </c>
      <c r="AH6" s="202">
        <v>1.909</v>
      </c>
      <c r="AI6" s="202">
        <v>3.5000000000000003E-2</v>
      </c>
      <c r="AJ6" s="202">
        <v>2.1850000000000001</v>
      </c>
      <c r="AK6" s="202">
        <v>0</v>
      </c>
      <c r="AL6" s="202">
        <v>1.155</v>
      </c>
      <c r="AM6" s="202">
        <v>0</v>
      </c>
      <c r="AN6" s="202">
        <v>0.44800000000000001</v>
      </c>
      <c r="AO6" s="202">
        <v>0</v>
      </c>
      <c r="AP6" s="202">
        <v>0.88600000000000001</v>
      </c>
      <c r="AQ6" s="202">
        <v>0.16700000000000001</v>
      </c>
      <c r="AR6" s="202">
        <v>6.99</v>
      </c>
      <c r="AS6" s="202">
        <v>3.9E-2</v>
      </c>
      <c r="AT6" s="202">
        <v>2.343</v>
      </c>
      <c r="AU6" s="202">
        <v>3.5000000000000003E-2</v>
      </c>
      <c r="AV6" s="202">
        <v>3.0529999999999999</v>
      </c>
      <c r="AW6" s="183">
        <f>Y6/(Y6+S6)</f>
        <v>0.90570357771027277</v>
      </c>
      <c r="AX6" s="183">
        <f t="shared" ref="AX6:AZ6" si="0">Z6/(Z6+T6)</f>
        <v>0.98385228326071794</v>
      </c>
      <c r="AY6" s="183">
        <f t="shared" si="0"/>
        <v>0.94519176652044834</v>
      </c>
      <c r="AZ6" s="183">
        <f t="shared" si="0"/>
        <v>0.98944712536663493</v>
      </c>
      <c r="BA6" s="183">
        <f>AC6/(AC6+W6)</f>
        <v>0.95443055901921492</v>
      </c>
      <c r="BB6" s="183">
        <f>AD6/(AD6+X6)</f>
        <v>0.99432255081120813</v>
      </c>
    </row>
    <row r="7" spans="1:54" x14ac:dyDescent="0.25">
      <c r="A7" s="81" t="s">
        <v>19</v>
      </c>
      <c r="B7" s="81" t="s">
        <v>20</v>
      </c>
      <c r="C7" s="81" t="s">
        <v>21</v>
      </c>
      <c r="D7" s="81" t="s">
        <v>22</v>
      </c>
      <c r="E7" s="81" t="s">
        <v>23</v>
      </c>
      <c r="F7" s="81" t="s">
        <v>941</v>
      </c>
      <c r="G7" s="81" t="s">
        <v>942</v>
      </c>
      <c r="I7" s="166">
        <v>42857</v>
      </c>
      <c r="J7" s="168">
        <v>0.44861111111111113</v>
      </c>
      <c r="K7" s="167">
        <v>129.40880000000001</v>
      </c>
      <c r="L7" s="169">
        <v>1.4121999999999999</v>
      </c>
      <c r="M7" s="167">
        <v>26.353585003216601</v>
      </c>
      <c r="N7" s="167">
        <v>3.4555753946153951</v>
      </c>
      <c r="O7" s="167">
        <v>44.913233549692777</v>
      </c>
      <c r="P7" s="167">
        <v>5.8288637977508735</v>
      </c>
      <c r="Q7" s="167">
        <v>47.518109715585396</v>
      </c>
      <c r="R7" s="167">
        <v>2.6951034174919579</v>
      </c>
      <c r="S7" s="167">
        <v>56.782499999999999</v>
      </c>
      <c r="T7" s="167">
        <v>44.289000000000001</v>
      </c>
      <c r="U7" s="167">
        <v>28.491500000000002</v>
      </c>
      <c r="V7" s="167">
        <v>61.465500000000006</v>
      </c>
      <c r="W7" s="210">
        <v>24.048000000000002</v>
      </c>
      <c r="X7" s="210">
        <v>34.478000000000002</v>
      </c>
      <c r="Y7" s="181">
        <v>585</v>
      </c>
      <c r="Z7" s="181">
        <v>1935</v>
      </c>
      <c r="AA7" s="181">
        <v>300</v>
      </c>
      <c r="AB7" s="181">
        <v>3069.9999999999995</v>
      </c>
      <c r="AC7" s="204">
        <v>370</v>
      </c>
      <c r="AD7" s="204">
        <v>4440</v>
      </c>
      <c r="AE7" s="202">
        <v>0.16400000000000001</v>
      </c>
      <c r="AF7" s="202">
        <v>6.0209999999999999</v>
      </c>
      <c r="AG7" s="202">
        <v>4.1000000000000002E-2</v>
      </c>
      <c r="AH7" s="202">
        <v>2.0070000000000001</v>
      </c>
      <c r="AI7" s="202">
        <v>3.1E-2</v>
      </c>
      <c r="AJ7" s="202">
        <v>2.266</v>
      </c>
      <c r="AK7" s="202">
        <v>0</v>
      </c>
      <c r="AL7" s="202">
        <v>1.1779999999999999</v>
      </c>
      <c r="AM7" s="202">
        <v>0</v>
      </c>
      <c r="AN7" s="202">
        <v>0.51100000000000001</v>
      </c>
      <c r="AO7" s="202">
        <v>0</v>
      </c>
      <c r="AP7" s="202">
        <v>0.80800000000000005</v>
      </c>
      <c r="AQ7" s="202">
        <v>0.16400000000000001</v>
      </c>
      <c r="AR7" s="202">
        <v>7.1779999999999999</v>
      </c>
      <c r="AS7" s="202">
        <v>4.1000000000000002E-2</v>
      </c>
      <c r="AT7" s="202">
        <v>2.5070000000000001</v>
      </c>
      <c r="AU7" s="202">
        <v>3.1E-2</v>
      </c>
      <c r="AV7" s="202">
        <v>3.0550000000000002</v>
      </c>
      <c r="AW7" s="183">
        <f t="shared" ref="AW7:AW70" si="1">Y7/(Y7+S7)</f>
        <v>0.91152376389197276</v>
      </c>
      <c r="AX7" s="183">
        <f t="shared" ref="AX7:AX70" si="2">Z7/(Z7+T7)</f>
        <v>0.97762378308574438</v>
      </c>
      <c r="AY7" s="183">
        <f t="shared" ref="AY7:AY70" si="3">AA7/(AA7+U7)</f>
        <v>0.9132656400546133</v>
      </c>
      <c r="AZ7" s="183">
        <f t="shared" ref="AZ7:AZ70" si="4">AB7/(AB7+V7)</f>
        <v>0.98037165027045647</v>
      </c>
      <c r="BA7" s="183">
        <f t="shared" ref="BA7:BA20" si="5">AC7/(AC7+W7)</f>
        <v>0.93897190190027613</v>
      </c>
      <c r="BB7" s="183">
        <f t="shared" ref="BB7:BB20" si="6">AD7/(AD7+X7)</f>
        <v>0.99229452016525721</v>
      </c>
    </row>
    <row r="8" spans="1:54" x14ac:dyDescent="0.25">
      <c r="A8" s="81" t="s">
        <v>24</v>
      </c>
      <c r="B8" s="81" t="s">
        <v>902</v>
      </c>
      <c r="C8" s="81" t="s">
        <v>903</v>
      </c>
      <c r="D8" s="81" t="s">
        <v>904</v>
      </c>
      <c r="E8" s="81" t="s">
        <v>905</v>
      </c>
      <c r="F8" s="81" t="s">
        <v>943</v>
      </c>
      <c r="G8" s="81" t="s">
        <v>944</v>
      </c>
      <c r="I8" s="166">
        <v>42857</v>
      </c>
      <c r="J8" s="168">
        <v>0.44930555555555557</v>
      </c>
      <c r="K8" s="167">
        <v>136.27629999999999</v>
      </c>
      <c r="L8" s="169">
        <v>1.383</v>
      </c>
      <c r="M8" s="167">
        <v>36.828528968705854</v>
      </c>
      <c r="N8" s="167">
        <v>3.4437990061204524</v>
      </c>
      <c r="O8" s="167">
        <v>63.011809792182632</v>
      </c>
      <c r="P8" s="167">
        <v>5.4084771841322166</v>
      </c>
      <c r="Q8" s="167">
        <v>78.817512401398147</v>
      </c>
      <c r="R8" s="167">
        <v>2.595561701338216</v>
      </c>
      <c r="S8" s="167">
        <v>63.438499999999998</v>
      </c>
      <c r="T8" s="167">
        <v>45.892499999999998</v>
      </c>
      <c r="U8" s="167">
        <v>50.692499999999995</v>
      </c>
      <c r="V8" s="167">
        <v>87.363500000000002</v>
      </c>
      <c r="W8" s="210">
        <v>35.272500000000001</v>
      </c>
      <c r="X8" s="210">
        <v>40.308499999999995</v>
      </c>
      <c r="Y8" s="181">
        <v>660</v>
      </c>
      <c r="Z8" s="181">
        <v>2170</v>
      </c>
      <c r="AA8" s="181">
        <v>370</v>
      </c>
      <c r="AB8" s="181">
        <v>3445</v>
      </c>
      <c r="AC8" s="204">
        <v>390</v>
      </c>
      <c r="AD8" s="204">
        <v>4995</v>
      </c>
      <c r="AE8" s="202">
        <v>0.161</v>
      </c>
      <c r="AF8" s="202">
        <v>5.95</v>
      </c>
      <c r="AG8" s="202">
        <v>4.1000000000000002E-2</v>
      </c>
      <c r="AH8" s="202">
        <v>2.0169999999999999</v>
      </c>
      <c r="AI8" s="202">
        <v>2.9000000000000001E-2</v>
      </c>
      <c r="AJ8" s="202">
        <v>2.2429999999999999</v>
      </c>
      <c r="AK8" s="202">
        <v>0</v>
      </c>
      <c r="AL8" s="202">
        <v>1.1619999999999999</v>
      </c>
      <c r="AM8" s="202">
        <v>0</v>
      </c>
      <c r="AN8" s="202">
        <v>0.53200000000000003</v>
      </c>
      <c r="AO8" s="202">
        <v>0</v>
      </c>
      <c r="AP8" s="202">
        <v>0.78600000000000003</v>
      </c>
      <c r="AQ8" s="202">
        <v>0.161</v>
      </c>
      <c r="AR8" s="202">
        <v>7.09</v>
      </c>
      <c r="AS8" s="202">
        <v>4.1000000000000002E-2</v>
      </c>
      <c r="AT8" s="202">
        <v>2.536</v>
      </c>
      <c r="AU8" s="202">
        <v>2.9000000000000001E-2</v>
      </c>
      <c r="AV8" s="202">
        <v>3.012</v>
      </c>
      <c r="AW8" s="183">
        <f t="shared" si="1"/>
        <v>0.91230975404267267</v>
      </c>
      <c r="AX8" s="183">
        <f t="shared" si="2"/>
        <v>0.97928938339743465</v>
      </c>
      <c r="AY8" s="183">
        <f t="shared" si="3"/>
        <v>0.8795022492675767</v>
      </c>
      <c r="AZ8" s="183">
        <f t="shared" si="4"/>
        <v>0.97526769258033608</v>
      </c>
      <c r="BA8" s="183">
        <f t="shared" si="5"/>
        <v>0.9170590621307515</v>
      </c>
      <c r="BB8" s="183">
        <f t="shared" si="6"/>
        <v>0.99199483010822476</v>
      </c>
    </row>
    <row r="9" spans="1:54" x14ac:dyDescent="0.25">
      <c r="A9" s="81" t="s">
        <v>25</v>
      </c>
      <c r="B9" s="81" t="s">
        <v>26</v>
      </c>
      <c r="C9" s="81" t="s">
        <v>906</v>
      </c>
      <c r="D9" s="81" t="s">
        <v>26</v>
      </c>
      <c r="E9" s="81" t="s">
        <v>907</v>
      </c>
      <c r="F9" s="81" t="s">
        <v>26</v>
      </c>
      <c r="G9" s="81" t="s">
        <v>945</v>
      </c>
      <c r="I9" s="166">
        <v>42857</v>
      </c>
      <c r="J9" s="168">
        <v>0.45</v>
      </c>
      <c r="K9" s="167">
        <v>115.9199</v>
      </c>
      <c r="L9" s="169">
        <v>1.4164000000000001</v>
      </c>
      <c r="M9" s="167">
        <v>42.614963846433142</v>
      </c>
      <c r="N9" s="167">
        <v>3.2223433754671875</v>
      </c>
      <c r="O9" s="167">
        <v>72.535385502176382</v>
      </c>
      <c r="P9" s="167">
        <v>5.1541715677391249</v>
      </c>
      <c r="Q9" s="167">
        <v>91.284302501781639</v>
      </c>
      <c r="R9" s="167">
        <v>2.5521576508519708</v>
      </c>
      <c r="S9" s="167">
        <v>76.05449999999999</v>
      </c>
      <c r="T9" s="167">
        <v>47.371499999999997</v>
      </c>
      <c r="U9" s="167">
        <v>68.92949999999999</v>
      </c>
      <c r="V9" s="167">
        <v>74.788499999999999</v>
      </c>
      <c r="W9" s="210">
        <v>53.295500000000004</v>
      </c>
      <c r="X9" s="210">
        <v>46.382999999999996</v>
      </c>
      <c r="Y9" s="181">
        <v>625</v>
      </c>
      <c r="Z9" s="181">
        <v>2295</v>
      </c>
      <c r="AA9" s="181">
        <v>435</v>
      </c>
      <c r="AB9" s="181">
        <v>3475</v>
      </c>
      <c r="AC9" s="204">
        <v>390</v>
      </c>
      <c r="AD9" s="204">
        <v>5145</v>
      </c>
      <c r="AE9" s="202">
        <v>0.16200000000000001</v>
      </c>
      <c r="AF9" s="202">
        <v>5.9359999999999999</v>
      </c>
      <c r="AG9" s="202">
        <v>4.1000000000000002E-2</v>
      </c>
      <c r="AH9" s="202">
        <v>2.0299999999999998</v>
      </c>
      <c r="AI9" s="202">
        <v>2.9000000000000001E-2</v>
      </c>
      <c r="AJ9" s="202">
        <v>2.1469999999999998</v>
      </c>
      <c r="AK9" s="202">
        <v>0</v>
      </c>
      <c r="AL9" s="202">
        <v>1.1200000000000001</v>
      </c>
      <c r="AM9" s="202">
        <v>0</v>
      </c>
      <c r="AN9" s="202">
        <v>0.51900000000000002</v>
      </c>
      <c r="AO9" s="202">
        <v>0</v>
      </c>
      <c r="AP9" s="202">
        <v>0.746</v>
      </c>
      <c r="AQ9" s="202">
        <v>0.16200000000000001</v>
      </c>
      <c r="AR9" s="202">
        <v>7.0369999999999999</v>
      </c>
      <c r="AS9" s="202">
        <v>4.1000000000000002E-2</v>
      </c>
      <c r="AT9" s="202">
        <v>2.536</v>
      </c>
      <c r="AU9" s="202">
        <v>2.9000000000000001E-2</v>
      </c>
      <c r="AV9" s="202">
        <v>2.875</v>
      </c>
      <c r="AW9" s="183">
        <f t="shared" si="1"/>
        <v>0.89151414048408506</v>
      </c>
      <c r="AX9" s="183">
        <f t="shared" si="2"/>
        <v>0.97977626520814476</v>
      </c>
      <c r="AY9" s="183">
        <f t="shared" si="3"/>
        <v>0.86321598556941004</v>
      </c>
      <c r="AZ9" s="183">
        <f t="shared" si="4"/>
        <v>0.97893156169726725</v>
      </c>
      <c r="BA9" s="183">
        <f t="shared" si="5"/>
        <v>0.87977432660606747</v>
      </c>
      <c r="BB9" s="183">
        <f t="shared" si="6"/>
        <v>0.99106538662240873</v>
      </c>
    </row>
    <row r="10" spans="1:54" x14ac:dyDescent="0.25">
      <c r="A10" s="81" t="s">
        <v>27</v>
      </c>
      <c r="B10" s="81" t="s">
        <v>902</v>
      </c>
      <c r="C10" s="81" t="s">
        <v>908</v>
      </c>
      <c r="D10" s="81" t="s">
        <v>904</v>
      </c>
      <c r="E10" s="81" t="s">
        <v>909</v>
      </c>
      <c r="F10" s="81" t="s">
        <v>943</v>
      </c>
      <c r="G10" s="81" t="s">
        <v>946</v>
      </c>
      <c r="I10" s="166">
        <v>42858</v>
      </c>
      <c r="J10" s="168">
        <v>0.33819444444444446</v>
      </c>
      <c r="K10" s="167">
        <v>177.56979999999999</v>
      </c>
      <c r="L10" s="169">
        <v>1.651</v>
      </c>
      <c r="M10" s="167">
        <v>44.520615809502395</v>
      </c>
      <c r="N10" s="167">
        <v>3.1262732644443254</v>
      </c>
      <c r="O10" s="167">
        <v>73.683000068942107</v>
      </c>
      <c r="P10" s="167">
        <v>4.4806469837316989</v>
      </c>
      <c r="Q10" s="167">
        <v>91.123880035811965</v>
      </c>
      <c r="R10" s="167">
        <v>2.5926794508543574</v>
      </c>
      <c r="S10" s="167">
        <v>85.587000000000003</v>
      </c>
      <c r="T10" s="167">
        <v>50.025000000000006</v>
      </c>
      <c r="U10" s="167">
        <v>85.9375</v>
      </c>
      <c r="V10" s="167">
        <v>82.370499999999993</v>
      </c>
      <c r="W10" s="210">
        <v>61.935000000000002</v>
      </c>
      <c r="X10" s="210">
        <v>45.408999999999999</v>
      </c>
      <c r="Y10" s="181">
        <v>675</v>
      </c>
      <c r="Z10" s="181">
        <v>2420</v>
      </c>
      <c r="AA10" s="181">
        <v>385</v>
      </c>
      <c r="AB10" s="181">
        <v>3610</v>
      </c>
      <c r="AC10" s="204">
        <v>380</v>
      </c>
      <c r="AD10" s="204">
        <v>5370</v>
      </c>
      <c r="AE10" s="202">
        <v>0.16300000000000001</v>
      </c>
      <c r="AF10" s="202">
        <v>5.9489999999999998</v>
      </c>
      <c r="AG10" s="202">
        <v>4.1000000000000002E-2</v>
      </c>
      <c r="AH10" s="202">
        <v>1.988</v>
      </c>
      <c r="AI10" s="202">
        <v>2.9000000000000001E-2</v>
      </c>
      <c r="AJ10" s="202">
        <v>2.0299999999999998</v>
      </c>
      <c r="AK10" s="202">
        <v>0</v>
      </c>
      <c r="AL10" s="202">
        <v>1.139</v>
      </c>
      <c r="AM10" s="202">
        <v>0</v>
      </c>
      <c r="AN10" s="202">
        <v>0.5</v>
      </c>
      <c r="AO10" s="202">
        <v>0</v>
      </c>
      <c r="AP10" s="202">
        <v>0.78700000000000003</v>
      </c>
      <c r="AQ10" s="202">
        <v>0.16300000000000001</v>
      </c>
      <c r="AR10" s="202">
        <v>7.0679999999999996</v>
      </c>
      <c r="AS10" s="202">
        <v>4.1000000000000002E-2</v>
      </c>
      <c r="AT10" s="202">
        <v>2.476</v>
      </c>
      <c r="AU10" s="202">
        <v>2.9000000000000001E-2</v>
      </c>
      <c r="AV10" s="202">
        <v>2.806</v>
      </c>
      <c r="AW10" s="183">
        <f t="shared" si="1"/>
        <v>0.8874724390503651</v>
      </c>
      <c r="AX10" s="183">
        <f t="shared" si="2"/>
        <v>0.97974716855092558</v>
      </c>
      <c r="AY10" s="183">
        <f t="shared" si="3"/>
        <v>0.81751824817518248</v>
      </c>
      <c r="AZ10" s="183">
        <f t="shared" si="4"/>
        <v>0.97769170239010417</v>
      </c>
      <c r="BA10" s="183">
        <f t="shared" si="5"/>
        <v>0.85985495604557227</v>
      </c>
      <c r="BB10" s="183">
        <f t="shared" si="6"/>
        <v>0.99161485309789166</v>
      </c>
    </row>
    <row r="11" spans="1:54" ht="15.75" thickBot="1" x14ac:dyDescent="0.3">
      <c r="A11" s="2" t="s">
        <v>28</v>
      </c>
      <c r="B11" s="2" t="s">
        <v>866</v>
      </c>
      <c r="C11" s="2" t="s">
        <v>867</v>
      </c>
      <c r="D11" s="2" t="s">
        <v>868</v>
      </c>
      <c r="E11" s="2" t="s">
        <v>29</v>
      </c>
      <c r="F11" s="2" t="s">
        <v>947</v>
      </c>
      <c r="G11" s="2" t="s">
        <v>948</v>
      </c>
      <c r="I11" s="166">
        <v>42858</v>
      </c>
      <c r="J11" s="168">
        <v>0.33888888888888885</v>
      </c>
      <c r="K11" s="167">
        <v>171.33529999999999</v>
      </c>
      <c r="L11" s="169">
        <v>1.5637000000000001</v>
      </c>
      <c r="M11" s="167">
        <v>45.040721374980464</v>
      </c>
      <c r="N11" s="167">
        <v>3.0091209558753045</v>
      </c>
      <c r="O11" s="167">
        <v>70.391196662446973</v>
      </c>
      <c r="P11" s="167">
        <v>4.4111699369668145</v>
      </c>
      <c r="Q11" s="167">
        <v>85.59050123868272</v>
      </c>
      <c r="R11" s="167">
        <v>2.5348153623310337</v>
      </c>
      <c r="S11" s="167">
        <v>93.179000000000002</v>
      </c>
      <c r="T11" s="167">
        <v>53.61</v>
      </c>
      <c r="U11" s="167">
        <v>83.523500000000013</v>
      </c>
      <c r="V11" s="167">
        <v>74.683499999999995</v>
      </c>
      <c r="W11" s="210">
        <v>59.157499999999999</v>
      </c>
      <c r="X11" s="210">
        <v>42.218999999999994</v>
      </c>
      <c r="Y11" s="181">
        <v>740</v>
      </c>
      <c r="Z11" s="181">
        <v>2445</v>
      </c>
      <c r="AA11" s="181">
        <v>335</v>
      </c>
      <c r="AB11" s="181">
        <v>3530</v>
      </c>
      <c r="AC11" s="204">
        <v>370</v>
      </c>
      <c r="AD11" s="204">
        <v>5540</v>
      </c>
      <c r="AE11" s="202">
        <v>0.16600000000000001</v>
      </c>
      <c r="AF11" s="202">
        <v>5.9089999999999998</v>
      </c>
      <c r="AG11" s="202">
        <v>4.1000000000000002E-2</v>
      </c>
      <c r="AH11" s="202">
        <v>1.6639999999999999</v>
      </c>
      <c r="AI11" s="202">
        <v>2.9000000000000001E-2</v>
      </c>
      <c r="AJ11" s="202">
        <v>2.1190000000000002</v>
      </c>
      <c r="AK11" s="202">
        <v>0</v>
      </c>
      <c r="AL11" s="202">
        <v>1.07</v>
      </c>
      <c r="AM11" s="202">
        <v>0</v>
      </c>
      <c r="AN11" s="202">
        <v>0.52100000000000002</v>
      </c>
      <c r="AO11" s="202">
        <v>0</v>
      </c>
      <c r="AP11" s="202">
        <v>0.78300000000000003</v>
      </c>
      <c r="AQ11" s="202">
        <v>0.16600000000000001</v>
      </c>
      <c r="AR11" s="202">
        <v>6.9569999999999999</v>
      </c>
      <c r="AS11" s="202">
        <v>4.1000000000000002E-2</v>
      </c>
      <c r="AT11" s="202">
        <v>2.1760000000000002</v>
      </c>
      <c r="AU11" s="202">
        <v>2.9000000000000001E-2</v>
      </c>
      <c r="AV11" s="202">
        <v>2.887</v>
      </c>
      <c r="AW11" s="183">
        <f t="shared" si="1"/>
        <v>0.88816448806318937</v>
      </c>
      <c r="AX11" s="183">
        <f t="shared" si="2"/>
        <v>0.97854407050319969</v>
      </c>
      <c r="AY11" s="183">
        <f t="shared" si="3"/>
        <v>0.80043295059895081</v>
      </c>
      <c r="AZ11" s="183">
        <f t="shared" si="4"/>
        <v>0.97928153747756219</v>
      </c>
      <c r="BA11" s="183">
        <f t="shared" si="5"/>
        <v>0.86215433727710689</v>
      </c>
      <c r="BB11" s="183">
        <f t="shared" si="6"/>
        <v>0.99243687859612817</v>
      </c>
    </row>
    <row r="12" spans="1:54" x14ac:dyDescent="0.25">
      <c r="I12" s="166">
        <v>42858</v>
      </c>
      <c r="J12" s="168">
        <v>0.33958333333333335</v>
      </c>
      <c r="K12" s="167">
        <v>172.41909999999999</v>
      </c>
      <c r="L12" s="169">
        <v>1.56</v>
      </c>
      <c r="M12" s="167">
        <v>43.731977699560922</v>
      </c>
      <c r="N12" s="167">
        <v>3.1726777662516601</v>
      </c>
      <c r="O12" s="167">
        <v>75.336508138284216</v>
      </c>
      <c r="P12" s="167">
        <v>4.2514412575218703</v>
      </c>
      <c r="Q12" s="167">
        <v>76.738406841633946</v>
      </c>
      <c r="R12" s="167">
        <v>2.4193740589010826</v>
      </c>
      <c r="S12" s="167">
        <v>97.331500000000005</v>
      </c>
      <c r="T12" s="167">
        <v>57.374499999999998</v>
      </c>
      <c r="U12" s="167">
        <v>83.337500000000006</v>
      </c>
      <c r="V12" s="167">
        <v>58.177500000000002</v>
      </c>
      <c r="W12" s="210">
        <v>59.525999999999996</v>
      </c>
      <c r="X12" s="210">
        <v>44.110500000000002</v>
      </c>
      <c r="Y12" s="181">
        <v>745</v>
      </c>
      <c r="Z12" s="181">
        <v>2510</v>
      </c>
      <c r="AA12" s="181">
        <v>315</v>
      </c>
      <c r="AB12" s="181">
        <v>3325</v>
      </c>
      <c r="AC12" s="204">
        <v>350</v>
      </c>
      <c r="AD12" s="204">
        <v>5360</v>
      </c>
      <c r="AE12" s="202">
        <v>0.16400000000000001</v>
      </c>
      <c r="AF12" s="202">
        <v>5.9240000000000004</v>
      </c>
      <c r="AG12" s="202">
        <v>4.1000000000000002E-2</v>
      </c>
      <c r="AH12" s="206" t="s">
        <v>891</v>
      </c>
      <c r="AI12" s="202">
        <v>3.1E-2</v>
      </c>
      <c r="AJ12" s="202">
        <v>2.246</v>
      </c>
      <c r="AK12" s="202">
        <v>0</v>
      </c>
      <c r="AL12" s="202">
        <v>1.079</v>
      </c>
      <c r="AM12" s="202">
        <v>0</v>
      </c>
      <c r="AN12" s="206" t="s">
        <v>891</v>
      </c>
      <c r="AO12" s="202">
        <v>0</v>
      </c>
      <c r="AP12" s="202">
        <v>0.82899999999999996</v>
      </c>
      <c r="AQ12" s="202">
        <v>0.16400000000000001</v>
      </c>
      <c r="AR12" s="202">
        <v>6.98</v>
      </c>
      <c r="AS12" s="202">
        <v>4.1000000000000002E-2</v>
      </c>
      <c r="AT12" s="206" t="s">
        <v>891</v>
      </c>
      <c r="AU12" s="202">
        <v>3.1E-2</v>
      </c>
      <c r="AV12" s="202">
        <v>3.0609999999999999</v>
      </c>
      <c r="AW12" s="183">
        <f t="shared" si="1"/>
        <v>0.8844498870100429</v>
      </c>
      <c r="AX12" s="183">
        <f t="shared" si="2"/>
        <v>0.9776524616880008</v>
      </c>
      <c r="AY12" s="183">
        <f t="shared" si="3"/>
        <v>0.79078670725201627</v>
      </c>
      <c r="AZ12" s="183">
        <f t="shared" si="4"/>
        <v>0.98280388776527394</v>
      </c>
      <c r="BA12" s="183">
        <f t="shared" si="5"/>
        <v>0.8546465914252086</v>
      </c>
      <c r="BB12" s="183">
        <f t="shared" si="6"/>
        <v>0.99183760213637384</v>
      </c>
    </row>
    <row r="13" spans="1:54" x14ac:dyDescent="0.25">
      <c r="I13" s="166"/>
      <c r="J13" s="168" t="s">
        <v>850</v>
      </c>
      <c r="K13" s="180">
        <f>AVERAGE(K4:K12)</f>
        <v>151.40761111111112</v>
      </c>
      <c r="L13" s="171">
        <f>AVERAGE(L4:L12)</f>
        <v>1.4903333333333335</v>
      </c>
      <c r="M13" s="167">
        <v>44.837455438551309</v>
      </c>
      <c r="N13" s="167">
        <v>3.0898794919563626</v>
      </c>
      <c r="O13" s="167">
        <v>67.210448172411745</v>
      </c>
      <c r="P13" s="167">
        <v>3.7902614714317511</v>
      </c>
      <c r="Q13" s="167">
        <v>69.988058447877279</v>
      </c>
      <c r="R13" s="167">
        <v>2.3618872236105037</v>
      </c>
      <c r="S13" s="167">
        <v>101.9465</v>
      </c>
      <c r="T13" s="167">
        <v>60.097499999999997</v>
      </c>
      <c r="U13" s="167">
        <v>81.695999999999998</v>
      </c>
      <c r="V13" s="167">
        <v>41.850499999999997</v>
      </c>
      <c r="W13" s="210">
        <v>56.911000000000001</v>
      </c>
      <c r="X13" s="210">
        <v>43.649500000000003</v>
      </c>
      <c r="Y13" s="181">
        <v>660</v>
      </c>
      <c r="Z13" s="181">
        <v>2565</v>
      </c>
      <c r="AA13" s="181">
        <v>325</v>
      </c>
      <c r="AB13" s="181">
        <v>3395</v>
      </c>
      <c r="AC13" s="204">
        <v>340</v>
      </c>
      <c r="AD13" s="204">
        <v>5525</v>
      </c>
      <c r="AE13" s="202">
        <v>0.159</v>
      </c>
      <c r="AF13" s="202">
        <v>5.8170000000000002</v>
      </c>
      <c r="AG13" s="202">
        <v>4.1000000000000002E-2</v>
      </c>
      <c r="AH13" s="207">
        <f>AVERAGE(AH5:AH11)</f>
        <v>1.8437142857142856</v>
      </c>
      <c r="AI13" s="202">
        <v>3.4000000000000002E-2</v>
      </c>
      <c r="AJ13" s="202">
        <v>2.242</v>
      </c>
      <c r="AK13" s="202">
        <v>0</v>
      </c>
      <c r="AL13" s="202">
        <v>1.0620000000000001</v>
      </c>
      <c r="AM13" s="202">
        <v>0</v>
      </c>
      <c r="AN13" s="207">
        <f>AVERAGE(AN5:AN11)</f>
        <v>0.47785714285714287</v>
      </c>
      <c r="AO13" s="202">
        <v>0</v>
      </c>
      <c r="AP13" s="202">
        <v>0.81</v>
      </c>
      <c r="AQ13" s="202">
        <v>0.159</v>
      </c>
      <c r="AR13" s="202">
        <v>6.8550000000000004</v>
      </c>
      <c r="AS13" s="202">
        <v>4.1000000000000002E-2</v>
      </c>
      <c r="AT13" s="207">
        <f>AVERAGE(AT5:AT11)</f>
        <v>2.3108571428571429</v>
      </c>
      <c r="AU13" s="202">
        <v>3.4000000000000002E-2</v>
      </c>
      <c r="AV13" s="202">
        <v>3.036</v>
      </c>
      <c r="AW13" s="183">
        <f t="shared" si="1"/>
        <v>0.86620254834164867</v>
      </c>
      <c r="AX13" s="183">
        <f t="shared" si="2"/>
        <v>0.97710656461331447</v>
      </c>
      <c r="AY13" s="183">
        <f t="shared" si="3"/>
        <v>0.7991226862324684</v>
      </c>
      <c r="AZ13" s="183">
        <f t="shared" si="4"/>
        <v>0.98782300830367809</v>
      </c>
      <c r="BA13" s="183">
        <f t="shared" si="5"/>
        <v>0.85661521096669024</v>
      </c>
      <c r="BB13" s="183">
        <f t="shared" si="6"/>
        <v>0.99216156448704473</v>
      </c>
    </row>
    <row r="14" spans="1:54" x14ac:dyDescent="0.25">
      <c r="I14" s="166"/>
      <c r="J14" s="203" t="s">
        <v>865</v>
      </c>
      <c r="K14" s="171">
        <f>K13/1000</f>
        <v>0.15140761111111112</v>
      </c>
      <c r="L14" s="171"/>
      <c r="M14" s="167">
        <v>47.672796675487596</v>
      </c>
      <c r="N14" s="167">
        <v>2.7632005805288546</v>
      </c>
      <c r="O14" s="167">
        <v>61.181444618746234</v>
      </c>
      <c r="P14" s="167">
        <v>4.3253874783363724</v>
      </c>
      <c r="Q14" s="167">
        <v>64.427692051670135</v>
      </c>
      <c r="R14" s="167">
        <v>2.3655003352085293</v>
      </c>
      <c r="S14" s="167">
        <v>108.52800000000001</v>
      </c>
      <c r="T14" s="167">
        <v>62.8215</v>
      </c>
      <c r="U14" s="167">
        <v>83.468000000000004</v>
      </c>
      <c r="V14" s="167">
        <v>61.86</v>
      </c>
      <c r="W14" s="210">
        <v>50.4375</v>
      </c>
      <c r="X14" s="210">
        <v>41.600999999999999</v>
      </c>
      <c r="Y14" s="181">
        <v>680</v>
      </c>
      <c r="Z14" s="181">
        <v>2620</v>
      </c>
      <c r="AA14" s="181">
        <v>320</v>
      </c>
      <c r="AB14" s="181">
        <v>3575</v>
      </c>
      <c r="AC14" s="204">
        <v>330</v>
      </c>
      <c r="AD14" s="204">
        <v>5745</v>
      </c>
      <c r="AE14" s="202">
        <v>0.156</v>
      </c>
      <c r="AF14" s="202">
        <v>5.5309999999999997</v>
      </c>
      <c r="AG14" s="202">
        <v>4.1000000000000002E-2</v>
      </c>
      <c r="AH14" s="202">
        <v>1.075</v>
      </c>
      <c r="AI14" s="206" t="s">
        <v>929</v>
      </c>
      <c r="AJ14" s="202">
        <v>2.2480000000000002</v>
      </c>
      <c r="AK14" s="202">
        <v>0</v>
      </c>
      <c r="AL14" s="202">
        <v>0.96299999999999997</v>
      </c>
      <c r="AM14" s="202">
        <v>0</v>
      </c>
      <c r="AN14" s="202">
        <v>0.218</v>
      </c>
      <c r="AO14" s="206" t="s">
        <v>929</v>
      </c>
      <c r="AP14" s="202">
        <v>0.85799999999999998</v>
      </c>
      <c r="AQ14" s="202">
        <v>0.156</v>
      </c>
      <c r="AR14" s="202">
        <v>6.4749999999999996</v>
      </c>
      <c r="AS14" s="202">
        <v>4.1000000000000002E-2</v>
      </c>
      <c r="AT14" s="202">
        <v>1.288</v>
      </c>
      <c r="AU14" s="206" t="s">
        <v>929</v>
      </c>
      <c r="AV14" s="202">
        <v>3.09</v>
      </c>
      <c r="AW14" s="183">
        <f t="shared" si="1"/>
        <v>0.8623663332183511</v>
      </c>
      <c r="AX14" s="183">
        <f t="shared" si="2"/>
        <v>0.97658379433741682</v>
      </c>
      <c r="AY14" s="183">
        <f t="shared" si="3"/>
        <v>0.79312361822994637</v>
      </c>
      <c r="AZ14" s="183">
        <f t="shared" si="4"/>
        <v>0.9829908217528307</v>
      </c>
      <c r="BA14" s="183">
        <f t="shared" si="5"/>
        <v>0.86742237555446033</v>
      </c>
      <c r="BB14" s="183">
        <f t="shared" si="6"/>
        <v>0.99281080551432532</v>
      </c>
    </row>
    <row r="15" spans="1:54" x14ac:dyDescent="0.25">
      <c r="I15" s="244" t="s">
        <v>851</v>
      </c>
      <c r="J15" s="244"/>
      <c r="K15" s="244"/>
      <c r="L15" s="244"/>
      <c r="M15" s="167">
        <v>50.922418896408217</v>
      </c>
      <c r="N15" s="167">
        <v>3.019421491411479</v>
      </c>
      <c r="O15" s="167">
        <v>58.903220775072093</v>
      </c>
      <c r="P15" s="167">
        <v>4.1647953030020517</v>
      </c>
      <c r="Q15" s="167">
        <v>62.945801388827363</v>
      </c>
      <c r="R15" s="167">
        <v>2.3342240984310023</v>
      </c>
      <c r="S15" s="167">
        <v>114.66550000000001</v>
      </c>
      <c r="T15" s="167">
        <v>66.053500000000014</v>
      </c>
      <c r="U15" s="167">
        <v>83.537000000000006</v>
      </c>
      <c r="V15" s="167">
        <v>53.819500000000005</v>
      </c>
      <c r="W15" s="210">
        <v>50.468499999999999</v>
      </c>
      <c r="X15" s="210">
        <v>42.730499999999999</v>
      </c>
      <c r="Y15" s="181">
        <v>725</v>
      </c>
      <c r="Z15" s="181">
        <v>2615</v>
      </c>
      <c r="AA15" s="181">
        <v>310</v>
      </c>
      <c r="AB15" s="181">
        <v>3419.9999999999995</v>
      </c>
      <c r="AC15" s="204">
        <v>320</v>
      </c>
      <c r="AD15" s="204">
        <v>5840</v>
      </c>
      <c r="AE15" s="202">
        <v>0.153</v>
      </c>
      <c r="AF15" s="206" t="s">
        <v>889</v>
      </c>
      <c r="AG15" s="202">
        <v>0.04</v>
      </c>
      <c r="AH15" s="202">
        <v>1.5469999999999999</v>
      </c>
      <c r="AI15" s="207">
        <f>AVERAGE(AI5:AI13)</f>
        <v>3.0888888888888893E-2</v>
      </c>
      <c r="AJ15" s="202">
        <v>2.2709999999999999</v>
      </c>
      <c r="AK15" s="202">
        <v>0</v>
      </c>
      <c r="AL15" s="206" t="s">
        <v>889</v>
      </c>
      <c r="AM15" s="202">
        <v>0</v>
      </c>
      <c r="AN15" s="202">
        <v>0.28199999999999997</v>
      </c>
      <c r="AO15" s="207">
        <f>AVERAGE(AO5:AO13)</f>
        <v>0</v>
      </c>
      <c r="AP15" s="202">
        <v>0.84699999999999998</v>
      </c>
      <c r="AQ15" s="202">
        <v>0.153</v>
      </c>
      <c r="AR15" s="206" t="s">
        <v>889</v>
      </c>
      <c r="AS15" s="202">
        <v>0.04</v>
      </c>
      <c r="AT15" s="202">
        <v>1.825</v>
      </c>
      <c r="AU15" s="207">
        <f>AVERAGE(AU5:AU13)</f>
        <v>3.0888888888888893E-2</v>
      </c>
      <c r="AV15" s="202">
        <v>3.101</v>
      </c>
      <c r="AW15" s="183">
        <f t="shared" si="1"/>
        <v>0.8634390718685</v>
      </c>
      <c r="AX15" s="183">
        <f t="shared" si="2"/>
        <v>0.97536285642938492</v>
      </c>
      <c r="AY15" s="183">
        <f t="shared" si="3"/>
        <v>0.78772771048211465</v>
      </c>
      <c r="AZ15" s="183">
        <f t="shared" si="4"/>
        <v>0.98450711097683685</v>
      </c>
      <c r="BA15" s="183">
        <f t="shared" si="5"/>
        <v>0.86377114383544074</v>
      </c>
      <c r="BB15" s="183">
        <f t="shared" si="6"/>
        <v>0.99273628122178981</v>
      </c>
    </row>
    <row r="16" spans="1:54" x14ac:dyDescent="0.25">
      <c r="I16" s="166">
        <v>42864</v>
      </c>
      <c r="J16" s="172">
        <v>0.43194444444444446</v>
      </c>
      <c r="K16" s="167">
        <v>134.8289</v>
      </c>
      <c r="L16" s="169">
        <v>1.2511000000000001</v>
      </c>
      <c r="M16" s="167">
        <v>50.537109748548559</v>
      </c>
      <c r="N16" s="167">
        <v>2.8980682666751476</v>
      </c>
      <c r="O16" s="167">
        <v>63.084869662492679</v>
      </c>
      <c r="P16" s="167">
        <v>3.9103352266722027</v>
      </c>
      <c r="Q16" s="167">
        <v>56.869029307637753</v>
      </c>
      <c r="R16" s="167">
        <v>2.2074871251420216</v>
      </c>
      <c r="S16" s="167">
        <v>123.5675</v>
      </c>
      <c r="T16" s="167">
        <v>68.829499999999996</v>
      </c>
      <c r="U16" s="167">
        <v>75.490000000000009</v>
      </c>
      <c r="V16" s="167">
        <v>40.491500000000002</v>
      </c>
      <c r="W16" s="210">
        <v>55.570499999999996</v>
      </c>
      <c r="X16" s="210">
        <v>45.520499999999998</v>
      </c>
      <c r="Y16" s="181">
        <v>744.99999999999989</v>
      </c>
      <c r="Z16" s="181">
        <v>2610</v>
      </c>
      <c r="AA16" s="181">
        <v>339.99999999999994</v>
      </c>
      <c r="AB16" s="181">
        <v>3420</v>
      </c>
      <c r="AC16" s="204">
        <v>330</v>
      </c>
      <c r="AD16" s="204">
        <v>5735</v>
      </c>
      <c r="AE16" s="202">
        <v>0.151</v>
      </c>
      <c r="AF16" s="207">
        <f>AVERAGE(AF5:AF14)</f>
        <v>5.8702999999999994</v>
      </c>
      <c r="AG16" s="202">
        <v>3.5999999999999997E-2</v>
      </c>
      <c r="AH16" s="202">
        <v>1.508</v>
      </c>
      <c r="AI16" s="202">
        <v>3.4000000000000002E-2</v>
      </c>
      <c r="AJ16" s="202">
        <v>2.1219999999999999</v>
      </c>
      <c r="AK16" s="202">
        <v>0</v>
      </c>
      <c r="AL16" s="207">
        <f>AVERAGE(AL5:AL14)</f>
        <v>1.111</v>
      </c>
      <c r="AM16" s="202">
        <v>0</v>
      </c>
      <c r="AN16" s="202">
        <v>0.25700000000000001</v>
      </c>
      <c r="AO16" s="202">
        <v>0</v>
      </c>
      <c r="AP16" s="202">
        <v>0.84099999999999997</v>
      </c>
      <c r="AQ16" s="202">
        <v>0.151</v>
      </c>
      <c r="AR16" s="207">
        <f>AVERAGE(AR5:AR14)</f>
        <v>6.9599000000000002</v>
      </c>
      <c r="AS16" s="202">
        <v>3.5999999999999997E-2</v>
      </c>
      <c r="AT16" s="202">
        <v>1.7609999999999999</v>
      </c>
      <c r="AU16" s="202">
        <v>3.4000000000000002E-2</v>
      </c>
      <c r="AV16" s="202">
        <v>2.9489999999999998</v>
      </c>
      <c r="AW16" s="183">
        <f t="shared" si="1"/>
        <v>0.85773414271199411</v>
      </c>
      <c r="AX16" s="183">
        <f t="shared" si="2"/>
        <v>0.97430612885217227</v>
      </c>
      <c r="AY16" s="183">
        <f t="shared" si="3"/>
        <v>0.81831091000986778</v>
      </c>
      <c r="AZ16" s="183">
        <f t="shared" si="4"/>
        <v>0.98829891649784429</v>
      </c>
      <c r="BA16" s="183">
        <f t="shared" si="5"/>
        <v>0.85587460658945647</v>
      </c>
      <c r="BB16" s="183">
        <f t="shared" si="6"/>
        <v>0.9921251901104754</v>
      </c>
    </row>
    <row r="17" spans="9:54" x14ac:dyDescent="0.25">
      <c r="I17" s="166">
        <v>42864</v>
      </c>
      <c r="J17" s="168">
        <v>0.43333333333333335</v>
      </c>
      <c r="K17" s="167">
        <v>131.94380000000001</v>
      </c>
      <c r="L17" s="169">
        <v>1.2754000000000001</v>
      </c>
      <c r="M17" s="167">
        <v>49.120798871205601</v>
      </c>
      <c r="N17" s="167">
        <v>3.0702458159036845</v>
      </c>
      <c r="O17" s="167">
        <v>62.205218537210911</v>
      </c>
      <c r="P17" s="167">
        <v>4.1559600955537039</v>
      </c>
      <c r="Q17" s="167">
        <v>52.688692860970953</v>
      </c>
      <c r="R17" s="167">
        <v>2.1896871645969234</v>
      </c>
      <c r="S17" s="167">
        <v>119.4705</v>
      </c>
      <c r="T17" s="167">
        <v>71.858499999999992</v>
      </c>
      <c r="U17" s="167">
        <v>71.014499999999998</v>
      </c>
      <c r="V17" s="167">
        <v>49.427999999999997</v>
      </c>
      <c r="W17" s="210">
        <v>61.895499999999998</v>
      </c>
      <c r="X17" s="210">
        <v>53.623999999999995</v>
      </c>
      <c r="Y17" s="181">
        <v>715</v>
      </c>
      <c r="Z17" s="181">
        <v>2735</v>
      </c>
      <c r="AA17" s="181">
        <v>370</v>
      </c>
      <c r="AB17" s="181">
        <v>3175</v>
      </c>
      <c r="AC17" s="204">
        <v>330</v>
      </c>
      <c r="AD17" s="204">
        <v>5405</v>
      </c>
      <c r="AE17" s="202">
        <v>0.153</v>
      </c>
      <c r="AF17" s="202">
        <v>4.0229999999999997</v>
      </c>
      <c r="AG17" s="202">
        <v>3.7999999999999999E-2</v>
      </c>
      <c r="AH17" s="202">
        <v>1.377</v>
      </c>
      <c r="AI17" s="202">
        <v>3.4000000000000002E-2</v>
      </c>
      <c r="AJ17" s="202">
        <v>2.0169999999999999</v>
      </c>
      <c r="AK17" s="202">
        <v>0</v>
      </c>
      <c r="AL17" s="202">
        <v>0.79900000000000004</v>
      </c>
      <c r="AM17" s="202">
        <v>0</v>
      </c>
      <c r="AN17" s="202">
        <v>0.22500000000000001</v>
      </c>
      <c r="AO17" s="202">
        <v>0</v>
      </c>
      <c r="AP17" s="202">
        <v>0.84899999999999998</v>
      </c>
      <c r="AQ17" s="202">
        <v>0.153</v>
      </c>
      <c r="AR17" s="202">
        <v>4.8010000000000002</v>
      </c>
      <c r="AS17" s="202">
        <v>3.7999999999999999E-2</v>
      </c>
      <c r="AT17" s="202">
        <v>1.5960000000000001</v>
      </c>
      <c r="AU17" s="202">
        <v>3.4000000000000002E-2</v>
      </c>
      <c r="AV17" s="202">
        <v>2.8530000000000002</v>
      </c>
      <c r="AW17" s="183">
        <f t="shared" si="1"/>
        <v>0.85683076873298691</v>
      </c>
      <c r="AX17" s="183">
        <f t="shared" si="2"/>
        <v>0.97439895883600836</v>
      </c>
      <c r="AY17" s="183">
        <f t="shared" si="3"/>
        <v>0.83897468223833915</v>
      </c>
      <c r="AZ17" s="183">
        <f t="shared" si="4"/>
        <v>0.98467076951322841</v>
      </c>
      <c r="BA17" s="183">
        <f t="shared" si="5"/>
        <v>0.84206121274676549</v>
      </c>
      <c r="BB17" s="183">
        <f t="shared" si="6"/>
        <v>0.99017627885708925</v>
      </c>
    </row>
    <row r="18" spans="9:54" x14ac:dyDescent="0.25">
      <c r="I18" s="166">
        <v>42864</v>
      </c>
      <c r="J18" s="168">
        <v>0.43402777777777773</v>
      </c>
      <c r="K18" s="167">
        <v>137.77279999999999</v>
      </c>
      <c r="L18" s="169">
        <v>1.2419</v>
      </c>
      <c r="M18" s="167">
        <v>45.151867398736172</v>
      </c>
      <c r="N18" s="167">
        <v>3.0954036217826051</v>
      </c>
      <c r="O18" s="167">
        <v>56.671300499292059</v>
      </c>
      <c r="P18" s="167">
        <v>4.0199940952861812</v>
      </c>
      <c r="Q18" s="167">
        <v>47.046235395467654</v>
      </c>
      <c r="R18" s="167">
        <v>2.2019705590532181</v>
      </c>
      <c r="S18" s="167">
        <v>123.851</v>
      </c>
      <c r="T18" s="167">
        <v>73.323499999999996</v>
      </c>
      <c r="U18" s="167">
        <v>68.405000000000001</v>
      </c>
      <c r="V18" s="167">
        <v>49.853999999999999</v>
      </c>
      <c r="W18" s="210">
        <v>64.593500000000006</v>
      </c>
      <c r="X18" s="210">
        <v>59.863</v>
      </c>
      <c r="Y18" s="181">
        <v>690</v>
      </c>
      <c r="Z18" s="181">
        <v>2775</v>
      </c>
      <c r="AA18" s="181">
        <v>350</v>
      </c>
      <c r="AB18" s="181">
        <v>3065</v>
      </c>
      <c r="AC18" s="204">
        <v>320</v>
      </c>
      <c r="AD18" s="204">
        <v>4940</v>
      </c>
      <c r="AE18" s="202">
        <v>0.13300000000000001</v>
      </c>
      <c r="AF18" s="202">
        <v>5.9290000000000003</v>
      </c>
      <c r="AG18" s="202">
        <v>0.03</v>
      </c>
      <c r="AH18" s="202">
        <v>1.3380000000000001</v>
      </c>
      <c r="AI18" s="202">
        <v>2.9000000000000001E-2</v>
      </c>
      <c r="AJ18" s="202">
        <v>1.962</v>
      </c>
      <c r="AK18" s="202">
        <v>0</v>
      </c>
      <c r="AL18" s="202">
        <v>1.345</v>
      </c>
      <c r="AM18" s="202">
        <v>0</v>
      </c>
      <c r="AN18" s="202">
        <v>0.21299999999999999</v>
      </c>
      <c r="AO18" s="202">
        <v>0</v>
      </c>
      <c r="AP18" s="202">
        <v>0.85199999999999998</v>
      </c>
      <c r="AQ18" s="202">
        <v>0.13300000000000001</v>
      </c>
      <c r="AR18" s="202">
        <v>7.2539999999999996</v>
      </c>
      <c r="AS18" s="202">
        <v>0.03</v>
      </c>
      <c r="AT18" s="202">
        <v>1.5449999999999999</v>
      </c>
      <c r="AU18" s="202">
        <v>2.9000000000000001E-2</v>
      </c>
      <c r="AV18" s="202">
        <v>2.7989999999999999</v>
      </c>
      <c r="AW18" s="183">
        <f t="shared" si="1"/>
        <v>0.84782103849476131</v>
      </c>
      <c r="AX18" s="183">
        <f t="shared" si="2"/>
        <v>0.97425731311769892</v>
      </c>
      <c r="AY18" s="183">
        <f t="shared" si="3"/>
        <v>0.83651007994646343</v>
      </c>
      <c r="AZ18" s="183">
        <f t="shared" si="4"/>
        <v>0.98399475545242254</v>
      </c>
      <c r="BA18" s="183">
        <f t="shared" si="5"/>
        <v>0.83204734349384479</v>
      </c>
      <c r="BB18" s="183">
        <f t="shared" si="6"/>
        <v>0.9880270719417712</v>
      </c>
    </row>
    <row r="19" spans="9:54" x14ac:dyDescent="0.25">
      <c r="I19" s="166">
        <v>42865</v>
      </c>
      <c r="J19" s="172">
        <v>0.43333333333333335</v>
      </c>
      <c r="K19" s="167">
        <v>128.0351</v>
      </c>
      <c r="L19" s="169">
        <v>1.3004</v>
      </c>
      <c r="M19" s="167">
        <v>42.936440776677898</v>
      </c>
      <c r="N19" s="167">
        <v>2.7854102937906897</v>
      </c>
      <c r="O19" s="167">
        <v>52.260261720548336</v>
      </c>
      <c r="P19" s="167">
        <v>3.836235539409004</v>
      </c>
      <c r="Q19" s="167">
        <v>45.195173421865078</v>
      </c>
      <c r="R19" s="167">
        <v>2.1779562006491382</v>
      </c>
      <c r="S19" s="167">
        <v>103.9915</v>
      </c>
      <c r="T19" s="167">
        <v>76.0505</v>
      </c>
      <c r="U19" s="167">
        <v>70.972499999999997</v>
      </c>
      <c r="V19" s="167">
        <v>49.832999999999998</v>
      </c>
      <c r="W19" s="210">
        <v>66.134999999999991</v>
      </c>
      <c r="X19" s="210">
        <v>61.282499999999999</v>
      </c>
      <c r="Y19" s="181">
        <v>690</v>
      </c>
      <c r="Z19" s="181">
        <v>2785.0000000000005</v>
      </c>
      <c r="AA19" s="181">
        <v>310</v>
      </c>
      <c r="AB19" s="181">
        <v>2990</v>
      </c>
      <c r="AC19" s="204">
        <v>300</v>
      </c>
      <c r="AD19" s="204">
        <v>5220</v>
      </c>
      <c r="AE19" s="206" t="s">
        <v>885</v>
      </c>
      <c r="AF19" s="202">
        <v>6.34</v>
      </c>
      <c r="AG19" s="206" t="s">
        <v>890</v>
      </c>
      <c r="AH19" s="202">
        <v>1.446</v>
      </c>
      <c r="AI19" s="202">
        <v>2.9000000000000001E-2</v>
      </c>
      <c r="AJ19" s="202">
        <v>1.631</v>
      </c>
      <c r="AK19" s="206" t="s">
        <v>885</v>
      </c>
      <c r="AL19" s="202">
        <v>1.411</v>
      </c>
      <c r="AM19" s="206" t="s">
        <v>890</v>
      </c>
      <c r="AN19" s="202">
        <v>0.23400000000000001</v>
      </c>
      <c r="AO19" s="202">
        <v>0</v>
      </c>
      <c r="AP19" s="202">
        <v>0.72699999999999998</v>
      </c>
      <c r="AQ19" s="206" t="s">
        <v>885</v>
      </c>
      <c r="AR19" s="202">
        <v>7.7309999999999999</v>
      </c>
      <c r="AS19" s="206" t="s">
        <v>890</v>
      </c>
      <c r="AT19" s="202">
        <v>1.675</v>
      </c>
      <c r="AU19" s="202">
        <v>2.9000000000000001E-2</v>
      </c>
      <c r="AV19" s="202">
        <v>2.347</v>
      </c>
      <c r="AW19" s="183">
        <f t="shared" si="1"/>
        <v>0.86902693542689058</v>
      </c>
      <c r="AX19" s="183">
        <f t="shared" si="2"/>
        <v>0.97341867960736805</v>
      </c>
      <c r="AY19" s="183">
        <f t="shared" si="3"/>
        <v>0.81370702609768431</v>
      </c>
      <c r="AZ19" s="183">
        <f t="shared" si="4"/>
        <v>0.98360666523457041</v>
      </c>
      <c r="BA19" s="183">
        <f t="shared" si="5"/>
        <v>0.81936990454340619</v>
      </c>
      <c r="BB19" s="183">
        <f t="shared" si="6"/>
        <v>0.98839628442523186</v>
      </c>
    </row>
    <row r="20" spans="9:54" x14ac:dyDescent="0.25">
      <c r="I20" s="166">
        <v>42865</v>
      </c>
      <c r="J20" s="172">
        <v>0.43402777777777773</v>
      </c>
      <c r="K20" s="167">
        <v>131.09979999999999</v>
      </c>
      <c r="L20" s="169">
        <v>1.2829999999999999</v>
      </c>
      <c r="M20" s="167">
        <v>42.867081988912886</v>
      </c>
      <c r="N20" s="167">
        <v>2.8431291433024759</v>
      </c>
      <c r="O20" s="167">
        <v>49.782472033066767</v>
      </c>
      <c r="P20" s="167">
        <v>3.4989781426500954</v>
      </c>
      <c r="Q20" s="167">
        <v>45.048939370971212</v>
      </c>
      <c r="R20" s="167">
        <v>2.1911315695511178</v>
      </c>
      <c r="S20" s="167">
        <v>105.7465</v>
      </c>
      <c r="T20" s="167">
        <v>75.097999999999999</v>
      </c>
      <c r="U20" s="167">
        <v>72.578000000000003</v>
      </c>
      <c r="V20" s="167">
        <v>39.759500000000003</v>
      </c>
      <c r="W20" s="210">
        <v>67.658000000000001</v>
      </c>
      <c r="X20" s="210">
        <v>57.79</v>
      </c>
      <c r="Y20" s="181">
        <v>705</v>
      </c>
      <c r="Z20" s="181">
        <v>2885</v>
      </c>
      <c r="AA20" s="181">
        <v>314.99999999999994</v>
      </c>
      <c r="AB20" s="181">
        <v>3035</v>
      </c>
      <c r="AC20" s="204">
        <v>300</v>
      </c>
      <c r="AD20" s="204">
        <v>5660</v>
      </c>
      <c r="AE20" s="207">
        <f>AVERAGE(AE5:AE18)</f>
        <v>0.15621428571428569</v>
      </c>
      <c r="AF20" s="202">
        <v>6.4770000000000003</v>
      </c>
      <c r="AG20" s="207">
        <f>AVERAGE(AG5:AG18)</f>
        <v>3.9071428571428569E-2</v>
      </c>
      <c r="AH20" s="202">
        <v>1.4690000000000001</v>
      </c>
      <c r="AI20" s="202">
        <v>2.9000000000000001E-2</v>
      </c>
      <c r="AJ20" s="206" t="s">
        <v>933</v>
      </c>
      <c r="AK20" s="207">
        <f>AVERAGE(AK5:AK18)</f>
        <v>0</v>
      </c>
      <c r="AL20" s="202">
        <v>1.4219999999999999</v>
      </c>
      <c r="AM20" s="207">
        <f>AVERAGE(AM5:AM18)</f>
        <v>0</v>
      </c>
      <c r="AN20" s="202">
        <v>0.28100000000000003</v>
      </c>
      <c r="AO20" s="202">
        <v>0</v>
      </c>
      <c r="AP20" s="206" t="s">
        <v>933</v>
      </c>
      <c r="AQ20" s="207">
        <f>AVERAGE(AQ5:AQ18)</f>
        <v>0.15621428571428569</v>
      </c>
      <c r="AR20" s="202">
        <v>7.8760000000000003</v>
      </c>
      <c r="AS20" s="207">
        <f>AVERAGE(AS5:AS18)</f>
        <v>3.9071428571428569E-2</v>
      </c>
      <c r="AT20" s="202">
        <v>1.7470000000000001</v>
      </c>
      <c r="AU20" s="202">
        <v>2.9000000000000001E-2</v>
      </c>
      <c r="AV20" s="206" t="s">
        <v>933</v>
      </c>
      <c r="AW20" s="183">
        <f t="shared" si="1"/>
        <v>0.86956897131224131</v>
      </c>
      <c r="AX20" s="183">
        <f t="shared" si="2"/>
        <v>0.9746298940102659</v>
      </c>
      <c r="AY20" s="183">
        <f t="shared" si="3"/>
        <v>0.81273962918431897</v>
      </c>
      <c r="AZ20" s="183">
        <f t="shared" si="4"/>
        <v>0.98706906995490218</v>
      </c>
      <c r="BA20" s="183">
        <f t="shared" si="5"/>
        <v>0.81597571656267509</v>
      </c>
      <c r="BB20" s="183">
        <f t="shared" si="6"/>
        <v>0.98989294814954731</v>
      </c>
    </row>
    <row r="21" spans="9:54" x14ac:dyDescent="0.25">
      <c r="I21" s="166">
        <v>42865</v>
      </c>
      <c r="J21" s="172">
        <v>0.43472222222222223</v>
      </c>
      <c r="K21" s="167">
        <v>137.08330000000001</v>
      </c>
      <c r="L21" s="169">
        <v>1.2536</v>
      </c>
      <c r="M21" s="167">
        <v>41.259752803149055</v>
      </c>
      <c r="N21" s="167">
        <v>2.8347940877761149</v>
      </c>
      <c r="O21" s="167">
        <v>49.221375831870049</v>
      </c>
      <c r="P21" s="167">
        <v>3.8340515722337232</v>
      </c>
      <c r="Q21" s="167">
        <v>45.388014951518997</v>
      </c>
      <c r="R21" s="167">
        <v>2.2612339500805652</v>
      </c>
      <c r="S21" s="167">
        <v>108.16499999999999</v>
      </c>
      <c r="T21" s="167">
        <v>74.402500000000003</v>
      </c>
      <c r="U21" s="167">
        <v>76.192999999999998</v>
      </c>
      <c r="V21" s="167">
        <v>56.485500000000002</v>
      </c>
      <c r="W21" s="210">
        <v>69.495000000000005</v>
      </c>
      <c r="X21" s="210">
        <v>58.246499999999997</v>
      </c>
      <c r="Y21" s="181">
        <v>655</v>
      </c>
      <c r="Z21" s="181">
        <v>2985</v>
      </c>
      <c r="AA21" s="181">
        <v>335</v>
      </c>
      <c r="AB21" s="181">
        <v>3105</v>
      </c>
      <c r="AC21" s="204">
        <v>310</v>
      </c>
      <c r="AD21" s="204">
        <v>5595</v>
      </c>
      <c r="AE21" s="202">
        <v>0.13900000000000001</v>
      </c>
      <c r="AF21" s="202">
        <v>6.5460000000000003</v>
      </c>
      <c r="AG21" s="202">
        <v>3.5000000000000003E-2</v>
      </c>
      <c r="AH21" s="202">
        <v>1.0189999999999999</v>
      </c>
      <c r="AI21" s="202">
        <v>2.9000000000000001E-2</v>
      </c>
      <c r="AJ21" s="207">
        <f>AVERAGE(AJ5:AJ19)</f>
        <v>2.1161333333333334</v>
      </c>
      <c r="AK21" s="202">
        <v>0</v>
      </c>
      <c r="AL21" s="202">
        <v>1.4430000000000001</v>
      </c>
      <c r="AM21" s="202">
        <v>0</v>
      </c>
      <c r="AN21" s="202">
        <v>0.16400000000000001</v>
      </c>
      <c r="AO21" s="202">
        <v>0</v>
      </c>
      <c r="AP21" s="207">
        <f>AVERAGE(AP5:AP19)</f>
        <v>0.8189333333333334</v>
      </c>
      <c r="AQ21" s="202">
        <v>0.13900000000000001</v>
      </c>
      <c r="AR21" s="202">
        <v>7.9669999999999996</v>
      </c>
      <c r="AS21" s="202">
        <v>3.5000000000000003E-2</v>
      </c>
      <c r="AT21" s="202">
        <v>1.177</v>
      </c>
      <c r="AU21" s="202">
        <v>2.9000000000000001E-2</v>
      </c>
      <c r="AV21" s="207">
        <f>AVERAGE(AV5:AV19)</f>
        <v>2.9199333333333337</v>
      </c>
      <c r="AW21" s="183">
        <f t="shared" si="1"/>
        <v>0.85826787129912929</v>
      </c>
      <c r="AX21" s="183">
        <f t="shared" si="2"/>
        <v>0.97568070889659009</v>
      </c>
      <c r="AY21" s="183">
        <f t="shared" si="3"/>
        <v>0.81470258491754488</v>
      </c>
      <c r="AZ21" s="183">
        <f t="shared" si="4"/>
        <v>0.98213324084516607</v>
      </c>
      <c r="BA21" s="183">
        <f t="shared" ref="BA21:BA84" si="7">AC21/(AC21+W21)</f>
        <v>0.81687505764239321</v>
      </c>
      <c r="BB21" s="183">
        <f t="shared" ref="BB21:BB84" si="8">AD21/(AD21+X21)</f>
        <v>0.98969680518972591</v>
      </c>
    </row>
    <row r="22" spans="9:54" x14ac:dyDescent="0.25">
      <c r="I22" s="166">
        <v>42865</v>
      </c>
      <c r="J22" s="172">
        <v>0.43541666666666662</v>
      </c>
      <c r="K22" s="167">
        <v>133.93360000000001</v>
      </c>
      <c r="L22" s="169">
        <v>1.2632000000000001</v>
      </c>
      <c r="M22" s="167">
        <v>39.548494513451843</v>
      </c>
      <c r="N22" s="167">
        <v>2.9837127891225519</v>
      </c>
      <c r="O22" s="167">
        <v>47.599485120860749</v>
      </c>
      <c r="P22" s="167">
        <v>3.8489524776950024</v>
      </c>
      <c r="Q22" s="167">
        <v>43.739190908377296</v>
      </c>
      <c r="R22" s="167">
        <v>2.2645542760603967</v>
      </c>
      <c r="S22" s="167">
        <v>104.12049999999999</v>
      </c>
      <c r="T22" s="167">
        <v>76.373500000000007</v>
      </c>
      <c r="U22" s="167">
        <v>73.530500000000004</v>
      </c>
      <c r="V22" s="167">
        <v>65.399000000000001</v>
      </c>
      <c r="W22" s="210">
        <v>71.569500000000005</v>
      </c>
      <c r="X22" s="210">
        <v>56.760000000000005</v>
      </c>
      <c r="Y22" s="181">
        <v>630</v>
      </c>
      <c r="Z22" s="181">
        <v>3030</v>
      </c>
      <c r="AA22" s="181">
        <v>319.99999999999994</v>
      </c>
      <c r="AB22" s="181">
        <v>3175</v>
      </c>
      <c r="AC22" s="204">
        <v>310</v>
      </c>
      <c r="AD22" s="204">
        <v>5840</v>
      </c>
      <c r="AE22" s="202">
        <v>0.183</v>
      </c>
      <c r="AF22" s="202">
        <v>6.5229999999999997</v>
      </c>
      <c r="AG22" s="202">
        <v>4.1000000000000002E-2</v>
      </c>
      <c r="AH22" s="206" t="s">
        <v>894</v>
      </c>
      <c r="AI22" s="202">
        <v>2.9000000000000001E-2</v>
      </c>
      <c r="AJ22" s="202">
        <v>1.6040000000000001</v>
      </c>
      <c r="AK22" s="202">
        <v>0</v>
      </c>
      <c r="AL22" s="202">
        <v>1.4530000000000001</v>
      </c>
      <c r="AM22" s="202">
        <v>0</v>
      </c>
      <c r="AN22" s="206" t="s">
        <v>894</v>
      </c>
      <c r="AO22" s="202">
        <v>0</v>
      </c>
      <c r="AP22" s="202">
        <v>1.0469999999999999</v>
      </c>
      <c r="AQ22" s="202">
        <v>0.183</v>
      </c>
      <c r="AR22" s="202">
        <v>7.9560000000000004</v>
      </c>
      <c r="AS22" s="202">
        <v>4.1000000000000002E-2</v>
      </c>
      <c r="AT22" s="206" t="s">
        <v>894</v>
      </c>
      <c r="AU22" s="202">
        <v>2.9000000000000001E-2</v>
      </c>
      <c r="AV22" s="202">
        <v>2.6429999999999998</v>
      </c>
      <c r="AW22" s="183">
        <f t="shared" si="1"/>
        <v>0.85816974188842299</v>
      </c>
      <c r="AX22" s="183">
        <f t="shared" si="2"/>
        <v>0.97541393525279552</v>
      </c>
      <c r="AY22" s="183">
        <f t="shared" si="3"/>
        <v>0.81315171251021201</v>
      </c>
      <c r="AZ22" s="183">
        <f t="shared" si="4"/>
        <v>0.97981760888088165</v>
      </c>
      <c r="BA22" s="183">
        <f t="shared" si="7"/>
        <v>0.81243390784640801</v>
      </c>
      <c r="BB22" s="183">
        <f t="shared" si="8"/>
        <v>0.9903743750805527</v>
      </c>
    </row>
    <row r="23" spans="9:54" x14ac:dyDescent="0.25">
      <c r="I23" s="166">
        <v>42865</v>
      </c>
      <c r="J23" s="172">
        <v>0.43611111111111112</v>
      </c>
      <c r="K23" s="167">
        <v>131.60730000000001</v>
      </c>
      <c r="L23" s="169">
        <v>1.2713000000000001</v>
      </c>
      <c r="M23" s="167">
        <v>38.323319453421803</v>
      </c>
      <c r="N23" s="167">
        <v>2.7028626351644904</v>
      </c>
      <c r="O23" s="167">
        <v>48.367177012849666</v>
      </c>
      <c r="P23" s="167">
        <v>3.640720584408812</v>
      </c>
      <c r="Q23" s="167">
        <v>42.239616107043481</v>
      </c>
      <c r="R23" s="167">
        <v>2.4155472435170724</v>
      </c>
      <c r="S23" s="167">
        <v>103.3355</v>
      </c>
      <c r="T23" s="167">
        <v>78.730999999999995</v>
      </c>
      <c r="U23" s="167">
        <v>74.043000000000006</v>
      </c>
      <c r="V23" s="167">
        <v>58.622500000000002</v>
      </c>
      <c r="W23" s="210">
        <v>75.698999999999998</v>
      </c>
      <c r="X23" s="210">
        <v>60.097999999999999</v>
      </c>
      <c r="Y23" s="181">
        <v>705</v>
      </c>
      <c r="Z23" s="181">
        <v>3100</v>
      </c>
      <c r="AA23" s="181">
        <v>305</v>
      </c>
      <c r="AB23" s="181">
        <v>3060</v>
      </c>
      <c r="AC23" s="204">
        <v>310</v>
      </c>
      <c r="AD23" s="204">
        <v>5830</v>
      </c>
      <c r="AE23" s="202">
        <v>0.19600000000000001</v>
      </c>
      <c r="AF23" s="202">
        <v>6.42</v>
      </c>
      <c r="AG23" s="202">
        <v>4.1000000000000002E-2</v>
      </c>
      <c r="AH23" s="207">
        <f>AVERAGE(AH14:AH21)</f>
        <v>1.347375</v>
      </c>
      <c r="AI23" s="202">
        <v>2.9000000000000001E-2</v>
      </c>
      <c r="AJ23" s="202">
        <v>1.897</v>
      </c>
      <c r="AK23" s="202">
        <v>0</v>
      </c>
      <c r="AL23" s="202">
        <v>1.43</v>
      </c>
      <c r="AM23" s="202">
        <v>0</v>
      </c>
      <c r="AN23" s="207">
        <f>AVERAGE(AN14:AN21)</f>
        <v>0.23424999999999999</v>
      </c>
      <c r="AO23" s="202">
        <v>0</v>
      </c>
      <c r="AP23" s="202">
        <v>1.258</v>
      </c>
      <c r="AQ23" s="202">
        <v>0.19600000000000001</v>
      </c>
      <c r="AR23" s="202">
        <v>7.8289999999999997</v>
      </c>
      <c r="AS23" s="202">
        <v>4.1000000000000002E-2</v>
      </c>
      <c r="AT23" s="207">
        <f>AVERAGE(AT14:AT21)</f>
        <v>1.5767500000000001</v>
      </c>
      <c r="AU23" s="202">
        <v>2.9000000000000001E-2</v>
      </c>
      <c r="AV23" s="202">
        <v>3.137</v>
      </c>
      <c r="AW23" s="183">
        <f t="shared" si="1"/>
        <v>0.87216261069815681</v>
      </c>
      <c r="AX23" s="183">
        <f t="shared" si="2"/>
        <v>0.97523194004148206</v>
      </c>
      <c r="AY23" s="183">
        <f t="shared" si="3"/>
        <v>0.80465804671237828</v>
      </c>
      <c r="AZ23" s="183">
        <f t="shared" si="4"/>
        <v>0.98120243793533846</v>
      </c>
      <c r="BA23" s="183">
        <f t="shared" si="7"/>
        <v>0.80373555544608621</v>
      </c>
      <c r="BB23" s="183">
        <f t="shared" si="8"/>
        <v>0.98979677417930911</v>
      </c>
    </row>
    <row r="24" spans="9:54" x14ac:dyDescent="0.25">
      <c r="I24" s="166">
        <v>42865</v>
      </c>
      <c r="J24" s="168">
        <v>0.4368055555555555</v>
      </c>
      <c r="K24" s="167">
        <v>133.55199999999999</v>
      </c>
      <c r="L24" s="169">
        <v>1.2564</v>
      </c>
      <c r="M24" s="167">
        <v>41.034875437624351</v>
      </c>
      <c r="N24" s="167">
        <v>2.9346422647234993</v>
      </c>
      <c r="O24" s="167">
        <v>47.097970461114841</v>
      </c>
      <c r="P24" s="167">
        <v>3.5559283876490557</v>
      </c>
      <c r="Q24" s="167">
        <v>41.416295590215967</v>
      </c>
      <c r="R24" s="167">
        <v>2.3314819872380514</v>
      </c>
      <c r="S24" s="167">
        <v>113.60550000000001</v>
      </c>
      <c r="T24" s="167">
        <v>83.185500000000005</v>
      </c>
      <c r="U24" s="167">
        <v>72.338999999999999</v>
      </c>
      <c r="V24" s="167">
        <v>63.421500000000002</v>
      </c>
      <c r="W24" s="210">
        <v>77.378999999999991</v>
      </c>
      <c r="X24" s="210">
        <v>79.186000000000007</v>
      </c>
      <c r="Y24" s="181">
        <v>770</v>
      </c>
      <c r="Z24" s="181">
        <v>3180</v>
      </c>
      <c r="AA24" s="181">
        <v>334.99999999999994</v>
      </c>
      <c r="AB24" s="181">
        <v>2990</v>
      </c>
      <c r="AC24" s="204">
        <v>320</v>
      </c>
      <c r="AD24" s="204">
        <v>6065</v>
      </c>
      <c r="AE24" s="202">
        <v>0.19</v>
      </c>
      <c r="AF24" s="202">
        <v>6.39</v>
      </c>
      <c r="AG24" s="202">
        <v>4.1000000000000002E-2</v>
      </c>
      <c r="AH24" s="205">
        <v>42942</v>
      </c>
      <c r="AI24" s="202">
        <v>2.9000000000000001E-2</v>
      </c>
      <c r="AJ24" s="202">
        <v>2.0150000000000001</v>
      </c>
      <c r="AK24" s="202">
        <v>0</v>
      </c>
      <c r="AL24" s="202">
        <v>1.42</v>
      </c>
      <c r="AM24" s="202">
        <v>0</v>
      </c>
      <c r="AN24" s="205">
        <v>42942</v>
      </c>
      <c r="AO24" s="202">
        <v>0</v>
      </c>
      <c r="AP24" s="202">
        <v>1.2869999999999999</v>
      </c>
      <c r="AQ24" s="202">
        <v>0.19</v>
      </c>
      <c r="AR24" s="202">
        <v>7.7889999999999997</v>
      </c>
      <c r="AS24" s="202">
        <v>4.1000000000000002E-2</v>
      </c>
      <c r="AT24" s="205">
        <v>42942</v>
      </c>
      <c r="AU24" s="202">
        <v>2.9000000000000001E-2</v>
      </c>
      <c r="AV24" s="202">
        <v>3.2879999999999998</v>
      </c>
      <c r="AW24" s="183">
        <f t="shared" si="1"/>
        <v>0.87142961423395393</v>
      </c>
      <c r="AX24" s="183">
        <f t="shared" si="2"/>
        <v>0.97450788500990826</v>
      </c>
      <c r="AY24" s="183">
        <f t="shared" si="3"/>
        <v>0.82241081752545175</v>
      </c>
      <c r="AZ24" s="183">
        <f t="shared" si="4"/>
        <v>0.9792293661389363</v>
      </c>
      <c r="BA24" s="183">
        <f t="shared" si="7"/>
        <v>0.80527657475608927</v>
      </c>
      <c r="BB24" s="183">
        <f t="shared" si="8"/>
        <v>0.98711204380856965</v>
      </c>
    </row>
    <row r="25" spans="9:54" x14ac:dyDescent="0.25">
      <c r="J25" s="168" t="s">
        <v>850</v>
      </c>
      <c r="K25" s="180">
        <f>AVERAGE(K16:K24)</f>
        <v>133.31739999999999</v>
      </c>
      <c r="L25" s="171">
        <f>AVERAGE(L16:L24)</f>
        <v>1.2662555555555555</v>
      </c>
      <c r="M25" s="167">
        <v>40.964452938946749</v>
      </c>
      <c r="N25" s="167">
        <v>3.2766211468056587</v>
      </c>
      <c r="O25" s="167">
        <v>48.217168170977843</v>
      </c>
      <c r="P25" s="167">
        <v>3.6216447863582264</v>
      </c>
      <c r="Q25" s="167">
        <v>41.737648988470966</v>
      </c>
      <c r="R25" s="167">
        <v>2.0632300678626976</v>
      </c>
      <c r="S25" s="167">
        <v>127.90600000000001</v>
      </c>
      <c r="T25" s="167">
        <v>84.9405</v>
      </c>
      <c r="U25" s="167">
        <v>71.749499999999998</v>
      </c>
      <c r="V25" s="167">
        <v>69.589500000000001</v>
      </c>
      <c r="W25" s="210">
        <v>76.260999999999996</v>
      </c>
      <c r="X25" s="210">
        <v>83.995499999999993</v>
      </c>
      <c r="Y25" s="181">
        <v>700.00000000000011</v>
      </c>
      <c r="Z25" s="181">
        <v>3250</v>
      </c>
      <c r="AA25" s="181">
        <v>345</v>
      </c>
      <c r="AB25" s="181">
        <v>2979.9999999999995</v>
      </c>
      <c r="AC25" s="204">
        <v>320</v>
      </c>
      <c r="AD25" s="204">
        <v>6275</v>
      </c>
      <c r="AE25" s="202">
        <v>0.19900000000000001</v>
      </c>
      <c r="AF25" s="202">
        <v>6.2930000000000001</v>
      </c>
      <c r="AG25" s="202">
        <v>4.1000000000000002E-2</v>
      </c>
      <c r="AH25" s="202">
        <v>1.899</v>
      </c>
      <c r="AI25" s="202">
        <v>2.9000000000000001E-2</v>
      </c>
      <c r="AJ25" s="202">
        <v>1.9330000000000001</v>
      </c>
      <c r="AK25" s="202">
        <v>0</v>
      </c>
      <c r="AL25" s="202">
        <v>1.425</v>
      </c>
      <c r="AM25" s="202">
        <v>0</v>
      </c>
      <c r="AN25" s="202">
        <v>0.47</v>
      </c>
      <c r="AO25" s="202">
        <v>0</v>
      </c>
      <c r="AP25" s="202">
        <v>1.2170000000000001</v>
      </c>
      <c r="AQ25" s="202">
        <v>0.19900000000000001</v>
      </c>
      <c r="AR25" s="202">
        <v>7.6959999999999997</v>
      </c>
      <c r="AS25" s="202">
        <v>4.1000000000000002E-2</v>
      </c>
      <c r="AT25" s="202">
        <v>2.359</v>
      </c>
      <c r="AU25" s="202">
        <v>2.9000000000000001E-2</v>
      </c>
      <c r="AV25" s="202">
        <v>3.133</v>
      </c>
      <c r="AW25" s="183">
        <f t="shared" si="1"/>
        <v>0.84550661548533279</v>
      </c>
      <c r="AX25" s="183">
        <f t="shared" si="2"/>
        <v>0.97453013029767688</v>
      </c>
      <c r="AY25" s="183">
        <f t="shared" si="3"/>
        <v>0.82783542631724816</v>
      </c>
      <c r="AZ25" s="183">
        <f t="shared" si="4"/>
        <v>0.97718069923837292</v>
      </c>
      <c r="BA25" s="183">
        <f t="shared" si="7"/>
        <v>0.80754856016615317</v>
      </c>
      <c r="BB25" s="183">
        <f t="shared" si="8"/>
        <v>0.98679107415628775</v>
      </c>
    </row>
    <row r="26" spans="9:54" x14ac:dyDescent="0.25">
      <c r="J26" s="203" t="s">
        <v>865</v>
      </c>
      <c r="K26" s="171">
        <f>K25/1000</f>
        <v>0.1333174</v>
      </c>
      <c r="L26" s="171"/>
      <c r="M26" s="167">
        <v>41.977057149891777</v>
      </c>
      <c r="N26" s="167">
        <v>3.3167615308618745</v>
      </c>
      <c r="O26" s="167">
        <v>47.110510652809182</v>
      </c>
      <c r="P26" s="167">
        <v>3.2651988661645568</v>
      </c>
      <c r="Q26" s="167">
        <v>42.298739408081403</v>
      </c>
      <c r="R26" s="167">
        <v>2.1284746333408364</v>
      </c>
      <c r="S26" s="167">
        <v>127.96350000000001</v>
      </c>
      <c r="T26" s="167">
        <v>85.969499999999996</v>
      </c>
      <c r="U26" s="167">
        <v>67.670999999999992</v>
      </c>
      <c r="V26" s="167">
        <v>58.6325</v>
      </c>
      <c r="W26" s="210">
        <v>76.107499999999987</v>
      </c>
      <c r="X26" s="210">
        <v>80.692000000000007</v>
      </c>
      <c r="Y26" s="181">
        <v>755</v>
      </c>
      <c r="Z26" s="181">
        <v>3295</v>
      </c>
      <c r="AA26" s="181">
        <v>325</v>
      </c>
      <c r="AB26" s="181">
        <v>2975</v>
      </c>
      <c r="AC26" s="204">
        <v>300</v>
      </c>
      <c r="AD26" s="204">
        <v>5985</v>
      </c>
      <c r="AE26" s="202">
        <v>0.20799999999999999</v>
      </c>
      <c r="AF26" s="202">
        <v>6.1289999999999996</v>
      </c>
      <c r="AG26" s="202">
        <v>4.2000000000000003E-2</v>
      </c>
      <c r="AH26" s="202">
        <v>2.3879999999999999</v>
      </c>
      <c r="AI26" s="202">
        <v>2.9000000000000001E-2</v>
      </c>
      <c r="AJ26" s="202">
        <v>1.869</v>
      </c>
      <c r="AK26" s="202">
        <v>0</v>
      </c>
      <c r="AL26" s="202">
        <v>1.512</v>
      </c>
      <c r="AM26" s="202">
        <v>0</v>
      </c>
      <c r="AN26" s="202">
        <v>0.53200000000000003</v>
      </c>
      <c r="AO26" s="202">
        <v>0</v>
      </c>
      <c r="AP26" s="202">
        <v>1.169</v>
      </c>
      <c r="AQ26" s="202">
        <v>0.20799999999999999</v>
      </c>
      <c r="AR26" s="202">
        <v>7.62</v>
      </c>
      <c r="AS26" s="202">
        <v>4.2000000000000003E-2</v>
      </c>
      <c r="AT26" s="202">
        <v>2.9049999999999998</v>
      </c>
      <c r="AU26" s="202">
        <v>2.9000000000000001E-2</v>
      </c>
      <c r="AV26" s="202">
        <v>3.0259999999999998</v>
      </c>
      <c r="AW26" s="183">
        <f t="shared" si="1"/>
        <v>0.85507498328073572</v>
      </c>
      <c r="AX26" s="183">
        <f t="shared" si="2"/>
        <v>0.97457253015740009</v>
      </c>
      <c r="AY26" s="183">
        <f t="shared" si="3"/>
        <v>0.82766488994603626</v>
      </c>
      <c r="AZ26" s="183">
        <f t="shared" si="4"/>
        <v>0.98067251059579563</v>
      </c>
      <c r="BA26" s="183">
        <f t="shared" si="7"/>
        <v>0.79764429052863883</v>
      </c>
      <c r="BB26" s="183">
        <f t="shared" si="8"/>
        <v>0.98669698362528135</v>
      </c>
    </row>
    <row r="27" spans="9:54" x14ac:dyDescent="0.25">
      <c r="I27" s="244" t="s">
        <v>852</v>
      </c>
      <c r="J27" s="244"/>
      <c r="K27" s="244"/>
      <c r="L27" s="244"/>
      <c r="M27" s="167">
        <v>42.399223232530936</v>
      </c>
      <c r="N27" s="167">
        <v>3.021300599339181</v>
      </c>
      <c r="O27" s="167">
        <v>44.558810719133547</v>
      </c>
      <c r="P27" s="167">
        <v>3.4920170418756551</v>
      </c>
      <c r="Q27" s="167">
        <v>40.443511123067651</v>
      </c>
      <c r="R27" s="167">
        <v>2.0776538470099797</v>
      </c>
      <c r="S27" s="167">
        <v>125.2885</v>
      </c>
      <c r="T27" s="167">
        <v>85.058500000000009</v>
      </c>
      <c r="U27" s="167">
        <v>65.350999999999999</v>
      </c>
      <c r="V27" s="167">
        <v>56.967500000000001</v>
      </c>
      <c r="W27" s="210">
        <v>81.265000000000001</v>
      </c>
      <c r="X27" s="210">
        <v>92.608999999999995</v>
      </c>
      <c r="Y27" s="181">
        <v>725</v>
      </c>
      <c r="Z27" s="181">
        <v>3245</v>
      </c>
      <c r="AA27" s="181">
        <v>275</v>
      </c>
      <c r="AB27" s="181">
        <v>3050</v>
      </c>
      <c r="AC27" s="204">
        <v>310</v>
      </c>
      <c r="AD27" s="204">
        <v>5510</v>
      </c>
      <c r="AE27" s="202">
        <v>0.2</v>
      </c>
      <c r="AF27" s="202">
        <v>5.9690000000000003</v>
      </c>
      <c r="AG27" s="202">
        <v>4.5999999999999999E-2</v>
      </c>
      <c r="AH27" s="202">
        <v>2.214</v>
      </c>
      <c r="AI27" s="202">
        <v>2.9000000000000001E-2</v>
      </c>
      <c r="AJ27" s="202">
        <v>1.93</v>
      </c>
      <c r="AK27" s="202">
        <v>0</v>
      </c>
      <c r="AL27" s="202">
        <v>1.536</v>
      </c>
      <c r="AM27" s="202">
        <v>0</v>
      </c>
      <c r="AN27" s="202">
        <v>0.60499999999999998</v>
      </c>
      <c r="AO27" s="202">
        <v>0</v>
      </c>
      <c r="AP27" s="202">
        <v>1.238</v>
      </c>
      <c r="AQ27" s="202">
        <v>0.2</v>
      </c>
      <c r="AR27" s="202">
        <v>7.4829999999999997</v>
      </c>
      <c r="AS27" s="202">
        <v>4.5999999999999999E-2</v>
      </c>
      <c r="AT27" s="202">
        <v>2.806</v>
      </c>
      <c r="AU27" s="202">
        <v>2.9000000000000001E-2</v>
      </c>
      <c r="AV27" s="202">
        <v>3.1509999999999998</v>
      </c>
      <c r="AW27" s="183">
        <f t="shared" si="1"/>
        <v>0.85265177642647172</v>
      </c>
      <c r="AX27" s="183">
        <f t="shared" si="2"/>
        <v>0.97445735562903768</v>
      </c>
      <c r="AY27" s="183">
        <f t="shared" si="3"/>
        <v>0.80798939917908275</v>
      </c>
      <c r="AZ27" s="183">
        <f t="shared" si="4"/>
        <v>0.98166459739279532</v>
      </c>
      <c r="BA27" s="183">
        <f t="shared" si="7"/>
        <v>0.79230189257919825</v>
      </c>
      <c r="BB27" s="183">
        <f t="shared" si="8"/>
        <v>0.98347037960350248</v>
      </c>
    </row>
    <row r="28" spans="9:54" x14ac:dyDescent="0.25">
      <c r="I28" s="166">
        <v>42934</v>
      </c>
      <c r="J28" s="168">
        <v>0.43263888888888885</v>
      </c>
      <c r="K28" s="167">
        <v>183.6651</v>
      </c>
      <c r="L28" s="169">
        <v>1.5926</v>
      </c>
      <c r="M28" s="167">
        <v>38.449401513659808</v>
      </c>
      <c r="N28" s="167">
        <v>2.7377374960502623</v>
      </c>
      <c r="O28" s="167">
        <v>44.758500769138564</v>
      </c>
      <c r="P28" s="167">
        <v>4.0566874253460075</v>
      </c>
      <c r="Q28" s="167">
        <v>39.337459583349862</v>
      </c>
      <c r="R28" s="167">
        <v>2.2892814497468499</v>
      </c>
      <c r="S28" s="167">
        <v>110.6035</v>
      </c>
      <c r="T28" s="167">
        <v>86.459000000000003</v>
      </c>
      <c r="U28" s="167">
        <v>63.524000000000001</v>
      </c>
      <c r="V28" s="167">
        <v>60.543499999999995</v>
      </c>
      <c r="W28" s="210">
        <v>81.9435</v>
      </c>
      <c r="X28" s="210">
        <v>83.863500000000002</v>
      </c>
      <c r="Y28" s="181">
        <v>710</v>
      </c>
      <c r="Z28" s="181">
        <v>3255</v>
      </c>
      <c r="AA28" s="181">
        <v>285</v>
      </c>
      <c r="AB28" s="181">
        <v>3080</v>
      </c>
      <c r="AC28" s="204">
        <v>310</v>
      </c>
      <c r="AD28" s="204">
        <v>6285</v>
      </c>
      <c r="AE28" s="202">
        <v>0.189</v>
      </c>
      <c r="AF28" s="202">
        <v>5.8220000000000001</v>
      </c>
      <c r="AG28" s="202">
        <v>4.3999999999999997E-2</v>
      </c>
      <c r="AH28" s="202">
        <v>2.0939999999999999</v>
      </c>
      <c r="AI28" s="202">
        <v>2.9000000000000001E-2</v>
      </c>
      <c r="AJ28" s="202">
        <v>1.9359999999999999</v>
      </c>
      <c r="AK28" s="202">
        <v>0</v>
      </c>
      <c r="AL28" s="202">
        <v>1.5609999999999999</v>
      </c>
      <c r="AM28" s="202">
        <v>0</v>
      </c>
      <c r="AN28" s="202">
        <v>0.70199999999999996</v>
      </c>
      <c r="AO28" s="202">
        <v>0</v>
      </c>
      <c r="AP28" s="202">
        <v>1.319</v>
      </c>
      <c r="AQ28" s="202">
        <v>0.189</v>
      </c>
      <c r="AR28" s="202">
        <v>7.359</v>
      </c>
      <c r="AS28" s="202">
        <v>4.3999999999999997E-2</v>
      </c>
      <c r="AT28" s="202">
        <v>2.7810000000000001</v>
      </c>
      <c r="AU28" s="202">
        <v>2.9000000000000001E-2</v>
      </c>
      <c r="AV28" s="202">
        <v>3.238</v>
      </c>
      <c r="AW28" s="183">
        <f t="shared" si="1"/>
        <v>0.86521688001574459</v>
      </c>
      <c r="AX28" s="183">
        <f t="shared" si="2"/>
        <v>0.97412537457440007</v>
      </c>
      <c r="AY28" s="183">
        <f t="shared" si="3"/>
        <v>0.81773421629500409</v>
      </c>
      <c r="AZ28" s="183">
        <f t="shared" si="4"/>
        <v>0.98072196739194994</v>
      </c>
      <c r="BA28" s="183">
        <f t="shared" si="7"/>
        <v>0.79093032541680119</v>
      </c>
      <c r="BB28" s="183">
        <f t="shared" si="8"/>
        <v>0.98683226607070473</v>
      </c>
    </row>
    <row r="29" spans="9:54" x14ac:dyDescent="0.25">
      <c r="I29" s="166">
        <v>42934</v>
      </c>
      <c r="J29" s="168">
        <v>0.43333333333333335</v>
      </c>
      <c r="K29" s="167">
        <v>167.36320000000001</v>
      </c>
      <c r="L29" s="169">
        <v>1.5087999999999999</v>
      </c>
      <c r="M29" s="167">
        <v>36.470342069390341</v>
      </c>
      <c r="N29" s="167">
        <v>3.0380802910483182</v>
      </c>
      <c r="O29" s="167">
        <v>44.260375544706754</v>
      </c>
      <c r="P29" s="167">
        <v>3.6395467338602927</v>
      </c>
      <c r="Q29" s="167">
        <v>41.005207913933603</v>
      </c>
      <c r="R29" s="167">
        <v>2.5247611969671273</v>
      </c>
      <c r="S29" s="167">
        <v>103.41900000000001</v>
      </c>
      <c r="T29" s="167">
        <v>86.836500000000001</v>
      </c>
      <c r="U29" s="167">
        <v>60.317</v>
      </c>
      <c r="V29" s="167">
        <v>61.598999999999997</v>
      </c>
      <c r="W29" s="210">
        <v>82.71350000000001</v>
      </c>
      <c r="X29" s="210">
        <v>78.218500000000006</v>
      </c>
      <c r="Y29" s="181">
        <v>665</v>
      </c>
      <c r="Z29" s="181">
        <v>3315</v>
      </c>
      <c r="AA29" s="181">
        <v>299.99999999999994</v>
      </c>
      <c r="AB29" s="181">
        <v>3354.9999999999995</v>
      </c>
      <c r="AC29" s="204">
        <v>310</v>
      </c>
      <c r="AD29" s="204">
        <v>6445</v>
      </c>
      <c r="AE29" s="202">
        <v>0.183</v>
      </c>
      <c r="AF29" s="202">
        <v>5.8369999999999997</v>
      </c>
      <c r="AG29" s="202">
        <v>4.1000000000000002E-2</v>
      </c>
      <c r="AH29" s="202">
        <v>2.1070000000000002</v>
      </c>
      <c r="AI29" s="202">
        <v>3.2000000000000001E-2</v>
      </c>
      <c r="AJ29" s="202">
        <v>1.91</v>
      </c>
      <c r="AK29" s="202">
        <v>0</v>
      </c>
      <c r="AL29" s="202">
        <v>1.554</v>
      </c>
      <c r="AM29" s="202">
        <v>0</v>
      </c>
      <c r="AN29" s="202">
        <v>0.84699999999999998</v>
      </c>
      <c r="AO29" s="202">
        <v>0</v>
      </c>
      <c r="AP29" s="202">
        <v>1.302</v>
      </c>
      <c r="AQ29" s="202">
        <v>0.183</v>
      </c>
      <c r="AR29" s="202">
        <v>7.367</v>
      </c>
      <c r="AS29" s="202">
        <v>4.1000000000000002E-2</v>
      </c>
      <c r="AT29" s="202">
        <v>2.94</v>
      </c>
      <c r="AU29" s="202">
        <v>3.2000000000000001E-2</v>
      </c>
      <c r="AV29" s="202">
        <v>3.1949999999999998</v>
      </c>
      <c r="AW29" s="183">
        <f t="shared" si="1"/>
        <v>0.86541327062449003</v>
      </c>
      <c r="AX29" s="183">
        <f t="shared" si="2"/>
        <v>0.97447364092895117</v>
      </c>
      <c r="AY29" s="183">
        <f t="shared" si="3"/>
        <v>0.83260018261697333</v>
      </c>
      <c r="AZ29" s="183">
        <f t="shared" si="4"/>
        <v>0.98197066732150884</v>
      </c>
      <c r="BA29" s="183">
        <f t="shared" si="7"/>
        <v>0.78937953495359847</v>
      </c>
      <c r="BB29" s="183">
        <f t="shared" si="8"/>
        <v>0.98800921661600027</v>
      </c>
    </row>
    <row r="30" spans="9:54" x14ac:dyDescent="0.25">
      <c r="I30" s="166">
        <v>42934</v>
      </c>
      <c r="J30" s="168">
        <v>0.43402777777777773</v>
      </c>
      <c r="K30" s="167">
        <v>169.28110000000001</v>
      </c>
      <c r="L30" s="169">
        <v>1.5051000000000001</v>
      </c>
      <c r="M30" s="167">
        <v>38.65114728731001</v>
      </c>
      <c r="N30" s="167">
        <v>3.2052076103235216</v>
      </c>
      <c r="O30" s="167">
        <v>43.606372970649048</v>
      </c>
      <c r="P30" s="167">
        <v>3.7515495163241157</v>
      </c>
      <c r="Q30" s="167">
        <v>41.54931129406399</v>
      </c>
      <c r="R30" s="167">
        <v>2.2985932210172799</v>
      </c>
      <c r="S30" s="167">
        <v>103.72749999999999</v>
      </c>
      <c r="T30" s="167">
        <v>88.391999999999996</v>
      </c>
      <c r="U30" s="167">
        <v>58.855500000000006</v>
      </c>
      <c r="V30" s="167">
        <v>44.167999999999999</v>
      </c>
      <c r="W30" s="210">
        <v>83.871000000000009</v>
      </c>
      <c r="X30" s="210">
        <v>79.530500000000004</v>
      </c>
      <c r="Y30" s="181">
        <v>675</v>
      </c>
      <c r="Z30" s="181">
        <v>3345</v>
      </c>
      <c r="AA30" s="181">
        <v>280</v>
      </c>
      <c r="AB30" s="181">
        <v>3505</v>
      </c>
      <c r="AC30" s="204">
        <v>310</v>
      </c>
      <c r="AD30" s="204">
        <v>6345</v>
      </c>
      <c r="AE30" s="202">
        <v>0.17699999999999999</v>
      </c>
      <c r="AF30" s="202">
        <v>5.9539999999999997</v>
      </c>
      <c r="AG30" s="202">
        <v>4.1000000000000002E-2</v>
      </c>
      <c r="AH30" s="202">
        <v>2.0990000000000002</v>
      </c>
      <c r="AI30" s="202">
        <v>3.3000000000000002E-2</v>
      </c>
      <c r="AJ30" s="202">
        <v>1.8</v>
      </c>
      <c r="AK30" s="202">
        <v>0</v>
      </c>
      <c r="AL30" s="202">
        <v>1.5549999999999999</v>
      </c>
      <c r="AM30" s="202">
        <v>0</v>
      </c>
      <c r="AN30" s="202">
        <v>0.83899999999999997</v>
      </c>
      <c r="AO30" s="202">
        <v>0</v>
      </c>
      <c r="AP30" s="202">
        <v>1.056</v>
      </c>
      <c r="AQ30" s="202">
        <v>0.17699999999999999</v>
      </c>
      <c r="AR30" s="202">
        <v>7.4850000000000003</v>
      </c>
      <c r="AS30" s="202">
        <v>4.1000000000000002E-2</v>
      </c>
      <c r="AT30" s="202">
        <v>2.9260000000000002</v>
      </c>
      <c r="AU30" s="202">
        <v>3.3000000000000002E-2</v>
      </c>
      <c r="AV30" s="202">
        <v>2.8410000000000002</v>
      </c>
      <c r="AW30" s="183">
        <f t="shared" si="1"/>
        <v>0.86679871970618738</v>
      </c>
      <c r="AX30" s="183">
        <f t="shared" si="2"/>
        <v>0.974255197192747</v>
      </c>
      <c r="AY30" s="183">
        <f t="shared" si="3"/>
        <v>0.82631092014147622</v>
      </c>
      <c r="AZ30" s="183">
        <f t="shared" si="4"/>
        <v>0.98755539326399877</v>
      </c>
      <c r="BA30" s="183">
        <f t="shared" si="7"/>
        <v>0.78705972259953139</v>
      </c>
      <c r="BB30" s="183">
        <f t="shared" si="8"/>
        <v>0.98762080746600867</v>
      </c>
    </row>
    <row r="31" spans="9:54" x14ac:dyDescent="0.25">
      <c r="I31" s="166">
        <v>42935</v>
      </c>
      <c r="J31" s="168">
        <v>0.43958333333333338</v>
      </c>
      <c r="K31" s="167">
        <v>188.15870000000001</v>
      </c>
      <c r="L31" s="169">
        <v>1.5079</v>
      </c>
      <c r="M31" s="167">
        <v>41.497631233191278</v>
      </c>
      <c r="N31" s="167">
        <v>3.1177270385918368</v>
      </c>
      <c r="O31" s="167">
        <v>44.178145950874722</v>
      </c>
      <c r="P31" s="167">
        <v>3.5643977210327438</v>
      </c>
      <c r="Q31" s="167">
        <v>38.859641097872974</v>
      </c>
      <c r="R31" s="167">
        <v>2.3100751395314294</v>
      </c>
      <c r="S31" s="167">
        <v>103.82300000000001</v>
      </c>
      <c r="T31" s="167">
        <v>87.040499999999994</v>
      </c>
      <c r="U31" s="167">
        <v>56.858000000000004</v>
      </c>
      <c r="V31" s="167">
        <v>42.152500000000003</v>
      </c>
      <c r="W31" s="210">
        <v>86.225500000000011</v>
      </c>
      <c r="X31" s="210">
        <v>78.227999999999994</v>
      </c>
      <c r="Y31" s="181">
        <v>785</v>
      </c>
      <c r="Z31" s="181">
        <v>3320</v>
      </c>
      <c r="AA31" s="181">
        <v>260</v>
      </c>
      <c r="AB31" s="181">
        <v>3560</v>
      </c>
      <c r="AC31" s="204">
        <v>300</v>
      </c>
      <c r="AD31" s="204">
        <v>6480</v>
      </c>
      <c r="AE31" s="202">
        <v>0.18099999999999999</v>
      </c>
      <c r="AF31" s="202">
        <v>6.0659999999999998</v>
      </c>
      <c r="AG31" s="202">
        <v>3.5999999999999997E-2</v>
      </c>
      <c r="AH31" s="202">
        <v>2.0699999999999998</v>
      </c>
      <c r="AI31" s="206" t="s">
        <v>930</v>
      </c>
      <c r="AJ31" s="206" t="s">
        <v>934</v>
      </c>
      <c r="AK31" s="202">
        <v>0</v>
      </c>
      <c r="AL31" s="202">
        <v>1.5820000000000001</v>
      </c>
      <c r="AM31" s="202">
        <v>0</v>
      </c>
      <c r="AN31" s="202">
        <v>0.73499999999999999</v>
      </c>
      <c r="AO31" s="206" t="s">
        <v>930</v>
      </c>
      <c r="AP31" s="206" t="s">
        <v>934</v>
      </c>
      <c r="AQ31" s="202">
        <v>0.18099999999999999</v>
      </c>
      <c r="AR31" s="202">
        <v>7.6269999999999998</v>
      </c>
      <c r="AS31" s="202">
        <v>3.5999999999999997E-2</v>
      </c>
      <c r="AT31" s="202">
        <v>2.7930000000000001</v>
      </c>
      <c r="AU31" s="206" t="s">
        <v>930</v>
      </c>
      <c r="AV31" s="206" t="s">
        <v>934</v>
      </c>
      <c r="AW31" s="183">
        <f t="shared" si="1"/>
        <v>0.88319046649332889</v>
      </c>
      <c r="AX31" s="183">
        <f t="shared" si="2"/>
        <v>0.974452754524051</v>
      </c>
      <c r="AY31" s="183">
        <f t="shared" si="3"/>
        <v>0.82055684249727001</v>
      </c>
      <c r="AZ31" s="183">
        <f t="shared" si="4"/>
        <v>0.98829796906155409</v>
      </c>
      <c r="BA31" s="183">
        <f t="shared" si="7"/>
        <v>0.77674829859758088</v>
      </c>
      <c r="BB31" s="183">
        <f t="shared" si="8"/>
        <v>0.98807177792537859</v>
      </c>
    </row>
    <row r="32" spans="9:54" x14ac:dyDescent="0.25">
      <c r="I32" s="166">
        <v>42935</v>
      </c>
      <c r="J32" s="168">
        <v>0.44027777777777777</v>
      </c>
      <c r="K32" s="167">
        <v>185.75559999999999</v>
      </c>
      <c r="L32" s="169">
        <v>1.5175000000000001</v>
      </c>
      <c r="M32" s="167">
        <v>45.087265852783396</v>
      </c>
      <c r="N32" s="167">
        <v>3.3460730713736995</v>
      </c>
      <c r="O32" s="167">
        <v>45.372494952730378</v>
      </c>
      <c r="P32" s="167">
        <v>4.6049755777208059</v>
      </c>
      <c r="Q32" s="167">
        <v>39.6682138290507</v>
      </c>
      <c r="R32" s="167">
        <v>2.3541612606510318</v>
      </c>
      <c r="S32" s="167">
        <v>114.39250000000001</v>
      </c>
      <c r="T32" s="167">
        <v>89.68</v>
      </c>
      <c r="U32" s="167">
        <v>55.298000000000002</v>
      </c>
      <c r="V32" s="167">
        <v>48.771999999999998</v>
      </c>
      <c r="W32" s="210">
        <v>82.981499999999997</v>
      </c>
      <c r="X32" s="210">
        <v>82.988500000000002</v>
      </c>
      <c r="Y32" s="181">
        <v>820</v>
      </c>
      <c r="Z32" s="181">
        <v>3340</v>
      </c>
      <c r="AA32" s="181">
        <v>265</v>
      </c>
      <c r="AB32" s="181">
        <v>3600</v>
      </c>
      <c r="AC32" s="204">
        <v>310</v>
      </c>
      <c r="AD32" s="204">
        <v>6270</v>
      </c>
      <c r="AE32" s="202">
        <v>0.182</v>
      </c>
      <c r="AF32" s="202">
        <v>6.2009999999999996</v>
      </c>
      <c r="AG32" s="202">
        <v>1.7000000000000001E-2</v>
      </c>
      <c r="AH32" s="202">
        <v>1.917</v>
      </c>
      <c r="AI32" s="207">
        <f>AVERAGE(AI16:AI30)</f>
        <v>3.0133333333333345E-2</v>
      </c>
      <c r="AJ32" s="207">
        <f>AVERAGE(AJ22:AJ30)</f>
        <v>1.877111111111111</v>
      </c>
      <c r="AK32" s="202">
        <v>0</v>
      </c>
      <c r="AL32" s="202">
        <v>1.6040000000000001</v>
      </c>
      <c r="AM32" s="202">
        <v>0</v>
      </c>
      <c r="AN32" s="202">
        <v>0.629</v>
      </c>
      <c r="AO32" s="207">
        <f>AVERAGE(AO16:AO30)</f>
        <v>0</v>
      </c>
      <c r="AP32" s="207">
        <f>AVERAGE(AP22:AP30)</f>
        <v>1.2103333333333335</v>
      </c>
      <c r="AQ32" s="202">
        <v>0.182</v>
      </c>
      <c r="AR32" s="202">
        <v>7.7850000000000001</v>
      </c>
      <c r="AS32" s="202">
        <v>1.7000000000000001E-2</v>
      </c>
      <c r="AT32" s="202">
        <v>2.5339999999999998</v>
      </c>
      <c r="AU32" s="207">
        <f>AVERAGE(AU16:AU30)</f>
        <v>3.0133333333333345E-2</v>
      </c>
      <c r="AV32" s="207">
        <f>AVERAGE(AV22:AV30)</f>
        <v>3.0724444444444448</v>
      </c>
      <c r="AW32" s="183">
        <f t="shared" si="1"/>
        <v>0.87757553704679769</v>
      </c>
      <c r="AX32" s="183">
        <f t="shared" si="2"/>
        <v>0.9738517879219053</v>
      </c>
      <c r="AY32" s="183">
        <f t="shared" si="3"/>
        <v>0.82735452609757165</v>
      </c>
      <c r="AZ32" s="183">
        <f t="shared" si="4"/>
        <v>0.98663331115235486</v>
      </c>
      <c r="BA32" s="183">
        <f t="shared" si="7"/>
        <v>0.78884120499311039</v>
      </c>
      <c r="BB32" s="183">
        <f t="shared" si="8"/>
        <v>0.98693709267693464</v>
      </c>
    </row>
    <row r="33" spans="9:54" x14ac:dyDescent="0.25">
      <c r="I33" s="166">
        <v>42935</v>
      </c>
      <c r="J33" s="168">
        <v>0.44097222222222227</v>
      </c>
      <c r="K33" s="167">
        <v>185.0188</v>
      </c>
      <c r="L33" s="169">
        <v>1.518</v>
      </c>
      <c r="M33" s="167">
        <v>43.122129074307779</v>
      </c>
      <c r="N33" s="167">
        <v>2.9792104624512872</v>
      </c>
      <c r="O33" s="167">
        <v>42.347498734516051</v>
      </c>
      <c r="P33" s="167">
        <v>3.6339677497349108</v>
      </c>
      <c r="Q33" s="167">
        <v>41.318473205184205</v>
      </c>
      <c r="R33" s="167">
        <v>2.339834847459572</v>
      </c>
      <c r="S33" s="167">
        <v>122.4785</v>
      </c>
      <c r="T33" s="167">
        <v>87.914999999999992</v>
      </c>
      <c r="U33" s="167">
        <v>56.159499999999994</v>
      </c>
      <c r="V33" s="167">
        <v>77.104500000000002</v>
      </c>
      <c r="W33" s="210">
        <v>81.057500000000005</v>
      </c>
      <c r="X33" s="210">
        <v>84.977499999999992</v>
      </c>
      <c r="Y33" s="181">
        <v>829.99999999999989</v>
      </c>
      <c r="Z33" s="181">
        <v>3250</v>
      </c>
      <c r="AA33" s="181">
        <v>275</v>
      </c>
      <c r="AB33" s="181">
        <v>3570</v>
      </c>
      <c r="AC33" s="204">
        <v>310</v>
      </c>
      <c r="AD33" s="204">
        <v>6540</v>
      </c>
      <c r="AE33" s="202">
        <v>0.189</v>
      </c>
      <c r="AF33" s="202">
        <v>6.2649999999999997</v>
      </c>
      <c r="AG33" s="206" t="s">
        <v>893</v>
      </c>
      <c r="AH33" s="202">
        <v>1.238</v>
      </c>
      <c r="AI33" s="202">
        <v>3.4000000000000002E-2</v>
      </c>
      <c r="AJ33" s="202">
        <v>1.99</v>
      </c>
      <c r="AK33" s="202">
        <v>0</v>
      </c>
      <c r="AL33" s="202">
        <v>1.593</v>
      </c>
      <c r="AM33" s="206" t="s">
        <v>893</v>
      </c>
      <c r="AN33" s="202">
        <v>0.34300000000000003</v>
      </c>
      <c r="AO33" s="202">
        <v>0</v>
      </c>
      <c r="AP33" s="202">
        <v>0.72599999999999998</v>
      </c>
      <c r="AQ33" s="202">
        <v>0.189</v>
      </c>
      <c r="AR33" s="202">
        <v>7.84</v>
      </c>
      <c r="AS33" s="206" t="s">
        <v>893</v>
      </c>
      <c r="AT33" s="202">
        <v>1.575</v>
      </c>
      <c r="AU33" s="202">
        <v>3.4000000000000002E-2</v>
      </c>
      <c r="AV33" s="202">
        <v>2.7349999999999999</v>
      </c>
      <c r="AW33" s="183">
        <f t="shared" si="1"/>
        <v>0.87141074575436606</v>
      </c>
      <c r="AX33" s="183">
        <f t="shared" si="2"/>
        <v>0.97366170199061386</v>
      </c>
      <c r="AY33" s="183">
        <f t="shared" si="3"/>
        <v>0.83041555504220776</v>
      </c>
      <c r="AZ33" s="183">
        <f t="shared" si="4"/>
        <v>0.97885870832601596</v>
      </c>
      <c r="BA33" s="183">
        <f t="shared" si="7"/>
        <v>0.79272229787179638</v>
      </c>
      <c r="BB33" s="183">
        <f t="shared" si="8"/>
        <v>0.98717316398433053</v>
      </c>
    </row>
    <row r="34" spans="9:54" x14ac:dyDescent="0.25">
      <c r="I34" s="166"/>
      <c r="J34" s="168" t="s">
        <v>850</v>
      </c>
      <c r="K34" s="180">
        <f>AVERAGE(K28:K33)</f>
        <v>179.87375</v>
      </c>
      <c r="L34" s="171">
        <f>AVERAGE(L28:L33)</f>
        <v>1.5249833333333334</v>
      </c>
      <c r="M34" s="167">
        <v>41.895120437874809</v>
      </c>
      <c r="N34" s="167">
        <v>3.2966150191838484</v>
      </c>
      <c r="O34" s="167">
        <v>41.936260483808866</v>
      </c>
      <c r="P34" s="167">
        <v>3.5090108015071522</v>
      </c>
      <c r="Q34" s="167">
        <v>41.604372720209383</v>
      </c>
      <c r="R34" s="167">
        <v>2.4632259432659911</v>
      </c>
      <c r="S34" s="167">
        <v>121.203</v>
      </c>
      <c r="T34" s="167">
        <v>84.721499999999992</v>
      </c>
      <c r="U34" s="167">
        <v>56.991999999999997</v>
      </c>
      <c r="V34" s="167">
        <v>53.554000000000002</v>
      </c>
      <c r="W34" s="210">
        <v>84.540999999999997</v>
      </c>
      <c r="X34" s="210">
        <v>81.891500000000008</v>
      </c>
      <c r="Y34" s="181">
        <v>800</v>
      </c>
      <c r="Z34" s="181">
        <v>3315</v>
      </c>
      <c r="AA34" s="181">
        <v>280</v>
      </c>
      <c r="AB34" s="181">
        <v>3359.9999999999995</v>
      </c>
      <c r="AC34" s="204">
        <v>310</v>
      </c>
      <c r="AD34" s="204">
        <v>6925</v>
      </c>
      <c r="AE34" s="202">
        <v>0.19600000000000001</v>
      </c>
      <c r="AF34" s="202">
        <v>6.282</v>
      </c>
      <c r="AG34" s="207">
        <f>AVERAGE(AG21:AG32)</f>
        <v>3.8833333333333331E-2</v>
      </c>
      <c r="AH34" s="206" t="s">
        <v>898</v>
      </c>
      <c r="AI34" s="202">
        <v>3.5000000000000003E-2</v>
      </c>
      <c r="AJ34" s="202">
        <v>2.2749999999999999</v>
      </c>
      <c r="AK34" s="202">
        <v>0</v>
      </c>
      <c r="AL34" s="202">
        <v>1.5780000000000001</v>
      </c>
      <c r="AM34" s="207">
        <f>AVERAGE(AM21:AM32)</f>
        <v>0</v>
      </c>
      <c r="AN34" s="206" t="s">
        <v>898</v>
      </c>
      <c r="AO34" s="202">
        <v>0</v>
      </c>
      <c r="AP34" s="202">
        <v>0.89500000000000002</v>
      </c>
      <c r="AQ34" s="202">
        <v>0.19600000000000001</v>
      </c>
      <c r="AR34" s="202">
        <v>7.8390000000000004</v>
      </c>
      <c r="AS34" s="207">
        <f>AVERAGE(AS21:AS32)</f>
        <v>3.8833333333333331E-2</v>
      </c>
      <c r="AT34" s="206" t="s">
        <v>898</v>
      </c>
      <c r="AU34" s="202">
        <v>3.5000000000000003E-2</v>
      </c>
      <c r="AV34" s="202">
        <v>3.1520000000000001</v>
      </c>
      <c r="AW34" s="183">
        <f t="shared" si="1"/>
        <v>0.8684296512277967</v>
      </c>
      <c r="AX34" s="183">
        <f t="shared" si="2"/>
        <v>0.97507987051292289</v>
      </c>
      <c r="AY34" s="183">
        <f t="shared" si="3"/>
        <v>0.83088025828506307</v>
      </c>
      <c r="AZ34" s="183">
        <f t="shared" si="4"/>
        <v>0.98431136580818701</v>
      </c>
      <c r="BA34" s="183">
        <f t="shared" si="7"/>
        <v>0.78572315678218485</v>
      </c>
      <c r="BB34" s="183">
        <f t="shared" si="8"/>
        <v>0.9883127204124682</v>
      </c>
    </row>
    <row r="35" spans="9:54" x14ac:dyDescent="0.25">
      <c r="I35" s="166"/>
      <c r="J35" s="203" t="s">
        <v>865</v>
      </c>
      <c r="K35" s="171">
        <f>K34/1000</f>
        <v>0.17987375</v>
      </c>
      <c r="L35" s="171"/>
      <c r="M35" s="167">
        <v>39.826068920629133</v>
      </c>
      <c r="N35" s="167">
        <v>3.2699029792507495</v>
      </c>
      <c r="O35" s="167">
        <v>40.771397762953065</v>
      </c>
      <c r="P35" s="167">
        <v>3.6347849159967272</v>
      </c>
      <c r="Q35" s="167">
        <v>40.944733889591838</v>
      </c>
      <c r="R35" s="167">
        <v>2.2680602625209891</v>
      </c>
      <c r="S35" s="167">
        <v>117.65350000000001</v>
      </c>
      <c r="T35" s="167">
        <v>87.156499999999994</v>
      </c>
      <c r="U35" s="167">
        <v>61.207499999999996</v>
      </c>
      <c r="V35" s="167">
        <v>79.13300000000001</v>
      </c>
      <c r="W35" s="210">
        <v>86.515000000000001</v>
      </c>
      <c r="X35" s="210">
        <v>81.350499999999997</v>
      </c>
      <c r="Y35" s="181">
        <v>800</v>
      </c>
      <c r="Z35" s="181">
        <v>3385</v>
      </c>
      <c r="AA35" s="181">
        <v>270</v>
      </c>
      <c r="AB35" s="181">
        <v>3495</v>
      </c>
      <c r="AC35" s="204">
        <v>300</v>
      </c>
      <c r="AD35" s="204">
        <v>7195</v>
      </c>
      <c r="AE35" s="202">
        <v>0.20200000000000001</v>
      </c>
      <c r="AF35" s="202">
        <v>6.2569999999999997</v>
      </c>
      <c r="AG35" s="205">
        <v>42935</v>
      </c>
      <c r="AH35" s="207">
        <f>AVERAGE(AH25:AH33)</f>
        <v>2.0028888888888887</v>
      </c>
      <c r="AI35" s="202">
        <v>3.5000000000000003E-2</v>
      </c>
      <c r="AJ35" s="202">
        <v>2.0819999999999999</v>
      </c>
      <c r="AK35" s="202">
        <v>0</v>
      </c>
      <c r="AL35" s="202">
        <v>1.593</v>
      </c>
      <c r="AM35" s="205">
        <v>42935</v>
      </c>
      <c r="AN35" s="207">
        <f>AVERAGE(AN25:AN33)</f>
        <v>0.63355555555555554</v>
      </c>
      <c r="AO35" s="202">
        <v>0</v>
      </c>
      <c r="AP35" s="202">
        <v>0.95099999999999996</v>
      </c>
      <c r="AQ35" s="202">
        <v>0.20200000000000001</v>
      </c>
      <c r="AR35" s="202">
        <v>7.8319999999999999</v>
      </c>
      <c r="AS35" s="205">
        <v>42935</v>
      </c>
      <c r="AT35" s="207">
        <f>AVERAGE(AT25:AT33)</f>
        <v>2.624333333333333</v>
      </c>
      <c r="AU35" s="202">
        <v>3.5000000000000003E-2</v>
      </c>
      <c r="AV35" s="202">
        <v>3.0150000000000001</v>
      </c>
      <c r="AW35" s="183">
        <f t="shared" si="1"/>
        <v>0.8717887525084359</v>
      </c>
      <c r="AX35" s="183">
        <f t="shared" si="2"/>
        <v>0.9748984528779161</v>
      </c>
      <c r="AY35" s="183">
        <f t="shared" si="3"/>
        <v>0.81519893118362363</v>
      </c>
      <c r="AZ35" s="183">
        <f t="shared" si="4"/>
        <v>0.97785952565279477</v>
      </c>
      <c r="BA35" s="183">
        <f t="shared" si="7"/>
        <v>0.77616651358938205</v>
      </c>
      <c r="BB35" s="183">
        <f t="shared" si="8"/>
        <v>0.98881987611784239</v>
      </c>
    </row>
    <row r="36" spans="9:54" x14ac:dyDescent="0.25">
      <c r="I36" s="244" t="s">
        <v>853</v>
      </c>
      <c r="J36" s="244"/>
      <c r="K36" s="244"/>
      <c r="L36" s="244"/>
      <c r="M36" s="167">
        <v>39.805837327058654</v>
      </c>
      <c r="N36" s="167">
        <v>3.3552107687422117</v>
      </c>
      <c r="O36" s="167">
        <v>39.408047848081793</v>
      </c>
      <c r="P36" s="167">
        <v>3.4743433750326167</v>
      </c>
      <c r="Q36" s="167">
        <v>40.226696753554577</v>
      </c>
      <c r="R36" s="167">
        <v>2.2001100947310608</v>
      </c>
      <c r="S36" s="167">
        <v>114.9365</v>
      </c>
      <c r="T36" s="167">
        <v>86.254500000000007</v>
      </c>
      <c r="U36" s="167">
        <v>61.853000000000002</v>
      </c>
      <c r="V36" s="167">
        <v>66.728999999999999</v>
      </c>
      <c r="W36" s="210">
        <v>84.551500000000004</v>
      </c>
      <c r="X36" s="210">
        <v>71.919499999999999</v>
      </c>
      <c r="Y36" s="181">
        <v>780</v>
      </c>
      <c r="Z36" s="181">
        <v>3400</v>
      </c>
      <c r="AA36" s="181">
        <v>275</v>
      </c>
      <c r="AB36" s="181">
        <v>3424.9999999999995</v>
      </c>
      <c r="AC36" s="204">
        <v>310</v>
      </c>
      <c r="AD36" s="204">
        <v>6990</v>
      </c>
      <c r="AE36" s="202">
        <v>0.17699999999999999</v>
      </c>
      <c r="AF36" s="202">
        <v>6.2190000000000003</v>
      </c>
      <c r="AG36" s="202">
        <v>3.7999999999999999E-2</v>
      </c>
      <c r="AH36" s="202">
        <v>1.524</v>
      </c>
      <c r="AI36" s="202">
        <v>3.5000000000000003E-2</v>
      </c>
      <c r="AJ36" s="202">
        <v>2.0049999999999999</v>
      </c>
      <c r="AK36" s="202">
        <v>0</v>
      </c>
      <c r="AL36" s="202">
        <v>1.6220000000000001</v>
      </c>
      <c r="AM36" s="202">
        <v>0</v>
      </c>
      <c r="AN36" s="202">
        <v>0.52100000000000002</v>
      </c>
      <c r="AO36" s="202">
        <v>0</v>
      </c>
      <c r="AP36" s="202">
        <v>1.01</v>
      </c>
      <c r="AQ36" s="202">
        <v>0.17699999999999999</v>
      </c>
      <c r="AR36" s="202">
        <v>7.8220000000000001</v>
      </c>
      <c r="AS36" s="202">
        <v>3.7999999999999999E-2</v>
      </c>
      <c r="AT36" s="202">
        <v>2.036</v>
      </c>
      <c r="AU36" s="202">
        <v>3.5000000000000003E-2</v>
      </c>
      <c r="AV36" s="202">
        <v>2.9980000000000002</v>
      </c>
      <c r="AW36" s="183">
        <f t="shared" si="1"/>
        <v>0.87157021755174802</v>
      </c>
      <c r="AX36" s="183">
        <f t="shared" si="2"/>
        <v>0.97525869095328521</v>
      </c>
      <c r="AY36" s="183">
        <f t="shared" si="3"/>
        <v>0.81637984521438134</v>
      </c>
      <c r="AZ36" s="183">
        <f t="shared" si="4"/>
        <v>0.98088941037520383</v>
      </c>
      <c r="BA36" s="183">
        <f t="shared" si="7"/>
        <v>0.78570224672824707</v>
      </c>
      <c r="BB36" s="183">
        <f t="shared" si="8"/>
        <v>0.98981587088326339</v>
      </c>
    </row>
    <row r="37" spans="9:54" x14ac:dyDescent="0.25">
      <c r="I37" s="166">
        <v>42941</v>
      </c>
      <c r="J37" s="168">
        <v>0.3576388888888889</v>
      </c>
      <c r="K37" s="167">
        <v>166.99270000000001</v>
      </c>
      <c r="L37" s="169">
        <v>1.3549</v>
      </c>
      <c r="M37" s="167">
        <v>37.726054539078476</v>
      </c>
      <c r="N37" s="167">
        <v>2.9922943374270279</v>
      </c>
      <c r="O37" s="167">
        <v>41.461849212304315</v>
      </c>
      <c r="P37" s="167">
        <v>3.4162899591964453</v>
      </c>
      <c r="Q37" s="167">
        <v>38.116792843831149</v>
      </c>
      <c r="R37" s="167">
        <v>2.1912731812041431</v>
      </c>
      <c r="S37" s="167">
        <v>112.4615</v>
      </c>
      <c r="T37" s="167">
        <v>85.205000000000013</v>
      </c>
      <c r="U37" s="167">
        <v>59.871499999999997</v>
      </c>
      <c r="V37" s="167">
        <v>61.573</v>
      </c>
      <c r="W37" s="210">
        <v>84.106999999999999</v>
      </c>
      <c r="X37" s="210">
        <v>65.523499999999999</v>
      </c>
      <c r="Y37" s="181">
        <v>769.99999999999989</v>
      </c>
      <c r="Z37" s="181">
        <v>3420</v>
      </c>
      <c r="AA37" s="181">
        <v>280</v>
      </c>
      <c r="AB37" s="181">
        <v>3605</v>
      </c>
      <c r="AC37" s="204">
        <v>300</v>
      </c>
      <c r="AD37" s="204">
        <v>6175</v>
      </c>
      <c r="AE37" s="206" t="s">
        <v>886</v>
      </c>
      <c r="AF37" s="202">
        <v>6.157</v>
      </c>
      <c r="AG37" s="202">
        <v>4.4999999999999998E-2</v>
      </c>
      <c r="AH37" s="202">
        <v>2.395</v>
      </c>
      <c r="AI37" s="202">
        <v>3.5000000000000003E-2</v>
      </c>
      <c r="AJ37" s="202">
        <v>2.0169999999999999</v>
      </c>
      <c r="AK37" s="206" t="s">
        <v>886</v>
      </c>
      <c r="AL37" s="202">
        <v>1.6459999999999999</v>
      </c>
      <c r="AM37" s="202">
        <v>0</v>
      </c>
      <c r="AN37" s="202">
        <v>0.84199999999999997</v>
      </c>
      <c r="AO37" s="202">
        <v>0</v>
      </c>
      <c r="AP37" s="202">
        <v>1.0529999999999999</v>
      </c>
      <c r="AQ37" s="206" t="s">
        <v>886</v>
      </c>
      <c r="AR37" s="202">
        <v>7.7830000000000004</v>
      </c>
      <c r="AS37" s="202">
        <v>4.4999999999999998E-2</v>
      </c>
      <c r="AT37" s="202">
        <v>3.218</v>
      </c>
      <c r="AU37" s="202">
        <v>3.5000000000000003E-2</v>
      </c>
      <c r="AV37" s="202">
        <v>3.0529999999999999</v>
      </c>
      <c r="AW37" s="183">
        <f t="shared" si="1"/>
        <v>0.87255931278588361</v>
      </c>
      <c r="AX37" s="183">
        <f t="shared" si="2"/>
        <v>0.97569186395660168</v>
      </c>
      <c r="AY37" s="183">
        <f t="shared" si="3"/>
        <v>0.82384077511647791</v>
      </c>
      <c r="AZ37" s="183">
        <f t="shared" si="4"/>
        <v>0.98320693464987607</v>
      </c>
      <c r="BA37" s="183">
        <f t="shared" si="7"/>
        <v>0.78103236858479541</v>
      </c>
      <c r="BB37" s="183">
        <f t="shared" si="8"/>
        <v>0.98950031996514387</v>
      </c>
    </row>
    <row r="38" spans="9:54" x14ac:dyDescent="0.25">
      <c r="I38" s="166">
        <v>42941</v>
      </c>
      <c r="J38" s="168">
        <v>0.35833333333333334</v>
      </c>
      <c r="K38" s="167">
        <v>166.0412</v>
      </c>
      <c r="L38" s="169">
        <v>1.5229999999999999</v>
      </c>
      <c r="M38" s="167">
        <v>36.728157450447924</v>
      </c>
      <c r="N38" s="167">
        <v>3.0069639008132167</v>
      </c>
      <c r="O38" s="167">
        <v>38.891430980619575</v>
      </c>
      <c r="P38" s="167">
        <v>3.3848690592126793</v>
      </c>
      <c r="Q38" s="167">
        <v>38.959527297239134</v>
      </c>
      <c r="R38" s="167">
        <v>2.3499492052268707</v>
      </c>
      <c r="S38" s="167">
        <v>109.1675</v>
      </c>
      <c r="T38" s="167">
        <v>83.830500000000001</v>
      </c>
      <c r="U38" s="167">
        <v>56.301499999999997</v>
      </c>
      <c r="V38" s="167">
        <v>46.341499999999996</v>
      </c>
      <c r="W38" s="210">
        <v>82.788499999999999</v>
      </c>
      <c r="X38" s="210">
        <v>78.457999999999998</v>
      </c>
      <c r="Y38" s="181">
        <v>720</v>
      </c>
      <c r="Z38" s="181">
        <v>3380</v>
      </c>
      <c r="AA38" s="181">
        <v>275</v>
      </c>
      <c r="AB38" s="181">
        <v>3685</v>
      </c>
      <c r="AC38" s="204">
        <v>310</v>
      </c>
      <c r="AD38" s="204">
        <v>5585</v>
      </c>
      <c r="AE38" s="207">
        <f>AVERAGE(AE21:AE36)</f>
        <v>0.18693750000000001</v>
      </c>
      <c r="AF38" s="202">
        <v>6.1239999999999997</v>
      </c>
      <c r="AG38" s="202">
        <v>4.5999999999999999E-2</v>
      </c>
      <c r="AH38" s="202">
        <v>2.85</v>
      </c>
      <c r="AI38" s="202">
        <v>3.5000000000000003E-2</v>
      </c>
      <c r="AJ38" s="202">
        <v>1.849</v>
      </c>
      <c r="AK38" s="207">
        <f>AVERAGE(AK21:AK36)</f>
        <v>0</v>
      </c>
      <c r="AL38" s="202">
        <v>1.6539999999999999</v>
      </c>
      <c r="AM38" s="202">
        <v>0</v>
      </c>
      <c r="AN38" s="202">
        <v>0.88</v>
      </c>
      <c r="AO38" s="202">
        <v>0</v>
      </c>
      <c r="AP38" s="202">
        <v>1.073</v>
      </c>
      <c r="AQ38" s="207">
        <f>AVERAGE(AQ21:AQ36)</f>
        <v>0.18693750000000001</v>
      </c>
      <c r="AR38" s="202">
        <v>7.7560000000000002</v>
      </c>
      <c r="AS38" s="202">
        <v>4.5999999999999999E-2</v>
      </c>
      <c r="AT38" s="202">
        <v>3.71</v>
      </c>
      <c r="AU38" s="202">
        <v>3.5000000000000003E-2</v>
      </c>
      <c r="AV38" s="202">
        <v>2.9049999999999998</v>
      </c>
      <c r="AW38" s="183">
        <f t="shared" si="1"/>
        <v>0.86834083583835597</v>
      </c>
      <c r="AX38" s="183">
        <f t="shared" si="2"/>
        <v>0.97579832500464436</v>
      </c>
      <c r="AY38" s="183">
        <f t="shared" si="3"/>
        <v>0.83005962846531034</v>
      </c>
      <c r="AZ38" s="183">
        <f t="shared" si="4"/>
        <v>0.98758047206346566</v>
      </c>
      <c r="BA38" s="183">
        <f t="shared" si="7"/>
        <v>0.78922880888824398</v>
      </c>
      <c r="BB38" s="183">
        <f t="shared" si="8"/>
        <v>0.98614662631911465</v>
      </c>
    </row>
    <row r="39" spans="9:54" x14ac:dyDescent="0.25">
      <c r="I39" s="166">
        <v>42941</v>
      </c>
      <c r="J39" s="172">
        <v>0.35902777777777778</v>
      </c>
      <c r="K39" s="167">
        <v>169.45740000000001</v>
      </c>
      <c r="L39" s="169">
        <v>1.3673</v>
      </c>
      <c r="M39" s="167">
        <v>36.715854812932598</v>
      </c>
      <c r="N39" s="167">
        <v>3.0447984586032271</v>
      </c>
      <c r="O39" s="167">
        <v>38.685370895587177</v>
      </c>
      <c r="P39" s="167">
        <v>3.6450902962952805</v>
      </c>
      <c r="Q39" s="167">
        <v>39.074238652308892</v>
      </c>
      <c r="R39" s="167">
        <v>2.3300353446589908</v>
      </c>
      <c r="S39" s="167">
        <v>111.63400000000001</v>
      </c>
      <c r="T39" s="167">
        <v>85.775000000000006</v>
      </c>
      <c r="U39" s="167">
        <v>56.3765</v>
      </c>
      <c r="V39" s="167">
        <v>40.722999999999999</v>
      </c>
      <c r="W39" s="210">
        <v>81.74799999999999</v>
      </c>
      <c r="X39" s="210">
        <v>88.518000000000001</v>
      </c>
      <c r="Y39" s="181">
        <v>735</v>
      </c>
      <c r="Z39" s="181">
        <v>3325</v>
      </c>
      <c r="AA39" s="181">
        <v>255</v>
      </c>
      <c r="AB39" s="181">
        <v>3680</v>
      </c>
      <c r="AC39" s="204">
        <v>310</v>
      </c>
      <c r="AD39" s="204">
        <v>5780</v>
      </c>
      <c r="AE39" s="205">
        <v>42858</v>
      </c>
      <c r="AF39" s="202">
        <v>6.0449999999999999</v>
      </c>
      <c r="AG39" s="202">
        <v>4.3999999999999997E-2</v>
      </c>
      <c r="AH39" s="202">
        <v>3.226</v>
      </c>
      <c r="AI39" s="202">
        <v>3.5000000000000003E-2</v>
      </c>
      <c r="AJ39" s="202">
        <v>1.734</v>
      </c>
      <c r="AK39" s="205">
        <v>42858</v>
      </c>
      <c r="AL39" s="202">
        <v>1.6619999999999999</v>
      </c>
      <c r="AM39" s="202">
        <v>0</v>
      </c>
      <c r="AN39" s="202">
        <v>0.93899999999999995</v>
      </c>
      <c r="AO39" s="202">
        <v>0</v>
      </c>
      <c r="AP39" s="202">
        <v>1.07</v>
      </c>
      <c r="AQ39" s="205">
        <v>42858</v>
      </c>
      <c r="AR39" s="202">
        <v>7.6879999999999997</v>
      </c>
      <c r="AS39" s="202">
        <v>4.3999999999999997E-2</v>
      </c>
      <c r="AT39" s="202">
        <v>4.1399999999999997</v>
      </c>
      <c r="AU39" s="202">
        <v>3.5000000000000003E-2</v>
      </c>
      <c r="AV39" s="202">
        <v>2.79</v>
      </c>
      <c r="AW39" s="183">
        <f t="shared" si="1"/>
        <v>0.86814373152979918</v>
      </c>
      <c r="AX39" s="183">
        <f t="shared" si="2"/>
        <v>0.97485175656558987</v>
      </c>
      <c r="AY39" s="183">
        <f t="shared" si="3"/>
        <v>0.81894426843387336</v>
      </c>
      <c r="AZ39" s="183">
        <f t="shared" si="4"/>
        <v>0.98905508418659493</v>
      </c>
      <c r="BA39" s="183">
        <f t="shared" si="7"/>
        <v>0.79132503548199351</v>
      </c>
      <c r="BB39" s="183">
        <f t="shared" si="8"/>
        <v>0.98491646442934999</v>
      </c>
    </row>
    <row r="40" spans="9:54" x14ac:dyDescent="0.25">
      <c r="I40" s="166">
        <v>42941</v>
      </c>
      <c r="J40" s="173">
        <v>0.42986111111111108</v>
      </c>
      <c r="K40" s="167">
        <v>140.38419999999999</v>
      </c>
      <c r="L40" s="169">
        <v>1.2226999999999999</v>
      </c>
      <c r="M40" s="167">
        <v>38.856440926794363</v>
      </c>
      <c r="N40" s="167">
        <v>3.1880323998368851</v>
      </c>
      <c r="O40" s="167">
        <v>40.302557639367322</v>
      </c>
      <c r="P40" s="167">
        <v>3.1780024758496266</v>
      </c>
      <c r="Q40" s="167">
        <v>39.364014602906195</v>
      </c>
      <c r="R40" s="167">
        <v>2.3232931747683372</v>
      </c>
      <c r="S40" s="167">
        <v>120.53700000000001</v>
      </c>
      <c r="T40" s="167">
        <v>85.293499999999995</v>
      </c>
      <c r="U40" s="167">
        <v>57.858499999999999</v>
      </c>
      <c r="V40" s="167">
        <v>35.009500000000003</v>
      </c>
      <c r="W40" s="210">
        <v>79.724500000000006</v>
      </c>
      <c r="X40" s="210">
        <v>83.204499999999996</v>
      </c>
      <c r="Y40" s="181">
        <v>770</v>
      </c>
      <c r="Z40" s="181">
        <v>3335</v>
      </c>
      <c r="AA40" s="181">
        <v>260</v>
      </c>
      <c r="AB40" s="181">
        <v>3584.9999999999995</v>
      </c>
      <c r="AC40" s="204">
        <v>300</v>
      </c>
      <c r="AD40" s="204">
        <v>6285</v>
      </c>
      <c r="AE40" s="202">
        <v>0.19700000000000001</v>
      </c>
      <c r="AF40" s="202">
        <v>6.0289999999999999</v>
      </c>
      <c r="AG40" s="202">
        <v>4.1000000000000002E-2</v>
      </c>
      <c r="AH40" s="202">
        <v>3.1219999999999999</v>
      </c>
      <c r="AI40" s="202">
        <v>3.5000000000000003E-2</v>
      </c>
      <c r="AJ40" s="202">
        <v>1.883</v>
      </c>
      <c r="AK40" s="202">
        <v>0</v>
      </c>
      <c r="AL40" s="202">
        <v>1.663</v>
      </c>
      <c r="AM40" s="202">
        <v>0</v>
      </c>
      <c r="AN40" s="202">
        <v>0.85599999999999998</v>
      </c>
      <c r="AO40" s="202">
        <v>0</v>
      </c>
      <c r="AP40" s="202">
        <v>1.08</v>
      </c>
      <c r="AQ40" s="202">
        <v>0.19700000000000001</v>
      </c>
      <c r="AR40" s="202">
        <v>7.6749999999999998</v>
      </c>
      <c r="AS40" s="202">
        <v>4.1000000000000002E-2</v>
      </c>
      <c r="AT40" s="202">
        <v>3.9569999999999999</v>
      </c>
      <c r="AU40" s="202">
        <v>3.5000000000000003E-2</v>
      </c>
      <c r="AV40" s="202">
        <v>2.948</v>
      </c>
      <c r="AW40" s="183">
        <f t="shared" si="1"/>
        <v>0.86464683668393338</v>
      </c>
      <c r="AX40" s="183">
        <f t="shared" si="2"/>
        <v>0.97506252021939055</v>
      </c>
      <c r="AY40" s="183">
        <f t="shared" si="3"/>
        <v>0.81797403561647719</v>
      </c>
      <c r="AZ40" s="183">
        <f t="shared" si="4"/>
        <v>0.99032889278329239</v>
      </c>
      <c r="BA40" s="183">
        <f t="shared" si="7"/>
        <v>0.79004646789975352</v>
      </c>
      <c r="BB40" s="183">
        <f t="shared" si="8"/>
        <v>0.98693438629365626</v>
      </c>
    </row>
    <row r="41" spans="9:54" x14ac:dyDescent="0.25">
      <c r="I41" s="166">
        <v>42941</v>
      </c>
      <c r="J41" s="172">
        <v>0.43055555555555558</v>
      </c>
      <c r="K41" s="167">
        <v>142.89680000000001</v>
      </c>
      <c r="L41" s="169">
        <v>1.2143999999999999</v>
      </c>
      <c r="M41" s="167">
        <v>38.021557195974921</v>
      </c>
      <c r="N41" s="167">
        <v>3.3812962695025659</v>
      </c>
      <c r="O41" s="167">
        <v>39.313105734242114</v>
      </c>
      <c r="P41" s="167">
        <v>3.4485516175530382</v>
      </c>
      <c r="Q41" s="167">
        <v>38.996478699797692</v>
      </c>
      <c r="R41" s="167">
        <v>2.3496361893725299</v>
      </c>
      <c r="S41" s="167">
        <v>129.58349999999999</v>
      </c>
      <c r="T41" s="167">
        <v>86.037499999999994</v>
      </c>
      <c r="U41" s="167">
        <v>58.902000000000001</v>
      </c>
      <c r="V41" s="167">
        <v>45.79</v>
      </c>
      <c r="W41" s="210">
        <v>83.349500000000006</v>
      </c>
      <c r="X41" s="210">
        <v>75.783000000000001</v>
      </c>
      <c r="Y41" s="181">
        <v>740</v>
      </c>
      <c r="Z41" s="181">
        <v>3265</v>
      </c>
      <c r="AA41" s="181">
        <v>300</v>
      </c>
      <c r="AB41" s="181">
        <v>3450</v>
      </c>
      <c r="AC41" s="204">
        <v>300</v>
      </c>
      <c r="AD41" s="204">
        <v>6455</v>
      </c>
      <c r="AE41" s="202">
        <v>0.22600000000000001</v>
      </c>
      <c r="AF41" s="202">
        <v>6.08</v>
      </c>
      <c r="AG41" s="202">
        <v>4.1000000000000002E-2</v>
      </c>
      <c r="AH41" s="202">
        <v>3.0339999999999998</v>
      </c>
      <c r="AI41" s="202">
        <v>3.5000000000000003E-2</v>
      </c>
      <c r="AJ41" s="202">
        <v>2.1269999999999998</v>
      </c>
      <c r="AK41" s="202">
        <v>0</v>
      </c>
      <c r="AL41" s="202">
        <v>1.6659999999999999</v>
      </c>
      <c r="AM41" s="202">
        <v>0</v>
      </c>
      <c r="AN41" s="202">
        <v>0.66400000000000003</v>
      </c>
      <c r="AO41" s="202">
        <v>0</v>
      </c>
      <c r="AP41" s="202">
        <v>1.089</v>
      </c>
      <c r="AQ41" s="202">
        <v>0.22600000000000001</v>
      </c>
      <c r="AR41" s="202">
        <v>7.726</v>
      </c>
      <c r="AS41" s="202">
        <v>4.1000000000000002E-2</v>
      </c>
      <c r="AT41" s="202">
        <v>3.6789999999999998</v>
      </c>
      <c r="AU41" s="202">
        <v>3.5000000000000003E-2</v>
      </c>
      <c r="AV41" s="202">
        <v>3.194</v>
      </c>
      <c r="AW41" s="183">
        <f t="shared" si="1"/>
        <v>0.85098210810117725</v>
      </c>
      <c r="AX41" s="183">
        <f t="shared" si="2"/>
        <v>0.97432511572908398</v>
      </c>
      <c r="AY41" s="183">
        <f t="shared" si="3"/>
        <v>0.83588277579952186</v>
      </c>
      <c r="AZ41" s="183">
        <f t="shared" si="4"/>
        <v>0.986901387097051</v>
      </c>
      <c r="BA41" s="183">
        <f t="shared" si="7"/>
        <v>0.78257569137301597</v>
      </c>
      <c r="BB41" s="183">
        <f t="shared" si="8"/>
        <v>0.98839603153251299</v>
      </c>
    </row>
    <row r="42" spans="9:54" x14ac:dyDescent="0.25">
      <c r="I42" s="166">
        <v>42941</v>
      </c>
      <c r="J42" s="172">
        <v>0.43124999999999997</v>
      </c>
      <c r="K42" s="167">
        <v>140.2062</v>
      </c>
      <c r="L42" s="169">
        <v>1.2182999999999999</v>
      </c>
      <c r="M42" s="167">
        <v>37.317593412724065</v>
      </c>
      <c r="N42" s="167">
        <v>3.0361460105995093</v>
      </c>
      <c r="O42" s="167">
        <v>38.007232341800702</v>
      </c>
      <c r="P42" s="167">
        <v>2.963971449340375</v>
      </c>
      <c r="Q42" s="167">
        <v>37.59483759525007</v>
      </c>
      <c r="R42" s="167">
        <v>2.1824233938905859</v>
      </c>
      <c r="S42" s="167">
        <v>121.38849999999999</v>
      </c>
      <c r="T42" s="167">
        <v>85.718999999999994</v>
      </c>
      <c r="U42" s="167">
        <v>60.826499999999996</v>
      </c>
      <c r="V42" s="167">
        <v>59.308999999999997</v>
      </c>
      <c r="W42" s="210">
        <v>83.108499999999992</v>
      </c>
      <c r="X42" s="210">
        <v>70.448499999999996</v>
      </c>
      <c r="Y42" s="181">
        <v>715</v>
      </c>
      <c r="Z42" s="181">
        <v>3210</v>
      </c>
      <c r="AA42" s="181">
        <v>300</v>
      </c>
      <c r="AB42" s="181">
        <v>3505</v>
      </c>
      <c r="AC42" s="204">
        <v>310</v>
      </c>
      <c r="AD42" s="204">
        <v>6480</v>
      </c>
      <c r="AE42" s="202">
        <v>0.22900000000000001</v>
      </c>
      <c r="AF42" s="202">
        <v>6.0810000000000004</v>
      </c>
      <c r="AG42" s="202">
        <v>4.1000000000000002E-2</v>
      </c>
      <c r="AH42" s="202">
        <v>3.1440000000000001</v>
      </c>
      <c r="AI42" s="202">
        <v>3.5000000000000003E-2</v>
      </c>
      <c r="AJ42" s="202">
        <v>1.7549999999999999</v>
      </c>
      <c r="AK42" s="202">
        <v>0</v>
      </c>
      <c r="AL42" s="202">
        <v>1.6839999999999999</v>
      </c>
      <c r="AM42" s="202">
        <v>0</v>
      </c>
      <c r="AN42" s="202">
        <v>0.61199999999999999</v>
      </c>
      <c r="AO42" s="202">
        <v>0</v>
      </c>
      <c r="AP42" s="202">
        <v>1.0840000000000001</v>
      </c>
      <c r="AQ42" s="202">
        <v>0.22900000000000001</v>
      </c>
      <c r="AR42" s="202">
        <v>7.7430000000000003</v>
      </c>
      <c r="AS42" s="202">
        <v>4.1000000000000002E-2</v>
      </c>
      <c r="AT42" s="202">
        <v>3.7349999999999999</v>
      </c>
      <c r="AU42" s="202">
        <v>3.5000000000000003E-2</v>
      </c>
      <c r="AV42" s="202">
        <v>2.7789999999999999</v>
      </c>
      <c r="AW42" s="183">
        <f t="shared" si="1"/>
        <v>0.85486589067161967</v>
      </c>
      <c r="AX42" s="183">
        <f t="shared" si="2"/>
        <v>0.97399080443447994</v>
      </c>
      <c r="AY42" s="183">
        <f t="shared" si="3"/>
        <v>0.83142452120340382</v>
      </c>
      <c r="AZ42" s="183">
        <f t="shared" si="4"/>
        <v>0.98336030910900252</v>
      </c>
      <c r="BA42" s="183">
        <f t="shared" si="7"/>
        <v>0.78858635720163772</v>
      </c>
      <c r="BB42" s="183">
        <f t="shared" si="8"/>
        <v>0.98924524023049709</v>
      </c>
    </row>
    <row r="43" spans="9:54" x14ac:dyDescent="0.25">
      <c r="I43" s="166">
        <v>42942</v>
      </c>
      <c r="J43" s="168">
        <v>0.37222222222222223</v>
      </c>
      <c r="K43" s="167">
        <v>194.3477</v>
      </c>
      <c r="L43" s="169">
        <v>1.4867999999999999</v>
      </c>
      <c r="M43" s="167">
        <v>35.37261759726708</v>
      </c>
      <c r="N43" s="167">
        <v>3.3364851922971148</v>
      </c>
      <c r="O43" s="167">
        <v>38.278774366204367</v>
      </c>
      <c r="P43" s="167">
        <v>2.7973972648879122</v>
      </c>
      <c r="Q43" s="167">
        <v>37.428090210355975</v>
      </c>
      <c r="R43" s="167">
        <v>2.5073411136416679</v>
      </c>
      <c r="S43" s="167">
        <v>123.898</v>
      </c>
      <c r="T43" s="167">
        <v>85.100499999999997</v>
      </c>
      <c r="U43" s="167">
        <v>61.764499999999998</v>
      </c>
      <c r="V43" s="167">
        <v>70.564999999999998</v>
      </c>
      <c r="W43" s="210">
        <v>82.058999999999997</v>
      </c>
      <c r="X43" s="210">
        <v>65.468999999999994</v>
      </c>
      <c r="Y43" s="181">
        <v>740</v>
      </c>
      <c r="Z43" s="181">
        <v>3220</v>
      </c>
      <c r="AA43" s="181">
        <v>270.00000000000006</v>
      </c>
      <c r="AB43" s="181">
        <v>4070</v>
      </c>
      <c r="AC43" s="204">
        <v>340</v>
      </c>
      <c r="AD43" s="204">
        <v>6590</v>
      </c>
      <c r="AE43" s="202">
        <v>0.22600000000000001</v>
      </c>
      <c r="AF43" s="202">
        <v>6.09</v>
      </c>
      <c r="AG43" s="202">
        <v>4.1000000000000002E-2</v>
      </c>
      <c r="AH43" s="202">
        <v>2.754</v>
      </c>
      <c r="AI43" s="202">
        <v>3.1E-2</v>
      </c>
      <c r="AJ43" s="206" t="s">
        <v>935</v>
      </c>
      <c r="AK43" s="202">
        <v>0</v>
      </c>
      <c r="AL43" s="202">
        <v>1.669</v>
      </c>
      <c r="AM43" s="202">
        <v>0</v>
      </c>
      <c r="AN43" s="202">
        <v>0.52800000000000002</v>
      </c>
      <c r="AO43" s="202">
        <v>0</v>
      </c>
      <c r="AP43" s="206" t="s">
        <v>935</v>
      </c>
      <c r="AQ43" s="202">
        <v>0.22600000000000001</v>
      </c>
      <c r="AR43" s="202">
        <v>7.7370000000000001</v>
      </c>
      <c r="AS43" s="202">
        <v>4.1000000000000002E-2</v>
      </c>
      <c r="AT43" s="202">
        <v>3.2629999999999999</v>
      </c>
      <c r="AU43" s="202">
        <v>3.1E-2</v>
      </c>
      <c r="AV43" s="206" t="s">
        <v>935</v>
      </c>
      <c r="AW43" s="183">
        <f t="shared" si="1"/>
        <v>0.85658260581689039</v>
      </c>
      <c r="AX43" s="183">
        <f t="shared" si="2"/>
        <v>0.97425176632299082</v>
      </c>
      <c r="AY43" s="183">
        <f t="shared" si="3"/>
        <v>0.81383029227057146</v>
      </c>
      <c r="AZ43" s="183">
        <f t="shared" si="4"/>
        <v>0.98295763983900752</v>
      </c>
      <c r="BA43" s="183">
        <f t="shared" si="7"/>
        <v>0.80557457606637939</v>
      </c>
      <c r="BB43" s="183">
        <f t="shared" si="8"/>
        <v>0.99016312749710045</v>
      </c>
    </row>
    <row r="44" spans="9:54" x14ac:dyDescent="0.25">
      <c r="I44" s="166">
        <v>42942</v>
      </c>
      <c r="J44" s="172">
        <v>0.37291666666666662</v>
      </c>
      <c r="K44" s="167">
        <v>169.03460000000001</v>
      </c>
      <c r="L44" s="169">
        <v>1.3756999999999999</v>
      </c>
      <c r="M44" s="167">
        <v>34.443679677546953</v>
      </c>
      <c r="N44" s="167">
        <v>3.4119075603037539</v>
      </c>
      <c r="O44" s="167">
        <v>38.366789845225938</v>
      </c>
      <c r="P44" s="167">
        <v>2.6873437287759829</v>
      </c>
      <c r="Q44" s="167">
        <v>37.848034818705898</v>
      </c>
      <c r="R44" s="167">
        <v>2.6247891722889021</v>
      </c>
      <c r="S44" s="167">
        <v>112.67099999999999</v>
      </c>
      <c r="T44" s="167">
        <v>86.969499999999996</v>
      </c>
      <c r="U44" s="167">
        <v>60.846499999999999</v>
      </c>
      <c r="V44" s="167">
        <v>79.886499999999998</v>
      </c>
      <c r="W44" s="210">
        <v>82.591999999999999</v>
      </c>
      <c r="X44" s="210">
        <v>64.367500000000007</v>
      </c>
      <c r="Y44" s="181">
        <v>725</v>
      </c>
      <c r="Z44" s="181">
        <v>3185</v>
      </c>
      <c r="AA44" s="181">
        <v>285</v>
      </c>
      <c r="AB44" s="181">
        <v>4245</v>
      </c>
      <c r="AC44" s="204">
        <v>350</v>
      </c>
      <c r="AD44" s="204">
        <v>7025</v>
      </c>
      <c r="AE44" s="202">
        <v>0.223</v>
      </c>
      <c r="AF44" s="202">
        <v>6.0670000000000002</v>
      </c>
      <c r="AG44" s="202">
        <v>4.1000000000000002E-2</v>
      </c>
      <c r="AH44" s="202">
        <v>2.7469999999999999</v>
      </c>
      <c r="AI44" s="206" t="s">
        <v>931</v>
      </c>
      <c r="AJ44" s="207">
        <f>AVERAGE(AJ33:AJ42)</f>
        <v>1.9716999999999998</v>
      </c>
      <c r="AK44" s="202">
        <v>0</v>
      </c>
      <c r="AL44" s="202">
        <v>1.66</v>
      </c>
      <c r="AM44" s="202">
        <v>0</v>
      </c>
      <c r="AN44" s="202">
        <v>0.58699999999999997</v>
      </c>
      <c r="AO44" s="206" t="s">
        <v>931</v>
      </c>
      <c r="AP44" s="207">
        <f>AVERAGE(AP33:AP42)</f>
        <v>1.0031000000000001</v>
      </c>
      <c r="AQ44" s="202">
        <v>0.223</v>
      </c>
      <c r="AR44" s="202">
        <v>7.7069999999999999</v>
      </c>
      <c r="AS44" s="202">
        <v>4.1000000000000002E-2</v>
      </c>
      <c r="AT44" s="202">
        <v>3.3149999999999999</v>
      </c>
      <c r="AU44" s="206" t="s">
        <v>931</v>
      </c>
      <c r="AV44" s="207">
        <f>AVERAGE(AV33:AV42)</f>
        <v>2.9569000000000001</v>
      </c>
      <c r="AW44" s="183">
        <f t="shared" si="1"/>
        <v>0.86549492581216247</v>
      </c>
      <c r="AX44" s="183">
        <f t="shared" si="2"/>
        <v>0.97341983169464141</v>
      </c>
      <c r="AY44" s="183">
        <f t="shared" si="3"/>
        <v>0.82406501150076694</v>
      </c>
      <c r="AZ44" s="183">
        <f t="shared" si="4"/>
        <v>0.98152864820845598</v>
      </c>
      <c r="BA44" s="183">
        <f t="shared" si="7"/>
        <v>0.80907645078965862</v>
      </c>
      <c r="BB44" s="183">
        <f t="shared" si="8"/>
        <v>0.9909205581457019</v>
      </c>
    </row>
    <row r="45" spans="9:54" x14ac:dyDescent="0.25">
      <c r="I45" s="166">
        <v>42942</v>
      </c>
      <c r="J45" s="172">
        <v>0.37361111111111112</v>
      </c>
      <c r="K45" s="167">
        <v>164.43780000000001</v>
      </c>
      <c r="L45" s="169">
        <v>1.3334999999999999</v>
      </c>
      <c r="M45" s="167">
        <v>34.588947053554264</v>
      </c>
      <c r="N45" s="167">
        <v>3.1829545836229989</v>
      </c>
      <c r="O45" s="167">
        <v>40.087401781668433</v>
      </c>
      <c r="P45" s="167">
        <v>2.348375048366182</v>
      </c>
      <c r="Q45" s="167">
        <v>38.188012410867998</v>
      </c>
      <c r="R45" s="167">
        <v>2.9766359856978153</v>
      </c>
      <c r="S45" s="167">
        <v>116.10900000000001</v>
      </c>
      <c r="T45" s="167">
        <v>87.031499999999994</v>
      </c>
      <c r="U45" s="167">
        <v>59.115499999999997</v>
      </c>
      <c r="V45" s="167">
        <v>62.480999999999995</v>
      </c>
      <c r="W45" s="210">
        <v>81.752499999999998</v>
      </c>
      <c r="X45" s="210">
        <v>83.192000000000007</v>
      </c>
      <c r="Y45" s="181">
        <v>735</v>
      </c>
      <c r="Z45" s="181">
        <v>3145</v>
      </c>
      <c r="AA45" s="181">
        <v>310</v>
      </c>
      <c r="AB45" s="181">
        <v>3880</v>
      </c>
      <c r="AC45" s="204">
        <v>370</v>
      </c>
      <c r="AD45" s="204">
        <v>7290</v>
      </c>
      <c r="AE45" s="202">
        <v>0.215</v>
      </c>
      <c r="AF45" s="202">
        <v>5.9390000000000001</v>
      </c>
      <c r="AG45" s="202">
        <v>4.1000000000000002E-2</v>
      </c>
      <c r="AH45" s="202">
        <v>2.7410000000000001</v>
      </c>
      <c r="AI45" s="207">
        <f>AVERAGE(AI33:AI43)</f>
        <v>3.4545454545454553E-2</v>
      </c>
      <c r="AJ45" s="202">
        <v>1.3720000000000001</v>
      </c>
      <c r="AK45" s="202">
        <v>0</v>
      </c>
      <c r="AL45" s="202">
        <v>1.6950000000000001</v>
      </c>
      <c r="AM45" s="202">
        <v>0</v>
      </c>
      <c r="AN45" s="202">
        <v>0.77200000000000002</v>
      </c>
      <c r="AO45" s="207">
        <f>AVERAGE(AO33:AO43)</f>
        <v>0</v>
      </c>
      <c r="AP45" s="202">
        <v>0.75600000000000001</v>
      </c>
      <c r="AQ45" s="202">
        <v>0.215</v>
      </c>
      <c r="AR45" s="202">
        <v>7.6109999999999998</v>
      </c>
      <c r="AS45" s="202">
        <v>4.1000000000000002E-2</v>
      </c>
      <c r="AT45" s="202">
        <v>3.4940000000000002</v>
      </c>
      <c r="AU45" s="207">
        <f>AVERAGE(AU33:AU43)</f>
        <v>3.4545454545454553E-2</v>
      </c>
      <c r="AV45" s="202">
        <v>2.1190000000000002</v>
      </c>
      <c r="AW45" s="183">
        <f t="shared" si="1"/>
        <v>0.86357916553578917</v>
      </c>
      <c r="AX45" s="183">
        <f t="shared" si="2"/>
        <v>0.97307219932726519</v>
      </c>
      <c r="AY45" s="183">
        <f t="shared" si="3"/>
        <v>0.83984552260742229</v>
      </c>
      <c r="AZ45" s="183">
        <f t="shared" si="4"/>
        <v>0.98415185767540803</v>
      </c>
      <c r="BA45" s="183">
        <f t="shared" si="7"/>
        <v>0.81903254547567528</v>
      </c>
      <c r="BB45" s="183">
        <f t="shared" si="8"/>
        <v>0.98871696274829135</v>
      </c>
    </row>
    <row r="46" spans="9:54" x14ac:dyDescent="0.25">
      <c r="I46" s="166">
        <v>42942</v>
      </c>
      <c r="J46" s="172">
        <v>0.43124999999999997</v>
      </c>
      <c r="K46" s="167">
        <v>142.66489999999999</v>
      </c>
      <c r="L46" s="169">
        <v>1.2607999999999999</v>
      </c>
      <c r="M46" s="167">
        <v>38.968958881667135</v>
      </c>
      <c r="N46" s="167">
        <v>3.3767000893530228</v>
      </c>
      <c r="O46" s="167">
        <v>39.5660434078629</v>
      </c>
      <c r="P46" s="167">
        <v>3.2230163954257907</v>
      </c>
      <c r="Q46" s="167">
        <v>38.702319751811913</v>
      </c>
      <c r="R46" s="167">
        <v>2.7039647422640192</v>
      </c>
      <c r="S46" s="167">
        <v>119.73500000000001</v>
      </c>
      <c r="T46" s="167">
        <v>86.277500000000003</v>
      </c>
      <c r="U46" s="167">
        <v>57.965000000000003</v>
      </c>
      <c r="V46" s="167">
        <v>58.9345</v>
      </c>
      <c r="W46" s="210">
        <v>81.356499999999997</v>
      </c>
      <c r="X46" s="210">
        <v>93.031000000000006</v>
      </c>
      <c r="Y46" s="181">
        <v>810</v>
      </c>
      <c r="Z46" s="181">
        <v>3245</v>
      </c>
      <c r="AA46" s="181">
        <v>305</v>
      </c>
      <c r="AB46" s="181">
        <v>3500</v>
      </c>
      <c r="AC46" s="204">
        <v>390</v>
      </c>
      <c r="AD46" s="204">
        <v>6805</v>
      </c>
      <c r="AE46" s="202">
        <v>0.217</v>
      </c>
      <c r="AF46" s="202">
        <v>5.8040000000000003</v>
      </c>
      <c r="AG46" s="202">
        <v>4.1000000000000002E-2</v>
      </c>
      <c r="AH46" s="202">
        <v>2.7250000000000001</v>
      </c>
      <c r="AI46" s="202">
        <v>2.9000000000000001E-2</v>
      </c>
      <c r="AJ46" s="202">
        <v>2.129</v>
      </c>
      <c r="AK46" s="202">
        <v>0</v>
      </c>
      <c r="AL46" s="202">
        <v>1.7090000000000001</v>
      </c>
      <c r="AM46" s="202">
        <v>0</v>
      </c>
      <c r="AN46" s="202">
        <v>0.96199999999999997</v>
      </c>
      <c r="AO46" s="202">
        <v>0</v>
      </c>
      <c r="AP46" s="202">
        <v>1.218</v>
      </c>
      <c r="AQ46" s="202">
        <v>0.217</v>
      </c>
      <c r="AR46" s="202">
        <v>7.4859999999999998</v>
      </c>
      <c r="AS46" s="202">
        <v>4.1000000000000002E-2</v>
      </c>
      <c r="AT46" s="202">
        <v>3.6659999999999999</v>
      </c>
      <c r="AU46" s="202">
        <v>2.9000000000000001E-2</v>
      </c>
      <c r="AV46" s="202">
        <v>3.3319999999999999</v>
      </c>
      <c r="AW46" s="183">
        <f t="shared" si="1"/>
        <v>0.87121599165353569</v>
      </c>
      <c r="AX46" s="183">
        <f t="shared" si="2"/>
        <v>0.9741007766540013</v>
      </c>
      <c r="AY46" s="183">
        <f t="shared" si="3"/>
        <v>0.84030140647169826</v>
      </c>
      <c r="AZ46" s="183">
        <f t="shared" si="4"/>
        <v>0.98344040892014173</v>
      </c>
      <c r="BA46" s="183">
        <f t="shared" si="7"/>
        <v>0.82739921906242941</v>
      </c>
      <c r="BB46" s="183">
        <f t="shared" si="8"/>
        <v>0.98651339780873704</v>
      </c>
    </row>
    <row r="47" spans="9:54" x14ac:dyDescent="0.25">
      <c r="I47" s="166">
        <v>42942</v>
      </c>
      <c r="J47" s="172">
        <v>0.43194444444444446</v>
      </c>
      <c r="K47" s="167">
        <v>145.54</v>
      </c>
      <c r="L47" s="169">
        <v>1.2592000000000001</v>
      </c>
      <c r="M47" s="167">
        <v>38.813735993177012</v>
      </c>
      <c r="N47" s="167">
        <v>3.3179006508647007</v>
      </c>
      <c r="O47" s="167">
        <v>39.203724082796668</v>
      </c>
      <c r="P47" s="167">
        <v>3.52167793861343</v>
      </c>
      <c r="Q47" s="167">
        <v>38.940310597755797</v>
      </c>
      <c r="R47" s="167">
        <v>2.2226181907841784</v>
      </c>
      <c r="S47" s="167">
        <v>123.8995</v>
      </c>
      <c r="T47" s="167">
        <v>86.198499999999996</v>
      </c>
      <c r="U47" s="167">
        <v>58.706500000000005</v>
      </c>
      <c r="V47" s="167">
        <v>57.274500000000003</v>
      </c>
      <c r="W47" s="210">
        <v>79.517499999999998</v>
      </c>
      <c r="X47" s="210">
        <v>99.914999999999992</v>
      </c>
      <c r="Y47" s="181">
        <v>810</v>
      </c>
      <c r="Z47" s="181">
        <v>3175</v>
      </c>
      <c r="AA47" s="181">
        <v>275</v>
      </c>
      <c r="AB47" s="181">
        <v>3740</v>
      </c>
      <c r="AC47" s="204">
        <v>390</v>
      </c>
      <c r="AD47" s="204">
        <v>6230</v>
      </c>
      <c r="AE47" s="202">
        <v>0.248</v>
      </c>
      <c r="AF47" s="202">
        <v>5.8090000000000002</v>
      </c>
      <c r="AG47" s="202">
        <v>3.9E-2</v>
      </c>
      <c r="AH47" s="202">
        <v>2.931</v>
      </c>
      <c r="AI47" s="202">
        <v>2.9000000000000001E-2</v>
      </c>
      <c r="AJ47" s="202">
        <v>2.3959999999999999</v>
      </c>
      <c r="AK47" s="202">
        <v>0</v>
      </c>
      <c r="AL47" s="202">
        <v>1.732</v>
      </c>
      <c r="AM47" s="202">
        <v>0</v>
      </c>
      <c r="AN47" s="202">
        <v>1.02</v>
      </c>
      <c r="AO47" s="202">
        <v>0</v>
      </c>
      <c r="AP47" s="202">
        <v>1.3280000000000001</v>
      </c>
      <c r="AQ47" s="202">
        <v>0.248</v>
      </c>
      <c r="AR47" s="202">
        <v>7.5140000000000002</v>
      </c>
      <c r="AS47" s="202">
        <v>3.9E-2</v>
      </c>
      <c r="AT47" s="202">
        <v>3.9279999999999999</v>
      </c>
      <c r="AU47" s="202">
        <v>2.9000000000000001E-2</v>
      </c>
      <c r="AV47" s="202">
        <v>3.7029999999999998</v>
      </c>
      <c r="AW47" s="183">
        <f t="shared" si="1"/>
        <v>0.86733101366902976</v>
      </c>
      <c r="AX47" s="183">
        <f t="shared" si="2"/>
        <v>0.97356845957092153</v>
      </c>
      <c r="AY47" s="183">
        <f t="shared" si="3"/>
        <v>0.82407744529998661</v>
      </c>
      <c r="AZ47" s="183">
        <f t="shared" si="4"/>
        <v>0.98491694503518246</v>
      </c>
      <c r="BA47" s="183">
        <f t="shared" si="7"/>
        <v>0.83063996549649377</v>
      </c>
      <c r="BB47" s="183">
        <f t="shared" si="8"/>
        <v>0.98421542785329663</v>
      </c>
    </row>
    <row r="48" spans="9:54" x14ac:dyDescent="0.25">
      <c r="I48" s="166">
        <v>42942</v>
      </c>
      <c r="J48" s="172">
        <v>0.43263888888888885</v>
      </c>
      <c r="K48" s="167">
        <v>152.8177</v>
      </c>
      <c r="L48" s="169">
        <v>1.2548999999999999</v>
      </c>
      <c r="M48" s="167">
        <v>38.351660561401623</v>
      </c>
      <c r="N48" s="167">
        <v>3.4158498698152648</v>
      </c>
      <c r="O48" s="167">
        <v>38.043085300155553</v>
      </c>
      <c r="P48" s="167">
        <v>3.7290924112095145</v>
      </c>
      <c r="Q48" s="167">
        <v>37.90851965181961</v>
      </c>
      <c r="R48" s="167">
        <v>2.6280547341136398</v>
      </c>
      <c r="S48" s="167">
        <v>122.57900000000001</v>
      </c>
      <c r="T48" s="167">
        <v>86.016000000000005</v>
      </c>
      <c r="U48" s="167">
        <v>58.332999999999998</v>
      </c>
      <c r="V48" s="167">
        <v>92.525499999999994</v>
      </c>
      <c r="W48" s="210">
        <v>78.85499999999999</v>
      </c>
      <c r="X48" s="210">
        <v>132.29149999999998</v>
      </c>
      <c r="Y48" s="181">
        <v>805</v>
      </c>
      <c r="Z48" s="181">
        <v>3105</v>
      </c>
      <c r="AA48" s="181">
        <v>280</v>
      </c>
      <c r="AB48" s="181">
        <v>4145</v>
      </c>
      <c r="AC48" s="204">
        <v>420</v>
      </c>
      <c r="AD48" s="204">
        <v>5440</v>
      </c>
      <c r="AE48" s="202">
        <v>0.25800000000000001</v>
      </c>
      <c r="AF48" s="202">
        <v>5.8239999999999998</v>
      </c>
      <c r="AG48" s="202">
        <v>3.5000000000000003E-2</v>
      </c>
      <c r="AH48" s="202">
        <v>2.7450000000000001</v>
      </c>
      <c r="AI48" s="202">
        <v>2.9000000000000001E-2</v>
      </c>
      <c r="AJ48" s="202">
        <v>2.3410000000000002</v>
      </c>
      <c r="AK48" s="202">
        <v>0</v>
      </c>
      <c r="AL48" s="202">
        <v>1.748</v>
      </c>
      <c r="AM48" s="202">
        <v>0</v>
      </c>
      <c r="AN48" s="202">
        <v>0.99399999999999999</v>
      </c>
      <c r="AO48" s="202">
        <v>0</v>
      </c>
      <c r="AP48" s="202">
        <v>1.1679999999999999</v>
      </c>
      <c r="AQ48" s="202">
        <v>0.25800000000000001</v>
      </c>
      <c r="AR48" s="202">
        <v>7.5469999999999997</v>
      </c>
      <c r="AS48" s="202">
        <v>3.5000000000000003E-2</v>
      </c>
      <c r="AT48" s="202">
        <v>3.7189999999999999</v>
      </c>
      <c r="AU48" s="202">
        <v>2.9000000000000001E-2</v>
      </c>
      <c r="AV48" s="202">
        <v>3.4889999999999999</v>
      </c>
      <c r="AW48" s="183">
        <f t="shared" si="1"/>
        <v>0.867850608950828</v>
      </c>
      <c r="AX48" s="183">
        <f t="shared" si="2"/>
        <v>0.97304432193382917</v>
      </c>
      <c r="AY48" s="183">
        <f t="shared" si="3"/>
        <v>0.827587022253224</v>
      </c>
      <c r="AZ48" s="183">
        <f t="shared" si="4"/>
        <v>0.97816520514153849</v>
      </c>
      <c r="BA48" s="183">
        <f t="shared" si="7"/>
        <v>0.84192801515470428</v>
      </c>
      <c r="BB48" s="183">
        <f t="shared" si="8"/>
        <v>0.97625904890295123</v>
      </c>
    </row>
    <row r="49" spans="9:54" x14ac:dyDescent="0.25">
      <c r="J49" s="168" t="s">
        <v>850</v>
      </c>
      <c r="K49" s="180">
        <f>AVERAGE(K37:K48)</f>
        <v>157.90176666666665</v>
      </c>
      <c r="L49" s="171">
        <f>AVERAGE(L37:L48)</f>
        <v>1.3226249999999997</v>
      </c>
      <c r="M49" s="167">
        <v>37.590535448579331</v>
      </c>
      <c r="N49" s="167">
        <v>3.503240456164388</v>
      </c>
      <c r="O49" s="167">
        <v>37.266851923475699</v>
      </c>
      <c r="P49" s="167">
        <v>3.6203705804432746</v>
      </c>
      <c r="Q49" s="167">
        <v>37.17890663562693</v>
      </c>
      <c r="R49" s="167">
        <v>2.6040046780662069</v>
      </c>
      <c r="S49" s="167">
        <v>119.36099999999999</v>
      </c>
      <c r="T49" s="167">
        <v>85.864499999999992</v>
      </c>
      <c r="U49" s="167">
        <v>57.019500000000001</v>
      </c>
      <c r="V49" s="167">
        <v>111.65200000000002</v>
      </c>
      <c r="W49" s="210">
        <v>81.581500000000005</v>
      </c>
      <c r="X49" s="210">
        <v>93.041499999999999</v>
      </c>
      <c r="Y49" s="181">
        <v>724.99999999999989</v>
      </c>
      <c r="Z49" s="181">
        <v>3130</v>
      </c>
      <c r="AA49" s="181">
        <v>305</v>
      </c>
      <c r="AB49" s="181">
        <v>4275</v>
      </c>
      <c r="AC49" s="204">
        <v>440</v>
      </c>
      <c r="AD49" s="204">
        <v>6360</v>
      </c>
      <c r="AE49" s="202">
        <v>0.26</v>
      </c>
      <c r="AF49" s="202">
        <v>5.859</v>
      </c>
      <c r="AG49" s="202">
        <v>3.1E-2</v>
      </c>
      <c r="AH49" s="202">
        <v>2.1840000000000002</v>
      </c>
      <c r="AI49" s="202">
        <v>2.8000000000000001E-2</v>
      </c>
      <c r="AJ49" s="202">
        <v>2.294</v>
      </c>
      <c r="AK49" s="202">
        <v>0</v>
      </c>
      <c r="AL49" s="202">
        <v>1.7470000000000001</v>
      </c>
      <c r="AM49" s="202">
        <v>0</v>
      </c>
      <c r="AN49" s="202">
        <v>0.997</v>
      </c>
      <c r="AO49" s="202">
        <v>0</v>
      </c>
      <c r="AP49" s="202">
        <v>1.028</v>
      </c>
      <c r="AQ49" s="202">
        <v>0.26</v>
      </c>
      <c r="AR49" s="202">
        <v>7.5810000000000004</v>
      </c>
      <c r="AS49" s="202">
        <v>3.1E-2</v>
      </c>
      <c r="AT49" s="202">
        <v>3.1629999999999998</v>
      </c>
      <c r="AU49" s="202">
        <v>2.8000000000000001E-2</v>
      </c>
      <c r="AV49" s="202">
        <v>3.302</v>
      </c>
      <c r="AW49" s="183">
        <f t="shared" si="1"/>
        <v>0.85863747851925898</v>
      </c>
      <c r="AX49" s="183">
        <f t="shared" si="2"/>
        <v>0.97329971458685527</v>
      </c>
      <c r="AY49" s="183">
        <f t="shared" si="3"/>
        <v>0.84249605338938927</v>
      </c>
      <c r="AZ49" s="183">
        <f t="shared" si="4"/>
        <v>0.97454733131326576</v>
      </c>
      <c r="BA49" s="183">
        <f t="shared" si="7"/>
        <v>0.84358820241898913</v>
      </c>
      <c r="BB49" s="183">
        <f t="shared" si="8"/>
        <v>0.98558176016689181</v>
      </c>
    </row>
    <row r="50" spans="9:54" x14ac:dyDescent="0.25">
      <c r="J50" s="203" t="s">
        <v>865</v>
      </c>
      <c r="K50" s="171">
        <f>K49/1000</f>
        <v>0.15790176666666664</v>
      </c>
      <c r="L50" s="171"/>
      <c r="M50" s="167">
        <v>37.283217056580852</v>
      </c>
      <c r="N50" s="167">
        <v>3.5289814877773655</v>
      </c>
      <c r="O50" s="167">
        <v>37.934429992372138</v>
      </c>
      <c r="P50" s="167">
        <v>3.2474190829884693</v>
      </c>
      <c r="Q50" s="167">
        <v>37.071165937446708</v>
      </c>
      <c r="R50" s="167">
        <v>2.5456714843319719</v>
      </c>
      <c r="S50" s="167">
        <v>118.01950000000001</v>
      </c>
      <c r="T50" s="167">
        <v>84.101500000000001</v>
      </c>
      <c r="U50" s="167">
        <v>55.741</v>
      </c>
      <c r="V50" s="167">
        <v>86.542000000000002</v>
      </c>
      <c r="W50" s="210">
        <v>80.978499999999997</v>
      </c>
      <c r="X50" s="210">
        <v>89.336500000000001</v>
      </c>
      <c r="Y50" s="181">
        <v>715</v>
      </c>
      <c r="Z50" s="181">
        <v>3145</v>
      </c>
      <c r="AA50" s="181">
        <v>310</v>
      </c>
      <c r="AB50" s="181">
        <v>3970</v>
      </c>
      <c r="AC50" s="204">
        <v>460</v>
      </c>
      <c r="AD50" s="204">
        <v>6415</v>
      </c>
      <c r="AE50" s="202">
        <v>0.26300000000000001</v>
      </c>
      <c r="AF50" s="202">
        <v>5.9359999999999999</v>
      </c>
      <c r="AG50" s="202">
        <v>3.5999999999999997E-2</v>
      </c>
      <c r="AH50" s="202">
        <v>1.718</v>
      </c>
      <c r="AI50" s="202">
        <v>2.4E-2</v>
      </c>
      <c r="AJ50" s="202">
        <v>2.3210000000000002</v>
      </c>
      <c r="AK50" s="202">
        <v>0</v>
      </c>
      <c r="AL50" s="202">
        <v>1.7210000000000001</v>
      </c>
      <c r="AM50" s="202">
        <v>0</v>
      </c>
      <c r="AN50" s="202">
        <v>0.95499999999999996</v>
      </c>
      <c r="AO50" s="202">
        <v>0</v>
      </c>
      <c r="AP50" s="202">
        <v>1.0549999999999999</v>
      </c>
      <c r="AQ50" s="202">
        <v>0.26300000000000001</v>
      </c>
      <c r="AR50" s="202">
        <v>7.6369999999999996</v>
      </c>
      <c r="AS50" s="202">
        <v>3.5999999999999997E-2</v>
      </c>
      <c r="AT50" s="202">
        <v>2.6589999999999998</v>
      </c>
      <c r="AU50" s="202">
        <v>2.4E-2</v>
      </c>
      <c r="AV50" s="202">
        <v>3.3540000000000001</v>
      </c>
      <c r="AW50" s="183">
        <f t="shared" si="1"/>
        <v>0.85832324453389142</v>
      </c>
      <c r="AX50" s="183">
        <f t="shared" si="2"/>
        <v>0.97395513891402907</v>
      </c>
      <c r="AY50" s="183">
        <f t="shared" si="3"/>
        <v>0.84759433588249611</v>
      </c>
      <c r="AZ50" s="183">
        <f t="shared" si="4"/>
        <v>0.97866606582650939</v>
      </c>
      <c r="BA50" s="183">
        <f t="shared" si="7"/>
        <v>0.85031105672406582</v>
      </c>
      <c r="BB50" s="183">
        <f t="shared" si="8"/>
        <v>0.98626508637737298</v>
      </c>
    </row>
    <row r="51" spans="9:54" x14ac:dyDescent="0.25">
      <c r="I51" s="244" t="s">
        <v>854</v>
      </c>
      <c r="J51" s="244"/>
      <c r="K51" s="244"/>
      <c r="L51" s="244"/>
      <c r="M51" s="167">
        <v>37.167839851235151</v>
      </c>
      <c r="N51" s="167">
        <v>3.5866219561937425</v>
      </c>
      <c r="O51" s="167">
        <v>38.119186565869242</v>
      </c>
      <c r="P51" s="167">
        <v>3.7078322192314612</v>
      </c>
      <c r="Q51" s="167">
        <v>37.080147030891681</v>
      </c>
      <c r="R51" s="167">
        <v>2.5209314368588802</v>
      </c>
      <c r="S51" s="167">
        <v>115.3995</v>
      </c>
      <c r="T51" s="167">
        <v>85.924499999999995</v>
      </c>
      <c r="U51" s="167">
        <v>55.097499999999997</v>
      </c>
      <c r="V51" s="167">
        <v>56.641999999999996</v>
      </c>
      <c r="W51" s="210">
        <v>82.771999999999991</v>
      </c>
      <c r="X51" s="210">
        <v>90.350499999999997</v>
      </c>
      <c r="Y51" s="181">
        <v>735</v>
      </c>
      <c r="Z51" s="181">
        <v>3165</v>
      </c>
      <c r="AA51" s="181">
        <v>280</v>
      </c>
      <c r="AB51" s="181">
        <v>3850</v>
      </c>
      <c r="AC51" s="204">
        <v>480</v>
      </c>
      <c r="AD51" s="204">
        <v>6085</v>
      </c>
      <c r="AE51" s="202">
        <v>0.26600000000000001</v>
      </c>
      <c r="AF51" s="202">
        <v>6.04</v>
      </c>
      <c r="AG51" s="202">
        <v>3.5999999999999997E-2</v>
      </c>
      <c r="AH51" s="202">
        <v>1.5249999999999999</v>
      </c>
      <c r="AI51" s="202">
        <v>2.4E-2</v>
      </c>
      <c r="AJ51" s="202">
        <v>2.2759999999999998</v>
      </c>
      <c r="AK51" s="202">
        <v>0</v>
      </c>
      <c r="AL51" s="202">
        <v>1.704</v>
      </c>
      <c r="AM51" s="202">
        <v>0</v>
      </c>
      <c r="AN51" s="202">
        <v>0.89500000000000002</v>
      </c>
      <c r="AO51" s="202">
        <v>0</v>
      </c>
      <c r="AP51" s="202">
        <v>1.085</v>
      </c>
      <c r="AQ51" s="202">
        <v>0.26600000000000001</v>
      </c>
      <c r="AR51" s="202">
        <v>7.7190000000000003</v>
      </c>
      <c r="AS51" s="202">
        <v>3.5999999999999997E-2</v>
      </c>
      <c r="AT51" s="202">
        <v>2.4079999999999999</v>
      </c>
      <c r="AU51" s="202">
        <v>2.4E-2</v>
      </c>
      <c r="AV51" s="202">
        <v>3.34</v>
      </c>
      <c r="AW51" s="183">
        <f t="shared" si="1"/>
        <v>0.86429966151203053</v>
      </c>
      <c r="AX51" s="183">
        <f t="shared" si="2"/>
        <v>0.97356921085063641</v>
      </c>
      <c r="AY51" s="183">
        <f t="shared" si="3"/>
        <v>0.83557770499630712</v>
      </c>
      <c r="AZ51" s="183">
        <f t="shared" si="4"/>
        <v>0.98550110299331251</v>
      </c>
      <c r="BA51" s="183">
        <f t="shared" si="7"/>
        <v>0.85292089869432031</v>
      </c>
      <c r="BB51" s="183">
        <f t="shared" si="8"/>
        <v>0.9853691705434372</v>
      </c>
    </row>
    <row r="52" spans="9:54" x14ac:dyDescent="0.25">
      <c r="I52" s="174">
        <v>42989</v>
      </c>
      <c r="J52" s="175">
        <v>0.39305555555555555</v>
      </c>
      <c r="K52" s="176">
        <v>225.1198</v>
      </c>
      <c r="L52" s="177">
        <v>1.712</v>
      </c>
      <c r="M52" s="167">
        <v>36.369725622505229</v>
      </c>
      <c r="N52" s="167">
        <v>3.6852054505084855</v>
      </c>
      <c r="O52" s="167">
        <v>37.558311561752973</v>
      </c>
      <c r="P52" s="167">
        <v>3.6568927500671928</v>
      </c>
      <c r="Q52" s="167">
        <v>36.244194600727198</v>
      </c>
      <c r="R52" s="167">
        <v>2.4812342927018856</v>
      </c>
      <c r="S52" s="167">
        <v>115.306</v>
      </c>
      <c r="T52" s="167">
        <v>86.233000000000004</v>
      </c>
      <c r="U52" s="167">
        <v>56.787999999999997</v>
      </c>
      <c r="V52" s="167">
        <v>43.013500000000001</v>
      </c>
      <c r="W52" s="210">
        <v>82.668499999999995</v>
      </c>
      <c r="X52" s="210">
        <v>78.524000000000001</v>
      </c>
      <c r="Y52" s="181">
        <v>740</v>
      </c>
      <c r="Z52" s="181">
        <v>3090</v>
      </c>
      <c r="AA52" s="181">
        <v>275</v>
      </c>
      <c r="AB52" s="181">
        <v>3860</v>
      </c>
      <c r="AC52" s="204">
        <v>500</v>
      </c>
      <c r="AD52" s="204">
        <v>6080</v>
      </c>
      <c r="AE52" s="202">
        <v>0.26600000000000001</v>
      </c>
      <c r="AF52" s="202">
        <v>6.085</v>
      </c>
      <c r="AG52" s="202">
        <v>3.5999999999999997E-2</v>
      </c>
      <c r="AH52" s="202">
        <v>1.806</v>
      </c>
      <c r="AI52" s="202">
        <v>2.4E-2</v>
      </c>
      <c r="AJ52" s="202">
        <v>2.3330000000000002</v>
      </c>
      <c r="AK52" s="202">
        <v>0</v>
      </c>
      <c r="AL52" s="202">
        <v>1.702</v>
      </c>
      <c r="AM52" s="202">
        <v>0</v>
      </c>
      <c r="AN52" s="202">
        <v>0.78</v>
      </c>
      <c r="AO52" s="202">
        <v>0</v>
      </c>
      <c r="AP52" s="202">
        <v>1.081</v>
      </c>
      <c r="AQ52" s="202">
        <v>0.26600000000000001</v>
      </c>
      <c r="AR52" s="202">
        <v>7.7679999999999998</v>
      </c>
      <c r="AS52" s="202">
        <v>3.5999999999999997E-2</v>
      </c>
      <c r="AT52" s="202">
        <v>2.573</v>
      </c>
      <c r="AU52" s="202">
        <v>2.4E-2</v>
      </c>
      <c r="AV52" s="202">
        <v>3.395</v>
      </c>
      <c r="AW52" s="183">
        <f t="shared" si="1"/>
        <v>0.86518742999581433</v>
      </c>
      <c r="AX52" s="183">
        <f t="shared" si="2"/>
        <v>0.97285054339527355</v>
      </c>
      <c r="AY52" s="183">
        <f t="shared" si="3"/>
        <v>0.82884251389441443</v>
      </c>
      <c r="AZ52" s="183">
        <f t="shared" si="4"/>
        <v>0.98897941295873049</v>
      </c>
      <c r="BA52" s="183">
        <f t="shared" si="7"/>
        <v>0.85812086975698876</v>
      </c>
      <c r="BB52" s="183">
        <f t="shared" si="8"/>
        <v>0.9872495422604507</v>
      </c>
    </row>
    <row r="53" spans="9:54" x14ac:dyDescent="0.25">
      <c r="I53" s="174">
        <v>42989</v>
      </c>
      <c r="J53" s="175">
        <v>0.39374999999999999</v>
      </c>
      <c r="K53" s="176">
        <v>223.9409</v>
      </c>
      <c r="L53" s="177">
        <v>1.7112000000000001</v>
      </c>
      <c r="M53" s="167">
        <v>36.865789127823</v>
      </c>
      <c r="N53" s="167">
        <v>3.8728394777872275</v>
      </c>
      <c r="O53" s="167">
        <v>37.581042073088234</v>
      </c>
      <c r="P53" s="167">
        <v>4.0703643500213857</v>
      </c>
      <c r="Q53" s="167">
        <v>36.414588411682772</v>
      </c>
      <c r="R53" s="167">
        <v>2.7320025435841759</v>
      </c>
      <c r="S53" s="167">
        <v>125.5925</v>
      </c>
      <c r="T53" s="167">
        <v>86.263000000000005</v>
      </c>
      <c r="U53" s="167">
        <v>55.887999999999998</v>
      </c>
      <c r="V53" s="167">
        <v>39.533500000000004</v>
      </c>
      <c r="W53" s="210">
        <v>81.137</v>
      </c>
      <c r="X53" s="210">
        <v>94.988499999999988</v>
      </c>
      <c r="Y53" s="181">
        <v>690</v>
      </c>
      <c r="Z53" s="181">
        <v>3080</v>
      </c>
      <c r="AA53" s="181">
        <v>299.99999999999994</v>
      </c>
      <c r="AB53" s="181">
        <v>3679.9999999999995</v>
      </c>
      <c r="AC53" s="204">
        <v>510</v>
      </c>
      <c r="AD53" s="204">
        <v>6530</v>
      </c>
      <c r="AE53" s="202">
        <v>0.26200000000000001</v>
      </c>
      <c r="AF53" s="202">
        <v>5.4349999999999996</v>
      </c>
      <c r="AG53" s="202">
        <v>3.5999999999999997E-2</v>
      </c>
      <c r="AH53" s="202">
        <v>2.0699999999999998</v>
      </c>
      <c r="AI53" s="202">
        <v>2.4E-2</v>
      </c>
      <c r="AJ53" s="202">
        <v>2.319</v>
      </c>
      <c r="AK53" s="202">
        <v>0</v>
      </c>
      <c r="AL53" s="202">
        <v>1.8939999999999999</v>
      </c>
      <c r="AM53" s="202">
        <v>0</v>
      </c>
      <c r="AN53" s="202">
        <v>0.75800000000000001</v>
      </c>
      <c r="AO53" s="202">
        <v>0</v>
      </c>
      <c r="AP53" s="202">
        <v>1.131</v>
      </c>
      <c r="AQ53" s="202">
        <v>0.26200000000000001</v>
      </c>
      <c r="AR53" s="202">
        <v>7.3079999999999998</v>
      </c>
      <c r="AS53" s="202">
        <v>3.5999999999999997E-2</v>
      </c>
      <c r="AT53" s="202">
        <v>2.8140000000000001</v>
      </c>
      <c r="AU53" s="202">
        <v>2.4E-2</v>
      </c>
      <c r="AV53" s="202">
        <v>3.4289999999999998</v>
      </c>
      <c r="AW53" s="183">
        <f t="shared" si="1"/>
        <v>0.8460107222663279</v>
      </c>
      <c r="AX53" s="183">
        <f t="shared" si="2"/>
        <v>0.97275557968494719</v>
      </c>
      <c r="AY53" s="183">
        <f t="shared" si="3"/>
        <v>0.84296183068830643</v>
      </c>
      <c r="AZ53" s="183">
        <f t="shared" si="4"/>
        <v>0.98937138219080434</v>
      </c>
      <c r="BA53" s="183">
        <f t="shared" si="7"/>
        <v>0.86274416928732267</v>
      </c>
      <c r="BB53" s="183">
        <f t="shared" si="8"/>
        <v>0.98566208831909663</v>
      </c>
    </row>
    <row r="54" spans="9:54" x14ac:dyDescent="0.25">
      <c r="I54" s="174">
        <v>42989</v>
      </c>
      <c r="J54" s="175">
        <v>0.39444444444444443</v>
      </c>
      <c r="K54" s="176">
        <v>285.37090000000001</v>
      </c>
      <c r="L54" s="177">
        <v>1.6376999999999999</v>
      </c>
      <c r="M54" s="167">
        <v>37.632703578726293</v>
      </c>
      <c r="N54" s="167">
        <v>3.7743498369507624</v>
      </c>
      <c r="O54" s="167">
        <v>37.538564146447882</v>
      </c>
      <c r="P54" s="167">
        <v>4.5991787479216955</v>
      </c>
      <c r="Q54" s="167">
        <v>36.987180415877546</v>
      </c>
      <c r="R54" s="167">
        <v>2.9205817263004485</v>
      </c>
      <c r="S54" s="167">
        <v>123.8955</v>
      </c>
      <c r="T54" s="167">
        <v>86.911500000000004</v>
      </c>
      <c r="U54" s="167">
        <v>56.769999999999996</v>
      </c>
      <c r="V54" s="167">
        <v>60.259500000000003</v>
      </c>
      <c r="W54" s="210">
        <v>80.140999999999991</v>
      </c>
      <c r="X54" s="210">
        <v>120.46850000000001</v>
      </c>
      <c r="Y54" s="181">
        <v>765</v>
      </c>
      <c r="Z54" s="181">
        <v>3030</v>
      </c>
      <c r="AA54" s="181">
        <v>310</v>
      </c>
      <c r="AB54" s="181">
        <v>3570</v>
      </c>
      <c r="AC54" s="204">
        <v>520</v>
      </c>
      <c r="AD54" s="204">
        <v>7400</v>
      </c>
      <c r="AE54" s="202">
        <v>0.248</v>
      </c>
      <c r="AF54" s="206" t="s">
        <v>892</v>
      </c>
      <c r="AG54" s="202">
        <v>3.5999999999999997E-2</v>
      </c>
      <c r="AH54" s="202">
        <v>2.1549999999999998</v>
      </c>
      <c r="AI54" s="202">
        <v>2.4E-2</v>
      </c>
      <c r="AJ54" s="202">
        <v>2.21</v>
      </c>
      <c r="AK54" s="202">
        <v>0</v>
      </c>
      <c r="AL54" s="206" t="s">
        <v>892</v>
      </c>
      <c r="AM54" s="202">
        <v>0</v>
      </c>
      <c r="AN54" s="202">
        <v>0.82499999999999996</v>
      </c>
      <c r="AO54" s="202">
        <v>0</v>
      </c>
      <c r="AP54" s="202">
        <v>1.226</v>
      </c>
      <c r="AQ54" s="202">
        <v>0.248</v>
      </c>
      <c r="AR54" s="206" t="s">
        <v>892</v>
      </c>
      <c r="AS54" s="202">
        <v>3.5999999999999997E-2</v>
      </c>
      <c r="AT54" s="202">
        <v>2.9649999999999999</v>
      </c>
      <c r="AU54" s="202">
        <v>2.4E-2</v>
      </c>
      <c r="AV54" s="202">
        <v>3.415</v>
      </c>
      <c r="AW54" s="183">
        <f t="shared" si="1"/>
        <v>0.86061859914916883</v>
      </c>
      <c r="AX54" s="183">
        <f t="shared" si="2"/>
        <v>0.97211614766733023</v>
      </c>
      <c r="AY54" s="183">
        <f t="shared" si="3"/>
        <v>0.84521634812007529</v>
      </c>
      <c r="AZ54" s="183">
        <f t="shared" si="4"/>
        <v>0.98340077341578469</v>
      </c>
      <c r="BA54" s="183">
        <f t="shared" si="7"/>
        <v>0.86646304785042183</v>
      </c>
      <c r="BB54" s="183">
        <f t="shared" si="8"/>
        <v>0.98398125063618047</v>
      </c>
    </row>
    <row r="55" spans="9:54" x14ac:dyDescent="0.25">
      <c r="I55" s="174">
        <v>42989</v>
      </c>
      <c r="J55" s="175">
        <v>0.47013888888888888</v>
      </c>
      <c r="K55" s="176">
        <v>298.08100000000002</v>
      </c>
      <c r="L55" s="177">
        <v>1.6133</v>
      </c>
      <c r="M55" s="167">
        <v>38.716952698055536</v>
      </c>
      <c r="N55" s="167">
        <v>2.9652966141681096</v>
      </c>
      <c r="O55" s="167">
        <v>37.202445567216238</v>
      </c>
      <c r="P55" s="167">
        <v>4.2484902552605535</v>
      </c>
      <c r="Q55" s="167">
        <v>37.274551749306006</v>
      </c>
      <c r="R55" s="167">
        <v>2.7554121793082142</v>
      </c>
      <c r="S55" s="167">
        <v>127.79750000000001</v>
      </c>
      <c r="T55" s="167">
        <v>89.304000000000002</v>
      </c>
      <c r="U55" s="167">
        <v>56.097999999999999</v>
      </c>
      <c r="V55" s="167">
        <v>94.092500000000001</v>
      </c>
      <c r="W55" s="210">
        <v>77.3215</v>
      </c>
      <c r="X55" s="210">
        <v>119.006</v>
      </c>
      <c r="Y55" s="181">
        <v>825</v>
      </c>
      <c r="Z55" s="181">
        <v>3020</v>
      </c>
      <c r="AA55" s="181">
        <v>280</v>
      </c>
      <c r="AB55" s="181">
        <v>3465</v>
      </c>
      <c r="AC55" s="204">
        <v>460</v>
      </c>
      <c r="AD55" s="204">
        <v>7565</v>
      </c>
      <c r="AE55" s="202">
        <v>0.23599999999999999</v>
      </c>
      <c r="AF55" s="207">
        <f>AVERAGE(AF17:AF53)</f>
        <v>6.0363783783783784</v>
      </c>
      <c r="AG55" s="202">
        <v>0.04</v>
      </c>
      <c r="AH55" s="202">
        <v>2.121</v>
      </c>
      <c r="AI55" s="202">
        <v>2.9000000000000001E-2</v>
      </c>
      <c r="AJ55" s="202">
        <v>2.2130000000000001</v>
      </c>
      <c r="AK55" s="202">
        <v>0</v>
      </c>
      <c r="AL55" s="207">
        <f>AVERAGE(AL17:AL53)</f>
        <v>1.5782162162162157</v>
      </c>
      <c r="AM55" s="202">
        <v>0</v>
      </c>
      <c r="AN55" s="202">
        <v>0.876</v>
      </c>
      <c r="AO55" s="202">
        <v>0</v>
      </c>
      <c r="AP55" s="202">
        <v>1.236</v>
      </c>
      <c r="AQ55" s="202">
        <v>0.23599999999999999</v>
      </c>
      <c r="AR55" s="207">
        <f>AVERAGE(AR17:AR53)</f>
        <v>7.5930810810810785</v>
      </c>
      <c r="AS55" s="202">
        <v>0.04</v>
      </c>
      <c r="AT55" s="202">
        <v>2.98</v>
      </c>
      <c r="AU55" s="202">
        <v>2.9000000000000001E-2</v>
      </c>
      <c r="AV55" s="202">
        <v>3.43</v>
      </c>
      <c r="AW55" s="183">
        <f t="shared" si="1"/>
        <v>0.86587128954473536</v>
      </c>
      <c r="AX55" s="183">
        <f t="shared" si="2"/>
        <v>0.971278459745332</v>
      </c>
      <c r="AY55" s="183">
        <f t="shared" si="3"/>
        <v>0.83309034864831089</v>
      </c>
      <c r="AZ55" s="183">
        <f t="shared" si="4"/>
        <v>0.97356278320948386</v>
      </c>
      <c r="BA55" s="183">
        <f t="shared" si="7"/>
        <v>0.85609825774699133</v>
      </c>
      <c r="BB55" s="183">
        <f t="shared" si="8"/>
        <v>0.98451250558627879</v>
      </c>
    </row>
    <row r="56" spans="9:54" x14ac:dyDescent="0.25">
      <c r="I56" s="174">
        <v>42989</v>
      </c>
      <c r="J56" s="175">
        <v>0.47083333333333338</v>
      </c>
      <c r="K56" s="176">
        <v>219.73869999999999</v>
      </c>
      <c r="L56" s="177">
        <v>1.7108000000000001</v>
      </c>
      <c r="M56" s="167">
        <v>37.699409531283571</v>
      </c>
      <c r="N56" s="167">
        <v>3.5023204974743889</v>
      </c>
      <c r="O56" s="167">
        <v>38.537294026680556</v>
      </c>
      <c r="P56" s="167">
        <v>3.5106663850475277</v>
      </c>
      <c r="Q56" s="167">
        <v>37.542668251807839</v>
      </c>
      <c r="R56" s="167">
        <v>1.9455129255521268</v>
      </c>
      <c r="S56" s="167">
        <v>121.69499999999999</v>
      </c>
      <c r="T56" s="167">
        <v>91.004999999999995</v>
      </c>
      <c r="U56" s="167">
        <v>56.567499999999995</v>
      </c>
      <c r="V56" s="167">
        <v>110.599</v>
      </c>
      <c r="W56" s="210">
        <v>78.091000000000008</v>
      </c>
      <c r="X56" s="210">
        <v>185.1035</v>
      </c>
      <c r="Y56" s="181">
        <v>795</v>
      </c>
      <c r="Z56" s="181">
        <v>2990</v>
      </c>
      <c r="AA56" s="181">
        <v>275</v>
      </c>
      <c r="AB56" s="181">
        <v>3665</v>
      </c>
      <c r="AC56" s="204">
        <v>470</v>
      </c>
      <c r="AD56" s="204">
        <v>7565</v>
      </c>
      <c r="AE56" s="202">
        <v>0.159</v>
      </c>
      <c r="AF56" s="205">
        <v>42865</v>
      </c>
      <c r="AG56" s="202">
        <v>4.1000000000000002E-2</v>
      </c>
      <c r="AH56" s="202">
        <v>1.881</v>
      </c>
      <c r="AI56" s="202">
        <v>2.5999999999999999E-2</v>
      </c>
      <c r="AJ56" s="202">
        <v>2.3980000000000001</v>
      </c>
      <c r="AK56" s="202">
        <v>0</v>
      </c>
      <c r="AL56" s="205">
        <v>42865</v>
      </c>
      <c r="AM56" s="202">
        <v>0</v>
      </c>
      <c r="AN56" s="202">
        <v>0.79900000000000004</v>
      </c>
      <c r="AO56" s="202">
        <v>0</v>
      </c>
      <c r="AP56" s="202">
        <v>1.224</v>
      </c>
      <c r="AQ56" s="202">
        <v>0.159</v>
      </c>
      <c r="AR56" s="205">
        <v>42865</v>
      </c>
      <c r="AS56" s="202">
        <v>4.1000000000000002E-2</v>
      </c>
      <c r="AT56" s="202">
        <v>2.6680000000000001</v>
      </c>
      <c r="AU56" s="202">
        <v>2.5999999999999999E-2</v>
      </c>
      <c r="AV56" s="202">
        <v>3.6030000000000002</v>
      </c>
      <c r="AW56" s="183">
        <f t="shared" si="1"/>
        <v>0.86724592148969948</v>
      </c>
      <c r="AX56" s="183">
        <f t="shared" si="2"/>
        <v>0.97046256010619913</v>
      </c>
      <c r="AY56" s="183">
        <f t="shared" si="3"/>
        <v>0.82939371319565403</v>
      </c>
      <c r="AZ56" s="183">
        <f t="shared" si="4"/>
        <v>0.9707068997528604</v>
      </c>
      <c r="BA56" s="183">
        <f t="shared" si="7"/>
        <v>0.85752183487778488</v>
      </c>
      <c r="BB56" s="183">
        <f t="shared" si="8"/>
        <v>0.97611599638637081</v>
      </c>
    </row>
    <row r="57" spans="9:54" x14ac:dyDescent="0.25">
      <c r="I57" s="174"/>
      <c r="J57" s="168" t="s">
        <v>850</v>
      </c>
      <c r="K57" s="180">
        <f>AVERAGE(K52:K56)</f>
        <v>250.45025999999999</v>
      </c>
      <c r="L57" s="171">
        <f>AVERAGE(L52:L56)</f>
        <v>1.677</v>
      </c>
      <c r="M57" s="167">
        <v>37.168550688455468</v>
      </c>
      <c r="N57" s="167">
        <v>3.5041761420325224</v>
      </c>
      <c r="O57" s="167">
        <v>40.191921087732716</v>
      </c>
      <c r="P57" s="167">
        <v>4.0993503569178085</v>
      </c>
      <c r="Q57" s="167">
        <v>37.087390082462363</v>
      </c>
      <c r="R57" s="167">
        <v>3.0876006814822947</v>
      </c>
      <c r="S57" s="167">
        <v>124.47749999999999</v>
      </c>
      <c r="T57" s="167">
        <v>95.232500000000002</v>
      </c>
      <c r="U57" s="167">
        <v>55.182499999999997</v>
      </c>
      <c r="V57" s="167">
        <v>89.603000000000009</v>
      </c>
      <c r="W57" s="210">
        <v>77.600499999999997</v>
      </c>
      <c r="X57" s="210">
        <v>160.66750000000002</v>
      </c>
      <c r="Y57" s="181">
        <v>755</v>
      </c>
      <c r="Z57" s="181">
        <v>3015</v>
      </c>
      <c r="AA57" s="181">
        <v>290</v>
      </c>
      <c r="AB57" s="181">
        <v>4055</v>
      </c>
      <c r="AC57" s="204">
        <v>480</v>
      </c>
      <c r="AD57" s="204">
        <v>5680</v>
      </c>
      <c r="AE57" s="206" t="s">
        <v>887</v>
      </c>
      <c r="AF57" s="202">
        <v>3.8250000000000002</v>
      </c>
      <c r="AG57" s="202">
        <v>4.1000000000000002E-2</v>
      </c>
      <c r="AH57" s="202">
        <v>1.8049999999999999</v>
      </c>
      <c r="AI57" s="202">
        <v>2.5000000000000001E-2</v>
      </c>
      <c r="AJ57" s="202">
        <v>2.452</v>
      </c>
      <c r="AK57" s="206" t="s">
        <v>887</v>
      </c>
      <c r="AL57" s="202">
        <v>0.84299999999999997</v>
      </c>
      <c r="AM57" s="202">
        <v>0</v>
      </c>
      <c r="AN57" s="202">
        <v>0.69299999999999995</v>
      </c>
      <c r="AO57" s="202">
        <v>0</v>
      </c>
      <c r="AP57" s="202">
        <v>1.25</v>
      </c>
      <c r="AQ57" s="206" t="s">
        <v>887</v>
      </c>
      <c r="AR57" s="202">
        <v>4.6470000000000002</v>
      </c>
      <c r="AS57" s="202">
        <v>4.1000000000000002E-2</v>
      </c>
      <c r="AT57" s="202">
        <v>2.4870000000000001</v>
      </c>
      <c r="AU57" s="202">
        <v>2.5000000000000001E-2</v>
      </c>
      <c r="AV57" s="202">
        <v>3.6829999999999998</v>
      </c>
      <c r="AW57" s="183">
        <f t="shared" si="1"/>
        <v>0.85846425860809406</v>
      </c>
      <c r="AX57" s="183">
        <f t="shared" si="2"/>
        <v>0.96938090641133734</v>
      </c>
      <c r="AY57" s="183">
        <f t="shared" si="3"/>
        <v>0.84013529075199345</v>
      </c>
      <c r="AZ57" s="183">
        <f t="shared" si="4"/>
        <v>0.97838080028412855</v>
      </c>
      <c r="BA57" s="183">
        <f t="shared" si="7"/>
        <v>0.86083136582553277</v>
      </c>
      <c r="BB57" s="183">
        <f t="shared" si="8"/>
        <v>0.97249158593602536</v>
      </c>
    </row>
    <row r="58" spans="9:54" x14ac:dyDescent="0.25">
      <c r="I58" s="174"/>
      <c r="J58" s="203" t="s">
        <v>865</v>
      </c>
      <c r="K58" s="171">
        <f>K57/1000</f>
        <v>0.25045025999999998</v>
      </c>
      <c r="L58" s="171"/>
      <c r="M58" s="167">
        <v>37.696398935931214</v>
      </c>
      <c r="N58" s="167">
        <v>3.7450540236170724</v>
      </c>
      <c r="O58" s="167">
        <v>39.137002991082099</v>
      </c>
      <c r="P58" s="167">
        <v>3.4475534219019703</v>
      </c>
      <c r="Q58" s="167">
        <v>37.649920340195976</v>
      </c>
      <c r="R58" s="167">
        <v>2.8500213267257122</v>
      </c>
      <c r="S58" s="167">
        <v>126.6</v>
      </c>
      <c r="T58" s="167">
        <v>96.572000000000003</v>
      </c>
      <c r="U58" s="167">
        <v>50.908000000000001</v>
      </c>
      <c r="V58" s="167">
        <v>136.3355</v>
      </c>
      <c r="W58" s="210">
        <v>75.37299999999999</v>
      </c>
      <c r="X58" s="210">
        <v>131.55700000000002</v>
      </c>
      <c r="Y58" s="181">
        <v>815</v>
      </c>
      <c r="Z58" s="181">
        <v>3045</v>
      </c>
      <c r="AA58" s="181">
        <v>295</v>
      </c>
      <c r="AB58" s="181">
        <v>4015</v>
      </c>
      <c r="AC58" s="204">
        <v>490</v>
      </c>
      <c r="AD58" s="204">
        <v>5995</v>
      </c>
      <c r="AE58" s="207">
        <f>AVERAGE(AE40:AE56)</f>
        <v>0.23523529411764704</v>
      </c>
      <c r="AF58" s="202">
        <v>4.0970000000000004</v>
      </c>
      <c r="AG58" s="202">
        <v>4.1000000000000002E-2</v>
      </c>
      <c r="AH58" s="202">
        <v>1.798</v>
      </c>
      <c r="AI58" s="202">
        <v>2.4E-2</v>
      </c>
      <c r="AJ58" s="202">
        <v>2.2909999999999999</v>
      </c>
      <c r="AK58" s="207">
        <f>AVERAGE(AK40:AK56)</f>
        <v>0</v>
      </c>
      <c r="AL58" s="202">
        <v>0.96099999999999997</v>
      </c>
      <c r="AM58" s="202">
        <v>0</v>
      </c>
      <c r="AN58" s="202">
        <v>0.59199999999999997</v>
      </c>
      <c r="AO58" s="202">
        <v>0</v>
      </c>
      <c r="AP58" s="202">
        <v>1.258</v>
      </c>
      <c r="AQ58" s="207">
        <f>AVERAGE(AQ40:AQ56)</f>
        <v>0.23523529411764704</v>
      </c>
      <c r="AR58" s="202">
        <v>5.0359999999999996</v>
      </c>
      <c r="AS58" s="202">
        <v>4.1000000000000002E-2</v>
      </c>
      <c r="AT58" s="202">
        <v>2.38</v>
      </c>
      <c r="AU58" s="202">
        <v>2.4E-2</v>
      </c>
      <c r="AV58" s="202">
        <v>3.53</v>
      </c>
      <c r="AW58" s="183">
        <f t="shared" si="1"/>
        <v>0.86554800339847071</v>
      </c>
      <c r="AX58" s="183">
        <f t="shared" si="2"/>
        <v>0.96925997557910493</v>
      </c>
      <c r="AY58" s="183">
        <f t="shared" si="3"/>
        <v>0.85282791956242698</v>
      </c>
      <c r="AZ58" s="183">
        <f t="shared" si="4"/>
        <v>0.96715864087593018</v>
      </c>
      <c r="BA58" s="183">
        <f t="shared" si="7"/>
        <v>0.86668447202112575</v>
      </c>
      <c r="BB58" s="183">
        <f t="shared" si="8"/>
        <v>0.97852676470650646</v>
      </c>
    </row>
    <row r="59" spans="9:54" x14ac:dyDescent="0.25">
      <c r="I59" s="244" t="s">
        <v>855</v>
      </c>
      <c r="J59" s="244"/>
      <c r="K59" s="244"/>
      <c r="L59" s="244"/>
      <c r="M59" s="167">
        <v>40.258736554000237</v>
      </c>
      <c r="N59" s="167">
        <v>3.5947886452421329</v>
      </c>
      <c r="O59" s="167">
        <v>36.456636082785295</v>
      </c>
      <c r="P59" s="167">
        <v>3.0633614532938394</v>
      </c>
      <c r="Q59" s="167">
        <v>38.065030906364257</v>
      </c>
      <c r="R59" s="167">
        <v>2.8148848838403717</v>
      </c>
      <c r="S59" s="167">
        <v>123.3305</v>
      </c>
      <c r="T59" s="167">
        <v>95.317499999999995</v>
      </c>
      <c r="U59" s="167">
        <v>48.754999999999995</v>
      </c>
      <c r="V59" s="167">
        <v>84.793000000000006</v>
      </c>
      <c r="W59" s="210">
        <v>74.081999999999994</v>
      </c>
      <c r="X59" s="210">
        <v>111.08499999999999</v>
      </c>
      <c r="Y59" s="181">
        <v>775</v>
      </c>
      <c r="Z59" s="181">
        <v>3005</v>
      </c>
      <c r="AA59" s="181">
        <v>265</v>
      </c>
      <c r="AB59" s="181">
        <v>3865</v>
      </c>
      <c r="AC59" s="204">
        <v>470</v>
      </c>
      <c r="AD59" s="204">
        <v>6565</v>
      </c>
      <c r="AE59" s="202">
        <v>0.248</v>
      </c>
      <c r="AF59" s="202">
        <v>4.1379999999999999</v>
      </c>
      <c r="AG59" s="202">
        <v>4.1000000000000002E-2</v>
      </c>
      <c r="AH59" s="202">
        <v>1.8180000000000001</v>
      </c>
      <c r="AI59" s="202">
        <v>2.5000000000000001E-2</v>
      </c>
      <c r="AJ59" s="202">
        <v>1.806</v>
      </c>
      <c r="AK59" s="202">
        <v>0</v>
      </c>
      <c r="AL59" s="202">
        <v>0.95299999999999996</v>
      </c>
      <c r="AM59" s="202">
        <v>0</v>
      </c>
      <c r="AN59" s="202">
        <v>0.54300000000000004</v>
      </c>
      <c r="AO59" s="202">
        <v>0</v>
      </c>
      <c r="AP59" s="202">
        <v>1.284</v>
      </c>
      <c r="AQ59" s="202">
        <v>0.248</v>
      </c>
      <c r="AR59" s="202">
        <v>5.0709999999999997</v>
      </c>
      <c r="AS59" s="202">
        <v>4.1000000000000002E-2</v>
      </c>
      <c r="AT59" s="202">
        <v>2.35</v>
      </c>
      <c r="AU59" s="202">
        <v>2.5000000000000001E-2</v>
      </c>
      <c r="AV59" s="202">
        <v>3.0750000000000002</v>
      </c>
      <c r="AW59" s="183">
        <f t="shared" si="1"/>
        <v>0.86271144083385787</v>
      </c>
      <c r="AX59" s="183">
        <f t="shared" si="2"/>
        <v>0.96925556817971059</v>
      </c>
      <c r="AY59" s="183">
        <f t="shared" si="3"/>
        <v>0.84460805405491546</v>
      </c>
      <c r="AZ59" s="183">
        <f t="shared" si="4"/>
        <v>0.97853229270495945</v>
      </c>
      <c r="BA59" s="183">
        <f t="shared" si="7"/>
        <v>0.86384037700199601</v>
      </c>
      <c r="BB59" s="183">
        <f t="shared" si="8"/>
        <v>0.98336075709042048</v>
      </c>
    </row>
    <row r="60" spans="9:54" x14ac:dyDescent="0.25">
      <c r="I60" s="174">
        <v>42991</v>
      </c>
      <c r="J60" s="175">
        <v>0.47361111111111115</v>
      </c>
      <c r="K60" s="176">
        <v>152.76050000000001</v>
      </c>
      <c r="L60" s="177">
        <v>1.5334000000000001</v>
      </c>
      <c r="M60" s="167">
        <v>37.308801568944673</v>
      </c>
      <c r="N60" s="167">
        <v>3.7388682869613632</v>
      </c>
      <c r="O60" s="167">
        <v>35.013221189186076</v>
      </c>
      <c r="P60" s="167">
        <v>3.1415084995817049</v>
      </c>
      <c r="Q60" s="167">
        <v>37.519152550271095</v>
      </c>
      <c r="R60" s="167">
        <v>2.7092949309980661</v>
      </c>
      <c r="S60" s="167">
        <v>119.41749999999999</v>
      </c>
      <c r="T60" s="167">
        <v>94.080500000000001</v>
      </c>
      <c r="U60" s="167">
        <v>52.283500000000004</v>
      </c>
      <c r="V60" s="167">
        <v>51.756500000000003</v>
      </c>
      <c r="W60" s="210">
        <v>73.835000000000008</v>
      </c>
      <c r="X60" s="210">
        <v>88.6935</v>
      </c>
      <c r="Y60" s="181">
        <v>745</v>
      </c>
      <c r="Z60" s="181">
        <v>3005</v>
      </c>
      <c r="AA60" s="181">
        <v>230</v>
      </c>
      <c r="AB60" s="181">
        <v>3545</v>
      </c>
      <c r="AC60" s="204">
        <v>480</v>
      </c>
      <c r="AD60" s="204">
        <v>6070</v>
      </c>
      <c r="AE60" s="202">
        <v>0.24399999999999999</v>
      </c>
      <c r="AF60" s="202">
        <v>4.1369999999999996</v>
      </c>
      <c r="AG60" s="202">
        <v>3.6999999999999998E-2</v>
      </c>
      <c r="AH60" s="202">
        <v>1.764</v>
      </c>
      <c r="AI60" s="202">
        <v>2.8000000000000001E-2</v>
      </c>
      <c r="AJ60" s="206" t="s">
        <v>936</v>
      </c>
      <c r="AK60" s="202">
        <v>0</v>
      </c>
      <c r="AL60" s="202">
        <v>0.91100000000000003</v>
      </c>
      <c r="AM60" s="202">
        <v>0</v>
      </c>
      <c r="AN60" s="202">
        <v>0.57599999999999996</v>
      </c>
      <c r="AO60" s="202">
        <v>0</v>
      </c>
      <c r="AP60" s="206" t="s">
        <v>936</v>
      </c>
      <c r="AQ60" s="202">
        <v>0.24399999999999999</v>
      </c>
      <c r="AR60" s="202">
        <v>5.0279999999999996</v>
      </c>
      <c r="AS60" s="202">
        <v>3.6999999999999998E-2</v>
      </c>
      <c r="AT60" s="202">
        <v>2.3319999999999999</v>
      </c>
      <c r="AU60" s="202">
        <v>2.8000000000000001E-2</v>
      </c>
      <c r="AV60" s="206" t="s">
        <v>936</v>
      </c>
      <c r="AW60" s="183">
        <f t="shared" si="1"/>
        <v>0.8618520564426333</v>
      </c>
      <c r="AX60" s="183">
        <f t="shared" si="2"/>
        <v>0.96964244717102377</v>
      </c>
      <c r="AY60" s="183">
        <f t="shared" si="3"/>
        <v>0.81478371920427517</v>
      </c>
      <c r="AZ60" s="183">
        <f t="shared" si="4"/>
        <v>0.98561022966108491</v>
      </c>
      <c r="BA60" s="183">
        <f t="shared" si="7"/>
        <v>0.86668412072187562</v>
      </c>
      <c r="BB60" s="183">
        <f t="shared" si="8"/>
        <v>0.98559865010330516</v>
      </c>
    </row>
    <row r="61" spans="9:54" x14ac:dyDescent="0.25">
      <c r="I61" s="174">
        <v>42991</v>
      </c>
      <c r="J61" s="175">
        <v>0.47430555555555554</v>
      </c>
      <c r="K61" s="176">
        <v>154.0299</v>
      </c>
      <c r="L61" s="177">
        <v>1.2477</v>
      </c>
      <c r="M61" s="167">
        <v>38.884883282153552</v>
      </c>
      <c r="N61" s="167">
        <v>3.8570032081376584</v>
      </c>
      <c r="O61" s="167">
        <v>37.233780469661014</v>
      </c>
      <c r="P61" s="167">
        <v>3.4084352015352657</v>
      </c>
      <c r="Q61" s="167">
        <v>37.631238175717755</v>
      </c>
      <c r="R61" s="167">
        <v>2.453323254101754</v>
      </c>
      <c r="S61" s="167">
        <v>115.1465</v>
      </c>
      <c r="T61" s="167">
        <v>93.084000000000003</v>
      </c>
      <c r="U61" s="167">
        <v>56.491</v>
      </c>
      <c r="V61" s="167">
        <v>52.2575</v>
      </c>
      <c r="W61" s="210">
        <v>75.674999999999997</v>
      </c>
      <c r="X61" s="210">
        <v>73.718999999999994</v>
      </c>
      <c r="Y61" s="181">
        <v>700</v>
      </c>
      <c r="Z61" s="181">
        <v>3015</v>
      </c>
      <c r="AA61" s="181">
        <v>260</v>
      </c>
      <c r="AB61" s="181">
        <v>3195</v>
      </c>
      <c r="AC61" s="204">
        <v>500</v>
      </c>
      <c r="AD61" s="204">
        <v>6170</v>
      </c>
      <c r="AE61" s="202">
        <v>0.24399999999999999</v>
      </c>
      <c r="AF61" s="202">
        <v>4.0869999999999997</v>
      </c>
      <c r="AG61" s="206" t="s">
        <v>895</v>
      </c>
      <c r="AH61" s="202">
        <v>1.669</v>
      </c>
      <c r="AI61" s="202">
        <v>0.03</v>
      </c>
      <c r="AJ61" s="207">
        <f>AVERAGE(AJ45:AJ59)</f>
        <v>2.2100666666666671</v>
      </c>
      <c r="AK61" s="202">
        <v>0</v>
      </c>
      <c r="AL61" s="202">
        <v>0.90200000000000002</v>
      </c>
      <c r="AM61" s="206" t="s">
        <v>895</v>
      </c>
      <c r="AN61" s="202">
        <v>0.61399999999999999</v>
      </c>
      <c r="AO61" s="202">
        <v>0</v>
      </c>
      <c r="AP61" s="207">
        <f>AVERAGE(AP45:AP59)</f>
        <v>1.1552</v>
      </c>
      <c r="AQ61" s="202">
        <v>0.24399999999999999</v>
      </c>
      <c r="AR61" s="202">
        <v>4.9690000000000003</v>
      </c>
      <c r="AS61" s="206" t="s">
        <v>895</v>
      </c>
      <c r="AT61" s="202">
        <v>2.2730000000000001</v>
      </c>
      <c r="AU61" s="202">
        <v>0.03</v>
      </c>
      <c r="AV61" s="207">
        <f>AVERAGE(AV45:AV59)</f>
        <v>3.3466000000000005</v>
      </c>
      <c r="AW61" s="183">
        <f t="shared" si="1"/>
        <v>0.85874134281383774</v>
      </c>
      <c r="AX61" s="183">
        <f t="shared" si="2"/>
        <v>0.97005100248255849</v>
      </c>
      <c r="AY61" s="183">
        <f t="shared" si="3"/>
        <v>0.82150835252819199</v>
      </c>
      <c r="AZ61" s="183">
        <f t="shared" si="4"/>
        <v>0.98390718937441823</v>
      </c>
      <c r="BA61" s="183">
        <f t="shared" si="7"/>
        <v>0.86854562035870941</v>
      </c>
      <c r="BB61" s="183">
        <f t="shared" si="8"/>
        <v>0.9881930945322811</v>
      </c>
    </row>
    <row r="62" spans="9:54" x14ac:dyDescent="0.25">
      <c r="I62" s="174">
        <v>42992</v>
      </c>
      <c r="J62" s="178">
        <v>0.47916666666666669</v>
      </c>
      <c r="K62" s="176">
        <v>130.11340000000001</v>
      </c>
      <c r="L62" s="177">
        <v>1.3021</v>
      </c>
      <c r="M62" s="167">
        <v>39.257364775010046</v>
      </c>
      <c r="N62" s="167">
        <v>3.8238589387707362</v>
      </c>
      <c r="O62" s="167">
        <v>37.254321397998794</v>
      </c>
      <c r="P62" s="167">
        <v>3.1318142142268344</v>
      </c>
      <c r="Q62" s="167">
        <v>37.450268475215722</v>
      </c>
      <c r="R62" s="167">
        <v>2.6563600337969993</v>
      </c>
      <c r="S62" s="167">
        <v>125.6895</v>
      </c>
      <c r="T62" s="167">
        <v>93.412499999999994</v>
      </c>
      <c r="U62" s="167">
        <v>53.955500000000001</v>
      </c>
      <c r="V62" s="167">
        <v>47.326999999999998</v>
      </c>
      <c r="W62" s="210">
        <v>77.216499999999996</v>
      </c>
      <c r="X62" s="210">
        <v>72.004000000000005</v>
      </c>
      <c r="Y62" s="181">
        <v>745</v>
      </c>
      <c r="Z62" s="181">
        <v>3040</v>
      </c>
      <c r="AA62" s="181">
        <v>270</v>
      </c>
      <c r="AB62" s="181">
        <v>2995</v>
      </c>
      <c r="AC62" s="204">
        <v>520</v>
      </c>
      <c r="AD62" s="204">
        <v>6090</v>
      </c>
      <c r="AE62" s="202">
        <v>0.25900000000000001</v>
      </c>
      <c r="AF62" s="202">
        <v>4.03</v>
      </c>
      <c r="AG62" s="207">
        <f>AVERAGE(AG36:AG60)</f>
        <v>3.944000000000001E-2</v>
      </c>
      <c r="AH62" s="202">
        <v>1.538</v>
      </c>
      <c r="AI62" s="202">
        <v>2.8000000000000001E-2</v>
      </c>
      <c r="AJ62" s="202" t="s">
        <v>53</v>
      </c>
      <c r="AK62" s="202">
        <v>0</v>
      </c>
      <c r="AL62" s="202">
        <v>0.88300000000000001</v>
      </c>
      <c r="AM62" s="207">
        <f>AVERAGE(AM36:AM60)</f>
        <v>0</v>
      </c>
      <c r="AN62" s="202">
        <v>0.63900000000000001</v>
      </c>
      <c r="AO62" s="202">
        <v>0</v>
      </c>
      <c r="AP62" s="202" t="s">
        <v>53</v>
      </c>
      <c r="AQ62" s="202">
        <v>0.25900000000000001</v>
      </c>
      <c r="AR62" s="202">
        <v>4.8899999999999997</v>
      </c>
      <c r="AS62" s="207">
        <f>AVERAGE(AS36:AS60)</f>
        <v>3.944000000000001E-2</v>
      </c>
      <c r="AT62" s="202">
        <v>2.1669999999999998</v>
      </c>
      <c r="AU62" s="202">
        <v>2.8000000000000001E-2</v>
      </c>
      <c r="AV62" s="202" t="s">
        <v>53</v>
      </c>
      <c r="AW62" s="183">
        <f t="shared" si="1"/>
        <v>0.85564371684739515</v>
      </c>
      <c r="AX62" s="183">
        <f t="shared" si="2"/>
        <v>0.97018825322232549</v>
      </c>
      <c r="AY62" s="183">
        <f t="shared" si="3"/>
        <v>0.83344780378786587</v>
      </c>
      <c r="AZ62" s="183">
        <f t="shared" si="4"/>
        <v>0.98444381553988103</v>
      </c>
      <c r="BA62" s="183">
        <f t="shared" si="7"/>
        <v>0.87070601699718608</v>
      </c>
      <c r="BB62" s="183">
        <f t="shared" si="8"/>
        <v>0.98831484043178164</v>
      </c>
    </row>
    <row r="63" spans="9:54" x14ac:dyDescent="0.25">
      <c r="I63" s="179"/>
      <c r="J63" s="168" t="s">
        <v>850</v>
      </c>
      <c r="K63" s="180">
        <f>AVERAGE(K60:K62)</f>
        <v>145.63460000000001</v>
      </c>
      <c r="L63" s="171">
        <f>AVERAGE(L60:L62)</f>
        <v>1.3610666666666669</v>
      </c>
      <c r="M63" s="167">
        <v>39.48540866848235</v>
      </c>
      <c r="N63" s="167">
        <v>3.5760318692360316</v>
      </c>
      <c r="O63" s="167">
        <v>38.160443606700653</v>
      </c>
      <c r="P63" s="167">
        <v>3.0542990915631334</v>
      </c>
      <c r="Q63" s="167">
        <v>37.395543986856396</v>
      </c>
      <c r="R63" s="167">
        <v>2.6868965806487335</v>
      </c>
      <c r="S63" s="167">
        <v>123.10650000000001</v>
      </c>
      <c r="T63" s="167">
        <v>91.263499999999993</v>
      </c>
      <c r="U63" s="167">
        <v>52.34</v>
      </c>
      <c r="V63" s="167">
        <v>45.82</v>
      </c>
      <c r="W63" s="210">
        <v>79.822499999999991</v>
      </c>
      <c r="X63" s="210">
        <v>84.802000000000007</v>
      </c>
      <c r="Y63" s="181">
        <v>760</v>
      </c>
      <c r="Z63" s="181">
        <v>2975</v>
      </c>
      <c r="AA63" s="181">
        <v>240</v>
      </c>
      <c r="AB63" s="181">
        <v>3165</v>
      </c>
      <c r="AC63" s="204">
        <v>530</v>
      </c>
      <c r="AD63" s="204">
        <v>5810</v>
      </c>
      <c r="AE63" s="202">
        <v>0.26600000000000001</v>
      </c>
      <c r="AF63" s="202">
        <v>3.8119999999999998</v>
      </c>
      <c r="AG63" s="202">
        <v>3.4000000000000002E-2</v>
      </c>
      <c r="AH63" s="202">
        <v>1.4019999999999999</v>
      </c>
      <c r="AI63" s="206" t="s">
        <v>932</v>
      </c>
      <c r="AJ63" s="208">
        <f>AVERAGE(AJ21,AJ32,AJ44,AJ61)</f>
        <v>2.0437527777777778</v>
      </c>
      <c r="AK63" s="202">
        <v>0</v>
      </c>
      <c r="AL63" s="202">
        <v>0.85899999999999999</v>
      </c>
      <c r="AM63" s="202">
        <v>0</v>
      </c>
      <c r="AN63" s="202">
        <v>0.67100000000000004</v>
      </c>
      <c r="AO63" s="206" t="s">
        <v>932</v>
      </c>
      <c r="AP63" s="208">
        <f>AVERAGE(AP21,AP32,AP44,AP61)</f>
        <v>1.0468916666666668</v>
      </c>
      <c r="AQ63" s="202">
        <v>0.26600000000000001</v>
      </c>
      <c r="AR63" s="202">
        <v>4.6529999999999996</v>
      </c>
      <c r="AS63" s="202">
        <v>3.4000000000000002E-2</v>
      </c>
      <c r="AT63" s="202">
        <v>2.0659999999999998</v>
      </c>
      <c r="AU63" s="206" t="s">
        <v>932</v>
      </c>
      <c r="AV63" s="208">
        <f>AVERAGE(AV21,AV32,AV44,AV61)</f>
        <v>3.0739694444444448</v>
      </c>
      <c r="AW63" s="183">
        <f t="shared" si="1"/>
        <v>0.86059835365270221</v>
      </c>
      <c r="AX63" s="183">
        <f t="shared" si="2"/>
        <v>0.97023625008092096</v>
      </c>
      <c r="AY63" s="183">
        <f t="shared" si="3"/>
        <v>0.82096189368543471</v>
      </c>
      <c r="AZ63" s="183">
        <f t="shared" si="4"/>
        <v>0.98572950212095345</v>
      </c>
      <c r="BA63" s="183">
        <f t="shared" si="7"/>
        <v>0.86910535442690295</v>
      </c>
      <c r="BB63" s="183">
        <f t="shared" si="8"/>
        <v>0.98561410544408457</v>
      </c>
    </row>
    <row r="64" spans="9:54" x14ac:dyDescent="0.25">
      <c r="J64" s="203" t="s">
        <v>865</v>
      </c>
      <c r="K64" s="171">
        <f>K63/1000</f>
        <v>0.1456346</v>
      </c>
      <c r="M64" s="167">
        <v>39.903523407184714</v>
      </c>
      <c r="N64" s="167">
        <v>3.5325246652109259</v>
      </c>
      <c r="O64" s="167">
        <v>38.639165193945793</v>
      </c>
      <c r="P64" s="167">
        <v>4.0313739866776412</v>
      </c>
      <c r="Q64" s="167">
        <v>36.819915771460003</v>
      </c>
      <c r="R64" s="167">
        <v>3.0919983552036774</v>
      </c>
      <c r="S64" s="167">
        <v>125.30549999999999</v>
      </c>
      <c r="T64" s="167">
        <v>93.253</v>
      </c>
      <c r="U64" s="167">
        <v>52.213999999999999</v>
      </c>
      <c r="V64" s="167">
        <v>55.742999999999995</v>
      </c>
      <c r="W64" s="210">
        <v>78.858499999999992</v>
      </c>
      <c r="X64" s="210">
        <v>82.058500000000009</v>
      </c>
      <c r="Y64" s="181">
        <v>765</v>
      </c>
      <c r="Z64" s="181">
        <v>2915</v>
      </c>
      <c r="AA64" s="181">
        <v>215</v>
      </c>
      <c r="AB64" s="181">
        <v>3220</v>
      </c>
      <c r="AC64" s="204">
        <v>530</v>
      </c>
      <c r="AD64" s="204">
        <v>6240</v>
      </c>
      <c r="AE64" s="202">
        <v>0.27900000000000003</v>
      </c>
      <c r="AF64" s="202">
        <v>3.6709999999999998</v>
      </c>
      <c r="AG64" s="202">
        <v>3.5999999999999997E-2</v>
      </c>
      <c r="AH64" s="202">
        <v>1.3380000000000001</v>
      </c>
      <c r="AI64" s="207">
        <f>AVERAGE(AI46:AI62)</f>
        <v>2.6470588235294128E-2</v>
      </c>
      <c r="AJ64" s="202" t="s">
        <v>54</v>
      </c>
      <c r="AK64" s="202">
        <v>0</v>
      </c>
      <c r="AL64" s="202">
        <v>0.86599999999999999</v>
      </c>
      <c r="AM64" s="202">
        <v>0</v>
      </c>
      <c r="AN64" s="202">
        <v>0.68300000000000005</v>
      </c>
      <c r="AO64" s="207">
        <f>AVERAGE(AO46:AO62)</f>
        <v>0</v>
      </c>
      <c r="AP64" s="202" t="s">
        <v>54</v>
      </c>
      <c r="AQ64" s="202">
        <v>0.27900000000000003</v>
      </c>
      <c r="AR64" s="202">
        <v>4.5149999999999997</v>
      </c>
      <c r="AS64" s="202">
        <v>3.5999999999999997E-2</v>
      </c>
      <c r="AT64" s="202">
        <v>2.0150000000000001</v>
      </c>
      <c r="AU64" s="207">
        <f>AVERAGE(AU46:AU62)</f>
        <v>2.6470588235294128E-2</v>
      </c>
      <c r="AV64" s="202" t="s">
        <v>54</v>
      </c>
      <c r="AW64" s="183">
        <f t="shared" si="1"/>
        <v>0.85925561506696302</v>
      </c>
      <c r="AX64" s="183">
        <f t="shared" si="2"/>
        <v>0.96900094506678791</v>
      </c>
      <c r="AY64" s="183">
        <f t="shared" si="3"/>
        <v>0.80459856145261854</v>
      </c>
      <c r="AZ64" s="183">
        <f t="shared" si="4"/>
        <v>0.98298309726984079</v>
      </c>
      <c r="BA64" s="183">
        <f t="shared" si="7"/>
        <v>0.8704814008509365</v>
      </c>
      <c r="BB64" s="183">
        <f t="shared" si="8"/>
        <v>0.98702028777493911</v>
      </c>
    </row>
    <row r="65" spans="13:54" x14ac:dyDescent="0.25">
      <c r="M65" s="167">
        <v>38.677101780152903</v>
      </c>
      <c r="N65" s="167">
        <v>3.8254680905507543</v>
      </c>
      <c r="O65" s="167">
        <v>37.376027238804483</v>
      </c>
      <c r="P65" s="167">
        <v>3.835043695350814</v>
      </c>
      <c r="Q65" s="167">
        <v>37.736645974530788</v>
      </c>
      <c r="R65" s="167">
        <v>3.1594564642464111</v>
      </c>
      <c r="S65" s="167">
        <v>125.27199999999999</v>
      </c>
      <c r="T65" s="167">
        <v>95.602499999999992</v>
      </c>
      <c r="U65" s="167">
        <v>52.767499999999998</v>
      </c>
      <c r="V65" s="167">
        <v>84.811999999999998</v>
      </c>
      <c r="W65" s="210">
        <v>77.084499999999991</v>
      </c>
      <c r="X65" s="210">
        <v>79.634999999999991</v>
      </c>
      <c r="Y65" s="181">
        <v>705</v>
      </c>
      <c r="Z65" s="181">
        <v>2905</v>
      </c>
      <c r="AA65" s="181">
        <v>240</v>
      </c>
      <c r="AB65" s="181">
        <v>3035</v>
      </c>
      <c r="AC65" s="204">
        <v>550</v>
      </c>
      <c r="AD65" s="204">
        <v>6890</v>
      </c>
      <c r="AE65" s="202">
        <v>0.3</v>
      </c>
      <c r="AF65" s="202">
        <v>3.5449999999999999</v>
      </c>
      <c r="AG65" s="202">
        <v>4.1000000000000002E-2</v>
      </c>
      <c r="AH65" s="202">
        <v>1.4139999999999999</v>
      </c>
      <c r="AI65" s="202" t="s">
        <v>53</v>
      </c>
      <c r="AJ65" s="208">
        <f>STDEV(AJ21,AJ32,AJ44,AJ61)/SQRT(COUNT(AJ21,AJ32,AJ44,AJ61))</f>
        <v>7.4083456494919209E-2</v>
      </c>
      <c r="AK65" s="202">
        <v>0</v>
      </c>
      <c r="AL65" s="202">
        <v>0.80400000000000005</v>
      </c>
      <c r="AM65" s="202">
        <v>0</v>
      </c>
      <c r="AN65" s="202">
        <v>0.66500000000000004</v>
      </c>
      <c r="AO65" s="202" t="s">
        <v>53</v>
      </c>
      <c r="AP65" s="208">
        <f>STDEV(AP21,AP32,AP44,AP61)/SQRT(COUNT(AP21,AP32,AP44,AP61))</f>
        <v>8.7714777013234421E-2</v>
      </c>
      <c r="AQ65" s="202">
        <v>0.3</v>
      </c>
      <c r="AR65" s="202">
        <v>4.3289999999999997</v>
      </c>
      <c r="AS65" s="202">
        <v>4.1000000000000002E-2</v>
      </c>
      <c r="AT65" s="202">
        <v>2.073</v>
      </c>
      <c r="AU65" s="202" t="s">
        <v>53</v>
      </c>
      <c r="AV65" s="208">
        <f>STDEV(AV21,AV32,AV44,AV61)/SQRT(COUNT(AV21,AV32,AV44,AV61))</f>
        <v>9.6506529915638531E-2</v>
      </c>
      <c r="AW65" s="183">
        <f t="shared" si="1"/>
        <v>0.84911932475140683</v>
      </c>
      <c r="AX65" s="183">
        <f t="shared" si="2"/>
        <v>0.96813889877116344</v>
      </c>
      <c r="AY65" s="183">
        <f t="shared" si="3"/>
        <v>0.81976312261436124</v>
      </c>
      <c r="AZ65" s="183">
        <f t="shared" si="4"/>
        <v>0.97281502859787705</v>
      </c>
      <c r="BA65" s="183">
        <f t="shared" si="7"/>
        <v>0.87707478019310003</v>
      </c>
      <c r="BB65" s="183">
        <f t="shared" si="8"/>
        <v>0.98857400710367183</v>
      </c>
    </row>
    <row r="66" spans="13:54" x14ac:dyDescent="0.25">
      <c r="M66" s="167">
        <v>41.516669320221837</v>
      </c>
      <c r="N66" s="167">
        <v>3.8425961195029852</v>
      </c>
      <c r="O66" s="167">
        <v>36.666280107049339</v>
      </c>
      <c r="P66" s="167">
        <v>3.5789143775879699</v>
      </c>
      <c r="Q66" s="167">
        <v>38.631023536628703</v>
      </c>
      <c r="R66" s="167">
        <v>3.0149478241973569</v>
      </c>
      <c r="S66" s="167">
        <v>123.67850000000001</v>
      </c>
      <c r="T66" s="167">
        <v>95.739500000000007</v>
      </c>
      <c r="U66" s="167">
        <v>54.102499999999999</v>
      </c>
      <c r="V66" s="167">
        <v>92.481499999999997</v>
      </c>
      <c r="W66" s="210">
        <v>78.837500000000006</v>
      </c>
      <c r="X66" s="210">
        <v>83.436499999999995</v>
      </c>
      <c r="Y66" s="181">
        <v>790</v>
      </c>
      <c r="Z66" s="181">
        <v>2865</v>
      </c>
      <c r="AA66" s="181">
        <v>280</v>
      </c>
      <c r="AB66" s="181">
        <v>2890</v>
      </c>
      <c r="AC66" s="204">
        <v>550</v>
      </c>
      <c r="AD66" s="204">
        <v>6900</v>
      </c>
      <c r="AE66" s="202">
        <v>0.30299999999999999</v>
      </c>
      <c r="AF66" s="202">
        <v>3.43</v>
      </c>
      <c r="AG66" s="202">
        <v>3.9E-2</v>
      </c>
      <c r="AH66" s="202">
        <v>1.46</v>
      </c>
      <c r="AI66" s="208">
        <f>AVERAGE(AI15,AI32,AI45,AI64)</f>
        <v>3.0509566250742734E-2</v>
      </c>
      <c r="AJ66" s="209" t="s">
        <v>75</v>
      </c>
      <c r="AK66" s="202">
        <v>0</v>
      </c>
      <c r="AL66" s="202">
        <v>0.70899999999999996</v>
      </c>
      <c r="AM66" s="202">
        <v>0</v>
      </c>
      <c r="AN66" s="202">
        <v>0.68200000000000005</v>
      </c>
      <c r="AO66" s="208">
        <f>AVERAGE(AO15,AO32,AO45,AO64)</f>
        <v>0</v>
      </c>
      <c r="AP66" s="209" t="s">
        <v>75</v>
      </c>
      <c r="AQ66" s="202">
        <v>0.30299999999999999</v>
      </c>
      <c r="AR66" s="202">
        <v>4.117</v>
      </c>
      <c r="AS66" s="202">
        <v>3.9E-2</v>
      </c>
      <c r="AT66" s="202">
        <v>2.133</v>
      </c>
      <c r="AU66" s="208">
        <f>AVERAGE(AU15,AU32,AU45,AU64)</f>
        <v>3.0509566250742734E-2</v>
      </c>
      <c r="AV66" s="209" t="s">
        <v>75</v>
      </c>
      <c r="AW66" s="183">
        <f t="shared" si="1"/>
        <v>0.86463674038515737</v>
      </c>
      <c r="AX66" s="183">
        <f t="shared" si="2"/>
        <v>0.96766365294886625</v>
      </c>
      <c r="AY66" s="183">
        <f t="shared" si="3"/>
        <v>0.83806616233042253</v>
      </c>
      <c r="AZ66" s="183">
        <f t="shared" si="4"/>
        <v>0.9689917607200581</v>
      </c>
      <c r="BA66" s="183">
        <f t="shared" si="7"/>
        <v>0.87462977319259749</v>
      </c>
      <c r="BB66" s="183">
        <f t="shared" si="8"/>
        <v>0.98805222901360956</v>
      </c>
    </row>
    <row r="67" spans="13:54" x14ac:dyDescent="0.25">
      <c r="M67" s="167">
        <v>39.901854686443798</v>
      </c>
      <c r="N67" s="167">
        <v>3.7065578426590702</v>
      </c>
      <c r="O67" s="167">
        <v>37.147503222474342</v>
      </c>
      <c r="P67" s="167">
        <v>3.4174770141591146</v>
      </c>
      <c r="Q67" s="167">
        <v>37.768033918121688</v>
      </c>
      <c r="R67" s="167">
        <v>3.0059008851092082</v>
      </c>
      <c r="S67" s="167">
        <v>125.441</v>
      </c>
      <c r="T67" s="167">
        <v>91.049000000000007</v>
      </c>
      <c r="U67" s="167">
        <v>54.839500000000001</v>
      </c>
      <c r="V67" s="167">
        <v>60.393500000000003</v>
      </c>
      <c r="W67" s="210">
        <v>77.53</v>
      </c>
      <c r="X67" s="210">
        <v>81.509500000000003</v>
      </c>
      <c r="Y67" s="181">
        <v>790</v>
      </c>
      <c r="Z67" s="181">
        <v>2845</v>
      </c>
      <c r="AA67" s="181">
        <v>225</v>
      </c>
      <c r="AB67" s="181">
        <v>2865</v>
      </c>
      <c r="AC67" s="204">
        <v>560</v>
      </c>
      <c r="AD67" s="204">
        <v>7030</v>
      </c>
      <c r="AE67" s="202">
        <v>0.30199999999999999</v>
      </c>
      <c r="AF67" s="202">
        <v>3.37</v>
      </c>
      <c r="AG67" s="202">
        <v>3.5999999999999997E-2</v>
      </c>
      <c r="AH67" s="202">
        <v>1.748</v>
      </c>
      <c r="AI67" s="202" t="s">
        <v>54</v>
      </c>
      <c r="AK67" s="202">
        <v>0</v>
      </c>
      <c r="AL67" s="202">
        <v>0.67600000000000005</v>
      </c>
      <c r="AM67" s="202">
        <v>0</v>
      </c>
      <c r="AN67" s="202">
        <v>0.55500000000000005</v>
      </c>
      <c r="AO67" s="202" t="s">
        <v>54</v>
      </c>
      <c r="AQ67" s="202">
        <v>0.30199999999999999</v>
      </c>
      <c r="AR67" s="202">
        <v>4.0250000000000004</v>
      </c>
      <c r="AS67" s="202">
        <v>3.5999999999999997E-2</v>
      </c>
      <c r="AT67" s="202">
        <v>2.294</v>
      </c>
      <c r="AU67" s="202" t="s">
        <v>54</v>
      </c>
      <c r="AW67" s="183">
        <f t="shared" si="1"/>
        <v>0.86297205390625931</v>
      </c>
      <c r="AX67" s="183">
        <f t="shared" si="2"/>
        <v>0.96898927776750321</v>
      </c>
      <c r="AY67" s="183">
        <f t="shared" si="3"/>
        <v>0.80403231137848663</v>
      </c>
      <c r="AZ67" s="183">
        <f t="shared" si="4"/>
        <v>0.97935542688530619</v>
      </c>
      <c r="BA67" s="183">
        <f t="shared" si="7"/>
        <v>0.87839003654729975</v>
      </c>
      <c r="BB67" s="183">
        <f t="shared" si="8"/>
        <v>0.98853836868248579</v>
      </c>
    </row>
    <row r="68" spans="13:54" x14ac:dyDescent="0.25">
      <c r="M68" s="167">
        <v>39.597688887029967</v>
      </c>
      <c r="N68" s="167">
        <v>3.732259700062869</v>
      </c>
      <c r="O68" s="167">
        <v>37.411225971334957</v>
      </c>
      <c r="P68" s="167">
        <v>3.8336675332453076</v>
      </c>
      <c r="Q68" s="167">
        <v>37.051732099686092</v>
      </c>
      <c r="R68" s="167">
        <v>3.0470829264549204</v>
      </c>
      <c r="S68" s="167">
        <v>118.97550000000001</v>
      </c>
      <c r="T68" s="167">
        <v>89.36099999999999</v>
      </c>
      <c r="U68" s="167">
        <v>55.714500000000001</v>
      </c>
      <c r="V68" s="167">
        <v>79.398499999999999</v>
      </c>
      <c r="W68" s="210">
        <v>76.139499999999998</v>
      </c>
      <c r="X68" s="210">
        <v>102.69450000000001</v>
      </c>
      <c r="Y68" s="181">
        <v>755</v>
      </c>
      <c r="Z68" s="181">
        <v>2840</v>
      </c>
      <c r="AA68" s="181">
        <v>210</v>
      </c>
      <c r="AB68" s="181">
        <v>2984.9999999999995</v>
      </c>
      <c r="AC68" s="204">
        <v>550</v>
      </c>
      <c r="AD68" s="204">
        <v>7050</v>
      </c>
      <c r="AE68" s="202">
        <v>0.308</v>
      </c>
      <c r="AF68" s="202">
        <v>3.26</v>
      </c>
      <c r="AG68" s="202">
        <v>3.4000000000000002E-2</v>
      </c>
      <c r="AH68" s="202">
        <v>2.1150000000000002</v>
      </c>
      <c r="AI68" s="208">
        <f>STDEV(AI15,AI32,AI45,AI64)/SQRT(COUNT(AI15,AI32,AI45,AI64))</f>
        <v>1.6554751233563729E-3</v>
      </c>
      <c r="AK68" s="202">
        <v>0</v>
      </c>
      <c r="AL68" s="202">
        <v>0.66800000000000004</v>
      </c>
      <c r="AM68" s="202">
        <v>0</v>
      </c>
      <c r="AN68" s="202">
        <v>0.48699999999999999</v>
      </c>
      <c r="AO68" s="208">
        <f>STDEV(AO15,AO32,AO45,AO64)/SQRT(COUNT(AO15,AO32,AO45,AO64))</f>
        <v>0</v>
      </c>
      <c r="AQ68" s="202">
        <v>0.308</v>
      </c>
      <c r="AR68" s="202">
        <v>3.9039999999999999</v>
      </c>
      <c r="AS68" s="202">
        <v>3.4000000000000002E-2</v>
      </c>
      <c r="AT68" s="202">
        <v>2.5880000000000001</v>
      </c>
      <c r="AU68" s="208">
        <f>STDEV(AU15,AU32,AU45,AU64)/SQRT(COUNT(AU15,AU32,AU45,AU64))</f>
        <v>1.6554751233563729E-3</v>
      </c>
      <c r="AW68" s="183">
        <f t="shared" si="1"/>
        <v>0.86386860958917044</v>
      </c>
      <c r="AX68" s="183">
        <f t="shared" si="2"/>
        <v>0.96949471232804696</v>
      </c>
      <c r="AY68" s="183">
        <f t="shared" si="3"/>
        <v>0.79032194328875549</v>
      </c>
      <c r="AZ68" s="183">
        <f t="shared" si="4"/>
        <v>0.9740900212553949</v>
      </c>
      <c r="BA68" s="183">
        <f t="shared" si="7"/>
        <v>0.87839850384778473</v>
      </c>
      <c r="BB68" s="183">
        <f t="shared" si="8"/>
        <v>0.98564254351978831</v>
      </c>
    </row>
    <row r="69" spans="13:54" x14ac:dyDescent="0.25">
      <c r="M69" s="167">
        <v>40.400028649014381</v>
      </c>
      <c r="N69" s="167">
        <v>3.8358740838523593</v>
      </c>
      <c r="O69" s="167">
        <v>37.619250950291431</v>
      </c>
      <c r="P69" s="167">
        <v>3.0015496595318116</v>
      </c>
      <c r="Q69" s="167">
        <v>36.708940485374839</v>
      </c>
      <c r="R69" s="167">
        <v>2.7663655390696613</v>
      </c>
      <c r="S69" s="167">
        <v>114.52449999999999</v>
      </c>
      <c r="T69" s="167">
        <v>88.007499999999993</v>
      </c>
      <c r="U69" s="167">
        <v>58.322500000000005</v>
      </c>
      <c r="V69" s="167">
        <v>57.393000000000001</v>
      </c>
      <c r="W69" s="210">
        <v>76.567499999999995</v>
      </c>
      <c r="X69" s="210">
        <v>74.923000000000002</v>
      </c>
      <c r="Y69" s="181">
        <v>725</v>
      </c>
      <c r="Z69" s="181">
        <v>2820</v>
      </c>
      <c r="AA69" s="181">
        <v>230</v>
      </c>
      <c r="AB69" s="181">
        <v>2905</v>
      </c>
      <c r="AC69" s="204">
        <v>560</v>
      </c>
      <c r="AD69" s="204">
        <v>7020</v>
      </c>
      <c r="AE69" s="202">
        <v>0.314</v>
      </c>
      <c r="AF69" s="202">
        <v>3.21</v>
      </c>
      <c r="AG69" s="206" t="s">
        <v>896</v>
      </c>
      <c r="AH69" s="202">
        <v>2.0699999999999998</v>
      </c>
      <c r="AI69" s="209" t="s">
        <v>75</v>
      </c>
      <c r="AK69" s="202">
        <v>0</v>
      </c>
      <c r="AL69" s="202">
        <v>0.64100000000000001</v>
      </c>
      <c r="AM69" s="206" t="s">
        <v>896</v>
      </c>
      <c r="AN69" s="202">
        <v>0.46300000000000002</v>
      </c>
      <c r="AO69" s="209" t="s">
        <v>75</v>
      </c>
      <c r="AQ69" s="202">
        <v>0.314</v>
      </c>
      <c r="AR69" s="202">
        <v>3.8290000000000002</v>
      </c>
      <c r="AS69" s="206" t="s">
        <v>896</v>
      </c>
      <c r="AT69" s="202">
        <v>2.5169999999999999</v>
      </c>
      <c r="AU69" s="209" t="s">
        <v>75</v>
      </c>
      <c r="AW69" s="183">
        <f t="shared" si="1"/>
        <v>0.86358408837383549</v>
      </c>
      <c r="AX69" s="183">
        <f t="shared" si="2"/>
        <v>0.96973615095559407</v>
      </c>
      <c r="AY69" s="183">
        <f t="shared" si="3"/>
        <v>0.79771783332899793</v>
      </c>
      <c r="AZ69" s="183">
        <f t="shared" si="4"/>
        <v>0.98062613569502766</v>
      </c>
      <c r="BA69" s="183">
        <f t="shared" si="7"/>
        <v>0.87971817599861757</v>
      </c>
      <c r="BB69" s="183">
        <f t="shared" si="8"/>
        <v>0.98943991358327643</v>
      </c>
    </row>
    <row r="70" spans="13:54" x14ac:dyDescent="0.25">
      <c r="M70" s="167">
        <v>40.531798952007009</v>
      </c>
      <c r="N70" s="167">
        <v>3.7437228189714391</v>
      </c>
      <c r="O70" s="167">
        <v>37.711282189262548</v>
      </c>
      <c r="P70" s="167">
        <v>3.1718240983568791</v>
      </c>
      <c r="Q70" s="167">
        <v>36.721935727284588</v>
      </c>
      <c r="R70" s="167">
        <v>2.7920066720139611</v>
      </c>
      <c r="S70" s="167">
        <v>115.28700000000001</v>
      </c>
      <c r="T70" s="167">
        <v>86.87299999999999</v>
      </c>
      <c r="U70" s="167">
        <v>58.697500000000005</v>
      </c>
      <c r="V70" s="167">
        <v>38.125999999999998</v>
      </c>
      <c r="W70" s="210">
        <v>76.91</v>
      </c>
      <c r="X70" s="210">
        <v>66.996499999999997</v>
      </c>
      <c r="Y70" s="181">
        <v>765</v>
      </c>
      <c r="Z70" s="181">
        <v>2740</v>
      </c>
      <c r="AA70" s="181">
        <v>240</v>
      </c>
      <c r="AB70" s="181">
        <v>3064.9999999999995</v>
      </c>
      <c r="AC70" s="204">
        <v>580</v>
      </c>
      <c r="AD70" s="204">
        <v>6665</v>
      </c>
      <c r="AE70" s="202">
        <v>0.314</v>
      </c>
      <c r="AF70" s="202">
        <v>3.2189999999999999</v>
      </c>
      <c r="AG70" s="207">
        <f>AVERAGE(AG63:AG68)</f>
        <v>3.6666666666666674E-2</v>
      </c>
      <c r="AH70" s="202">
        <v>2.016</v>
      </c>
      <c r="AK70" s="202">
        <v>0</v>
      </c>
      <c r="AL70" s="202">
        <v>0.63800000000000001</v>
      </c>
      <c r="AM70" s="207">
        <f>AVERAGE(AM63:AM68)</f>
        <v>0</v>
      </c>
      <c r="AN70" s="202">
        <v>0.40400000000000003</v>
      </c>
      <c r="AQ70" s="202">
        <v>0.314</v>
      </c>
      <c r="AR70" s="202">
        <v>3.8330000000000002</v>
      </c>
      <c r="AS70" s="207">
        <f>AVERAGE(AS63:AS68)</f>
        <v>3.6666666666666674E-2</v>
      </c>
      <c r="AT70" s="202">
        <v>2.407</v>
      </c>
      <c r="AW70" s="183">
        <f t="shared" si="1"/>
        <v>0.86903475798233987</v>
      </c>
      <c r="AX70" s="183">
        <f t="shared" si="2"/>
        <v>0.96926887058597966</v>
      </c>
      <c r="AY70" s="183">
        <f t="shared" si="3"/>
        <v>0.80348847914696309</v>
      </c>
      <c r="AZ70" s="183">
        <f t="shared" si="4"/>
        <v>0.98771367968944856</v>
      </c>
      <c r="BA70" s="183">
        <f t="shared" si="7"/>
        <v>0.88292155698649744</v>
      </c>
      <c r="BB70" s="183">
        <f t="shared" si="8"/>
        <v>0.99004804889604436</v>
      </c>
    </row>
    <row r="71" spans="13:54" x14ac:dyDescent="0.25">
      <c r="M71" s="167">
        <v>39.78662362335514</v>
      </c>
      <c r="N71" s="167">
        <v>3.8953467334572984</v>
      </c>
      <c r="O71" s="167">
        <v>37.742676671951017</v>
      </c>
      <c r="P71" s="167">
        <v>3.184726574627057</v>
      </c>
      <c r="Q71" s="167">
        <v>37.576100503189537</v>
      </c>
      <c r="R71" s="167">
        <v>2.7476155507059215</v>
      </c>
      <c r="S71" s="167">
        <v>112.449</v>
      </c>
      <c r="T71" s="167">
        <v>84.966499999999996</v>
      </c>
      <c r="U71" s="167">
        <v>59.343999999999994</v>
      </c>
      <c r="V71" s="167">
        <v>28.9955</v>
      </c>
      <c r="W71" s="210">
        <v>75.529499999999999</v>
      </c>
      <c r="X71" s="210">
        <v>71.222499999999997</v>
      </c>
      <c r="Y71" s="181">
        <v>735</v>
      </c>
      <c r="Z71" s="181">
        <v>2730</v>
      </c>
      <c r="AA71" s="181">
        <v>225</v>
      </c>
      <c r="AB71" s="181">
        <v>2950</v>
      </c>
      <c r="AC71" s="204">
        <v>580</v>
      </c>
      <c r="AD71" s="204">
        <v>6850.0000000000009</v>
      </c>
      <c r="AE71" s="202">
        <v>0.29699999999999999</v>
      </c>
      <c r="AF71" s="202">
        <v>3.246</v>
      </c>
      <c r="AG71" s="202" t="s">
        <v>53</v>
      </c>
      <c r="AH71" s="202">
        <v>2.1160000000000001</v>
      </c>
      <c r="AK71" s="202">
        <v>0</v>
      </c>
      <c r="AL71" s="202">
        <v>0.63</v>
      </c>
      <c r="AM71" s="202" t="s">
        <v>53</v>
      </c>
      <c r="AN71" s="202">
        <v>0.42899999999999999</v>
      </c>
      <c r="AQ71" s="202">
        <v>0.29699999999999999</v>
      </c>
      <c r="AR71" s="202">
        <v>3.859</v>
      </c>
      <c r="AS71" s="202" t="s">
        <v>53</v>
      </c>
      <c r="AT71" s="202">
        <v>2.5310000000000001</v>
      </c>
      <c r="AW71" s="183">
        <f t="shared" ref="AW71:AW121" si="9">Y71/(Y71+S71)</f>
        <v>0.8673088292038813</v>
      </c>
      <c r="AX71" s="183">
        <f t="shared" ref="AX71:AX121" si="10">Z71/(Z71+T71)</f>
        <v>0.96981615944630251</v>
      </c>
      <c r="AY71" s="183">
        <f t="shared" ref="AY71:AY121" si="11">AA71/(AA71+U71)</f>
        <v>0.79129505106490727</v>
      </c>
      <c r="AZ71" s="183">
        <f t="shared" ref="AZ71:AZ121" si="12">AB71/(AB71+V71)</f>
        <v>0.99026668553208619</v>
      </c>
      <c r="BA71" s="183">
        <f t="shared" si="7"/>
        <v>0.88478092900472061</v>
      </c>
      <c r="BB71" s="183">
        <f t="shared" si="8"/>
        <v>0.98970954914395548</v>
      </c>
    </row>
    <row r="72" spans="13:54" x14ac:dyDescent="0.25">
      <c r="M72" s="167">
        <v>38.584228617070877</v>
      </c>
      <c r="N72" s="167">
        <v>3.8178689000582855</v>
      </c>
      <c r="O72" s="167">
        <v>37.432109114687634</v>
      </c>
      <c r="P72" s="167">
        <v>3.0998043239357793</v>
      </c>
      <c r="Q72" s="167">
        <v>37.553204550920498</v>
      </c>
      <c r="R72" s="167">
        <v>2.9366565057844261</v>
      </c>
      <c r="S72" s="167">
        <v>102.87299999999999</v>
      </c>
      <c r="T72" s="167">
        <v>84.97399999999999</v>
      </c>
      <c r="U72" s="167">
        <v>58.364000000000004</v>
      </c>
      <c r="V72" s="167">
        <v>34.421500000000002</v>
      </c>
      <c r="W72" s="210">
        <v>73.024000000000001</v>
      </c>
      <c r="X72" s="210">
        <v>79.959499999999991</v>
      </c>
      <c r="Y72" s="181">
        <v>685</v>
      </c>
      <c r="Z72" s="181">
        <v>2660</v>
      </c>
      <c r="AA72" s="181">
        <v>215</v>
      </c>
      <c r="AB72" s="181">
        <v>2635</v>
      </c>
      <c r="AC72" s="204">
        <v>580</v>
      </c>
      <c r="AD72" s="204">
        <v>7050</v>
      </c>
      <c r="AE72" s="202">
        <v>0.28499999999999998</v>
      </c>
      <c r="AF72" s="202">
        <v>3.0649999999999999</v>
      </c>
      <c r="AG72" s="208">
        <f>AVERAGE(AG20,AG34,AG62,AG70)</f>
        <v>3.8502857142857144E-2</v>
      </c>
      <c r="AH72" s="202">
        <v>2.0880000000000001</v>
      </c>
      <c r="AK72" s="202">
        <v>0</v>
      </c>
      <c r="AL72" s="202">
        <v>0.65</v>
      </c>
      <c r="AM72" s="208">
        <f>AVERAGE(AM20,AM34,AM62,AM70)</f>
        <v>0</v>
      </c>
      <c r="AN72" s="202">
        <v>0.51400000000000001</v>
      </c>
      <c r="AQ72" s="202">
        <v>0.28499999999999998</v>
      </c>
      <c r="AR72" s="202">
        <v>3.6930000000000001</v>
      </c>
      <c r="AS72" s="208">
        <f>AVERAGE(AS20,AS34,AS62,AS70)</f>
        <v>3.8502857142857144E-2</v>
      </c>
      <c r="AT72" s="202">
        <v>2.5880000000000001</v>
      </c>
      <c r="AW72" s="183">
        <f t="shared" si="9"/>
        <v>0.86942946388567699</v>
      </c>
      <c r="AX72" s="183">
        <f t="shared" si="10"/>
        <v>0.96904378693568671</v>
      </c>
      <c r="AY72" s="183">
        <f t="shared" si="11"/>
        <v>0.78649712471283695</v>
      </c>
      <c r="AZ72" s="183">
        <f t="shared" si="12"/>
        <v>0.98710525857381459</v>
      </c>
      <c r="BA72" s="183">
        <f t="shared" si="7"/>
        <v>0.88817562601068256</v>
      </c>
      <c r="BB72" s="183">
        <f t="shared" si="8"/>
        <v>0.98878542016963777</v>
      </c>
    </row>
    <row r="73" spans="13:54" x14ac:dyDescent="0.25">
      <c r="M73" s="167">
        <v>42.624345889831332</v>
      </c>
      <c r="N73" s="167">
        <v>4.0809448906175181</v>
      </c>
      <c r="O73" s="167">
        <v>36.821123335569681</v>
      </c>
      <c r="P73" s="167">
        <v>3.279051432806074</v>
      </c>
      <c r="Q73" s="167">
        <v>36.796247196607347</v>
      </c>
      <c r="R73" s="167">
        <v>2.9825703312173788</v>
      </c>
      <c r="S73" s="167">
        <v>111.43799999999999</v>
      </c>
      <c r="T73" s="167">
        <v>85.918499999999995</v>
      </c>
      <c r="U73" s="167">
        <v>55.454000000000001</v>
      </c>
      <c r="V73" s="167">
        <v>38.358000000000004</v>
      </c>
      <c r="W73" s="210">
        <v>72.204999999999998</v>
      </c>
      <c r="X73" s="210">
        <v>96.035499999999999</v>
      </c>
      <c r="Y73" s="181">
        <v>705</v>
      </c>
      <c r="Z73" s="181">
        <v>2665</v>
      </c>
      <c r="AA73" s="181">
        <v>224.99999999999997</v>
      </c>
      <c r="AB73" s="181">
        <v>2590</v>
      </c>
      <c r="AC73" s="204">
        <v>580</v>
      </c>
      <c r="AD73" s="204">
        <v>7360</v>
      </c>
      <c r="AE73" s="202">
        <v>0.29499999999999998</v>
      </c>
      <c r="AF73" s="202">
        <v>2.7869999999999999</v>
      </c>
      <c r="AG73" s="202" t="s">
        <v>54</v>
      </c>
      <c r="AH73" s="202">
        <v>1.8069999999999999</v>
      </c>
      <c r="AK73" s="202">
        <v>0</v>
      </c>
      <c r="AL73" s="202">
        <v>0.55700000000000005</v>
      </c>
      <c r="AM73" s="202" t="s">
        <v>54</v>
      </c>
      <c r="AN73" s="202">
        <v>0.46500000000000002</v>
      </c>
      <c r="AQ73" s="202">
        <v>0.29499999999999998</v>
      </c>
      <c r="AR73" s="202">
        <v>3.3279999999999998</v>
      </c>
      <c r="AS73" s="202" t="s">
        <v>54</v>
      </c>
      <c r="AT73" s="202">
        <v>2.258</v>
      </c>
      <c r="AW73" s="183">
        <f t="shared" si="9"/>
        <v>0.86350708810711896</v>
      </c>
      <c r="AX73" s="183">
        <f t="shared" si="10"/>
        <v>0.96876734079908233</v>
      </c>
      <c r="AY73" s="183">
        <f t="shared" si="11"/>
        <v>0.80227060409193673</v>
      </c>
      <c r="AZ73" s="183">
        <f t="shared" si="12"/>
        <v>0.98540609764727627</v>
      </c>
      <c r="BA73" s="183">
        <f t="shared" si="7"/>
        <v>0.8892909437983455</v>
      </c>
      <c r="BB73" s="183">
        <f t="shared" si="8"/>
        <v>0.98711976357945186</v>
      </c>
    </row>
    <row r="74" spans="13:54" x14ac:dyDescent="0.25">
      <c r="M74" s="167">
        <v>39.765453120124789</v>
      </c>
      <c r="N74" s="167">
        <v>3.840133076464407</v>
      </c>
      <c r="O74" s="167">
        <v>37.228125825872951</v>
      </c>
      <c r="P74" s="167">
        <v>3.5096063888360005</v>
      </c>
      <c r="Q74" s="167">
        <v>37.380508851118677</v>
      </c>
      <c r="R74" s="167">
        <v>3.1653204618587463</v>
      </c>
      <c r="S74" s="167">
        <v>112.3725</v>
      </c>
      <c r="T74" s="167">
        <v>86.301500000000004</v>
      </c>
      <c r="U74" s="167">
        <v>51.708500000000001</v>
      </c>
      <c r="V74" s="167">
        <v>41.576000000000001</v>
      </c>
      <c r="W74" s="210">
        <v>70.936499999999995</v>
      </c>
      <c r="X74" s="210">
        <v>99.044499999999999</v>
      </c>
      <c r="Y74" s="181">
        <v>745</v>
      </c>
      <c r="Z74" s="181">
        <v>2615</v>
      </c>
      <c r="AA74" s="181">
        <v>235</v>
      </c>
      <c r="AB74" s="181">
        <v>2915</v>
      </c>
      <c r="AC74" s="204">
        <v>590</v>
      </c>
      <c r="AD74" s="204">
        <v>7395</v>
      </c>
      <c r="AE74" s="202">
        <v>0.30399999999999999</v>
      </c>
      <c r="AF74" s="206" t="s">
        <v>897</v>
      </c>
      <c r="AG74" s="208">
        <f>STDEV(AG20,AG34,AG62,AG70)/SQRT(COUNT(AG20,AG34,AG62,AG70))</f>
        <v>6.2465458331024059E-4</v>
      </c>
      <c r="AH74" s="202">
        <v>1.776</v>
      </c>
      <c r="AK74" s="202">
        <v>0</v>
      </c>
      <c r="AL74" s="206" t="s">
        <v>897</v>
      </c>
      <c r="AM74" s="208">
        <f>STDEV(AM20,AM34,AM62,AM70)/SQRT(COUNT(AM20,AM34,AM62,AM70))</f>
        <v>0</v>
      </c>
      <c r="AN74" s="202">
        <v>0.49399999999999999</v>
      </c>
      <c r="AQ74" s="202">
        <v>0.30399999999999999</v>
      </c>
      <c r="AR74" s="206" t="s">
        <v>897</v>
      </c>
      <c r="AS74" s="208">
        <f>STDEV(AS20,AS34,AS62,AS70)/SQRT(COUNT(AS20,AS34,AS62,AS70))</f>
        <v>6.2465458331024059E-4</v>
      </c>
      <c r="AT74" s="202">
        <v>2.258</v>
      </c>
      <c r="AW74" s="183">
        <f t="shared" si="9"/>
        <v>0.86893386480205514</v>
      </c>
      <c r="AX74" s="183">
        <f t="shared" si="10"/>
        <v>0.96805188165778611</v>
      </c>
      <c r="AY74" s="183">
        <f t="shared" si="11"/>
        <v>0.81964783046195</v>
      </c>
      <c r="AZ74" s="183">
        <f t="shared" si="12"/>
        <v>0.98593778749472361</v>
      </c>
      <c r="BA74" s="183">
        <f t="shared" si="7"/>
        <v>0.8926727454150285</v>
      </c>
      <c r="BB74" s="183">
        <f t="shared" si="8"/>
        <v>0.98678357194169319</v>
      </c>
    </row>
    <row r="75" spans="13:54" x14ac:dyDescent="0.25">
      <c r="M75" s="167">
        <v>38.666305660938171</v>
      </c>
      <c r="N75" s="167">
        <v>3.57643902094591</v>
      </c>
      <c r="O75" s="167">
        <v>37.052332946086381</v>
      </c>
      <c r="P75" s="167">
        <v>3.3657169454054632</v>
      </c>
      <c r="Q75" s="167">
        <v>36.865033272469404</v>
      </c>
      <c r="R75" s="167">
        <v>3.3508531617630899</v>
      </c>
      <c r="S75" s="167">
        <v>104.66149999999999</v>
      </c>
      <c r="T75" s="167">
        <v>88.022999999999996</v>
      </c>
      <c r="U75" s="167">
        <v>52.131</v>
      </c>
      <c r="V75" s="167">
        <v>70.563000000000002</v>
      </c>
      <c r="W75" s="210">
        <v>70.795500000000004</v>
      </c>
      <c r="X75" s="210">
        <v>75.936499999999995</v>
      </c>
      <c r="Y75" s="181">
        <v>685</v>
      </c>
      <c r="Z75" s="181">
        <v>2680</v>
      </c>
      <c r="AA75" s="181">
        <v>219.99999999999997</v>
      </c>
      <c r="AB75" s="181">
        <v>3005</v>
      </c>
      <c r="AC75" s="204">
        <v>490</v>
      </c>
      <c r="AD75" s="204">
        <v>6730</v>
      </c>
      <c r="AE75" s="202">
        <v>0.29299999999999998</v>
      </c>
      <c r="AF75" s="207">
        <f>AVERAGE(AF57:AF73)</f>
        <v>3.5840588235294115</v>
      </c>
      <c r="AG75" s="209" t="s">
        <v>75</v>
      </c>
      <c r="AH75" s="202">
        <v>1.792</v>
      </c>
      <c r="AK75" s="202">
        <v>0</v>
      </c>
      <c r="AL75" s="207">
        <f>AVERAGE(AL57:AL73)</f>
        <v>0.77358823529411769</v>
      </c>
      <c r="AM75" s="209" t="s">
        <v>75</v>
      </c>
      <c r="AN75" s="202">
        <v>0.54900000000000004</v>
      </c>
      <c r="AQ75" s="202">
        <v>0.29299999999999998</v>
      </c>
      <c r="AR75" s="207">
        <f>AVERAGE(AR57:AR73)</f>
        <v>4.336823529411765</v>
      </c>
      <c r="AS75" s="209" t="s">
        <v>75</v>
      </c>
      <c r="AT75" s="202">
        <v>2.327</v>
      </c>
      <c r="AW75" s="183">
        <f t="shared" si="9"/>
        <v>0.86746029786180545</v>
      </c>
      <c r="AX75" s="183">
        <f t="shared" si="10"/>
        <v>0.96820004747070376</v>
      </c>
      <c r="AY75" s="183">
        <f t="shared" si="11"/>
        <v>0.80843417324744327</v>
      </c>
      <c r="AZ75" s="183">
        <f t="shared" si="12"/>
        <v>0.97705688356895959</v>
      </c>
      <c r="BA75" s="183">
        <f t="shared" si="7"/>
        <v>0.87375879442684556</v>
      </c>
      <c r="BB75" s="183">
        <f t="shared" si="8"/>
        <v>0.98884260821416714</v>
      </c>
    </row>
    <row r="76" spans="13:54" x14ac:dyDescent="0.25">
      <c r="M76" s="167">
        <v>38.491682031877644</v>
      </c>
      <c r="N76" s="167">
        <v>3.4725610064327697</v>
      </c>
      <c r="O76" s="167">
        <v>37.59050376167292</v>
      </c>
      <c r="P76" s="167">
        <v>3.1425184119662317</v>
      </c>
      <c r="Q76" s="167">
        <v>36.151791865326473</v>
      </c>
      <c r="R76" s="167">
        <v>3.2048224755275205</v>
      </c>
      <c r="S76" s="167">
        <v>102.28399999999999</v>
      </c>
      <c r="T76" s="167">
        <v>91.717500000000001</v>
      </c>
      <c r="U76" s="167">
        <v>50.703000000000003</v>
      </c>
      <c r="V76" s="167">
        <v>73.112500000000011</v>
      </c>
      <c r="W76" s="210">
        <v>70.504999999999995</v>
      </c>
      <c r="X76" s="210">
        <v>92.277000000000001</v>
      </c>
      <c r="Y76" s="181">
        <v>705</v>
      </c>
      <c r="Z76" s="181">
        <v>2750</v>
      </c>
      <c r="AA76" s="181">
        <v>195</v>
      </c>
      <c r="AB76" s="181">
        <v>2905</v>
      </c>
      <c r="AC76" s="204">
        <v>450</v>
      </c>
      <c r="AD76" s="204">
        <v>6110</v>
      </c>
      <c r="AE76" s="202">
        <v>0.28299999999999997</v>
      </c>
      <c r="AF76" s="202">
        <v>4.4059999999999997</v>
      </c>
      <c r="AH76" s="202">
        <v>1.796</v>
      </c>
      <c r="AK76" s="202">
        <v>0</v>
      </c>
      <c r="AL76" s="202">
        <v>0.93</v>
      </c>
      <c r="AN76" s="202">
        <v>0.55200000000000005</v>
      </c>
      <c r="AQ76" s="202">
        <v>0.28299999999999997</v>
      </c>
      <c r="AR76" s="202">
        <v>5.3140000000000001</v>
      </c>
      <c r="AT76" s="202">
        <v>2.3370000000000002</v>
      </c>
      <c r="AW76" s="183">
        <f t="shared" si="9"/>
        <v>0.87329861610040582</v>
      </c>
      <c r="AX76" s="183">
        <f t="shared" si="10"/>
        <v>0.96772462428091455</v>
      </c>
      <c r="AY76" s="183">
        <f t="shared" si="11"/>
        <v>0.79364110328323223</v>
      </c>
      <c r="AZ76" s="183">
        <f t="shared" si="12"/>
        <v>0.97545005435489751</v>
      </c>
      <c r="BA76" s="183">
        <f t="shared" si="7"/>
        <v>0.86454500917378319</v>
      </c>
      <c r="BB76" s="183">
        <f t="shared" si="8"/>
        <v>0.98512207694045262</v>
      </c>
    </row>
    <row r="77" spans="13:54" x14ac:dyDescent="0.25">
      <c r="M77" s="167">
        <v>36.836875269877837</v>
      </c>
      <c r="N77" s="167">
        <v>3.5766538406644752</v>
      </c>
      <c r="O77" s="167">
        <v>36.189585643960768</v>
      </c>
      <c r="P77" s="167">
        <v>3.2373483983591824</v>
      </c>
      <c r="Q77" s="167">
        <v>36.273142443354416</v>
      </c>
      <c r="R77" s="167">
        <v>3.0680809024192759</v>
      </c>
      <c r="S77" s="167">
        <v>107.167</v>
      </c>
      <c r="T77" s="167">
        <v>94.336500000000001</v>
      </c>
      <c r="U77" s="167">
        <v>51.652500000000003</v>
      </c>
      <c r="V77" s="167">
        <v>36.231999999999999</v>
      </c>
      <c r="W77" s="210">
        <v>72.634500000000003</v>
      </c>
      <c r="X77" s="210">
        <v>89.56</v>
      </c>
      <c r="Y77" s="181">
        <v>670</v>
      </c>
      <c r="Z77" s="181">
        <v>2705</v>
      </c>
      <c r="AA77" s="181">
        <v>210</v>
      </c>
      <c r="AB77" s="181">
        <v>2850</v>
      </c>
      <c r="AC77" s="204">
        <v>450</v>
      </c>
      <c r="AD77" s="204">
        <v>5860</v>
      </c>
      <c r="AE77" s="202">
        <v>0.30499999999999999</v>
      </c>
      <c r="AF77" s="202">
        <v>4.9749999999999996</v>
      </c>
      <c r="AH77" s="202">
        <v>1.744</v>
      </c>
      <c r="AK77" s="202">
        <v>0</v>
      </c>
      <c r="AL77" s="202">
        <v>1.0109999999999999</v>
      </c>
      <c r="AN77" s="202">
        <v>0.67100000000000004</v>
      </c>
      <c r="AQ77" s="202">
        <v>0.30499999999999999</v>
      </c>
      <c r="AR77" s="202">
        <v>5.9630000000000001</v>
      </c>
      <c r="AT77" s="202">
        <v>2.4049999999999998</v>
      </c>
      <c r="AW77" s="183">
        <f t="shared" si="9"/>
        <v>0.86210557061738335</v>
      </c>
      <c r="AX77" s="183">
        <f t="shared" si="10"/>
        <v>0.96630040725721977</v>
      </c>
      <c r="AY77" s="183">
        <f t="shared" si="11"/>
        <v>0.80259122309169595</v>
      </c>
      <c r="AZ77" s="183">
        <f t="shared" si="12"/>
        <v>0.98744660858863742</v>
      </c>
      <c r="BA77" s="183">
        <f t="shared" si="7"/>
        <v>0.86102237797160353</v>
      </c>
      <c r="BB77" s="183">
        <f t="shared" si="8"/>
        <v>0.98494678598081198</v>
      </c>
    </row>
    <row r="78" spans="13:54" x14ac:dyDescent="0.25">
      <c r="M78" s="167">
        <v>36.516936096229273</v>
      </c>
      <c r="N78" s="167">
        <v>3.2104649016457181</v>
      </c>
      <c r="O78" s="167">
        <v>35.114791668916403</v>
      </c>
      <c r="P78" s="167">
        <v>3.1815052488612343</v>
      </c>
      <c r="Q78" s="167">
        <v>36.158052849196991</v>
      </c>
      <c r="R78" s="167">
        <v>3.4169757779896131</v>
      </c>
      <c r="S78" s="167">
        <v>111.428</v>
      </c>
      <c r="T78" s="167">
        <v>94.477499999999992</v>
      </c>
      <c r="U78" s="167">
        <v>53.378</v>
      </c>
      <c r="V78" s="167">
        <v>55.683499999999995</v>
      </c>
      <c r="W78" s="210">
        <v>73.621499999999997</v>
      </c>
      <c r="X78" s="210">
        <v>100.015</v>
      </c>
      <c r="Y78" s="181">
        <v>770</v>
      </c>
      <c r="Z78" s="181">
        <v>2745</v>
      </c>
      <c r="AA78" s="181">
        <v>230</v>
      </c>
      <c r="AB78" s="181">
        <v>2855</v>
      </c>
      <c r="AC78" s="204">
        <v>460</v>
      </c>
      <c r="AD78" s="204">
        <v>5385</v>
      </c>
      <c r="AE78" s="202">
        <v>0.318</v>
      </c>
      <c r="AF78" s="202">
        <v>4.9800000000000004</v>
      </c>
      <c r="AH78" s="202">
        <v>1.6659999999999999</v>
      </c>
      <c r="AK78" s="202">
        <v>0</v>
      </c>
      <c r="AL78" s="202">
        <v>1.03</v>
      </c>
      <c r="AN78" s="202">
        <v>0.64400000000000002</v>
      </c>
      <c r="AQ78" s="202">
        <v>0.318</v>
      </c>
      <c r="AR78" s="202">
        <v>5.9859999999999998</v>
      </c>
      <c r="AT78" s="202">
        <v>2.302</v>
      </c>
      <c r="AW78" s="183">
        <f t="shared" si="9"/>
        <v>0.87358241399184056</v>
      </c>
      <c r="AX78" s="183">
        <f t="shared" si="10"/>
        <v>0.96672715314701385</v>
      </c>
      <c r="AY78" s="183">
        <f t="shared" si="11"/>
        <v>0.81163675373529354</v>
      </c>
      <c r="AZ78" s="183">
        <f t="shared" si="12"/>
        <v>0.98086927005289304</v>
      </c>
      <c r="BA78" s="183">
        <f t="shared" si="7"/>
        <v>0.86203423212895292</v>
      </c>
      <c r="BB78" s="183">
        <f t="shared" si="8"/>
        <v>0.98176577456944047</v>
      </c>
    </row>
    <row r="79" spans="13:54" x14ac:dyDescent="0.25">
      <c r="M79" s="167">
        <v>38.504845728062477</v>
      </c>
      <c r="N79" s="167">
        <v>3.3335808644589933</v>
      </c>
      <c r="O79" s="167">
        <v>35.265079390619746</v>
      </c>
      <c r="P79" s="167">
        <v>3.034401809205038</v>
      </c>
      <c r="Q79" s="167">
        <v>36.279705573460348</v>
      </c>
      <c r="R79" s="167">
        <v>3.427515640057873</v>
      </c>
      <c r="S79" s="167">
        <v>122.952</v>
      </c>
      <c r="T79" s="167">
        <v>94.334000000000003</v>
      </c>
      <c r="U79" s="167">
        <v>54.655000000000001</v>
      </c>
      <c r="V79" s="167">
        <v>51.419499999999999</v>
      </c>
      <c r="W79" s="210">
        <v>74.505499999999998</v>
      </c>
      <c r="X79" s="210">
        <v>116.18549999999999</v>
      </c>
      <c r="Y79" s="181">
        <v>805</v>
      </c>
      <c r="Z79" s="181">
        <v>2785.0000000000005</v>
      </c>
      <c r="AA79" s="181">
        <v>234.99999999999997</v>
      </c>
      <c r="AB79" s="181">
        <v>2890</v>
      </c>
      <c r="AC79" s="204">
        <v>460</v>
      </c>
      <c r="AD79" s="204">
        <v>5760</v>
      </c>
      <c r="AE79" s="202">
        <v>0.32200000000000001</v>
      </c>
      <c r="AF79" s="202">
        <v>4.9059999999999997</v>
      </c>
      <c r="AH79" s="202">
        <v>1.8919999999999999</v>
      </c>
      <c r="AK79" s="202">
        <v>0</v>
      </c>
      <c r="AL79" s="202">
        <v>1.046</v>
      </c>
      <c r="AN79" s="202">
        <v>0.55000000000000004</v>
      </c>
      <c r="AQ79" s="202">
        <v>0.32200000000000001</v>
      </c>
      <c r="AR79" s="202">
        <v>5.931</v>
      </c>
      <c r="AT79" s="202">
        <v>2.431</v>
      </c>
      <c r="AW79" s="183">
        <f t="shared" si="9"/>
        <v>0.86750176733279305</v>
      </c>
      <c r="AX79" s="183">
        <f t="shared" si="10"/>
        <v>0.96723756257523452</v>
      </c>
      <c r="AY79" s="183">
        <f t="shared" si="11"/>
        <v>0.81131000673214682</v>
      </c>
      <c r="AZ79" s="183">
        <f t="shared" si="12"/>
        <v>0.98251881447036027</v>
      </c>
      <c r="BA79" s="183">
        <f t="shared" si="7"/>
        <v>0.86060854378486284</v>
      </c>
      <c r="BB79" s="183">
        <f t="shared" si="8"/>
        <v>0.98022773447162281</v>
      </c>
    </row>
    <row r="80" spans="13:54" x14ac:dyDescent="0.25">
      <c r="M80" s="167">
        <v>38.082064595340313</v>
      </c>
      <c r="N80" s="167">
        <v>2.9866215889263086</v>
      </c>
      <c r="O80" s="167">
        <v>35.500548353145248</v>
      </c>
      <c r="P80" s="167">
        <v>3.0069899942125318</v>
      </c>
      <c r="Q80" s="167">
        <v>36.570018205125351</v>
      </c>
      <c r="R80" s="167">
        <v>3.4177274248084455</v>
      </c>
      <c r="S80" s="167">
        <v>132.36699999999999</v>
      </c>
      <c r="T80" s="167">
        <v>91.6</v>
      </c>
      <c r="U80" s="167">
        <v>51.879999999999995</v>
      </c>
      <c r="V80" s="167">
        <v>47.614999999999995</v>
      </c>
      <c r="W80" s="210">
        <v>76.400499999999994</v>
      </c>
      <c r="X80" s="210">
        <v>106.6765</v>
      </c>
      <c r="Y80" s="181">
        <v>829.99999999999989</v>
      </c>
      <c r="Z80" s="181">
        <v>2725</v>
      </c>
      <c r="AA80" s="181">
        <v>239.99999999999997</v>
      </c>
      <c r="AB80" s="181">
        <v>2855</v>
      </c>
      <c r="AC80" s="204">
        <v>480</v>
      </c>
      <c r="AD80" s="204">
        <v>6340</v>
      </c>
      <c r="AE80" s="202">
        <v>0.32600000000000001</v>
      </c>
      <c r="AF80" s="202">
        <v>4.7439999999999998</v>
      </c>
      <c r="AH80" s="202">
        <v>2.141</v>
      </c>
      <c r="AK80" s="202">
        <v>0</v>
      </c>
      <c r="AL80" s="202">
        <v>1.1080000000000001</v>
      </c>
      <c r="AN80" s="202">
        <v>0.54300000000000004</v>
      </c>
      <c r="AQ80" s="202">
        <v>0.32600000000000001</v>
      </c>
      <c r="AR80" s="202">
        <v>5.83</v>
      </c>
      <c r="AT80" s="202">
        <v>2.6709999999999998</v>
      </c>
      <c r="AW80" s="183">
        <f t="shared" si="9"/>
        <v>0.86245683819166707</v>
      </c>
      <c r="AX80" s="183">
        <f t="shared" si="10"/>
        <v>0.96747852020166158</v>
      </c>
      <c r="AY80" s="183">
        <f t="shared" si="11"/>
        <v>0.82225572152939552</v>
      </c>
      <c r="AZ80" s="183">
        <f t="shared" si="12"/>
        <v>0.98359582652194666</v>
      </c>
      <c r="BA80" s="183">
        <f t="shared" si="7"/>
        <v>0.8626879379152248</v>
      </c>
      <c r="BB80" s="183">
        <f t="shared" si="8"/>
        <v>0.9834524812901656</v>
      </c>
    </row>
    <row r="81" spans="13:54" x14ac:dyDescent="0.25">
      <c r="M81" s="167">
        <v>37.104591185848292</v>
      </c>
      <c r="N81" s="167">
        <v>3.1327299327708809</v>
      </c>
      <c r="O81" s="167">
        <v>34.749594574146244</v>
      </c>
      <c r="P81" s="167">
        <v>3.5206325384729187</v>
      </c>
      <c r="Q81" s="167">
        <v>36.541503233053639</v>
      </c>
      <c r="R81" s="167">
        <v>3.67597654376869</v>
      </c>
      <c r="S81" s="167">
        <v>123.122</v>
      </c>
      <c r="T81" s="167">
        <v>87.893499999999989</v>
      </c>
      <c r="U81" s="167">
        <v>51.897999999999996</v>
      </c>
      <c r="V81" s="167">
        <v>48.1905</v>
      </c>
      <c r="W81" s="210">
        <v>76.351499999999987</v>
      </c>
      <c r="X81" s="210">
        <v>97.168999999999997</v>
      </c>
      <c r="Y81" s="181">
        <v>790</v>
      </c>
      <c r="Z81" s="181">
        <v>2825</v>
      </c>
      <c r="AA81" s="181">
        <v>285</v>
      </c>
      <c r="AB81" s="181">
        <v>2515</v>
      </c>
      <c r="AC81" s="204">
        <v>510</v>
      </c>
      <c r="AD81" s="204">
        <v>5970</v>
      </c>
      <c r="AE81" s="202">
        <v>0.314</v>
      </c>
      <c r="AF81" s="202">
        <v>4.6420000000000003</v>
      </c>
      <c r="AH81" s="202">
        <v>2.1880000000000002</v>
      </c>
      <c r="AK81" s="202">
        <v>0</v>
      </c>
      <c r="AL81" s="202">
        <v>1.131</v>
      </c>
      <c r="AN81" s="202">
        <v>0.55800000000000005</v>
      </c>
      <c r="AQ81" s="202">
        <v>0.314</v>
      </c>
      <c r="AR81" s="202">
        <v>5.7489999999999997</v>
      </c>
      <c r="AT81" s="202">
        <v>2.734</v>
      </c>
      <c r="AW81" s="183">
        <f t="shared" si="9"/>
        <v>0.8651636911606555</v>
      </c>
      <c r="AX81" s="183">
        <f t="shared" si="10"/>
        <v>0.96982605096959429</v>
      </c>
      <c r="AY81" s="183">
        <f t="shared" si="11"/>
        <v>0.84595337461190023</v>
      </c>
      <c r="AZ81" s="183">
        <f t="shared" si="12"/>
        <v>0.98119901739648296</v>
      </c>
      <c r="BA81" s="183">
        <f t="shared" si="7"/>
        <v>0.86978544439640726</v>
      </c>
      <c r="BB81" s="183">
        <f t="shared" si="8"/>
        <v>0.98398445799020928</v>
      </c>
    </row>
    <row r="82" spans="13:54" x14ac:dyDescent="0.25">
      <c r="M82" s="167">
        <v>38.509513270407552</v>
      </c>
      <c r="N82" s="167">
        <v>3.2501761948874321</v>
      </c>
      <c r="O82" s="167">
        <v>34.913288430023385</v>
      </c>
      <c r="P82" s="167">
        <v>2.8685902712647326</v>
      </c>
      <c r="Q82" s="167">
        <v>36.343798628107834</v>
      </c>
      <c r="R82" s="167">
        <v>3.5477765302695268</v>
      </c>
      <c r="S82" s="167">
        <v>110.961</v>
      </c>
      <c r="T82" s="167">
        <v>86.295999999999992</v>
      </c>
      <c r="U82" s="167">
        <v>52.837000000000003</v>
      </c>
      <c r="V82" s="167">
        <v>82.043499999999995</v>
      </c>
      <c r="W82" s="210">
        <v>76.514499999999998</v>
      </c>
      <c r="X82" s="210">
        <v>98.412999999999997</v>
      </c>
      <c r="Y82" s="181">
        <v>710</v>
      </c>
      <c r="Z82" s="181">
        <v>2810</v>
      </c>
      <c r="AA82" s="181">
        <v>300</v>
      </c>
      <c r="AB82" s="181">
        <v>2500</v>
      </c>
      <c r="AC82" s="204">
        <v>520</v>
      </c>
      <c r="AD82" s="204">
        <v>6095</v>
      </c>
      <c r="AE82" s="202">
        <v>0.30499999999999999</v>
      </c>
      <c r="AF82" s="202">
        <v>4.5750000000000002</v>
      </c>
      <c r="AH82" s="202">
        <v>2.0979999999999999</v>
      </c>
      <c r="AK82" s="202">
        <v>0</v>
      </c>
      <c r="AL82" s="202">
        <v>1.1439999999999999</v>
      </c>
      <c r="AN82" s="202">
        <v>0.54100000000000004</v>
      </c>
      <c r="AQ82" s="202">
        <v>0.30499999999999999</v>
      </c>
      <c r="AR82" s="202">
        <v>5.6970000000000001</v>
      </c>
      <c r="AT82" s="202">
        <v>2.6269999999999998</v>
      </c>
      <c r="AW82" s="183">
        <f t="shared" si="9"/>
        <v>0.86484010811719436</v>
      </c>
      <c r="AX82" s="183">
        <f t="shared" si="10"/>
        <v>0.97020470283424076</v>
      </c>
      <c r="AY82" s="183">
        <f t="shared" si="11"/>
        <v>0.85025096574338865</v>
      </c>
      <c r="AZ82" s="183">
        <f t="shared" si="12"/>
        <v>0.96822536103671386</v>
      </c>
      <c r="BA82" s="183">
        <f t="shared" si="7"/>
        <v>0.87173069556565685</v>
      </c>
      <c r="BB82" s="183">
        <f t="shared" si="8"/>
        <v>0.98411005369737181</v>
      </c>
    </row>
    <row r="83" spans="13:54" x14ac:dyDescent="0.25">
      <c r="M83" s="167">
        <v>37.892660344963119</v>
      </c>
      <c r="N83" s="167">
        <v>3.2407332189192477</v>
      </c>
      <c r="O83" s="167">
        <v>35.778845854442629</v>
      </c>
      <c r="P83" s="167">
        <v>2.8834035309719415</v>
      </c>
      <c r="Q83" s="167">
        <v>36.128003381443904</v>
      </c>
      <c r="R83" s="167">
        <v>3.1641431899277208</v>
      </c>
      <c r="S83" s="167">
        <v>113.7775</v>
      </c>
      <c r="T83" s="167">
        <v>85.573000000000008</v>
      </c>
      <c r="U83" s="167">
        <v>52.7395</v>
      </c>
      <c r="V83" s="167">
        <v>56.713499999999996</v>
      </c>
      <c r="W83" s="210">
        <v>76.655000000000001</v>
      </c>
      <c r="X83" s="210">
        <v>102.67099999999999</v>
      </c>
      <c r="Y83" s="181">
        <v>700</v>
      </c>
      <c r="Z83" s="181">
        <v>2880</v>
      </c>
      <c r="AA83" s="181">
        <v>270.00000000000006</v>
      </c>
      <c r="AB83" s="181">
        <v>2465</v>
      </c>
      <c r="AC83" s="204">
        <v>480</v>
      </c>
      <c r="AD83" s="204">
        <v>6345</v>
      </c>
      <c r="AE83" s="202">
        <v>0.29699999999999999</v>
      </c>
      <c r="AF83" s="202">
        <v>4.5469999999999997</v>
      </c>
      <c r="AH83" s="202">
        <v>2.0369999999999999</v>
      </c>
      <c r="AK83" s="202">
        <v>0</v>
      </c>
      <c r="AL83" s="202">
        <v>1.167</v>
      </c>
      <c r="AN83" s="202">
        <v>0.54300000000000004</v>
      </c>
      <c r="AQ83" s="202">
        <v>0.29699999999999999</v>
      </c>
      <c r="AR83" s="202">
        <v>5.6929999999999996</v>
      </c>
      <c r="AT83" s="202">
        <v>2.5649999999999999</v>
      </c>
      <c r="AW83" s="183">
        <f t="shared" si="9"/>
        <v>0.8601859844982197</v>
      </c>
      <c r="AX83" s="183">
        <f t="shared" si="10"/>
        <v>0.97114453092201747</v>
      </c>
      <c r="AY83" s="183">
        <f t="shared" si="11"/>
        <v>0.83658802222845352</v>
      </c>
      <c r="AZ83" s="183">
        <f t="shared" si="12"/>
        <v>0.97750993520873808</v>
      </c>
      <c r="BA83" s="183">
        <f t="shared" si="7"/>
        <v>0.86229352112170021</v>
      </c>
      <c r="BB83" s="183">
        <f t="shared" si="8"/>
        <v>0.98407626567794781</v>
      </c>
    </row>
    <row r="84" spans="13:54" x14ac:dyDescent="0.25">
      <c r="M84" s="167">
        <v>37.828095365958916</v>
      </c>
      <c r="N84" s="167">
        <v>3.1223181761633585</v>
      </c>
      <c r="O84" s="167">
        <v>36.085348012833464</v>
      </c>
      <c r="P84" s="167">
        <v>3.1640616583741852</v>
      </c>
      <c r="Q84" s="167">
        <v>36.599064690931712</v>
      </c>
      <c r="R84" s="167">
        <v>3.2821259987896143</v>
      </c>
      <c r="S84" s="167">
        <v>105.77199999999999</v>
      </c>
      <c r="T84" s="167">
        <v>85.519499999999994</v>
      </c>
      <c r="U84" s="167">
        <v>51.4465</v>
      </c>
      <c r="V84" s="167">
        <v>42.9925</v>
      </c>
      <c r="W84" s="210">
        <v>77.340499999999992</v>
      </c>
      <c r="X84" s="210">
        <v>76.509999999999991</v>
      </c>
      <c r="Y84" s="181">
        <v>679.99999999999989</v>
      </c>
      <c r="Z84" s="181">
        <v>3005</v>
      </c>
      <c r="AA84" s="181">
        <v>275</v>
      </c>
      <c r="AB84" s="181">
        <v>2545</v>
      </c>
      <c r="AC84" s="204">
        <v>460</v>
      </c>
      <c r="AD84" s="204">
        <v>6205</v>
      </c>
      <c r="AE84" s="202">
        <v>0.29399999999999998</v>
      </c>
      <c r="AF84" s="202">
        <v>4.4880000000000004</v>
      </c>
      <c r="AH84" s="202">
        <v>1.956</v>
      </c>
      <c r="AK84" s="202">
        <v>0</v>
      </c>
      <c r="AL84" s="202">
        <v>1.1919999999999999</v>
      </c>
      <c r="AN84" s="202">
        <v>0.52200000000000002</v>
      </c>
      <c r="AQ84" s="202">
        <v>0.29399999999999998</v>
      </c>
      <c r="AR84" s="202">
        <v>5.66</v>
      </c>
      <c r="AT84" s="202">
        <v>2.464</v>
      </c>
      <c r="AW84" s="183">
        <f t="shared" si="9"/>
        <v>0.86539097855357527</v>
      </c>
      <c r="AX84" s="183">
        <f t="shared" si="10"/>
        <v>0.97232843863305185</v>
      </c>
      <c r="AY84" s="183">
        <f t="shared" si="11"/>
        <v>0.84240449813369112</v>
      </c>
      <c r="AZ84" s="183">
        <f t="shared" si="12"/>
        <v>0.98338770301691381</v>
      </c>
      <c r="BA84" s="183">
        <f t="shared" si="7"/>
        <v>0.85606798668628181</v>
      </c>
      <c r="BB84" s="183">
        <f t="shared" si="8"/>
        <v>0.98781980765771282</v>
      </c>
    </row>
    <row r="85" spans="13:54" x14ac:dyDescent="0.25">
      <c r="M85" s="167">
        <v>37.183439561003709</v>
      </c>
      <c r="N85" s="167">
        <v>3.6650002544218707</v>
      </c>
      <c r="O85" s="167">
        <v>36.199148726024703</v>
      </c>
      <c r="P85" s="167">
        <v>3.3513809685418217</v>
      </c>
      <c r="Q85" s="167">
        <v>36.918584219199445</v>
      </c>
      <c r="R85" s="167">
        <v>3.20759933351719</v>
      </c>
      <c r="S85" s="167">
        <v>105.027</v>
      </c>
      <c r="T85" s="167">
        <v>87.176500000000004</v>
      </c>
      <c r="U85" s="167">
        <v>49.499499999999998</v>
      </c>
      <c r="V85" s="167">
        <v>69.11699999999999</v>
      </c>
      <c r="W85" s="210">
        <v>76.698000000000008</v>
      </c>
      <c r="X85" s="210">
        <v>79.411000000000001</v>
      </c>
      <c r="Y85" s="181">
        <v>675</v>
      </c>
      <c r="Z85" s="181">
        <v>3174.9999999999995</v>
      </c>
      <c r="AA85" s="181">
        <v>300</v>
      </c>
      <c r="AB85" s="181">
        <v>2690</v>
      </c>
      <c r="AC85" s="204">
        <v>450</v>
      </c>
      <c r="AD85" s="204">
        <v>6295</v>
      </c>
      <c r="AE85" s="202">
        <v>0.29899999999999999</v>
      </c>
      <c r="AF85" s="202">
        <v>4.4649999999999999</v>
      </c>
      <c r="AH85" s="202">
        <v>1.738</v>
      </c>
      <c r="AK85" s="202">
        <v>0</v>
      </c>
      <c r="AL85" s="202">
        <v>1.2290000000000001</v>
      </c>
      <c r="AN85" s="202">
        <v>0.54</v>
      </c>
      <c r="AQ85" s="202">
        <v>0.29899999999999999</v>
      </c>
      <c r="AR85" s="202">
        <v>5.6740000000000004</v>
      </c>
      <c r="AT85" s="202">
        <v>2.2669999999999999</v>
      </c>
      <c r="AW85" s="183">
        <f t="shared" si="9"/>
        <v>0.86535466080020307</v>
      </c>
      <c r="AX85" s="183">
        <f t="shared" si="10"/>
        <v>0.97327658390034999</v>
      </c>
      <c r="AY85" s="183">
        <f t="shared" si="11"/>
        <v>0.85837032671005253</v>
      </c>
      <c r="AZ85" s="183">
        <f t="shared" si="12"/>
        <v>0.97494959438110085</v>
      </c>
      <c r="BA85" s="183">
        <f t="shared" ref="BA85:BA125" si="13">AC85/(AC85+W85)</f>
        <v>0.85437954957110152</v>
      </c>
      <c r="BB85" s="183">
        <f t="shared" ref="BB85:BB127" si="14">AD85/(AD85+X85)</f>
        <v>0.98754222154799876</v>
      </c>
    </row>
    <row r="86" spans="13:54" x14ac:dyDescent="0.25">
      <c r="M86" s="167">
        <v>39.904395262690379</v>
      </c>
      <c r="N86" s="167">
        <v>3.4210414474064814</v>
      </c>
      <c r="O86" s="167">
        <v>35.795198014175881</v>
      </c>
      <c r="P86" s="167">
        <v>3.0777633911361058</v>
      </c>
      <c r="Q86" s="167">
        <v>35.988219144459308</v>
      </c>
      <c r="R86" s="167">
        <v>3.4698633065392301</v>
      </c>
      <c r="S86" s="167">
        <v>107.393</v>
      </c>
      <c r="T86" s="167">
        <v>87.904499999999999</v>
      </c>
      <c r="U86" s="167">
        <v>46.710999999999999</v>
      </c>
      <c r="V86" s="167">
        <v>52.873999999999995</v>
      </c>
      <c r="W86" s="210">
        <v>75.849999999999994</v>
      </c>
      <c r="X86" s="210">
        <v>73.8155</v>
      </c>
      <c r="Y86" s="181">
        <v>730</v>
      </c>
      <c r="Z86" s="181">
        <v>2995</v>
      </c>
      <c r="AA86" s="181">
        <v>285</v>
      </c>
      <c r="AB86" s="181">
        <v>2744.9999999999995</v>
      </c>
      <c r="AC86" s="204">
        <v>460</v>
      </c>
      <c r="AD86" s="204">
        <v>5995</v>
      </c>
      <c r="AE86" s="202">
        <v>0.30399999999999999</v>
      </c>
      <c r="AF86" s="202">
        <v>4.4729999999999999</v>
      </c>
      <c r="AH86" s="202">
        <v>1.552</v>
      </c>
      <c r="AK86" s="202">
        <v>0</v>
      </c>
      <c r="AL86" s="202">
        <v>1.272</v>
      </c>
      <c r="AN86" s="202">
        <v>0.55000000000000004</v>
      </c>
      <c r="AQ86" s="202">
        <v>0.30399999999999999</v>
      </c>
      <c r="AR86" s="202">
        <v>5.726</v>
      </c>
      <c r="AT86" s="202">
        <v>2.0939999999999999</v>
      </c>
      <c r="AW86" s="183">
        <f t="shared" si="9"/>
        <v>0.87175316727032581</v>
      </c>
      <c r="AX86" s="183">
        <f t="shared" si="10"/>
        <v>0.97148646673940109</v>
      </c>
      <c r="AY86" s="183">
        <f t="shared" si="11"/>
        <v>0.85918163702741235</v>
      </c>
      <c r="AZ86" s="183">
        <f t="shared" si="12"/>
        <v>0.98110207965047758</v>
      </c>
      <c r="BA86" s="183">
        <f t="shared" si="13"/>
        <v>0.8584491928711393</v>
      </c>
      <c r="BB86" s="183">
        <f t="shared" si="14"/>
        <v>0.98783691809381913</v>
      </c>
    </row>
    <row r="87" spans="13:54" x14ac:dyDescent="0.25">
      <c r="M87" s="167">
        <v>39.286380431006961</v>
      </c>
      <c r="N87" s="167">
        <v>3.3049353523590979</v>
      </c>
      <c r="O87" s="167">
        <v>35.428425951251668</v>
      </c>
      <c r="P87" s="167">
        <v>3.6898643516274112</v>
      </c>
      <c r="Q87" s="167">
        <v>36.012778279853293</v>
      </c>
      <c r="R87" s="167">
        <v>3.5446484232084883</v>
      </c>
      <c r="S87" s="167">
        <v>113.846</v>
      </c>
      <c r="T87" s="167">
        <v>87.841499999999996</v>
      </c>
      <c r="U87" s="167">
        <v>49.72</v>
      </c>
      <c r="V87" s="167">
        <v>77.748999999999995</v>
      </c>
      <c r="W87" s="210">
        <v>76.537499999999994</v>
      </c>
      <c r="X87" s="210">
        <v>74.922500000000014</v>
      </c>
      <c r="Y87" s="181">
        <v>715</v>
      </c>
      <c r="Z87" s="181">
        <v>2960</v>
      </c>
      <c r="AA87" s="181">
        <v>265.00000000000006</v>
      </c>
      <c r="AB87" s="181">
        <v>2945</v>
      </c>
      <c r="AC87" s="204">
        <v>450</v>
      </c>
      <c r="AD87" s="204">
        <v>5820</v>
      </c>
      <c r="AE87" s="202">
        <v>0.30399999999999999</v>
      </c>
      <c r="AF87" s="202">
        <v>4.5999999999999996</v>
      </c>
      <c r="AH87" s="202">
        <v>1.5680000000000001</v>
      </c>
      <c r="AK87" s="202">
        <v>0</v>
      </c>
      <c r="AL87" s="202">
        <v>1.2450000000000001</v>
      </c>
      <c r="AN87" s="202">
        <v>0.59899999999999998</v>
      </c>
      <c r="AQ87" s="202">
        <v>0.30399999999999999</v>
      </c>
      <c r="AR87" s="202">
        <v>5.8239999999999998</v>
      </c>
      <c r="AT87" s="202">
        <v>2.16</v>
      </c>
      <c r="AW87" s="183">
        <f t="shared" si="9"/>
        <v>0.86264517172068156</v>
      </c>
      <c r="AX87" s="183">
        <f t="shared" si="10"/>
        <v>0.97117911151219638</v>
      </c>
      <c r="AY87" s="183">
        <f t="shared" si="11"/>
        <v>0.84201830198271488</v>
      </c>
      <c r="AZ87" s="183">
        <f t="shared" si="12"/>
        <v>0.97427871119963982</v>
      </c>
      <c r="BA87" s="183">
        <f t="shared" si="13"/>
        <v>0.85463998290720034</v>
      </c>
      <c r="BB87" s="183">
        <f t="shared" si="14"/>
        <v>0.98729033333347471</v>
      </c>
    </row>
    <row r="88" spans="13:54" x14ac:dyDescent="0.25">
      <c r="M88" s="167">
        <v>39.521879385182942</v>
      </c>
      <c r="N88" s="167">
        <v>3.4667925472102121</v>
      </c>
      <c r="O88" s="167">
        <v>34.897226045554788</v>
      </c>
      <c r="P88" s="167">
        <v>3.2280165715464078</v>
      </c>
      <c r="Q88" s="167">
        <v>36.511516946895249</v>
      </c>
      <c r="R88" s="167">
        <v>3.3440977513355388</v>
      </c>
      <c r="S88" s="167">
        <v>106.36150000000001</v>
      </c>
      <c r="T88" s="167">
        <v>88.052499999999995</v>
      </c>
      <c r="U88" s="167">
        <v>51.960999999999999</v>
      </c>
      <c r="V88" s="167">
        <v>111.59</v>
      </c>
      <c r="W88" s="210">
        <v>77.313500000000005</v>
      </c>
      <c r="X88" s="210">
        <v>71.728000000000009</v>
      </c>
      <c r="Y88" s="181">
        <v>709.99999999999989</v>
      </c>
      <c r="Z88" s="181">
        <v>3020</v>
      </c>
      <c r="AA88" s="181">
        <v>275</v>
      </c>
      <c r="AB88" s="181">
        <v>2865</v>
      </c>
      <c r="AC88" s="204">
        <v>460</v>
      </c>
      <c r="AD88" s="204">
        <v>5920</v>
      </c>
      <c r="AE88" s="202">
        <v>0.307</v>
      </c>
      <c r="AF88" s="202">
        <v>4.6559999999999997</v>
      </c>
      <c r="AH88" s="202">
        <v>1.4359999999999999</v>
      </c>
      <c r="AK88" s="202">
        <v>0</v>
      </c>
      <c r="AL88" s="202">
        <v>1.234</v>
      </c>
      <c r="AN88" s="202">
        <v>0.371</v>
      </c>
      <c r="AQ88" s="202">
        <v>0.307</v>
      </c>
      <c r="AR88" s="202">
        <v>5.8689999999999998</v>
      </c>
      <c r="AT88" s="202">
        <v>1.8029999999999999</v>
      </c>
      <c r="AW88" s="183">
        <f t="shared" si="9"/>
        <v>0.86971274368034257</v>
      </c>
      <c r="AX88" s="183">
        <f t="shared" si="10"/>
        <v>0.9716695583488375</v>
      </c>
      <c r="AY88" s="183">
        <f t="shared" si="11"/>
        <v>0.8410789054352048</v>
      </c>
      <c r="AZ88" s="183">
        <f t="shared" si="12"/>
        <v>0.96251079255120786</v>
      </c>
      <c r="BA88" s="183">
        <f t="shared" si="13"/>
        <v>0.85611100409723562</v>
      </c>
      <c r="BB88" s="183">
        <f t="shared" si="14"/>
        <v>0.98802882907902356</v>
      </c>
    </row>
    <row r="89" spans="13:54" x14ac:dyDescent="0.25">
      <c r="M89" s="167">
        <v>41.81774326534088</v>
      </c>
      <c r="N89" s="167">
        <v>3.6337692260148571</v>
      </c>
      <c r="O89" s="167">
        <v>34.71472056690871</v>
      </c>
      <c r="P89" s="167">
        <v>2.7430148069153732</v>
      </c>
      <c r="Q89" s="167">
        <v>36.856325621875115</v>
      </c>
      <c r="R89" s="167">
        <v>3.5488947363005936</v>
      </c>
      <c r="S89" s="167">
        <v>117.23649999999999</v>
      </c>
      <c r="T89" s="167">
        <v>86.204499999999996</v>
      </c>
      <c r="U89" s="167">
        <v>53.05</v>
      </c>
      <c r="V89" s="167">
        <v>70.165500000000009</v>
      </c>
      <c r="W89" s="210">
        <v>73.873500000000007</v>
      </c>
      <c r="X89" s="210">
        <v>61.804500000000004</v>
      </c>
      <c r="Y89" s="181">
        <v>710</v>
      </c>
      <c r="Z89" s="181">
        <v>3125</v>
      </c>
      <c r="AA89" s="181">
        <v>300</v>
      </c>
      <c r="AB89" s="181">
        <v>2780</v>
      </c>
      <c r="AC89" s="204">
        <v>470</v>
      </c>
      <c r="AD89" s="204">
        <v>6045</v>
      </c>
      <c r="AE89" s="202">
        <v>0.32200000000000001</v>
      </c>
      <c r="AF89" s="202">
        <v>4.7050000000000001</v>
      </c>
      <c r="AH89" s="206" t="s">
        <v>899</v>
      </c>
      <c r="AK89" s="202">
        <v>0</v>
      </c>
      <c r="AL89" s="202">
        <v>1.2130000000000001</v>
      </c>
      <c r="AN89" s="206" t="s">
        <v>899</v>
      </c>
      <c r="AQ89" s="202">
        <v>0.32200000000000001</v>
      </c>
      <c r="AR89" s="202">
        <v>5.8970000000000002</v>
      </c>
      <c r="AT89" s="206" t="s">
        <v>899</v>
      </c>
      <c r="AW89" s="183">
        <f t="shared" si="9"/>
        <v>0.85827934333168332</v>
      </c>
      <c r="AX89" s="183">
        <f t="shared" si="10"/>
        <v>0.9731550886902407</v>
      </c>
      <c r="AY89" s="183">
        <f t="shared" si="11"/>
        <v>0.84973799745078593</v>
      </c>
      <c r="AZ89" s="183">
        <f t="shared" si="12"/>
        <v>0.97538195588992993</v>
      </c>
      <c r="BA89" s="183">
        <f t="shared" si="13"/>
        <v>0.86417153988933082</v>
      </c>
      <c r="BB89" s="183">
        <f t="shared" si="14"/>
        <v>0.98987940419576226</v>
      </c>
    </row>
    <row r="90" spans="13:54" x14ac:dyDescent="0.25">
      <c r="M90" s="167">
        <v>40.972526673599219</v>
      </c>
      <c r="N90" s="167">
        <v>3.4218848896913903</v>
      </c>
      <c r="O90" s="167">
        <v>34.479717929192375</v>
      </c>
      <c r="P90" s="167">
        <v>2.7583772713401489</v>
      </c>
      <c r="Q90" s="167">
        <v>37.221991308947167</v>
      </c>
      <c r="R90" s="167">
        <v>3.7123635866835443</v>
      </c>
      <c r="S90" s="167">
        <v>124.3905</v>
      </c>
      <c r="T90" s="167">
        <v>85.166499999999999</v>
      </c>
      <c r="U90" s="167">
        <v>52.226500000000001</v>
      </c>
      <c r="V90" s="167">
        <v>45.094499999999996</v>
      </c>
      <c r="W90" s="210">
        <v>73.716999999999999</v>
      </c>
      <c r="X90" s="210">
        <v>66.845499999999987</v>
      </c>
      <c r="Y90" s="181">
        <v>775</v>
      </c>
      <c r="Z90" s="181">
        <v>3070</v>
      </c>
      <c r="AA90" s="181">
        <v>294.99999999999994</v>
      </c>
      <c r="AB90" s="181">
        <v>2650</v>
      </c>
      <c r="AC90" s="204">
        <v>480</v>
      </c>
      <c r="AD90" s="204">
        <v>5940</v>
      </c>
      <c r="AE90" s="202">
        <v>0.33300000000000002</v>
      </c>
      <c r="AF90" s="202">
        <v>4.8339999999999996</v>
      </c>
      <c r="AH90" s="207">
        <f>AVERAGE(AH36:AH88)</f>
        <v>2.0517735849056602</v>
      </c>
      <c r="AK90" s="202">
        <v>0</v>
      </c>
      <c r="AL90" s="202">
        <v>1.202</v>
      </c>
      <c r="AN90" s="207">
        <f>AVERAGE(AN36:AN88)</f>
        <v>0.6596981132075469</v>
      </c>
      <c r="AQ90" s="202">
        <v>0.33300000000000002</v>
      </c>
      <c r="AR90" s="202">
        <v>6.0170000000000003</v>
      </c>
      <c r="AT90" s="207">
        <f>AVERAGE(AT36:AT88)</f>
        <v>2.6979999999999991</v>
      </c>
      <c r="AW90" s="183">
        <f t="shared" si="9"/>
        <v>0.86169466989033128</v>
      </c>
      <c r="AX90" s="183">
        <f t="shared" si="10"/>
        <v>0.97300728820491733</v>
      </c>
      <c r="AY90" s="183">
        <f t="shared" si="11"/>
        <v>0.84958953305695273</v>
      </c>
      <c r="AZ90" s="183">
        <f t="shared" si="12"/>
        <v>0.98326793364759557</v>
      </c>
      <c r="BA90" s="183">
        <f t="shared" si="13"/>
        <v>0.86686881565854035</v>
      </c>
      <c r="BB90" s="183">
        <f t="shared" si="14"/>
        <v>0.98887177970533779</v>
      </c>
    </row>
    <row r="91" spans="13:54" x14ac:dyDescent="0.25">
      <c r="M91" s="167">
        <v>39.726993328040663</v>
      </c>
      <c r="N91" s="167">
        <v>3.5692150665002256</v>
      </c>
      <c r="O91" s="167">
        <v>35.169965351803569</v>
      </c>
      <c r="P91" s="167">
        <v>3.0874468794583771</v>
      </c>
      <c r="Q91" s="167">
        <v>36.064394487049924</v>
      </c>
      <c r="R91" s="167">
        <v>3.6117886654084614</v>
      </c>
      <c r="S91" s="167">
        <v>119.9695</v>
      </c>
      <c r="T91" s="167">
        <v>84.300999999999988</v>
      </c>
      <c r="U91" s="167">
        <v>50.966999999999999</v>
      </c>
      <c r="V91" s="167">
        <v>42.022500000000001</v>
      </c>
      <c r="W91" s="210">
        <v>75.864000000000004</v>
      </c>
      <c r="X91" s="210">
        <v>68.846499999999992</v>
      </c>
      <c r="Y91" s="181">
        <v>750</v>
      </c>
      <c r="Z91" s="181">
        <v>3035</v>
      </c>
      <c r="AA91" s="181">
        <v>275</v>
      </c>
      <c r="AB91" s="181">
        <v>2465</v>
      </c>
      <c r="AC91" s="204">
        <v>460</v>
      </c>
      <c r="AD91" s="204">
        <v>6230</v>
      </c>
      <c r="AE91" s="202">
        <v>0.34300000000000003</v>
      </c>
      <c r="AF91" s="202">
        <v>4.9290000000000003</v>
      </c>
      <c r="AH91" s="202" t="s">
        <v>53</v>
      </c>
      <c r="AK91" s="202">
        <v>0</v>
      </c>
      <c r="AL91" s="202">
        <v>1.2050000000000001</v>
      </c>
      <c r="AN91" s="202" t="s">
        <v>53</v>
      </c>
      <c r="AQ91" s="202">
        <v>0.34300000000000003</v>
      </c>
      <c r="AR91" s="202">
        <v>6.1180000000000003</v>
      </c>
      <c r="AT91" s="202" t="s">
        <v>53</v>
      </c>
      <c r="AW91" s="183">
        <f t="shared" si="9"/>
        <v>0.86209918853477041</v>
      </c>
      <c r="AX91" s="183">
        <f t="shared" si="10"/>
        <v>0.97297439394274554</v>
      </c>
      <c r="AY91" s="183">
        <f t="shared" si="11"/>
        <v>0.84364368172238302</v>
      </c>
      <c r="AZ91" s="183">
        <f t="shared" si="12"/>
        <v>0.983238084221422</v>
      </c>
      <c r="BA91" s="183">
        <f t="shared" si="13"/>
        <v>0.85842676500007464</v>
      </c>
      <c r="BB91" s="183">
        <f t="shared" si="14"/>
        <v>0.9890699828928996</v>
      </c>
    </row>
    <row r="92" spans="13:54" x14ac:dyDescent="0.25">
      <c r="M92" s="167">
        <v>38.710942687919115</v>
      </c>
      <c r="N92" s="167">
        <v>3.8508044198413707</v>
      </c>
      <c r="O92" s="167">
        <v>35.369845558592417</v>
      </c>
      <c r="P92" s="167">
        <v>3.241591735341145</v>
      </c>
      <c r="Q92" s="167">
        <v>35.765276796425567</v>
      </c>
      <c r="R92" s="167">
        <v>3.7785809823452499</v>
      </c>
      <c r="S92" s="167">
        <v>111.5865</v>
      </c>
      <c r="T92" s="167">
        <v>83.090499999999992</v>
      </c>
      <c r="U92" s="167">
        <v>49.643000000000001</v>
      </c>
      <c r="V92" s="167">
        <v>44.314999999999998</v>
      </c>
      <c r="W92" s="210">
        <v>76.430000000000007</v>
      </c>
      <c r="X92" s="210">
        <v>71.691499999999991</v>
      </c>
      <c r="Y92" s="181">
        <v>730</v>
      </c>
      <c r="Z92" s="181">
        <v>3180</v>
      </c>
      <c r="AA92" s="181">
        <v>289.99999999999994</v>
      </c>
      <c r="AB92" s="181">
        <v>2575</v>
      </c>
      <c r="AC92" s="204">
        <v>460</v>
      </c>
      <c r="AD92" s="204">
        <v>6220</v>
      </c>
      <c r="AE92" s="202">
        <v>0.35099999999999998</v>
      </c>
      <c r="AF92" s="202">
        <v>5.01</v>
      </c>
      <c r="AH92" s="208">
        <f>AVERAGE(AH13,AH23,AH35,AH90)</f>
        <v>1.8114379398772087</v>
      </c>
      <c r="AK92" s="202">
        <v>0</v>
      </c>
      <c r="AL92" s="202">
        <v>1.208</v>
      </c>
      <c r="AN92" s="208">
        <f>AVERAGE(AN13,AN23,AN35,AN90)</f>
        <v>0.50134020290506132</v>
      </c>
      <c r="AQ92" s="202">
        <v>0.35099999999999998</v>
      </c>
      <c r="AR92" s="202">
        <v>6.1980000000000004</v>
      </c>
      <c r="AT92" s="208">
        <f>AVERAGE(AT13,AT23,AT35,AT90)</f>
        <v>2.3024851190476188</v>
      </c>
      <c r="AW92" s="183">
        <f t="shared" si="9"/>
        <v>0.86740935126692265</v>
      </c>
      <c r="AX92" s="183">
        <f t="shared" si="10"/>
        <v>0.97453625634961705</v>
      </c>
      <c r="AY92" s="183">
        <f t="shared" si="11"/>
        <v>0.85383770606195331</v>
      </c>
      <c r="AZ92" s="183">
        <f t="shared" si="12"/>
        <v>0.98308145450241757</v>
      </c>
      <c r="BA92" s="183">
        <f t="shared" si="13"/>
        <v>0.85752101858583585</v>
      </c>
      <c r="BB92" s="183">
        <f t="shared" si="14"/>
        <v>0.98860536947814437</v>
      </c>
    </row>
    <row r="93" spans="13:54" x14ac:dyDescent="0.25">
      <c r="M93" s="167">
        <v>38.293835983523635</v>
      </c>
      <c r="N93" s="167">
        <v>3.8416650331256523</v>
      </c>
      <c r="O93" s="167">
        <v>35.06102743472627</v>
      </c>
      <c r="P93" s="167">
        <v>3.1689938865510521</v>
      </c>
      <c r="Q93" s="167">
        <v>35.916625527565351</v>
      </c>
      <c r="R93" s="167">
        <v>3.5469634935797281</v>
      </c>
      <c r="S93" s="167">
        <v>110.23099999999999</v>
      </c>
      <c r="T93" s="167">
        <v>83.234499999999997</v>
      </c>
      <c r="U93" s="167">
        <v>48.602500000000006</v>
      </c>
      <c r="V93" s="167">
        <v>91.432500000000005</v>
      </c>
      <c r="W93" s="210">
        <v>78.111500000000007</v>
      </c>
      <c r="X93" s="210">
        <v>68.494500000000002</v>
      </c>
      <c r="Y93" s="181">
        <v>735</v>
      </c>
      <c r="Z93" s="181">
        <v>3105</v>
      </c>
      <c r="AA93" s="181">
        <v>315</v>
      </c>
      <c r="AB93" s="181">
        <v>2765</v>
      </c>
      <c r="AC93" s="204">
        <v>470</v>
      </c>
      <c r="AD93" s="204">
        <v>6110</v>
      </c>
      <c r="AE93" s="202">
        <v>0.35</v>
      </c>
      <c r="AF93" s="202">
        <v>5.0510000000000002</v>
      </c>
      <c r="AH93" s="202" t="s">
        <v>54</v>
      </c>
      <c r="AK93" s="202">
        <v>0</v>
      </c>
      <c r="AL93" s="202">
        <v>1.196</v>
      </c>
      <c r="AN93" s="202" t="s">
        <v>54</v>
      </c>
      <c r="AQ93" s="202">
        <v>0.35</v>
      </c>
      <c r="AR93" s="202">
        <v>6.2249999999999996</v>
      </c>
      <c r="AT93" s="202" t="s">
        <v>54</v>
      </c>
      <c r="AW93" s="183">
        <f t="shared" si="9"/>
        <v>0.86958476440168431</v>
      </c>
      <c r="AX93" s="183">
        <f t="shared" si="10"/>
        <v>0.97389323150477169</v>
      </c>
      <c r="AY93" s="183">
        <f t="shared" si="11"/>
        <v>0.86633067704429967</v>
      </c>
      <c r="AZ93" s="183">
        <f t="shared" si="12"/>
        <v>0.96799066667950318</v>
      </c>
      <c r="BA93" s="183">
        <f t="shared" si="13"/>
        <v>0.85748976257568033</v>
      </c>
      <c r="BB93" s="183">
        <f t="shared" si="14"/>
        <v>0.98891404694137064</v>
      </c>
    </row>
    <row r="94" spans="13:54" x14ac:dyDescent="0.25">
      <c r="M94" s="167">
        <v>39.809271169319246</v>
      </c>
      <c r="N94" s="167">
        <v>3.3837128242485832</v>
      </c>
      <c r="O94" s="167">
        <v>34.85526343891506</v>
      </c>
      <c r="P94" s="167">
        <v>3.1820773356781329</v>
      </c>
      <c r="Q94" s="167">
        <v>36.042323151292706</v>
      </c>
      <c r="R94" s="167">
        <v>3.5261017566372015</v>
      </c>
      <c r="S94" s="167">
        <v>108.89699999999999</v>
      </c>
      <c r="T94" s="167">
        <v>81.874499999999998</v>
      </c>
      <c r="U94" s="167">
        <v>50.719000000000001</v>
      </c>
      <c r="V94" s="167">
        <v>66.069500000000005</v>
      </c>
      <c r="W94" s="210">
        <v>78.769499999999994</v>
      </c>
      <c r="X94" s="210">
        <v>77.794499999999999</v>
      </c>
      <c r="Y94" s="181">
        <v>730</v>
      </c>
      <c r="Z94" s="181">
        <v>3135</v>
      </c>
      <c r="AA94" s="181">
        <v>315</v>
      </c>
      <c r="AB94" s="181">
        <v>2745</v>
      </c>
      <c r="AC94" s="204">
        <v>470</v>
      </c>
      <c r="AD94" s="204">
        <v>5955</v>
      </c>
      <c r="AE94" s="202">
        <v>0.34399999999999997</v>
      </c>
      <c r="AF94" s="202">
        <v>5.0469999999999997</v>
      </c>
      <c r="AH94" s="208">
        <f>STDEV(AH13,AH23,AH35,AH90)/SQRT(COUNT(AH13,AH23,AH35,AH90))</f>
        <v>0.1609375817972056</v>
      </c>
      <c r="AK94" s="202">
        <v>0</v>
      </c>
      <c r="AL94" s="202">
        <v>1.2250000000000001</v>
      </c>
      <c r="AN94" s="208">
        <f>STDEV(AN13,AN23,AN35,AN90)/SQRT(COUNT(AN13,AN23,AN35,AN90))</f>
        <v>9.7658741641897084E-2</v>
      </c>
      <c r="AQ94" s="202">
        <v>0.34399999999999997</v>
      </c>
      <c r="AR94" s="202">
        <v>6.2539999999999996</v>
      </c>
      <c r="AT94" s="208">
        <f>STDEV(AT13,AT23,AT35,AT90)/SQRT(COUNT(AT13,AT23,AT35,AT90))</f>
        <v>0.25605660960931453</v>
      </c>
      <c r="AW94" s="183">
        <f t="shared" si="9"/>
        <v>0.87019026173654224</v>
      </c>
      <c r="AX94" s="183">
        <f t="shared" si="10"/>
        <v>0.97454843202617947</v>
      </c>
      <c r="AY94" s="183">
        <f t="shared" si="11"/>
        <v>0.86131702208526217</v>
      </c>
      <c r="AZ94" s="183">
        <f t="shared" si="12"/>
        <v>0.97649666790522249</v>
      </c>
      <c r="BA94" s="183">
        <f t="shared" si="13"/>
        <v>0.85646159270877842</v>
      </c>
      <c r="BB94" s="183">
        <f t="shared" si="14"/>
        <v>0.98710473230938001</v>
      </c>
    </row>
    <row r="95" spans="13:54" x14ac:dyDescent="0.25">
      <c r="M95" s="167">
        <v>39.496022788649242</v>
      </c>
      <c r="N95" s="167">
        <v>3.2018901939006472</v>
      </c>
      <c r="O95" s="167">
        <v>35.454312822291904</v>
      </c>
      <c r="P95" s="167">
        <v>3.5230888983094708</v>
      </c>
      <c r="Q95" s="167">
        <v>35.933192377574592</v>
      </c>
      <c r="R95" s="167">
        <v>3.8783836142159078</v>
      </c>
      <c r="S95" s="167">
        <v>117.08750000000001</v>
      </c>
      <c r="T95" s="167">
        <v>82.5595</v>
      </c>
      <c r="U95" s="167">
        <v>51.775500000000001</v>
      </c>
      <c r="V95" s="167">
        <v>40.705500000000001</v>
      </c>
      <c r="W95" s="210">
        <v>76.667000000000002</v>
      </c>
      <c r="X95" s="210">
        <v>70.389499999999998</v>
      </c>
      <c r="Y95" s="181">
        <v>715</v>
      </c>
      <c r="Z95" s="181">
        <v>2615</v>
      </c>
      <c r="AA95" s="181">
        <v>310</v>
      </c>
      <c r="AB95" s="181">
        <v>2685</v>
      </c>
      <c r="AC95" s="204">
        <v>450</v>
      </c>
      <c r="AD95" s="204">
        <v>5455</v>
      </c>
      <c r="AE95" s="202">
        <v>0.34399999999999997</v>
      </c>
      <c r="AF95" s="202">
        <v>5.085</v>
      </c>
      <c r="AH95" s="209" t="s">
        <v>75</v>
      </c>
      <c r="AK95" s="202">
        <v>0</v>
      </c>
      <c r="AL95" s="202">
        <v>1.2390000000000001</v>
      </c>
      <c r="AN95" s="209" t="s">
        <v>75</v>
      </c>
      <c r="AQ95" s="202">
        <v>0.34399999999999997</v>
      </c>
      <c r="AR95" s="202">
        <v>6.3049999999999997</v>
      </c>
      <c r="AT95" s="209" t="s">
        <v>75</v>
      </c>
      <c r="AW95" s="183">
        <f t="shared" si="9"/>
        <v>0.85928463052263138</v>
      </c>
      <c r="AX95" s="183">
        <f t="shared" si="10"/>
        <v>0.96939474365625677</v>
      </c>
      <c r="AY95" s="183">
        <f t="shared" si="11"/>
        <v>0.85688500188652905</v>
      </c>
      <c r="AZ95" s="183">
        <f t="shared" si="12"/>
        <v>0.98506606821610032</v>
      </c>
      <c r="BA95" s="183">
        <f t="shared" si="13"/>
        <v>0.85442983896845626</v>
      </c>
      <c r="BB95" s="183">
        <f t="shared" si="14"/>
        <v>0.98726071709514773</v>
      </c>
    </row>
    <row r="96" spans="13:54" x14ac:dyDescent="0.25">
      <c r="M96" s="167">
        <v>38.103630265002977</v>
      </c>
      <c r="N96" s="167">
        <v>3.5238206845886162</v>
      </c>
      <c r="O96" s="167">
        <v>36.2203754779759</v>
      </c>
      <c r="P96" s="167">
        <v>3.3546142097988465</v>
      </c>
      <c r="Q96" s="167">
        <v>36.930003252515426</v>
      </c>
      <c r="R96" s="167">
        <v>3.8438003406399042</v>
      </c>
      <c r="S96" s="167">
        <v>107.10550000000001</v>
      </c>
      <c r="T96" s="167">
        <v>80.464500000000001</v>
      </c>
      <c r="U96" s="167">
        <v>50.726500000000001</v>
      </c>
      <c r="V96" s="167">
        <v>63.6995</v>
      </c>
      <c r="W96" s="210">
        <v>72.349500000000006</v>
      </c>
      <c r="X96" s="210">
        <v>66.034999999999997</v>
      </c>
      <c r="Y96" s="181">
        <v>674.99999999999989</v>
      </c>
      <c r="Z96" s="181">
        <v>2735</v>
      </c>
      <c r="AA96" s="181">
        <v>340</v>
      </c>
      <c r="AB96" s="181">
        <v>2610</v>
      </c>
      <c r="AC96" s="204">
        <v>440</v>
      </c>
      <c r="AD96" s="204">
        <v>5350</v>
      </c>
      <c r="AE96" s="202">
        <v>0.32600000000000001</v>
      </c>
      <c r="AF96" s="202">
        <v>5.077</v>
      </c>
      <c r="AK96" s="202">
        <v>0</v>
      </c>
      <c r="AL96" s="202">
        <v>1.18</v>
      </c>
      <c r="AQ96" s="202">
        <v>0.32600000000000001</v>
      </c>
      <c r="AR96" s="202">
        <v>6.2370000000000001</v>
      </c>
      <c r="AW96" s="183">
        <f t="shared" si="9"/>
        <v>0.86305492034003084</v>
      </c>
      <c r="AX96" s="183">
        <f t="shared" si="10"/>
        <v>0.97142052403786305</v>
      </c>
      <c r="AY96" s="183">
        <f t="shared" si="11"/>
        <v>0.87017389401537903</v>
      </c>
      <c r="AZ96" s="183">
        <f t="shared" si="12"/>
        <v>0.97617552009864972</v>
      </c>
      <c r="BA96" s="183">
        <f t="shared" si="13"/>
        <v>0.85878877602105586</v>
      </c>
      <c r="BB96" s="183">
        <f t="shared" si="14"/>
        <v>0.9878075012439913</v>
      </c>
    </row>
    <row r="97" spans="13:54" x14ac:dyDescent="0.25">
      <c r="M97" s="167">
        <v>37.220401133732395</v>
      </c>
      <c r="N97" s="167">
        <v>3.843990739749894</v>
      </c>
      <c r="O97" s="167">
        <v>35.885895173639732</v>
      </c>
      <c r="P97" s="167">
        <v>2.8647940937525789</v>
      </c>
      <c r="Q97" s="167">
        <v>37.022344301845166</v>
      </c>
      <c r="R97" s="167">
        <v>3.9242310471103612</v>
      </c>
      <c r="S97" s="167">
        <v>104.5085</v>
      </c>
      <c r="T97" s="167">
        <v>82.532499999999999</v>
      </c>
      <c r="U97" s="167">
        <v>49.272000000000006</v>
      </c>
      <c r="V97" s="167">
        <v>59.632499999999993</v>
      </c>
      <c r="W97" s="210">
        <v>76.722999999999999</v>
      </c>
      <c r="X97" s="210">
        <v>67.330500000000001</v>
      </c>
      <c r="Y97" s="181">
        <v>674.99999999999989</v>
      </c>
      <c r="Z97" s="181">
        <v>3134.9999999999995</v>
      </c>
      <c r="AA97" s="181">
        <v>360</v>
      </c>
      <c r="AB97" s="181">
        <v>2405</v>
      </c>
      <c r="AC97" s="204">
        <v>450</v>
      </c>
      <c r="AD97" s="204">
        <v>5025</v>
      </c>
      <c r="AE97" s="202">
        <v>0.314</v>
      </c>
      <c r="AF97" s="202">
        <v>5.0339999999999998</v>
      </c>
      <c r="AK97" s="202">
        <v>0</v>
      </c>
      <c r="AL97" s="202">
        <v>1.179</v>
      </c>
      <c r="AQ97" s="202">
        <v>0.314</v>
      </c>
      <c r="AR97" s="202">
        <v>6.194</v>
      </c>
      <c r="AW97" s="183">
        <f t="shared" si="9"/>
        <v>0.86593026246666971</v>
      </c>
      <c r="AX97" s="183">
        <f t="shared" si="10"/>
        <v>0.9743491324485456</v>
      </c>
      <c r="AY97" s="183">
        <f t="shared" si="11"/>
        <v>0.87961062569635839</v>
      </c>
      <c r="AZ97" s="183">
        <f t="shared" si="12"/>
        <v>0.97580470922135443</v>
      </c>
      <c r="BA97" s="183">
        <f t="shared" si="13"/>
        <v>0.85433899791731149</v>
      </c>
      <c r="BB97" s="183">
        <f t="shared" si="14"/>
        <v>0.98677805770854821</v>
      </c>
    </row>
    <row r="98" spans="13:54" x14ac:dyDescent="0.25">
      <c r="M98" s="167">
        <v>36.251606984224367</v>
      </c>
      <c r="N98" s="167">
        <v>3.9521891059750249</v>
      </c>
      <c r="O98" s="167">
        <v>35.658407503400156</v>
      </c>
      <c r="P98" s="167">
        <v>2.8026521864848188</v>
      </c>
      <c r="Q98" s="167">
        <v>36.699791352862917</v>
      </c>
      <c r="R98" s="167">
        <v>3.945665014461758</v>
      </c>
      <c r="S98" s="167">
        <v>103.88650000000001</v>
      </c>
      <c r="T98" s="167">
        <v>86.658999999999992</v>
      </c>
      <c r="U98" s="167">
        <v>49.4495</v>
      </c>
      <c r="V98" s="167">
        <v>41.912500000000001</v>
      </c>
      <c r="W98" s="210">
        <v>78.647499999999994</v>
      </c>
      <c r="X98" s="210">
        <v>73.120999999999995</v>
      </c>
      <c r="Y98" s="181">
        <v>650</v>
      </c>
      <c r="Z98" s="181">
        <v>3015</v>
      </c>
      <c r="AA98" s="181">
        <v>374.99999999999994</v>
      </c>
      <c r="AB98" s="181">
        <v>2205</v>
      </c>
      <c r="AC98" s="204">
        <v>340</v>
      </c>
      <c r="AD98" s="204">
        <v>4980</v>
      </c>
      <c r="AE98" s="202">
        <v>0.307</v>
      </c>
      <c r="AF98" s="202">
        <v>5.03</v>
      </c>
      <c r="AK98" s="202">
        <v>0</v>
      </c>
      <c r="AL98" s="202">
        <v>1.214</v>
      </c>
      <c r="AQ98" s="202">
        <v>0.307</v>
      </c>
      <c r="AR98" s="202">
        <v>6.2270000000000003</v>
      </c>
      <c r="AW98" s="183">
        <f t="shared" si="9"/>
        <v>0.86219875273001967</v>
      </c>
      <c r="AX98" s="183">
        <f t="shared" si="10"/>
        <v>0.97206043604406545</v>
      </c>
      <c r="AY98" s="183">
        <f t="shared" si="11"/>
        <v>0.88349733007106845</v>
      </c>
      <c r="AZ98" s="183">
        <f t="shared" si="12"/>
        <v>0.98134662564741626</v>
      </c>
      <c r="BA98" s="183">
        <f t="shared" si="13"/>
        <v>0.812139090762515</v>
      </c>
      <c r="BB98" s="183">
        <f t="shared" si="14"/>
        <v>0.98552953709202684</v>
      </c>
    </row>
    <row r="99" spans="13:54" x14ac:dyDescent="0.25">
      <c r="M99" s="167">
        <v>38.506144790798373</v>
      </c>
      <c r="N99" s="167">
        <v>4.0283925269919552</v>
      </c>
      <c r="O99" s="167">
        <v>35.908920027812641</v>
      </c>
      <c r="P99" s="167">
        <v>2.9160016414586534</v>
      </c>
      <c r="Q99" s="167">
        <v>36.463094676458965</v>
      </c>
      <c r="R99" s="167">
        <v>3.8936581248775957</v>
      </c>
      <c r="S99" s="167">
        <v>111.511</v>
      </c>
      <c r="T99" s="167">
        <v>86.878</v>
      </c>
      <c r="U99" s="167">
        <v>50.763500000000001</v>
      </c>
      <c r="V99" s="167">
        <v>48.28</v>
      </c>
      <c r="W99" s="210">
        <v>79.724999999999994</v>
      </c>
      <c r="X99" s="210">
        <v>78.697000000000003</v>
      </c>
      <c r="Y99" s="181">
        <v>685</v>
      </c>
      <c r="Z99" s="181">
        <v>2875</v>
      </c>
      <c r="AA99" s="181">
        <v>370</v>
      </c>
      <c r="AB99" s="181">
        <v>2210</v>
      </c>
      <c r="AC99" s="204">
        <v>340</v>
      </c>
      <c r="AD99" s="204">
        <v>5300</v>
      </c>
      <c r="AE99" s="202">
        <v>0.315</v>
      </c>
      <c r="AF99" s="202">
        <v>4.9669999999999996</v>
      </c>
      <c r="AK99" s="202">
        <v>0</v>
      </c>
      <c r="AL99" s="202">
        <v>1.244</v>
      </c>
      <c r="AQ99" s="202">
        <v>0.315</v>
      </c>
      <c r="AR99" s="202">
        <v>6.1929999999999996</v>
      </c>
      <c r="AW99" s="183">
        <f t="shared" si="9"/>
        <v>0.86000067795673885</v>
      </c>
      <c r="AX99" s="183">
        <f t="shared" si="10"/>
        <v>0.97066793433085352</v>
      </c>
      <c r="AY99" s="183">
        <f t="shared" si="11"/>
        <v>0.87935384129089145</v>
      </c>
      <c r="AZ99" s="183">
        <f t="shared" si="12"/>
        <v>0.97862089732008417</v>
      </c>
      <c r="BA99" s="183">
        <f t="shared" si="13"/>
        <v>0.81005420215617363</v>
      </c>
      <c r="BB99" s="183">
        <f t="shared" si="14"/>
        <v>0.98536876124459138</v>
      </c>
    </row>
    <row r="100" spans="13:54" x14ac:dyDescent="0.25">
      <c r="M100" s="167">
        <v>36.427613878932071</v>
      </c>
      <c r="N100" s="167">
        <v>4.2448672825618861</v>
      </c>
      <c r="O100" s="167">
        <v>36.148658538101955</v>
      </c>
      <c r="P100" s="167">
        <v>2.6994245212536683</v>
      </c>
      <c r="Q100" s="167">
        <v>36.930724196662872</v>
      </c>
      <c r="R100" s="167">
        <v>3.3723157684817169</v>
      </c>
      <c r="S100" s="167">
        <v>120.48100000000001</v>
      </c>
      <c r="T100" s="167">
        <v>85.207999999999998</v>
      </c>
      <c r="U100" s="167">
        <v>49.625999999999998</v>
      </c>
      <c r="V100" s="167">
        <v>49.502000000000002</v>
      </c>
      <c r="W100" s="210">
        <v>76.561499999999995</v>
      </c>
      <c r="X100" s="210">
        <v>118.6015</v>
      </c>
      <c r="Y100" s="181">
        <v>690</v>
      </c>
      <c r="Z100" s="181">
        <v>2815</v>
      </c>
      <c r="AA100" s="181">
        <v>380</v>
      </c>
      <c r="AB100" s="181">
        <v>1865</v>
      </c>
      <c r="AC100" s="204">
        <v>340</v>
      </c>
      <c r="AD100" s="204">
        <v>5490</v>
      </c>
      <c r="AE100" s="202">
        <v>0.315</v>
      </c>
      <c r="AF100" s="202">
        <v>4.9169999999999998</v>
      </c>
      <c r="AK100" s="202">
        <v>0</v>
      </c>
      <c r="AL100" s="202">
        <v>1.232</v>
      </c>
      <c r="AQ100" s="202">
        <v>0.315</v>
      </c>
      <c r="AR100" s="202">
        <v>6.13</v>
      </c>
      <c r="AW100" s="183">
        <f t="shared" si="9"/>
        <v>0.85134629929634376</v>
      </c>
      <c r="AX100" s="183">
        <f t="shared" si="10"/>
        <v>0.97062003828690901</v>
      </c>
      <c r="AY100" s="183">
        <f t="shared" si="11"/>
        <v>0.88449023103815883</v>
      </c>
      <c r="AZ100" s="183">
        <f t="shared" si="12"/>
        <v>0.97414366764829707</v>
      </c>
      <c r="BA100" s="183">
        <f t="shared" si="13"/>
        <v>0.81620601039702412</v>
      </c>
      <c r="BB100" s="183">
        <f t="shared" si="14"/>
        <v>0.97885364114387519</v>
      </c>
    </row>
    <row r="101" spans="13:54" x14ac:dyDescent="0.25">
      <c r="M101" s="167">
        <v>35.476414719450858</v>
      </c>
      <c r="N101" s="167">
        <v>3.6493709769721661</v>
      </c>
      <c r="O101" s="167">
        <v>35.892155230222542</v>
      </c>
      <c r="P101" s="167">
        <v>2.9504573968908154</v>
      </c>
      <c r="Q101" s="167">
        <v>36.940047149255335</v>
      </c>
      <c r="R101" s="167">
        <v>3.712419169658189</v>
      </c>
      <c r="S101" s="167">
        <v>115.85550000000001</v>
      </c>
      <c r="T101" s="167">
        <v>86.137</v>
      </c>
      <c r="U101" s="167">
        <v>48.972000000000001</v>
      </c>
      <c r="V101" s="167">
        <v>44.469000000000001</v>
      </c>
      <c r="W101" s="210">
        <v>74.86699999999999</v>
      </c>
      <c r="X101" s="210">
        <v>90.291499999999999</v>
      </c>
      <c r="Y101" s="181">
        <v>665</v>
      </c>
      <c r="Z101" s="181">
        <v>2740</v>
      </c>
      <c r="AA101" s="181">
        <v>390</v>
      </c>
      <c r="AB101" s="181">
        <v>2080</v>
      </c>
      <c r="AC101" s="204">
        <v>350</v>
      </c>
      <c r="AD101" s="204">
        <v>5245</v>
      </c>
      <c r="AE101" s="202">
        <v>0.31</v>
      </c>
      <c r="AF101" s="202">
        <v>4.8680000000000003</v>
      </c>
      <c r="AK101" s="202">
        <v>0</v>
      </c>
      <c r="AL101" s="202">
        <v>1.2210000000000001</v>
      </c>
      <c r="AQ101" s="202">
        <v>0.31</v>
      </c>
      <c r="AR101" s="202">
        <v>6.07</v>
      </c>
      <c r="AW101" s="183">
        <f t="shared" si="9"/>
        <v>0.85163003910454627</v>
      </c>
      <c r="AX101" s="183">
        <f t="shared" si="10"/>
        <v>0.96952129355370953</v>
      </c>
      <c r="AY101" s="183">
        <f t="shared" si="11"/>
        <v>0.88843935376288241</v>
      </c>
      <c r="AZ101" s="183">
        <f t="shared" si="12"/>
        <v>0.97906818127259088</v>
      </c>
      <c r="BA101" s="183">
        <f t="shared" si="13"/>
        <v>0.82378720870295885</v>
      </c>
      <c r="BB101" s="183">
        <f t="shared" si="14"/>
        <v>0.98307655729775956</v>
      </c>
    </row>
    <row r="102" spans="13:54" x14ac:dyDescent="0.25">
      <c r="M102" s="167">
        <v>37.12313785303099</v>
      </c>
      <c r="N102" s="167">
        <v>3.5803388844587487</v>
      </c>
      <c r="O102" s="167">
        <v>34.640577573202151</v>
      </c>
      <c r="P102" s="167">
        <v>3.2406598621133855</v>
      </c>
      <c r="Q102" s="167">
        <v>37.42438382674743</v>
      </c>
      <c r="R102" s="167">
        <v>3.5190833531397461</v>
      </c>
      <c r="S102" s="167">
        <v>122.62349999999999</v>
      </c>
      <c r="T102" s="167">
        <v>80.672499999999999</v>
      </c>
      <c r="U102" s="167">
        <v>46.4315</v>
      </c>
      <c r="V102" s="167">
        <v>36.9</v>
      </c>
      <c r="W102" s="210">
        <v>71.495999999999995</v>
      </c>
      <c r="X102" s="210">
        <v>70.43950000000001</v>
      </c>
      <c r="Y102" s="181">
        <v>680</v>
      </c>
      <c r="Z102" s="181">
        <v>2650</v>
      </c>
      <c r="AA102" s="181">
        <v>385</v>
      </c>
      <c r="AB102" s="181">
        <v>2280</v>
      </c>
      <c r="AC102" s="204">
        <v>350</v>
      </c>
      <c r="AD102" s="204">
        <v>5215</v>
      </c>
      <c r="AE102" s="202">
        <v>0.30099999999999999</v>
      </c>
      <c r="AF102" s="202">
        <v>4.8460000000000001</v>
      </c>
      <c r="AK102" s="202">
        <v>0</v>
      </c>
      <c r="AL102" s="202">
        <v>1.2410000000000001</v>
      </c>
      <c r="AQ102" s="202">
        <v>0.30099999999999999</v>
      </c>
      <c r="AR102" s="202">
        <v>6.0709999999999997</v>
      </c>
      <c r="AW102" s="183">
        <f t="shared" si="9"/>
        <v>0.84722164252604115</v>
      </c>
      <c r="AX102" s="183">
        <f t="shared" si="10"/>
        <v>0.97045691125537747</v>
      </c>
      <c r="AY102" s="183">
        <f t="shared" si="11"/>
        <v>0.89237804842715462</v>
      </c>
      <c r="AZ102" s="183">
        <f t="shared" si="12"/>
        <v>0.98407354654926837</v>
      </c>
      <c r="BA102" s="183">
        <f t="shared" si="13"/>
        <v>0.83037561447795472</v>
      </c>
      <c r="BB102" s="183">
        <f t="shared" si="14"/>
        <v>0.98667291527979828</v>
      </c>
    </row>
    <row r="103" spans="13:54" x14ac:dyDescent="0.25">
      <c r="M103" s="167">
        <v>37.523681235346316</v>
      </c>
      <c r="N103" s="167">
        <v>3.148296169167434</v>
      </c>
      <c r="O103" s="167">
        <v>34.195234612967084</v>
      </c>
      <c r="P103" s="167">
        <v>3.4965682899253898</v>
      </c>
      <c r="Q103" s="167">
        <v>37.661491380011562</v>
      </c>
      <c r="R103" s="167">
        <v>3.9661944816591763</v>
      </c>
      <c r="S103" s="167">
        <v>132.4435</v>
      </c>
      <c r="T103" s="167">
        <v>76.563500000000005</v>
      </c>
      <c r="U103" s="167">
        <v>49.852000000000004</v>
      </c>
      <c r="V103" s="167">
        <v>48.569500000000005</v>
      </c>
      <c r="W103" s="210">
        <v>71.555000000000007</v>
      </c>
      <c r="X103" s="210">
        <v>72.222499999999997</v>
      </c>
      <c r="Y103" s="181">
        <v>725</v>
      </c>
      <c r="Z103" s="181">
        <v>2615</v>
      </c>
      <c r="AA103" s="181">
        <v>385</v>
      </c>
      <c r="AB103" s="181">
        <v>2435</v>
      </c>
      <c r="AC103" s="204">
        <v>330</v>
      </c>
      <c r="AD103" s="204">
        <v>5245</v>
      </c>
      <c r="AE103" s="202">
        <v>0.29399999999999998</v>
      </c>
      <c r="AF103" s="202">
        <v>4.9050000000000002</v>
      </c>
      <c r="AK103" s="202">
        <v>0</v>
      </c>
      <c r="AL103" s="202">
        <v>1.2729999999999999</v>
      </c>
      <c r="AQ103" s="202">
        <v>0.29399999999999998</v>
      </c>
      <c r="AR103" s="202">
        <v>6.1609999999999996</v>
      </c>
      <c r="AW103" s="183">
        <f t="shared" si="9"/>
        <v>0.84553676131430233</v>
      </c>
      <c r="AX103" s="183">
        <f t="shared" si="10"/>
        <v>0.97155426576411807</v>
      </c>
      <c r="AY103" s="183">
        <f t="shared" si="11"/>
        <v>0.88535869675199841</v>
      </c>
      <c r="AZ103" s="183">
        <f t="shared" si="12"/>
        <v>0.98044367190046422</v>
      </c>
      <c r="BA103" s="183">
        <f t="shared" si="13"/>
        <v>0.82180523215997803</v>
      </c>
      <c r="BB103" s="183">
        <f t="shared" si="14"/>
        <v>0.98641725073569897</v>
      </c>
    </row>
    <row r="104" spans="13:54" x14ac:dyDescent="0.25">
      <c r="M104" s="167">
        <v>36.945592709916035</v>
      </c>
      <c r="N104" s="167">
        <v>3.2632895332986371</v>
      </c>
      <c r="O104" s="167">
        <v>34.157756993703337</v>
      </c>
      <c r="P104" s="167">
        <v>3.1335562971542057</v>
      </c>
      <c r="Q104" s="167">
        <v>36.851384955508379</v>
      </c>
      <c r="R104" s="167">
        <v>3.855407951766237</v>
      </c>
      <c r="S104" s="167">
        <v>132.03550000000001</v>
      </c>
      <c r="T104" s="167">
        <v>78.284500000000008</v>
      </c>
      <c r="U104" s="167">
        <v>50.555499999999995</v>
      </c>
      <c r="V104" s="167">
        <v>92.218000000000004</v>
      </c>
      <c r="W104" s="210">
        <v>72.899499999999989</v>
      </c>
      <c r="X104" s="210">
        <v>87.608499999999992</v>
      </c>
      <c r="Y104" s="181">
        <v>705</v>
      </c>
      <c r="Z104" s="181">
        <v>2595</v>
      </c>
      <c r="AA104" s="181">
        <v>405</v>
      </c>
      <c r="AB104" s="181">
        <v>2465</v>
      </c>
      <c r="AC104" s="204">
        <v>340</v>
      </c>
      <c r="AD104" s="204">
        <v>5300</v>
      </c>
      <c r="AE104" s="202">
        <v>0.29899999999999999</v>
      </c>
      <c r="AF104" s="202">
        <v>4.907</v>
      </c>
      <c r="AK104" s="202">
        <v>0</v>
      </c>
      <c r="AL104" s="202">
        <v>1.2609999999999999</v>
      </c>
      <c r="AQ104" s="202">
        <v>0.29899999999999999</v>
      </c>
      <c r="AR104" s="202">
        <v>6.15</v>
      </c>
      <c r="AW104" s="183">
        <f t="shared" si="9"/>
        <v>0.84225818379268269</v>
      </c>
      <c r="AX104" s="183">
        <f t="shared" si="10"/>
        <v>0.97071598627082145</v>
      </c>
      <c r="AY104" s="183">
        <f t="shared" si="11"/>
        <v>0.88902449866152422</v>
      </c>
      <c r="AZ104" s="183">
        <f t="shared" si="12"/>
        <v>0.96393815466651656</v>
      </c>
      <c r="BA104" s="183">
        <f t="shared" si="13"/>
        <v>0.82344493030386334</v>
      </c>
      <c r="BB104" s="183">
        <f t="shared" si="14"/>
        <v>0.98373888897086703</v>
      </c>
    </row>
    <row r="105" spans="13:54" x14ac:dyDescent="0.25">
      <c r="M105" s="167">
        <v>34.255123292969529</v>
      </c>
      <c r="N105" s="167">
        <v>3.1812826439611888</v>
      </c>
      <c r="O105" s="167">
        <v>35.167139412716011</v>
      </c>
      <c r="P105" s="167">
        <v>2.9047939691491091</v>
      </c>
      <c r="Q105" s="167">
        <v>35.971514600852757</v>
      </c>
      <c r="R105" s="167">
        <v>4.1908507632585401</v>
      </c>
      <c r="S105" s="167">
        <v>126.386</v>
      </c>
      <c r="T105" s="167">
        <v>80.291499999999999</v>
      </c>
      <c r="U105" s="167">
        <v>48.8795</v>
      </c>
      <c r="V105" s="167">
        <v>51.024500000000003</v>
      </c>
      <c r="W105" s="210">
        <v>72.169499999999999</v>
      </c>
      <c r="X105" s="210">
        <v>71.403999999999996</v>
      </c>
      <c r="Y105" s="181">
        <v>694.99999999999989</v>
      </c>
      <c r="Z105" s="181">
        <v>2520</v>
      </c>
      <c r="AA105" s="181">
        <v>415</v>
      </c>
      <c r="AB105" s="181">
        <v>2465</v>
      </c>
      <c r="AC105" s="204">
        <v>360</v>
      </c>
      <c r="AD105" s="204">
        <v>5385</v>
      </c>
      <c r="AE105" s="202">
        <v>0.30199999999999999</v>
      </c>
      <c r="AF105" s="202">
        <v>4.84</v>
      </c>
      <c r="AK105" s="202">
        <v>0</v>
      </c>
      <c r="AL105" s="202">
        <v>1.2529999999999999</v>
      </c>
      <c r="AQ105" s="202">
        <v>0.30199999999999999</v>
      </c>
      <c r="AR105" s="202">
        <v>6.0720000000000001</v>
      </c>
      <c r="AW105" s="183">
        <f t="shared" si="9"/>
        <v>0.84613080817057995</v>
      </c>
      <c r="AX105" s="183">
        <f t="shared" si="10"/>
        <v>0.96912211573202478</v>
      </c>
      <c r="AY105" s="183">
        <f t="shared" si="11"/>
        <v>0.89462888530318752</v>
      </c>
      <c r="AZ105" s="183">
        <f t="shared" si="12"/>
        <v>0.97972018952915607</v>
      </c>
      <c r="BA105" s="183">
        <f t="shared" si="13"/>
        <v>0.83300649397979276</v>
      </c>
      <c r="BB105" s="183">
        <f t="shared" si="14"/>
        <v>0.98691372559656498</v>
      </c>
    </row>
    <row r="106" spans="13:54" x14ac:dyDescent="0.25">
      <c r="M106" s="167">
        <v>35.007812614514982</v>
      </c>
      <c r="N106" s="167">
        <v>2.8936970818374821</v>
      </c>
      <c r="O106" s="167">
        <v>36.540223179550487</v>
      </c>
      <c r="P106" s="167">
        <v>3.1032263557620565</v>
      </c>
      <c r="Q106" s="167">
        <v>36.142772803506027</v>
      </c>
      <c r="R106" s="167">
        <v>4.1719317479947993</v>
      </c>
      <c r="S106" s="167">
        <v>124.11399999999999</v>
      </c>
      <c r="T106" s="167">
        <v>77.799499999999995</v>
      </c>
      <c r="U106" s="167">
        <v>46.327500000000001</v>
      </c>
      <c r="V106" s="167">
        <v>41.1175</v>
      </c>
      <c r="W106" s="210">
        <v>68.86</v>
      </c>
      <c r="X106" s="210">
        <v>63.031500000000001</v>
      </c>
      <c r="Y106" s="181">
        <v>730</v>
      </c>
      <c r="Z106" s="181">
        <v>2410</v>
      </c>
      <c r="AA106" s="181">
        <v>395</v>
      </c>
      <c r="AB106" s="181">
        <v>2350</v>
      </c>
      <c r="AC106" s="204">
        <v>350</v>
      </c>
      <c r="AD106" s="204">
        <v>5520</v>
      </c>
      <c r="AE106" s="202">
        <v>0.30099999999999999</v>
      </c>
      <c r="AF106" s="202">
        <v>4.8170000000000002</v>
      </c>
      <c r="AK106" s="202">
        <v>0</v>
      </c>
      <c r="AL106" s="202">
        <v>1.2729999999999999</v>
      </c>
      <c r="AQ106" s="202">
        <v>0.30099999999999999</v>
      </c>
      <c r="AR106" s="202">
        <v>6.069</v>
      </c>
      <c r="AW106" s="183">
        <f t="shared" si="9"/>
        <v>0.85468684508156989</v>
      </c>
      <c r="AX106" s="183">
        <f t="shared" si="10"/>
        <v>0.96872758435717987</v>
      </c>
      <c r="AY106" s="183">
        <f t="shared" si="11"/>
        <v>0.89502693577898507</v>
      </c>
      <c r="AZ106" s="183">
        <f t="shared" si="12"/>
        <v>0.98280406546311516</v>
      </c>
      <c r="BA106" s="183">
        <f t="shared" si="13"/>
        <v>0.83560139426061208</v>
      </c>
      <c r="BB106" s="183">
        <f t="shared" si="14"/>
        <v>0.9887101657943359</v>
      </c>
    </row>
    <row r="107" spans="13:54" x14ac:dyDescent="0.25">
      <c r="M107" s="167">
        <v>35.638272802459191</v>
      </c>
      <c r="N107" s="167">
        <v>3.5697047942486035</v>
      </c>
      <c r="O107" s="167">
        <v>35.45011998107082</v>
      </c>
      <c r="P107" s="167">
        <v>3.0196355160744739</v>
      </c>
      <c r="Q107" s="167">
        <v>36.756770623427258</v>
      </c>
      <c r="R107" s="167">
        <v>4.3014502127016883</v>
      </c>
      <c r="S107" s="167">
        <v>126.648</v>
      </c>
      <c r="T107" s="167">
        <v>76.765000000000001</v>
      </c>
      <c r="U107" s="167">
        <v>45.650999999999996</v>
      </c>
      <c r="V107" s="167">
        <v>45.302</v>
      </c>
      <c r="W107" s="210">
        <v>69.188999999999993</v>
      </c>
      <c r="X107" s="210">
        <v>72.052500000000009</v>
      </c>
      <c r="Y107" s="181">
        <v>745</v>
      </c>
      <c r="Z107" s="181">
        <v>2370</v>
      </c>
      <c r="AA107" s="181">
        <v>390</v>
      </c>
      <c r="AB107" s="181">
        <v>2295</v>
      </c>
      <c r="AC107" s="204">
        <v>320</v>
      </c>
      <c r="AD107" s="204">
        <v>5370</v>
      </c>
      <c r="AE107" s="202">
        <v>0.30199999999999999</v>
      </c>
      <c r="AF107" s="202">
        <v>4.766</v>
      </c>
      <c r="AK107" s="202">
        <v>0</v>
      </c>
      <c r="AL107" s="202">
        <v>1.2949999999999999</v>
      </c>
      <c r="AQ107" s="202">
        <v>0.30199999999999999</v>
      </c>
      <c r="AR107" s="202">
        <v>6.0410000000000004</v>
      </c>
      <c r="AW107" s="183">
        <f t="shared" si="9"/>
        <v>0.85470281581555851</v>
      </c>
      <c r="AX107" s="183">
        <f t="shared" si="10"/>
        <v>0.96862592034788797</v>
      </c>
      <c r="AY107" s="183">
        <f t="shared" si="11"/>
        <v>0.89521199308620891</v>
      </c>
      <c r="AZ107" s="183">
        <f t="shared" si="12"/>
        <v>0.9806426691939758</v>
      </c>
      <c r="BA107" s="183">
        <f t="shared" si="13"/>
        <v>0.8222226219137746</v>
      </c>
      <c r="BB107" s="183">
        <f t="shared" si="14"/>
        <v>0.98676005055078031</v>
      </c>
    </row>
    <row r="108" spans="13:54" x14ac:dyDescent="0.25">
      <c r="M108" s="167">
        <v>35.118272254050098</v>
      </c>
      <c r="N108" s="167">
        <v>3.5490180498682959</v>
      </c>
      <c r="O108" s="167">
        <v>35.055098508243866</v>
      </c>
      <c r="P108" s="167">
        <v>3.2981908475978394</v>
      </c>
      <c r="Q108" s="167">
        <v>36.632077990853155</v>
      </c>
      <c r="R108" s="167">
        <v>4.1571334285071728</v>
      </c>
      <c r="S108" s="167">
        <v>122.81950000000001</v>
      </c>
      <c r="T108" s="167">
        <v>76.234999999999999</v>
      </c>
      <c r="U108" s="167">
        <v>47.173500000000004</v>
      </c>
      <c r="V108" s="167">
        <v>45.839500000000001</v>
      </c>
      <c r="W108" s="210">
        <v>71.572000000000003</v>
      </c>
      <c r="X108" s="210">
        <v>84.620499999999993</v>
      </c>
      <c r="Y108" s="181">
        <v>710</v>
      </c>
      <c r="Z108" s="181">
        <v>2330</v>
      </c>
      <c r="AA108" s="181">
        <v>405</v>
      </c>
      <c r="AB108" s="181">
        <v>2175</v>
      </c>
      <c r="AC108" s="204">
        <v>310</v>
      </c>
      <c r="AD108" s="204">
        <v>5170</v>
      </c>
      <c r="AE108" s="202">
        <v>0.29899999999999999</v>
      </c>
      <c r="AF108" s="202">
        <v>4.6980000000000004</v>
      </c>
      <c r="AK108" s="202">
        <v>0</v>
      </c>
      <c r="AL108" s="202">
        <v>1.33</v>
      </c>
      <c r="AQ108" s="202">
        <v>0.29899999999999999</v>
      </c>
      <c r="AR108" s="202">
        <v>6.0110000000000001</v>
      </c>
      <c r="AW108" s="183">
        <f t="shared" si="9"/>
        <v>0.85252566732647339</v>
      </c>
      <c r="AX108" s="183">
        <f t="shared" si="10"/>
        <v>0.96831772457802334</v>
      </c>
      <c r="AY108" s="183">
        <f t="shared" si="11"/>
        <v>0.89567389508673112</v>
      </c>
      <c r="AZ108" s="183">
        <f t="shared" si="12"/>
        <v>0.97935938189139737</v>
      </c>
      <c r="BA108" s="183">
        <f t="shared" si="13"/>
        <v>0.81242858490664938</v>
      </c>
      <c r="BB108" s="183">
        <f t="shared" si="14"/>
        <v>0.98389598259284372</v>
      </c>
    </row>
    <row r="109" spans="13:54" x14ac:dyDescent="0.25">
      <c r="M109" s="167">
        <v>38.349344661415621</v>
      </c>
      <c r="N109" s="167">
        <v>3.8163806777509732</v>
      </c>
      <c r="O109" s="167">
        <v>35.597294841067914</v>
      </c>
      <c r="P109" s="167">
        <v>3.8296799021012875</v>
      </c>
      <c r="Q109" s="167">
        <v>36.129805012232566</v>
      </c>
      <c r="R109" s="167">
        <v>4.7054217235944016</v>
      </c>
      <c r="S109" s="167">
        <v>131.89350000000002</v>
      </c>
      <c r="T109" s="167">
        <v>75.727999999999994</v>
      </c>
      <c r="U109" s="167">
        <v>47.741500000000002</v>
      </c>
      <c r="V109" s="167">
        <v>48.284999999999997</v>
      </c>
      <c r="W109" s="210">
        <v>71.795500000000004</v>
      </c>
      <c r="X109" s="210">
        <v>95.657499999999999</v>
      </c>
      <c r="Y109" s="181">
        <v>745</v>
      </c>
      <c r="Z109" s="181">
        <v>2310</v>
      </c>
      <c r="AA109" s="181">
        <v>415</v>
      </c>
      <c r="AB109" s="181">
        <v>1960</v>
      </c>
      <c r="AC109" s="204">
        <v>310</v>
      </c>
      <c r="AD109" s="204">
        <v>4865</v>
      </c>
      <c r="AE109" s="202">
        <v>0.29099999999999998</v>
      </c>
      <c r="AF109" s="202">
        <v>4.6849999999999996</v>
      </c>
      <c r="AK109" s="202">
        <v>0</v>
      </c>
      <c r="AL109" s="202">
        <v>1.3260000000000001</v>
      </c>
      <c r="AQ109" s="202">
        <v>0.29099999999999998</v>
      </c>
      <c r="AR109" s="202">
        <v>5.9939999999999998</v>
      </c>
      <c r="AW109" s="183">
        <f t="shared" si="9"/>
        <v>0.84959005854188674</v>
      </c>
      <c r="AX109" s="183">
        <f t="shared" si="10"/>
        <v>0.9682579070204147</v>
      </c>
      <c r="AY109" s="183">
        <f t="shared" si="11"/>
        <v>0.89682900712384783</v>
      </c>
      <c r="AZ109" s="183">
        <f t="shared" si="12"/>
        <v>0.9759570977226838</v>
      </c>
      <c r="BA109" s="183">
        <f t="shared" si="13"/>
        <v>0.81195299577915403</v>
      </c>
      <c r="BB109" s="183">
        <f t="shared" si="14"/>
        <v>0.98071676990398948</v>
      </c>
    </row>
    <row r="110" spans="13:54" x14ac:dyDescent="0.25">
      <c r="M110" s="167">
        <v>37.295067238782337</v>
      </c>
      <c r="N110" s="167">
        <v>4.6435355642230522</v>
      </c>
      <c r="O110" s="167">
        <v>35.619941739419588</v>
      </c>
      <c r="P110" s="167">
        <v>3.2119337014929128</v>
      </c>
      <c r="Q110" s="167">
        <v>36.825165611331698</v>
      </c>
      <c r="R110" s="167">
        <v>4.6770976599555096</v>
      </c>
      <c r="S110" s="167">
        <v>133.63249999999999</v>
      </c>
      <c r="T110" s="167">
        <v>82.167000000000002</v>
      </c>
      <c r="U110" s="167">
        <v>47.904499999999999</v>
      </c>
      <c r="V110" s="167">
        <v>51.231499999999997</v>
      </c>
      <c r="W110" s="210">
        <v>72.132000000000005</v>
      </c>
      <c r="X110" s="210">
        <v>77.265000000000001</v>
      </c>
      <c r="Y110" s="181">
        <v>750</v>
      </c>
      <c r="Z110" s="181">
        <v>2420</v>
      </c>
      <c r="AA110" s="181">
        <v>410</v>
      </c>
      <c r="AB110" s="181">
        <v>1845</v>
      </c>
      <c r="AC110" s="204">
        <v>320</v>
      </c>
      <c r="AD110" s="204">
        <v>5320</v>
      </c>
      <c r="AE110" s="202">
        <v>0.27100000000000002</v>
      </c>
      <c r="AF110" s="202">
        <v>4.6719999999999997</v>
      </c>
      <c r="AK110" s="202">
        <v>0</v>
      </c>
      <c r="AL110" s="202">
        <v>1.3160000000000001</v>
      </c>
      <c r="AQ110" s="202">
        <v>0.27100000000000002</v>
      </c>
      <c r="AR110" s="202">
        <v>5.97</v>
      </c>
      <c r="AW110" s="183">
        <f t="shared" si="9"/>
        <v>0.84876914328071917</v>
      </c>
      <c r="AX110" s="183">
        <f t="shared" si="10"/>
        <v>0.9671616642694113</v>
      </c>
      <c r="AY110" s="183">
        <f t="shared" si="11"/>
        <v>0.89538320763390622</v>
      </c>
      <c r="AZ110" s="183">
        <f t="shared" si="12"/>
        <v>0.97298246548483136</v>
      </c>
      <c r="BA110" s="183">
        <f t="shared" si="13"/>
        <v>0.81605173768016892</v>
      </c>
      <c r="BB110" s="183">
        <f t="shared" si="14"/>
        <v>0.98568441608851887</v>
      </c>
    </row>
    <row r="111" spans="13:54" x14ac:dyDescent="0.25">
      <c r="M111" s="167">
        <v>36.831016268274368</v>
      </c>
      <c r="N111" s="167">
        <v>4.4072867354518372</v>
      </c>
      <c r="O111" s="167">
        <v>34.918467062833379</v>
      </c>
      <c r="P111" s="167">
        <v>3.3373399954106655</v>
      </c>
      <c r="Q111" s="167">
        <v>37.14541698340404</v>
      </c>
      <c r="R111" s="167">
        <v>4.3184785686903728</v>
      </c>
      <c r="S111" s="167">
        <v>126.31200000000001</v>
      </c>
      <c r="T111" s="167">
        <v>78.044000000000011</v>
      </c>
      <c r="U111" s="167">
        <v>47.048999999999999</v>
      </c>
      <c r="V111" s="167">
        <v>41.567999999999998</v>
      </c>
      <c r="W111" s="210">
        <v>72.391499999999994</v>
      </c>
      <c r="X111" s="210">
        <v>102.83250000000001</v>
      </c>
      <c r="Y111" s="181">
        <v>745</v>
      </c>
      <c r="Z111" s="181">
        <v>2300</v>
      </c>
      <c r="AA111" s="181">
        <v>400</v>
      </c>
      <c r="AB111" s="181">
        <v>1690</v>
      </c>
      <c r="AC111" s="204">
        <v>310</v>
      </c>
      <c r="AD111" s="204">
        <v>5825</v>
      </c>
      <c r="AE111" s="202">
        <v>0.254</v>
      </c>
      <c r="AF111" s="202">
        <v>4.6319999999999997</v>
      </c>
      <c r="AK111" s="202">
        <v>0</v>
      </c>
      <c r="AL111" s="202">
        <v>1.3280000000000001</v>
      </c>
      <c r="AQ111" s="202">
        <v>0.254</v>
      </c>
      <c r="AR111" s="202">
        <v>5.94</v>
      </c>
      <c r="AW111" s="183">
        <f t="shared" si="9"/>
        <v>0.85503241089299808</v>
      </c>
      <c r="AX111" s="183">
        <f t="shared" si="10"/>
        <v>0.96718143146215974</v>
      </c>
      <c r="AY111" s="183">
        <f t="shared" si="11"/>
        <v>0.89475650320210987</v>
      </c>
      <c r="AZ111" s="183">
        <f t="shared" si="12"/>
        <v>0.97599401236336081</v>
      </c>
      <c r="BA111" s="183">
        <f t="shared" si="13"/>
        <v>0.81068747605529934</v>
      </c>
      <c r="BB111" s="183">
        <f t="shared" si="14"/>
        <v>0.98265259688090034</v>
      </c>
    </row>
    <row r="112" spans="13:54" x14ac:dyDescent="0.25">
      <c r="M112" s="167">
        <v>35.870587934218975</v>
      </c>
      <c r="N112" s="167">
        <v>3.9455125046182111</v>
      </c>
      <c r="O112" s="167">
        <v>33.823919232199216</v>
      </c>
      <c r="P112" s="167">
        <v>3.5092573595356393</v>
      </c>
      <c r="Q112" s="167">
        <v>37.486048411404127</v>
      </c>
      <c r="R112" s="167">
        <v>4.509307552645601</v>
      </c>
      <c r="S112" s="167">
        <v>127.288</v>
      </c>
      <c r="T112" s="167">
        <v>71.519499999999994</v>
      </c>
      <c r="U112" s="167">
        <v>45.114000000000004</v>
      </c>
      <c r="V112" s="167">
        <v>49.138999999999996</v>
      </c>
      <c r="W112" s="210">
        <v>69.880500000000012</v>
      </c>
      <c r="X112" s="210">
        <v>109.1815</v>
      </c>
      <c r="Y112" s="181">
        <v>730</v>
      </c>
      <c r="Z112" s="181">
        <v>2260</v>
      </c>
      <c r="AA112" s="181">
        <v>305</v>
      </c>
      <c r="AB112" s="181">
        <v>1740</v>
      </c>
      <c r="AC112" s="204">
        <v>310</v>
      </c>
      <c r="AD112" s="204">
        <v>5670</v>
      </c>
      <c r="AE112" s="202">
        <v>0.252</v>
      </c>
      <c r="AF112" s="202">
        <v>4.5730000000000004</v>
      </c>
      <c r="AK112" s="202">
        <v>0</v>
      </c>
      <c r="AL112" s="202">
        <v>1.337</v>
      </c>
      <c r="AQ112" s="202">
        <v>0.252</v>
      </c>
      <c r="AR112" s="202">
        <v>5.8879999999999999</v>
      </c>
      <c r="AW112" s="183">
        <f t="shared" si="9"/>
        <v>0.85152247552747728</v>
      </c>
      <c r="AX112" s="183">
        <f t="shared" si="10"/>
        <v>0.96932494023747184</v>
      </c>
      <c r="AY112" s="183">
        <f t="shared" si="11"/>
        <v>0.87114482711345442</v>
      </c>
      <c r="AZ112" s="183">
        <f t="shared" si="12"/>
        <v>0.9725348337943559</v>
      </c>
      <c r="BA112" s="183">
        <f t="shared" si="13"/>
        <v>0.81604609870735667</v>
      </c>
      <c r="BB112" s="183">
        <f t="shared" si="14"/>
        <v>0.98110779182138519</v>
      </c>
    </row>
    <row r="113" spans="13:54" x14ac:dyDescent="0.25">
      <c r="M113" s="167">
        <v>36.512450236962273</v>
      </c>
      <c r="N113" s="167">
        <v>3.7972602609047219</v>
      </c>
      <c r="O113" s="167">
        <v>33.915442007884238</v>
      </c>
      <c r="P113" s="167">
        <v>3.3994903378671011</v>
      </c>
      <c r="Q113" s="167">
        <v>36.726703308629567</v>
      </c>
      <c r="R113" s="167">
        <v>4.7905804467233342</v>
      </c>
      <c r="S113" s="167">
        <v>126.39249999999998</v>
      </c>
      <c r="T113" s="167">
        <v>66.02600000000001</v>
      </c>
      <c r="U113" s="167">
        <v>44.295000000000002</v>
      </c>
      <c r="V113" s="167">
        <v>76.838499999999996</v>
      </c>
      <c r="W113" s="210">
        <v>68.671500000000009</v>
      </c>
      <c r="X113" s="210">
        <v>83.078499999999991</v>
      </c>
      <c r="Y113" s="181">
        <v>725</v>
      </c>
      <c r="Z113" s="181">
        <v>2230</v>
      </c>
      <c r="AA113" s="181">
        <v>275</v>
      </c>
      <c r="AB113" s="181">
        <v>1710</v>
      </c>
      <c r="AC113" s="204">
        <v>330</v>
      </c>
      <c r="AD113" s="204">
        <v>5895</v>
      </c>
      <c r="AE113" s="202">
        <v>0.249</v>
      </c>
      <c r="AF113" s="202">
        <v>4.4790000000000001</v>
      </c>
      <c r="AK113" s="202">
        <v>0</v>
      </c>
      <c r="AL113" s="202">
        <v>1.37</v>
      </c>
      <c r="AQ113" s="202">
        <v>0.249</v>
      </c>
      <c r="AR113" s="202">
        <v>5.8310000000000004</v>
      </c>
      <c r="AW113" s="183">
        <f t="shared" si="9"/>
        <v>0.85154614352369806</v>
      </c>
      <c r="AX113" s="183">
        <f t="shared" si="10"/>
        <v>0.97124335700031283</v>
      </c>
      <c r="AY113" s="183">
        <f t="shared" si="11"/>
        <v>0.86127249095663883</v>
      </c>
      <c r="AZ113" s="183">
        <f t="shared" si="12"/>
        <v>0.95699751264593858</v>
      </c>
      <c r="BA113" s="183">
        <f t="shared" si="13"/>
        <v>0.82774916190397352</v>
      </c>
      <c r="BB113" s="183">
        <f t="shared" si="14"/>
        <v>0.98610280878713796</v>
      </c>
    </row>
    <row r="114" spans="13:54" x14ac:dyDescent="0.25">
      <c r="M114" s="167">
        <v>38.096430349248692</v>
      </c>
      <c r="N114" s="167">
        <v>3.6879585317422316</v>
      </c>
      <c r="O114" s="167">
        <v>35.748198228394202</v>
      </c>
      <c r="P114" s="167">
        <v>3.2407902701875306</v>
      </c>
      <c r="Q114" s="167">
        <v>36.156970826836812</v>
      </c>
      <c r="R114" s="167">
        <v>4.8859264317681816</v>
      </c>
      <c r="S114" s="167">
        <v>127.07850000000001</v>
      </c>
      <c r="T114" s="167">
        <v>66.222999999999999</v>
      </c>
      <c r="U114" s="167">
        <v>45.248999999999995</v>
      </c>
      <c r="V114" s="167">
        <v>52.596000000000004</v>
      </c>
      <c r="W114" s="210">
        <v>66.403500000000008</v>
      </c>
      <c r="X114" s="210">
        <v>70.747500000000002</v>
      </c>
      <c r="Y114" s="181">
        <v>709.99999999999989</v>
      </c>
      <c r="Z114" s="181">
        <v>2115</v>
      </c>
      <c r="AA114" s="181">
        <v>275</v>
      </c>
      <c r="AB114" s="181">
        <v>1730</v>
      </c>
      <c r="AC114" s="204">
        <v>330</v>
      </c>
      <c r="AD114" s="204">
        <v>6140</v>
      </c>
      <c r="AE114" s="202">
        <v>0.24</v>
      </c>
      <c r="AF114" s="202">
        <v>4.3710000000000004</v>
      </c>
      <c r="AK114" s="202">
        <v>0</v>
      </c>
      <c r="AL114" s="202">
        <v>1.3580000000000001</v>
      </c>
      <c r="AQ114" s="202">
        <v>0.24</v>
      </c>
      <c r="AR114" s="202">
        <v>5.7119999999999997</v>
      </c>
      <c r="AW114" s="183">
        <f t="shared" si="9"/>
        <v>0.84818807316159717</v>
      </c>
      <c r="AX114" s="183">
        <f t="shared" si="10"/>
        <v>0.96963950957788358</v>
      </c>
      <c r="AY114" s="183">
        <f t="shared" si="11"/>
        <v>0.85870681875665489</v>
      </c>
      <c r="AZ114" s="183">
        <f t="shared" si="12"/>
        <v>0.97049471669407983</v>
      </c>
      <c r="BA114" s="183">
        <f t="shared" si="13"/>
        <v>0.83248508148893741</v>
      </c>
      <c r="BB114" s="183">
        <f t="shared" si="14"/>
        <v>0.98860885907855689</v>
      </c>
    </row>
    <row r="115" spans="13:54" x14ac:dyDescent="0.25">
      <c r="M115" s="167">
        <v>38.720373647528291</v>
      </c>
      <c r="N115" s="167">
        <v>3.5910650673503959</v>
      </c>
      <c r="O115" s="167">
        <v>34.69840384379598</v>
      </c>
      <c r="P115" s="167">
        <v>3.1806375392869315</v>
      </c>
      <c r="Q115" s="167">
        <v>36.506784344028645</v>
      </c>
      <c r="R115" s="167">
        <v>4.7559720957615141</v>
      </c>
      <c r="S115" s="167">
        <v>131.1225</v>
      </c>
      <c r="T115" s="167">
        <v>65.264499999999998</v>
      </c>
      <c r="U115" s="167">
        <v>46.039000000000001</v>
      </c>
      <c r="V115" s="167">
        <v>45.5625</v>
      </c>
      <c r="W115" s="210">
        <v>67.162499999999994</v>
      </c>
      <c r="X115" s="210">
        <v>84.734000000000009</v>
      </c>
      <c r="Y115" s="181">
        <v>760</v>
      </c>
      <c r="Z115" s="181">
        <v>2085</v>
      </c>
      <c r="AA115" s="181">
        <v>265</v>
      </c>
      <c r="AB115" s="181">
        <v>1690</v>
      </c>
      <c r="AC115" s="204">
        <v>330</v>
      </c>
      <c r="AD115" s="204">
        <v>6190</v>
      </c>
      <c r="AE115" s="202">
        <v>0.23499999999999999</v>
      </c>
      <c r="AF115" s="202">
        <v>4.3109999999999999</v>
      </c>
      <c r="AK115" s="202">
        <v>0</v>
      </c>
      <c r="AL115" s="202">
        <v>1.3819999999999999</v>
      </c>
      <c r="AQ115" s="202">
        <v>0.23499999999999999</v>
      </c>
      <c r="AR115" s="202">
        <v>5.673</v>
      </c>
      <c r="AW115" s="183">
        <f t="shared" si="9"/>
        <v>0.85285693044446753</v>
      </c>
      <c r="AX115" s="183">
        <f t="shared" si="10"/>
        <v>0.96964815258773973</v>
      </c>
      <c r="AY115" s="183">
        <f t="shared" si="11"/>
        <v>0.85198319181838933</v>
      </c>
      <c r="AZ115" s="183">
        <f t="shared" si="12"/>
        <v>0.97374770427455071</v>
      </c>
      <c r="BA115" s="183">
        <f t="shared" si="13"/>
        <v>0.83089415541497491</v>
      </c>
      <c r="BB115" s="183">
        <f t="shared" si="14"/>
        <v>0.98649600126475478</v>
      </c>
    </row>
    <row r="116" spans="13:54" x14ac:dyDescent="0.25">
      <c r="M116" s="167">
        <v>39.206806154208138</v>
      </c>
      <c r="N116" s="167">
        <v>4.0155519492192564</v>
      </c>
      <c r="O116" s="167">
        <v>32.304208405744689</v>
      </c>
      <c r="P116" s="167">
        <v>3.8022490958323125</v>
      </c>
      <c r="Q116" s="167">
        <v>36.363905907104979</v>
      </c>
      <c r="R116" s="167">
        <v>4.5612825597986841</v>
      </c>
      <c r="S116" s="167">
        <v>130.321</v>
      </c>
      <c r="T116" s="167">
        <v>74.210999999999999</v>
      </c>
      <c r="U116" s="167">
        <v>46.9495</v>
      </c>
      <c r="V116" s="167">
        <v>41.008499999999998</v>
      </c>
      <c r="W116" s="210">
        <v>64.584000000000003</v>
      </c>
      <c r="X116" s="210">
        <v>142.60249999999999</v>
      </c>
      <c r="Y116" s="181">
        <v>720</v>
      </c>
      <c r="Z116" s="181">
        <v>2405</v>
      </c>
      <c r="AA116" s="181">
        <v>270</v>
      </c>
      <c r="AB116" s="181">
        <v>1495</v>
      </c>
      <c r="AC116" s="204">
        <v>350</v>
      </c>
      <c r="AD116" s="204">
        <v>6030</v>
      </c>
      <c r="AE116" s="202">
        <v>0.251</v>
      </c>
      <c r="AF116" s="202">
        <v>4.2130000000000001</v>
      </c>
      <c r="AK116" s="202">
        <v>0</v>
      </c>
      <c r="AL116" s="202">
        <v>1.395</v>
      </c>
      <c r="AQ116" s="202">
        <v>0.251</v>
      </c>
      <c r="AR116" s="202">
        <v>5.585</v>
      </c>
      <c r="AW116" s="183">
        <f t="shared" si="9"/>
        <v>0.84673905501569402</v>
      </c>
      <c r="AX116" s="183">
        <f t="shared" si="10"/>
        <v>0.9700666865385803</v>
      </c>
      <c r="AY116" s="183">
        <f t="shared" si="11"/>
        <v>0.85187072388503526</v>
      </c>
      <c r="AZ116" s="183">
        <f t="shared" si="12"/>
        <v>0.97330190555586127</v>
      </c>
      <c r="BA116" s="183">
        <f t="shared" si="13"/>
        <v>0.84421974798834498</v>
      </c>
      <c r="BB116" s="183">
        <f t="shared" si="14"/>
        <v>0.97689750797981889</v>
      </c>
    </row>
    <row r="117" spans="13:54" x14ac:dyDescent="0.25">
      <c r="M117" s="167">
        <v>37.556641153734745</v>
      </c>
      <c r="N117" s="167">
        <v>4.0909874856626445</v>
      </c>
      <c r="O117" s="167">
        <v>34.34600525826032</v>
      </c>
      <c r="P117" s="167">
        <v>3.2819933500338641</v>
      </c>
      <c r="Q117" s="167">
        <v>36.475108106432032</v>
      </c>
      <c r="R117" s="167">
        <v>4.8229440042109353</v>
      </c>
      <c r="S117" s="167">
        <v>127.09200000000001</v>
      </c>
      <c r="T117" s="167">
        <v>93.406499999999994</v>
      </c>
      <c r="U117" s="167">
        <v>47.222999999999999</v>
      </c>
      <c r="V117" s="167">
        <v>47.098999999999997</v>
      </c>
      <c r="W117" s="210">
        <v>63.1355</v>
      </c>
      <c r="X117" s="210">
        <v>128.012</v>
      </c>
      <c r="Y117" s="181">
        <v>690</v>
      </c>
      <c r="Z117" s="181">
        <v>2600</v>
      </c>
      <c r="AA117" s="181">
        <v>294.99999999999994</v>
      </c>
      <c r="AB117" s="181">
        <v>1515</v>
      </c>
      <c r="AC117" s="204">
        <v>350</v>
      </c>
      <c r="AD117" s="204">
        <v>5680</v>
      </c>
      <c r="AE117" s="202">
        <v>0.26700000000000002</v>
      </c>
      <c r="AF117" s="202">
        <v>4.1719999999999997</v>
      </c>
      <c r="AK117" s="202">
        <v>0</v>
      </c>
      <c r="AL117" s="202">
        <v>1.39</v>
      </c>
      <c r="AQ117" s="202">
        <v>0.26700000000000002</v>
      </c>
      <c r="AR117" s="202">
        <v>5.5419999999999998</v>
      </c>
      <c r="AW117" s="183">
        <f t="shared" si="9"/>
        <v>0.84445815159125293</v>
      </c>
      <c r="AX117" s="183">
        <f t="shared" si="10"/>
        <v>0.96532031091482107</v>
      </c>
      <c r="AY117" s="183">
        <f t="shared" si="11"/>
        <v>0.86201102789701445</v>
      </c>
      <c r="AZ117" s="183">
        <f t="shared" si="12"/>
        <v>0.96984890202221508</v>
      </c>
      <c r="BA117" s="183">
        <f t="shared" si="13"/>
        <v>0.84717967833797869</v>
      </c>
      <c r="BB117" s="183">
        <f t="shared" si="14"/>
        <v>0.97795941192958968</v>
      </c>
    </row>
    <row r="118" spans="13:54" x14ac:dyDescent="0.25">
      <c r="M118" s="167">
        <v>38.295944964010872</v>
      </c>
      <c r="N118" s="167">
        <v>4.18537226320485</v>
      </c>
      <c r="O118" s="167">
        <v>34.673690002022902</v>
      </c>
      <c r="P118" s="167">
        <v>2.9437877898613198</v>
      </c>
      <c r="Q118" s="167">
        <v>36.255295558950465</v>
      </c>
      <c r="R118" s="167">
        <v>4.7085365159707706</v>
      </c>
      <c r="S118" s="167">
        <v>125.32249999999999</v>
      </c>
      <c r="T118" s="167">
        <v>85.633499999999998</v>
      </c>
      <c r="U118" s="167">
        <v>47.447000000000003</v>
      </c>
      <c r="V118" s="167">
        <v>61.270499999999998</v>
      </c>
      <c r="W118" s="210">
        <v>64.182500000000005</v>
      </c>
      <c r="X118" s="210">
        <v>133.46250000000001</v>
      </c>
      <c r="Y118" s="181">
        <v>685</v>
      </c>
      <c r="Z118" s="181">
        <v>2250</v>
      </c>
      <c r="AA118" s="181">
        <v>310</v>
      </c>
      <c r="AB118" s="181">
        <v>1835</v>
      </c>
      <c r="AC118" s="204">
        <v>380</v>
      </c>
      <c r="AD118" s="204">
        <v>5775</v>
      </c>
      <c r="AE118" s="202">
        <v>0.29399999999999998</v>
      </c>
      <c r="AF118" s="202">
        <v>4.1289999999999996</v>
      </c>
      <c r="AK118" s="202">
        <v>0</v>
      </c>
      <c r="AL118" s="202">
        <v>1.3979999999999999</v>
      </c>
      <c r="AQ118" s="202">
        <v>0.29399999999999998</v>
      </c>
      <c r="AR118" s="202">
        <v>5.5060000000000002</v>
      </c>
      <c r="AW118" s="183">
        <f t="shared" si="9"/>
        <v>0.84534244081831622</v>
      </c>
      <c r="AX118" s="183">
        <f t="shared" si="10"/>
        <v>0.96333607134852284</v>
      </c>
      <c r="AY118" s="183">
        <f t="shared" si="11"/>
        <v>0.86726144015756179</v>
      </c>
      <c r="AZ118" s="183">
        <f t="shared" si="12"/>
        <v>0.96768894522168647</v>
      </c>
      <c r="BA118" s="183">
        <f t="shared" si="13"/>
        <v>0.85550421279541633</v>
      </c>
      <c r="BB118" s="183">
        <f t="shared" si="14"/>
        <v>0.97741163627593475</v>
      </c>
    </row>
    <row r="119" spans="13:54" x14ac:dyDescent="0.25">
      <c r="M119" s="167">
        <v>38.243378225282811</v>
      </c>
      <c r="N119" s="167">
        <v>3.8163867786137087</v>
      </c>
      <c r="O119" s="167">
        <v>36.215009884398739</v>
      </c>
      <c r="P119" s="167">
        <v>3.5582232677968859</v>
      </c>
      <c r="Q119" s="167">
        <v>36.045918399197475</v>
      </c>
      <c r="R119" s="167">
        <v>4.5657279081703166</v>
      </c>
      <c r="S119" s="167">
        <v>128.11500000000001</v>
      </c>
      <c r="T119" s="167">
        <v>75.12299999999999</v>
      </c>
      <c r="U119" s="167">
        <v>46.058</v>
      </c>
      <c r="V119" s="167">
        <v>50.278499999999994</v>
      </c>
      <c r="W119" s="210">
        <v>64.694999999999993</v>
      </c>
      <c r="X119" s="210">
        <v>119.91249999999999</v>
      </c>
      <c r="Y119" s="181">
        <v>720</v>
      </c>
      <c r="Z119" s="181">
        <v>2085</v>
      </c>
      <c r="AA119" s="181">
        <v>295</v>
      </c>
      <c r="AB119" s="181">
        <v>1885</v>
      </c>
      <c r="AC119" s="204">
        <v>400</v>
      </c>
      <c r="AD119" s="204">
        <v>5290</v>
      </c>
      <c r="AE119" s="202">
        <v>0.29899999999999999</v>
      </c>
      <c r="AF119" s="202">
        <v>4.117</v>
      </c>
      <c r="AK119" s="202">
        <v>0</v>
      </c>
      <c r="AL119" s="202">
        <v>1.4179999999999999</v>
      </c>
      <c r="AQ119" s="202">
        <v>0.29899999999999999</v>
      </c>
      <c r="AR119" s="202">
        <v>5.5149999999999997</v>
      </c>
      <c r="AW119" s="183">
        <f t="shared" si="9"/>
        <v>0.84894147609699155</v>
      </c>
      <c r="AX119" s="183">
        <f t="shared" si="10"/>
        <v>0.96522281370088647</v>
      </c>
      <c r="AY119" s="183">
        <f t="shared" si="11"/>
        <v>0.86495552076186455</v>
      </c>
      <c r="AZ119" s="183">
        <f t="shared" si="12"/>
        <v>0.97402001830744267</v>
      </c>
      <c r="BA119" s="183">
        <f t="shared" si="13"/>
        <v>0.86077965116904642</v>
      </c>
      <c r="BB119" s="183">
        <f t="shared" si="14"/>
        <v>0.97783466922986273</v>
      </c>
    </row>
    <row r="120" spans="13:54" x14ac:dyDescent="0.25">
      <c r="M120" s="167">
        <v>37.84554837360367</v>
      </c>
      <c r="N120" s="167">
        <v>4.0354366960899544</v>
      </c>
      <c r="O120" s="167">
        <v>35.451793343056181</v>
      </c>
      <c r="P120" s="167">
        <v>2.7948698394792082</v>
      </c>
      <c r="Q120" s="167">
        <v>36.15096041600701</v>
      </c>
      <c r="R120" s="167">
        <v>4.2408706679463766</v>
      </c>
      <c r="S120" s="167">
        <v>121.464</v>
      </c>
      <c r="T120" s="167">
        <v>75.687999999999988</v>
      </c>
      <c r="U120" s="167">
        <v>46.799000000000007</v>
      </c>
      <c r="V120" s="167">
        <v>41.962500000000006</v>
      </c>
      <c r="W120" s="210">
        <v>64.088999999999999</v>
      </c>
      <c r="X120" s="210">
        <v>104.35599999999999</v>
      </c>
      <c r="Y120" s="181">
        <v>700</v>
      </c>
      <c r="Z120" s="181">
        <v>2065</v>
      </c>
      <c r="AA120" s="181">
        <v>275</v>
      </c>
      <c r="AB120" s="181">
        <v>1585</v>
      </c>
      <c r="AC120" s="204">
        <v>410</v>
      </c>
      <c r="AD120" s="204">
        <v>5090</v>
      </c>
      <c r="AE120" s="202">
        <v>0.26300000000000001</v>
      </c>
      <c r="AF120" s="202">
        <v>4.0999999999999996</v>
      </c>
      <c r="AK120" s="202">
        <v>0</v>
      </c>
      <c r="AL120" s="202">
        <v>1.427</v>
      </c>
      <c r="AQ120" s="202">
        <v>0.26300000000000001</v>
      </c>
      <c r="AR120" s="202">
        <v>5.5069999999999997</v>
      </c>
      <c r="AW120" s="183">
        <f t="shared" si="9"/>
        <v>0.85213715999727324</v>
      </c>
      <c r="AX120" s="183">
        <f t="shared" si="10"/>
        <v>0.96464314276531649</v>
      </c>
      <c r="AY120" s="183">
        <f t="shared" si="11"/>
        <v>0.85457071028809917</v>
      </c>
      <c r="AZ120" s="183">
        <f t="shared" si="12"/>
        <v>0.97420807179022251</v>
      </c>
      <c r="BA120" s="183">
        <f t="shared" si="13"/>
        <v>0.86481652179232171</v>
      </c>
      <c r="BB120" s="183">
        <f t="shared" si="14"/>
        <v>0.97990973279459481</v>
      </c>
    </row>
    <row r="121" spans="13:54" x14ac:dyDescent="0.25">
      <c r="M121" s="167">
        <v>37.756685068250391</v>
      </c>
      <c r="N121" s="167">
        <v>3.9926849523725947</v>
      </c>
      <c r="O121" s="167">
        <v>35.106304971006196</v>
      </c>
      <c r="P121" s="167">
        <v>1.5741261113098317</v>
      </c>
      <c r="Q121" s="167">
        <v>36.042909188686707</v>
      </c>
      <c r="R121" s="167">
        <v>4.29389935357902</v>
      </c>
      <c r="S121" s="167">
        <v>118.02850000000001</v>
      </c>
      <c r="T121" s="167">
        <v>71.320999999999998</v>
      </c>
      <c r="U121" s="167">
        <v>44.929499999999997</v>
      </c>
      <c r="V121" s="167">
        <v>50.061000000000007</v>
      </c>
      <c r="W121" s="210">
        <v>64.090999999999994</v>
      </c>
      <c r="X121" s="210">
        <v>86.704999999999998</v>
      </c>
      <c r="Y121" s="181">
        <v>725</v>
      </c>
      <c r="Z121" s="181">
        <v>2020</v>
      </c>
      <c r="AA121" s="181">
        <v>270</v>
      </c>
      <c r="AB121" s="181">
        <v>1410</v>
      </c>
      <c r="AC121" s="204">
        <v>420</v>
      </c>
      <c r="AD121" s="204">
        <v>5110</v>
      </c>
      <c r="AE121" s="202">
        <v>0.26600000000000001</v>
      </c>
      <c r="AF121" s="202">
        <v>4.0030000000000001</v>
      </c>
      <c r="AK121" s="202">
        <v>0</v>
      </c>
      <c r="AL121" s="202">
        <v>1.452</v>
      </c>
      <c r="AQ121" s="202">
        <v>0.26600000000000001</v>
      </c>
      <c r="AR121" s="202">
        <v>5.4359999999999999</v>
      </c>
      <c r="AW121" s="183">
        <f t="shared" si="9"/>
        <v>0.85999465024017574</v>
      </c>
      <c r="AX121" s="183">
        <f t="shared" si="10"/>
        <v>0.96589667487678843</v>
      </c>
      <c r="AY121" s="183">
        <f t="shared" si="11"/>
        <v>0.85733473682205064</v>
      </c>
      <c r="AZ121" s="183">
        <f t="shared" si="12"/>
        <v>0.96571307637146675</v>
      </c>
      <c r="BA121" s="183">
        <f t="shared" si="13"/>
        <v>0.86760547087221207</v>
      </c>
      <c r="BB121" s="183">
        <f t="shared" si="14"/>
        <v>0.98331538927070139</v>
      </c>
    </row>
    <row r="122" spans="13:54" x14ac:dyDescent="0.25">
      <c r="M122" s="167">
        <v>36.856249005867213</v>
      </c>
      <c r="N122" s="167">
        <v>4.0614762383366045</v>
      </c>
      <c r="O122" s="167">
        <v>35.507490391944955</v>
      </c>
      <c r="P122" s="167" t="s">
        <v>53</v>
      </c>
      <c r="Q122" s="167">
        <v>35.980586760832495</v>
      </c>
      <c r="R122" s="167">
        <v>4.5784678812075414</v>
      </c>
      <c r="S122" s="167">
        <v>115.5865</v>
      </c>
      <c r="T122" s="167">
        <v>80.971499999999992</v>
      </c>
      <c r="U122" s="167">
        <v>44.59</v>
      </c>
      <c r="V122" s="167" t="s">
        <v>53</v>
      </c>
      <c r="W122" s="210">
        <v>64.694999999999993</v>
      </c>
      <c r="X122" s="210">
        <v>88.605999999999995</v>
      </c>
      <c r="Y122" s="181">
        <v>720</v>
      </c>
      <c r="Z122" s="181">
        <v>2020</v>
      </c>
      <c r="AA122" s="181">
        <v>280</v>
      </c>
      <c r="AB122" s="181" t="s">
        <v>53</v>
      </c>
      <c r="AC122" s="204">
        <v>430</v>
      </c>
      <c r="AD122" s="204">
        <v>5435</v>
      </c>
      <c r="AE122" s="202">
        <v>0.26600000000000001</v>
      </c>
      <c r="AF122" s="202">
        <v>3.9580000000000002</v>
      </c>
      <c r="AK122" s="202">
        <v>0</v>
      </c>
      <c r="AL122" s="202">
        <v>1.448</v>
      </c>
      <c r="AQ122" s="202">
        <v>0.26600000000000001</v>
      </c>
      <c r="AR122" s="202">
        <v>5.3860000000000001</v>
      </c>
      <c r="AW122" s="183">
        <f t="shared" ref="AW122:AW129" si="15">Y122/(Y122+S122)</f>
        <v>0.86167021606979055</v>
      </c>
      <c r="AX122" s="183">
        <f t="shared" ref="AX122:AX126" si="16">Z122/(Z122+T122)</f>
        <v>0.96145997220809509</v>
      </c>
      <c r="AY122" s="183">
        <f t="shared" ref="AY122:AY127" si="17">AA122/(AA122+U122)</f>
        <v>0.86262669829631222</v>
      </c>
      <c r="AZ122" s="183" t="s">
        <v>53</v>
      </c>
      <c r="BA122" s="183">
        <f t="shared" si="13"/>
        <v>0.86922245019658584</v>
      </c>
      <c r="BB122" s="183">
        <f t="shared" si="14"/>
        <v>0.9839586675805625</v>
      </c>
    </row>
    <row r="123" spans="13:54" x14ac:dyDescent="0.25">
      <c r="M123" s="167">
        <v>39.637009332845921</v>
      </c>
      <c r="N123" s="167">
        <v>2.8616472523069634</v>
      </c>
      <c r="O123" s="167">
        <v>36.05350785445053</v>
      </c>
      <c r="P123" s="170">
        <f>AVERAGE(P6:P121)</f>
        <v>3.4630330303861721</v>
      </c>
      <c r="Q123" s="167">
        <v>36.328906388675492</v>
      </c>
      <c r="R123" s="167">
        <v>4.9866305687000718</v>
      </c>
      <c r="S123" s="167">
        <v>117.6245</v>
      </c>
      <c r="T123" s="167">
        <v>80.257999999999996</v>
      </c>
      <c r="U123" s="167">
        <v>41.966000000000001</v>
      </c>
      <c r="V123" s="170">
        <f>AVERAGE(V6:V121)</f>
        <v>58.89697844827586</v>
      </c>
      <c r="W123" s="210">
        <v>64.569999999999993</v>
      </c>
      <c r="X123" s="210">
        <v>78.426500000000004</v>
      </c>
      <c r="Y123" s="181">
        <v>715</v>
      </c>
      <c r="Z123" s="181">
        <v>1640</v>
      </c>
      <c r="AA123" s="181">
        <v>255</v>
      </c>
      <c r="AB123" s="191">
        <f>AVERAGE(AB6:AB121)</f>
        <v>2942.1982758620688</v>
      </c>
      <c r="AC123" s="204">
        <v>430</v>
      </c>
      <c r="AD123" s="204">
        <v>5255</v>
      </c>
      <c r="AE123" s="202">
        <v>0.26600000000000001</v>
      </c>
      <c r="AF123" s="202">
        <v>4.0330000000000004</v>
      </c>
      <c r="AK123" s="202">
        <v>0</v>
      </c>
      <c r="AL123" s="202">
        <v>1.365</v>
      </c>
      <c r="AQ123" s="202">
        <v>0.26600000000000001</v>
      </c>
      <c r="AR123" s="202">
        <v>5.38</v>
      </c>
      <c r="AW123" s="183">
        <f t="shared" si="15"/>
        <v>0.85873043610895428</v>
      </c>
      <c r="AX123" s="183">
        <f t="shared" si="16"/>
        <v>0.95334537028748012</v>
      </c>
      <c r="AY123" s="183">
        <f t="shared" si="17"/>
        <v>0.85868415912932794</v>
      </c>
      <c r="AZ123" s="192">
        <f>AVERAGE(AZ6:AZ121)</f>
        <v>0.97982234540188717</v>
      </c>
      <c r="BA123" s="183">
        <f t="shared" si="13"/>
        <v>0.86944214165841038</v>
      </c>
      <c r="BB123" s="183">
        <f t="shared" si="14"/>
        <v>0.98529528812293565</v>
      </c>
    </row>
    <row r="124" spans="13:54" x14ac:dyDescent="0.25">
      <c r="M124" s="167">
        <v>40.02244402867376</v>
      </c>
      <c r="N124" s="167">
        <v>3.6470124377217821</v>
      </c>
      <c r="O124" s="167">
        <v>33.835610402789065</v>
      </c>
      <c r="P124" s="167" t="s">
        <v>54</v>
      </c>
      <c r="Q124" s="167">
        <v>36.275022389098638</v>
      </c>
      <c r="R124" s="167">
        <v>4.6777771313893304</v>
      </c>
      <c r="S124" s="167">
        <v>121.69550000000001</v>
      </c>
      <c r="T124" s="167">
        <v>52.597999999999999</v>
      </c>
      <c r="U124" s="167">
        <v>43.081500000000005</v>
      </c>
      <c r="V124" s="167" t="s">
        <v>54</v>
      </c>
      <c r="W124" s="210">
        <v>63.483499999999999</v>
      </c>
      <c r="X124" s="210">
        <v>74.18549999999999</v>
      </c>
      <c r="Y124" s="181">
        <v>730</v>
      </c>
      <c r="Z124" s="181">
        <v>1900</v>
      </c>
      <c r="AA124" s="181">
        <v>245.00000000000003</v>
      </c>
      <c r="AB124" s="181" t="s">
        <v>54</v>
      </c>
      <c r="AC124" s="204">
        <v>430</v>
      </c>
      <c r="AD124" s="204">
        <v>4985</v>
      </c>
      <c r="AE124" s="202">
        <v>0.27400000000000002</v>
      </c>
      <c r="AF124" s="202">
        <v>4.13</v>
      </c>
      <c r="AK124" s="202">
        <v>0</v>
      </c>
      <c r="AL124" s="202">
        <v>1.341</v>
      </c>
      <c r="AQ124" s="202">
        <v>0.27400000000000002</v>
      </c>
      <c r="AR124" s="202">
        <v>5.4530000000000003</v>
      </c>
      <c r="AW124" s="183">
        <f t="shared" si="15"/>
        <v>0.85711383939447838</v>
      </c>
      <c r="AX124" s="183">
        <f t="shared" si="16"/>
        <v>0.97306255563101063</v>
      </c>
      <c r="AY124" s="183">
        <f t="shared" si="17"/>
        <v>0.85045377783717468</v>
      </c>
      <c r="AZ124" s="183" t="s">
        <v>54</v>
      </c>
      <c r="BA124" s="183">
        <f t="shared" si="13"/>
        <v>0.87135638780222646</v>
      </c>
      <c r="BB124" s="183">
        <f t="shared" si="14"/>
        <v>0.98533647362801791</v>
      </c>
    </row>
    <row r="125" spans="13:54" x14ac:dyDescent="0.25">
      <c r="M125" s="167">
        <v>39.404919207999143</v>
      </c>
      <c r="N125" s="167">
        <v>2.6448234636059036</v>
      </c>
      <c r="O125" s="167">
        <v>35.328632768625695</v>
      </c>
      <c r="P125" s="170">
        <f>STDEV(P6:P121)/SQRT(COUNT(P6:P121))</f>
        <v>5.307068150470784E-2</v>
      </c>
      <c r="Q125" s="167">
        <v>36.274613530894314</v>
      </c>
      <c r="R125" s="198" t="s">
        <v>53</v>
      </c>
      <c r="S125" s="167">
        <v>114.297</v>
      </c>
      <c r="T125" s="167">
        <v>55.525500000000001</v>
      </c>
      <c r="U125" s="167">
        <v>43.670999999999999</v>
      </c>
      <c r="V125" s="170">
        <f>STDEV(V6:V121)/SQRT(COUNT(V6:V121))</f>
        <v>1.8112278476165593</v>
      </c>
      <c r="W125" s="210">
        <v>68.222999999999999</v>
      </c>
      <c r="X125" s="210">
        <v>68.790999999999997</v>
      </c>
      <c r="Y125" s="181">
        <v>660</v>
      </c>
      <c r="Z125" s="181">
        <v>1920</v>
      </c>
      <c r="AA125" s="181">
        <v>234.99999999999994</v>
      </c>
      <c r="AB125" s="191">
        <f>STDEV(AB6:AB121)/SQRT(COUNT(AB6:AB121))</f>
        <v>64.815049083374916</v>
      </c>
      <c r="AC125" s="204">
        <v>470</v>
      </c>
      <c r="AD125" s="204">
        <v>4860</v>
      </c>
      <c r="AE125" s="202">
        <v>0.27900000000000003</v>
      </c>
      <c r="AF125" s="202">
        <v>4.1989999999999998</v>
      </c>
      <c r="AK125" s="202">
        <v>0</v>
      </c>
      <c r="AL125" s="202">
        <v>1.35</v>
      </c>
      <c r="AQ125" s="202">
        <v>0.27900000000000003</v>
      </c>
      <c r="AR125" s="202">
        <v>5.5279999999999996</v>
      </c>
      <c r="AW125" s="183">
        <f t="shared" si="15"/>
        <v>0.85238609990739989</v>
      </c>
      <c r="AX125" s="183">
        <f t="shared" si="16"/>
        <v>0.97189330130134999</v>
      </c>
      <c r="AY125" s="183">
        <f t="shared" si="17"/>
        <v>0.84328832207154669</v>
      </c>
      <c r="AZ125" s="192">
        <f>STDEV(AZ6:AZ121)/SQRT(COUNT(AZ6:AZ121))</f>
        <v>5.9388083904874593E-4</v>
      </c>
      <c r="BA125" s="183">
        <f t="shared" si="13"/>
        <v>0.87324398994468844</v>
      </c>
      <c r="BB125" s="183">
        <f t="shared" si="14"/>
        <v>0.98604302759033602</v>
      </c>
    </row>
    <row r="126" spans="13:54" x14ac:dyDescent="0.25">
      <c r="M126" s="167">
        <v>38.594389839119941</v>
      </c>
      <c r="N126" s="167">
        <v>2.0200919810600428</v>
      </c>
      <c r="O126" s="167">
        <v>35.734285372206607</v>
      </c>
      <c r="P126" s="7" t="s">
        <v>213</v>
      </c>
      <c r="Q126" s="167">
        <v>34.083572549740595</v>
      </c>
      <c r="R126" s="170">
        <f>AVERAGE(R6:R124)</f>
        <v>3.127484303204767</v>
      </c>
      <c r="S126" s="167">
        <v>111.536</v>
      </c>
      <c r="T126" s="167">
        <v>33.534499999999994</v>
      </c>
      <c r="U126" s="167">
        <v>50.282499999999999</v>
      </c>
      <c r="W126" s="210" t="s">
        <v>53</v>
      </c>
      <c r="X126" s="210">
        <v>64.522999999999996</v>
      </c>
      <c r="Y126" s="181">
        <v>615.00000000000011</v>
      </c>
      <c r="Z126" s="181">
        <v>1590</v>
      </c>
      <c r="AA126" s="181">
        <v>325</v>
      </c>
      <c r="AC126" s="204" t="s">
        <v>53</v>
      </c>
      <c r="AD126" s="204">
        <v>4810</v>
      </c>
      <c r="AE126" s="202">
        <v>0.28599999999999998</v>
      </c>
      <c r="AF126" s="202">
        <v>4.1440000000000001</v>
      </c>
      <c r="AK126" s="202">
        <v>0</v>
      </c>
      <c r="AL126" s="202">
        <v>1.304</v>
      </c>
      <c r="AQ126" s="202">
        <v>0.28599999999999998</v>
      </c>
      <c r="AR126" s="202">
        <v>5.4249999999999998</v>
      </c>
      <c r="AW126" s="183">
        <f t="shared" si="15"/>
        <v>0.84648248675908699</v>
      </c>
      <c r="AX126" s="183">
        <f t="shared" si="16"/>
        <v>0.97934475676371524</v>
      </c>
      <c r="AY126" s="183">
        <f t="shared" si="17"/>
        <v>0.86601426925049785</v>
      </c>
      <c r="AZ126" s="190" t="s">
        <v>88</v>
      </c>
      <c r="BA126" s="183" t="s">
        <v>53</v>
      </c>
      <c r="BB126" s="183">
        <f t="shared" si="14"/>
        <v>0.98676321765227082</v>
      </c>
    </row>
    <row r="127" spans="13:54" x14ac:dyDescent="0.25">
      <c r="M127" s="167">
        <v>38.153271828559753</v>
      </c>
      <c r="N127" s="167" t="s">
        <v>53</v>
      </c>
      <c r="O127" s="167" t="s">
        <v>53</v>
      </c>
      <c r="P127" s="166">
        <v>42941</v>
      </c>
      <c r="Q127" s="198" t="s">
        <v>53</v>
      </c>
      <c r="R127" s="198" t="s">
        <v>54</v>
      </c>
      <c r="S127" s="167">
        <v>121.86349999999999</v>
      </c>
      <c r="T127" s="167" t="s">
        <v>53</v>
      </c>
      <c r="U127" s="167">
        <v>49.310500000000005</v>
      </c>
      <c r="W127" s="211">
        <f>AVERAGE(W6:W125)</f>
        <v>72.772608333333366</v>
      </c>
      <c r="X127" s="210">
        <v>45.04</v>
      </c>
      <c r="Y127" s="181">
        <v>665</v>
      </c>
      <c r="Z127" s="181" t="s">
        <v>53</v>
      </c>
      <c r="AA127" s="181">
        <v>280</v>
      </c>
      <c r="AC127" s="212">
        <f>AVERAGE(AC6:AC125)</f>
        <v>403.83333333333331</v>
      </c>
      <c r="AD127" s="204">
        <v>2845</v>
      </c>
      <c r="AE127" s="202">
        <v>0.27600000000000002</v>
      </c>
      <c r="AF127" s="202">
        <v>4.032</v>
      </c>
      <c r="AK127" s="202">
        <v>0</v>
      </c>
      <c r="AL127" s="202">
        <v>1.25</v>
      </c>
      <c r="AQ127" s="202">
        <v>0.27600000000000002</v>
      </c>
      <c r="AR127" s="202">
        <v>5.2629999999999999</v>
      </c>
      <c r="AW127" s="183">
        <f t="shared" si="15"/>
        <v>0.84512752211787689</v>
      </c>
      <c r="AX127" s="183" t="s">
        <v>53</v>
      </c>
      <c r="AY127" s="183">
        <f t="shared" si="17"/>
        <v>0.85026137945798874</v>
      </c>
      <c r="AZ127" s="183"/>
      <c r="BA127" s="192">
        <f>AVERAGE(BA6:BA125)</f>
        <v>0.84335986458980172</v>
      </c>
      <c r="BB127" s="183">
        <f t="shared" si="14"/>
        <v>0.98441544061673891</v>
      </c>
    </row>
    <row r="128" spans="13:54" x14ac:dyDescent="0.25">
      <c r="M128" s="167">
        <v>35.221100636905348</v>
      </c>
      <c r="N128" s="170">
        <f>AVERAGE(N6:N126)</f>
        <v>3.4253091411015415</v>
      </c>
      <c r="O128" s="170">
        <f>AVERAGE(O6:O126)</f>
        <v>40.462551049132067</v>
      </c>
      <c r="P128" s="167">
        <v>4.3</v>
      </c>
      <c r="Q128" s="170">
        <f>AVERAGE(Q6:Q126)</f>
        <v>40.63573285268172</v>
      </c>
      <c r="R128" s="170">
        <f>STDEV(R6:R124)/SQRT(COUNT(R6:R124))</f>
        <v>7.5374500418955118E-2</v>
      </c>
      <c r="S128" s="167">
        <v>119.74250000000001</v>
      </c>
      <c r="T128" s="170">
        <f>AVERAGE(T6:T126)</f>
        <v>80.690342975206562</v>
      </c>
      <c r="U128" s="167" t="s">
        <v>53</v>
      </c>
      <c r="W128" s="210" t="s">
        <v>54</v>
      </c>
      <c r="X128" s="210" t="s">
        <v>53</v>
      </c>
      <c r="Y128" s="181">
        <v>620</v>
      </c>
      <c r="Z128" s="191">
        <f>AVERAGE(Z6:Z126)</f>
        <v>2794.2148760330579</v>
      </c>
      <c r="AA128" s="181" t="s">
        <v>53</v>
      </c>
      <c r="AC128" s="204" t="s">
        <v>54</v>
      </c>
      <c r="AD128" s="204" t="s">
        <v>53</v>
      </c>
      <c r="AE128" s="202">
        <v>0.26100000000000001</v>
      </c>
      <c r="AF128" s="202">
        <v>3.8620000000000001</v>
      </c>
      <c r="AK128" s="202">
        <v>0</v>
      </c>
      <c r="AL128" s="202">
        <v>1.165</v>
      </c>
      <c r="AQ128" s="202">
        <v>0.26100000000000001</v>
      </c>
      <c r="AR128" s="202">
        <v>5.0090000000000003</v>
      </c>
      <c r="AW128" s="183">
        <f t="shared" si="15"/>
        <v>0.83812948424620726</v>
      </c>
      <c r="AX128" s="192">
        <f>AVERAGE(AX6:AX126)</f>
        <v>0.97179301171636234</v>
      </c>
      <c r="AY128" s="183" t="s">
        <v>53</v>
      </c>
      <c r="AZ128" s="183"/>
      <c r="BA128" s="183" t="s">
        <v>54</v>
      </c>
      <c r="BB128" s="183" t="s">
        <v>53</v>
      </c>
    </row>
    <row r="129" spans="13:54" x14ac:dyDescent="0.25">
      <c r="M129" s="167">
        <v>13.461913265438106</v>
      </c>
      <c r="N129" s="167" t="s">
        <v>54</v>
      </c>
      <c r="O129" s="167" t="s">
        <v>54</v>
      </c>
      <c r="P129" s="167">
        <v>4.3</v>
      </c>
      <c r="Q129" s="198" t="s">
        <v>54</v>
      </c>
      <c r="R129" s="7" t="s">
        <v>213</v>
      </c>
      <c r="S129" s="167">
        <v>73.216499999999996</v>
      </c>
      <c r="T129" s="167" t="s">
        <v>54</v>
      </c>
      <c r="U129" s="170">
        <f>AVERAGE(U6:U127)</f>
        <v>55.562520491803276</v>
      </c>
      <c r="W129" s="211">
        <f>STDEV(W6:W125)/SQRT(COUNT(W6:W125))</f>
        <v>0.99173242873037293</v>
      </c>
      <c r="X129" s="211">
        <f>AVERAGE(X6:X127)</f>
        <v>81.393651639344228</v>
      </c>
      <c r="Y129" s="181">
        <v>425</v>
      </c>
      <c r="Z129" s="181" t="s">
        <v>54</v>
      </c>
      <c r="AA129" s="191">
        <f>AVERAGE(AA6:AA127)</f>
        <v>296.80327868852459</v>
      </c>
      <c r="AC129" s="212">
        <f>STDEV(AC6:AC125)/SQRT(COUNT(AC6:AC125))</f>
        <v>7.9089561448769823</v>
      </c>
      <c r="AD129" s="212">
        <f>AVERAGE(AD6:AD127)</f>
        <v>5924.5081967213118</v>
      </c>
      <c r="AE129" s="202">
        <v>0.253</v>
      </c>
      <c r="AF129" s="202">
        <v>3.899</v>
      </c>
      <c r="AK129" s="202">
        <v>0</v>
      </c>
      <c r="AL129" s="202">
        <v>1.196</v>
      </c>
      <c r="AQ129" s="202">
        <v>0.253</v>
      </c>
      <c r="AR129" s="202">
        <v>5.0750000000000002</v>
      </c>
      <c r="AW129" s="183">
        <f t="shared" si="15"/>
        <v>0.85304280368072916</v>
      </c>
      <c r="AX129" s="183" t="s">
        <v>54</v>
      </c>
      <c r="AY129" s="192">
        <f>AVERAGE(AY6:AY127)</f>
        <v>0.84036299450714891</v>
      </c>
      <c r="AZ129" s="183"/>
      <c r="BA129" s="192">
        <f>STDEV(BA6:BA125)/SQRT(COUNT(BA6:BA125))</f>
        <v>3.1205505918515892E-3</v>
      </c>
      <c r="BB129" s="192">
        <f>AVERAGE(BB6:BB127)</f>
        <v>0.9864564581197286</v>
      </c>
    </row>
    <row r="130" spans="13:54" x14ac:dyDescent="0.25">
      <c r="M130" s="167" t="s">
        <v>53</v>
      </c>
      <c r="N130" s="170">
        <f>STDEV(N6:N126)/SQRT(COUNT(N6:N126))</f>
        <v>3.9655676735897254E-2</v>
      </c>
      <c r="O130" s="170">
        <f>STDEV(O6:O126)/SQRT(COUNT(O6:O126))</f>
        <v>0.83665689846886149</v>
      </c>
      <c r="P130" s="166">
        <v>42942</v>
      </c>
      <c r="Q130" s="170">
        <f>STDEV(Q6:Q126)/SQRT(COUNT(Q6:Q126))</f>
        <v>0.99516033088038292</v>
      </c>
      <c r="R130" s="174">
        <v>42991</v>
      </c>
      <c r="S130" s="167" t="s">
        <v>53</v>
      </c>
      <c r="T130" s="170">
        <f>STDEV(T6:T126)/SQRT(COUNT(T6:T126))</f>
        <v>1.2011762515098601</v>
      </c>
      <c r="U130" s="167" t="s">
        <v>54</v>
      </c>
      <c r="X130" s="210" t="s">
        <v>54</v>
      </c>
      <c r="Y130" s="181" t="s">
        <v>53</v>
      </c>
      <c r="Z130" s="191">
        <f>STDEV(Z6:Z126)/SQRT(COUNT(Z6:Z126))</f>
        <v>40.189333601665339</v>
      </c>
      <c r="AA130" s="181" t="s">
        <v>54</v>
      </c>
      <c r="AD130" s="204" t="s">
        <v>54</v>
      </c>
      <c r="AE130" s="202">
        <v>0.248</v>
      </c>
      <c r="AF130" s="202">
        <v>3.8679999999999999</v>
      </c>
      <c r="AK130" s="202">
        <v>0</v>
      </c>
      <c r="AL130" s="202">
        <v>1.02</v>
      </c>
      <c r="AQ130" s="202">
        <v>0.248</v>
      </c>
      <c r="AR130" s="202">
        <v>4.8659999999999997</v>
      </c>
      <c r="AW130" s="183" t="s">
        <v>53</v>
      </c>
      <c r="AX130" s="192">
        <f>STDEV(AX6:AX126)/SQRT(COUNT(AX6:AX126))</f>
        <v>3.6550384216440477E-4</v>
      </c>
      <c r="AY130" s="183" t="s">
        <v>54</v>
      </c>
      <c r="AZ130" s="183"/>
      <c r="BA130" s="190" t="s">
        <v>88</v>
      </c>
      <c r="BB130" s="183" t="s">
        <v>54</v>
      </c>
    </row>
    <row r="131" spans="13:54" x14ac:dyDescent="0.25">
      <c r="M131" s="170">
        <f>AVERAGE(M6:M129)</f>
        <v>38.704098249670778</v>
      </c>
      <c r="N131" s="7" t="s">
        <v>213</v>
      </c>
      <c r="O131" s="7" t="s">
        <v>213</v>
      </c>
      <c r="P131" s="167">
        <v>2.8</v>
      </c>
      <c r="Q131" s="7" t="s">
        <v>213</v>
      </c>
      <c r="R131" s="198">
        <v>3</v>
      </c>
      <c r="S131" s="170">
        <f>AVERAGE(S6:S129)</f>
        <v>115.01204435483868</v>
      </c>
      <c r="U131" s="170">
        <f>STDEV(U6:U127)/SQRT(COUNT(U6:U127))</f>
        <v>0.97626905443325862</v>
      </c>
      <c r="X131" s="211">
        <f>STDEV(X6:X127)/SQRT(COUNT(X6:X127))</f>
        <v>2.2588537661179897</v>
      </c>
      <c r="Y131" s="191">
        <f>AVERAGE(Y6:Y129)</f>
        <v>720.76612903225805</v>
      </c>
      <c r="AA131" s="191">
        <f>STDEV(AA6:AA127)/SQRT(COUNT(AA6:AA127))</f>
        <v>4.7194943363654147</v>
      </c>
      <c r="AD131" s="212">
        <f>STDEV(AD6:AD127)/SQRT(COUNT(AD6:AD127))</f>
        <v>73.785804685085253</v>
      </c>
      <c r="AE131" s="202">
        <v>0.253</v>
      </c>
      <c r="AF131" s="202">
        <v>3.7320000000000002</v>
      </c>
      <c r="AK131" s="202">
        <v>0</v>
      </c>
      <c r="AL131" s="202">
        <v>1.04</v>
      </c>
      <c r="AQ131" s="202">
        <v>0.253</v>
      </c>
      <c r="AR131" s="202">
        <v>4.7489999999999997</v>
      </c>
      <c r="AW131" s="192">
        <f>AVERAGE(AW6:AW129)</f>
        <v>0.86255484879219513</v>
      </c>
      <c r="AX131" s="190" t="s">
        <v>88</v>
      </c>
      <c r="AY131" s="192">
        <f>STDEV(AY6:AY127)/SQRT(COUNT(AY6:AY127))</f>
        <v>2.7665522281235732E-3</v>
      </c>
      <c r="AZ131" s="183"/>
      <c r="BA131" s="204"/>
      <c r="BB131" s="192">
        <f>STDEV(BB6:BB127)/SQRT(COUNT(BB6:BB127))</f>
        <v>3.4995471821988339E-4</v>
      </c>
    </row>
    <row r="132" spans="13:54" x14ac:dyDescent="0.25">
      <c r="M132" s="167" t="s">
        <v>54</v>
      </c>
      <c r="N132" s="166">
        <v>42864</v>
      </c>
      <c r="O132" s="166">
        <v>42934</v>
      </c>
      <c r="P132" s="167">
        <v>2.8</v>
      </c>
      <c r="Q132" s="174">
        <v>42989</v>
      </c>
      <c r="R132" s="198">
        <v>2.9</v>
      </c>
      <c r="S132" s="167" t="s">
        <v>54</v>
      </c>
      <c r="Y132" s="181" t="s">
        <v>54</v>
      </c>
      <c r="AE132" s="202">
        <v>0.27400000000000002</v>
      </c>
      <c r="AF132" s="202">
        <v>3.6030000000000002</v>
      </c>
      <c r="AK132" s="202">
        <v>0</v>
      </c>
      <c r="AL132" s="202">
        <v>0.96299999999999997</v>
      </c>
      <c r="AQ132" s="202">
        <v>0.27400000000000002</v>
      </c>
      <c r="AR132" s="202">
        <v>4.5419999999999998</v>
      </c>
      <c r="AW132" s="183" t="s">
        <v>54</v>
      </c>
      <c r="AX132" s="183"/>
      <c r="AY132" s="190" t="s">
        <v>88</v>
      </c>
      <c r="AZ132" s="183"/>
      <c r="BA132" s="183"/>
      <c r="BB132" s="190" t="s">
        <v>88</v>
      </c>
    </row>
    <row r="133" spans="13:54" x14ac:dyDescent="0.25">
      <c r="M133" s="170">
        <f>STDEV(M6:M129)/SQRT(COUNT(M6:M129))</f>
        <v>0.38311739095133768</v>
      </c>
      <c r="N133" s="167">
        <v>3.3</v>
      </c>
      <c r="O133" s="167">
        <v>41.8</v>
      </c>
      <c r="P133" s="6" t="s">
        <v>214</v>
      </c>
      <c r="Q133" s="198">
        <v>47</v>
      </c>
      <c r="R133" s="174">
        <v>42992</v>
      </c>
      <c r="S133" s="170">
        <f>STDEV(S6:S129)/SQRT(COUNT(S6:S129))</f>
        <v>1.2505342838364262</v>
      </c>
      <c r="Y133" s="191">
        <f>STDEV(Y6:Y129)/SQRT(COUNT(Y6:Y129))</f>
        <v>5.2291586606061964</v>
      </c>
      <c r="AE133" s="206" t="s">
        <v>888</v>
      </c>
      <c r="AF133" s="202">
        <v>3.6120000000000001</v>
      </c>
      <c r="AG133" s="208"/>
      <c r="AK133" s="206" t="s">
        <v>888</v>
      </c>
      <c r="AL133" s="202">
        <v>0.96099999999999997</v>
      </c>
      <c r="AM133" s="208"/>
      <c r="AQ133" s="206" t="s">
        <v>888</v>
      </c>
      <c r="AR133" s="202">
        <v>4.5510000000000002</v>
      </c>
      <c r="AS133" s="208"/>
      <c r="AW133" s="192">
        <f>STDEV(AW6:AW129)/SQRT(COUNT(AW6:AW129))</f>
        <v>1.1012737196721474E-3</v>
      </c>
      <c r="AX133" s="183"/>
      <c r="AY133" s="183"/>
      <c r="AZ133" s="183"/>
      <c r="BA133" s="183"/>
      <c r="BB133" s="183"/>
    </row>
    <row r="134" spans="13:54" x14ac:dyDescent="0.25">
      <c r="M134" s="7" t="s">
        <v>213</v>
      </c>
      <c r="N134" s="167">
        <v>2.5</v>
      </c>
      <c r="O134" s="167">
        <v>40.799999999999997</v>
      </c>
      <c r="P134" s="167">
        <f>AVERAGE(P128:P129,P131:P132)</f>
        <v>3.55</v>
      </c>
      <c r="Q134" s="198">
        <v>39.799999999999997</v>
      </c>
      <c r="R134" s="198">
        <v>3.9</v>
      </c>
      <c r="AE134" s="207">
        <f>AVERAGE(AE59:AE132)</f>
        <v>0.29152702702702693</v>
      </c>
      <c r="AF134" s="202">
        <v>3.4790000000000001</v>
      </c>
      <c r="AK134" s="207">
        <f>AVERAGE(AK59:AK132)</f>
        <v>0</v>
      </c>
      <c r="AL134" s="202">
        <v>0.92800000000000005</v>
      </c>
      <c r="AQ134" s="207">
        <f>AVERAGE(AQ59:AQ132)</f>
        <v>0.29152702702702693</v>
      </c>
      <c r="AR134" s="202">
        <v>4.3879999999999999</v>
      </c>
      <c r="AW134" s="190" t="s">
        <v>88</v>
      </c>
      <c r="AX134" s="183"/>
      <c r="AY134" s="183"/>
      <c r="AZ134" s="183"/>
      <c r="BA134" s="183"/>
      <c r="BB134" s="183"/>
    </row>
    <row r="135" spans="13:54" x14ac:dyDescent="0.25">
      <c r="M135" s="166">
        <v>42857</v>
      </c>
      <c r="N135" s="166">
        <v>42865</v>
      </c>
      <c r="O135" s="166">
        <v>42935</v>
      </c>
      <c r="P135" s="169" t="s">
        <v>215</v>
      </c>
      <c r="Q135" s="174">
        <v>42990</v>
      </c>
      <c r="R135" s="198">
        <v>2.9</v>
      </c>
      <c r="AE135" s="202" t="s">
        <v>53</v>
      </c>
      <c r="AF135" s="202">
        <v>3.5230000000000001</v>
      </c>
      <c r="AG135" s="208"/>
      <c r="AK135" s="202" t="s">
        <v>53</v>
      </c>
      <c r="AL135" s="202">
        <v>0.99099999999999999</v>
      </c>
      <c r="AM135" s="208"/>
      <c r="AQ135" s="202" t="s">
        <v>53</v>
      </c>
      <c r="AR135" s="202">
        <v>4.4950000000000001</v>
      </c>
      <c r="AS135" s="208"/>
      <c r="AW135" s="183"/>
      <c r="AX135" s="183"/>
      <c r="AY135" s="183"/>
      <c r="AZ135" s="183"/>
      <c r="BA135" s="183"/>
      <c r="BB135" s="183"/>
    </row>
    <row r="136" spans="13:54" x14ac:dyDescent="0.25">
      <c r="M136" s="167">
        <v>35.9</v>
      </c>
      <c r="N136" s="167">
        <v>5.9</v>
      </c>
      <c r="O136" s="167">
        <v>39.35</v>
      </c>
      <c r="P136" s="167">
        <f>STDEV(P128:P129,P131:P132)/SQRT(4)</f>
        <v>0.43301270189221863</v>
      </c>
      <c r="Q136" s="198">
        <v>40.6</v>
      </c>
      <c r="R136" s="6" t="s">
        <v>214</v>
      </c>
      <c r="AE136" s="208">
        <f>AVERAGE(AE20,AE38,AE58,AE134)</f>
        <v>0.21747852671473994</v>
      </c>
      <c r="AF136" s="202">
        <v>2.839</v>
      </c>
      <c r="AK136" s="208">
        <f>AVERAGE(AK20,AK38,AK58,AK134)</f>
        <v>0</v>
      </c>
      <c r="AL136" s="202">
        <v>0.77300000000000002</v>
      </c>
      <c r="AQ136" s="208">
        <f>AVERAGE(AQ20,AQ38,AQ58,AQ134)</f>
        <v>0.21747852671473994</v>
      </c>
      <c r="AR136" s="202">
        <v>3.593</v>
      </c>
      <c r="AW136" s="183"/>
      <c r="AX136" s="183"/>
      <c r="AY136" s="183"/>
      <c r="AZ136" s="183"/>
      <c r="BA136" s="183"/>
      <c r="BB136" s="183"/>
    </row>
    <row r="137" spans="13:54" x14ac:dyDescent="0.25">
      <c r="M137" s="167">
        <v>39.5</v>
      </c>
      <c r="N137" s="167">
        <v>4.0999999999999996</v>
      </c>
      <c r="O137" s="167">
        <v>38.4</v>
      </c>
      <c r="Q137" s="198">
        <v>38.9</v>
      </c>
      <c r="R137" s="198">
        <f>AVERAGE(R131:R132,R134:R135)</f>
        <v>3.1750000000000003</v>
      </c>
      <c r="AE137" s="202" t="s">
        <v>54</v>
      </c>
      <c r="AF137" s="202">
        <v>2.3889999999999998</v>
      </c>
      <c r="AK137" s="202" t="s">
        <v>54</v>
      </c>
      <c r="AL137" s="202">
        <v>0.44700000000000001</v>
      </c>
      <c r="AQ137" s="202" t="s">
        <v>54</v>
      </c>
      <c r="AR137" s="202">
        <v>2.8210000000000002</v>
      </c>
      <c r="AW137" s="183"/>
      <c r="AX137" s="183"/>
      <c r="AY137" s="183"/>
      <c r="AZ137" s="183"/>
      <c r="BA137" s="183"/>
      <c r="BB137" s="183"/>
    </row>
    <row r="138" spans="13:54" x14ac:dyDescent="0.25">
      <c r="M138" s="166">
        <v>42858</v>
      </c>
      <c r="N138" s="6" t="s">
        <v>214</v>
      </c>
      <c r="O138" s="6" t="s">
        <v>214</v>
      </c>
      <c r="Q138" s="6" t="s">
        <v>214</v>
      </c>
      <c r="R138" s="169" t="s">
        <v>215</v>
      </c>
      <c r="AE138" s="208">
        <f>STDEV(AE20,AE38,AE58,AE134)/SQRT(COUNT(AE20,AE38,AE58,AE134))</f>
        <v>2.9558620746537857E-2</v>
      </c>
      <c r="AF138" s="202">
        <v>2.9849999999999999</v>
      </c>
      <c r="AK138" s="208">
        <f>STDEV(AK20,AK38,AK58,AK134)/SQRT(COUNT(AK20,AK38,AK58,AK134))</f>
        <v>0</v>
      </c>
      <c r="AL138" s="202">
        <v>0.73199999999999998</v>
      </c>
      <c r="AQ138" s="208">
        <f>STDEV(AQ20,AQ38,AQ58,AQ134)/SQRT(COUNT(AQ20,AQ38,AQ58,AQ134))</f>
        <v>2.9558620746537857E-2</v>
      </c>
      <c r="AR138" s="202">
        <v>3.6970000000000001</v>
      </c>
      <c r="AW138" s="183"/>
      <c r="AX138" s="183"/>
      <c r="AY138" s="183"/>
      <c r="AZ138" s="183"/>
      <c r="BA138" s="183"/>
      <c r="BB138" s="183"/>
    </row>
    <row r="139" spans="13:54" x14ac:dyDescent="0.25">
      <c r="M139" s="167">
        <v>39.4</v>
      </c>
      <c r="N139" s="167">
        <f>AVERAGE(N133:N134,N136:N137)</f>
        <v>3.9499999999999997</v>
      </c>
      <c r="O139" s="167">
        <f>AVERAGE(O133:O134,O136:O137)</f>
        <v>40.087499999999999</v>
      </c>
      <c r="Q139" s="198">
        <f>AVERAGE(Q133:Q134,Q136:Q137)</f>
        <v>41.575000000000003</v>
      </c>
      <c r="R139" s="198">
        <f>STDEV(R131:R132,R134:R135)/SQRT(4)</f>
        <v>0.24281337140555706</v>
      </c>
      <c r="AE139" s="209" t="s">
        <v>75</v>
      </c>
      <c r="AF139" s="202">
        <v>3.0379999999999998</v>
      </c>
      <c r="AK139" s="209" t="s">
        <v>75</v>
      </c>
      <c r="AL139" s="202">
        <v>0.74399999999999999</v>
      </c>
      <c r="AQ139" s="209" t="s">
        <v>75</v>
      </c>
      <c r="AR139" s="202">
        <v>3.762</v>
      </c>
      <c r="AW139" s="183"/>
      <c r="AX139" s="183"/>
      <c r="AY139" s="183"/>
      <c r="AZ139" s="183"/>
      <c r="BA139" s="183"/>
      <c r="BB139" s="183"/>
    </row>
    <row r="140" spans="13:54" x14ac:dyDescent="0.25">
      <c r="M140" s="167">
        <v>40.9</v>
      </c>
      <c r="N140" s="169" t="s">
        <v>215</v>
      </c>
      <c r="O140" s="169" t="s">
        <v>215</v>
      </c>
      <c r="Q140" s="169" t="s">
        <v>215</v>
      </c>
      <c r="AF140" s="206" t="s">
        <v>950</v>
      </c>
      <c r="AL140" s="206" t="s">
        <v>950</v>
      </c>
      <c r="AR140" s="206" t="s">
        <v>950</v>
      </c>
      <c r="AW140" s="183"/>
      <c r="AX140" s="183"/>
      <c r="AY140" s="183"/>
      <c r="AZ140" s="183"/>
      <c r="BA140" s="183"/>
      <c r="BB140" s="183"/>
    </row>
    <row r="141" spans="13:54" x14ac:dyDescent="0.25">
      <c r="M141" s="6" t="s">
        <v>214</v>
      </c>
      <c r="N141" s="167">
        <f>STDEV(N133:N134,N136:N137)/SQRT(4)</f>
        <v>0.72743842809317405</v>
      </c>
      <c r="O141" s="167">
        <f>STDEV(O133:O134,O136:O137)/SQRT(4)</f>
        <v>0.75453490089370001</v>
      </c>
      <c r="Q141" s="198">
        <f>STDEV(Q133:Q134,Q136:Q137)/SQRT(4)</f>
        <v>1.8413649828320298</v>
      </c>
      <c r="AF141" s="207">
        <f>AVERAGE(AF76:AF139)</f>
        <v>4.3839375000000009</v>
      </c>
      <c r="AL141" s="207">
        <f>AVERAGE(AL76:AL139)</f>
        <v>1.1927812500000001</v>
      </c>
      <c r="AR141" s="207">
        <f>AVERAGE(AR76:AR139)</f>
        <v>5.5568437499999996</v>
      </c>
      <c r="AW141" s="183"/>
      <c r="AX141" s="183"/>
      <c r="AY141" s="183"/>
      <c r="AZ141" s="183"/>
      <c r="BA141" s="183"/>
      <c r="BB141" s="183"/>
    </row>
    <row r="142" spans="13:54" x14ac:dyDescent="0.25">
      <c r="M142" s="167">
        <f>AVERAGE(M136:M137,M139:M140)</f>
        <v>38.925000000000004</v>
      </c>
      <c r="AF142" s="202" t="s">
        <v>53</v>
      </c>
      <c r="AL142" s="202" t="s">
        <v>53</v>
      </c>
      <c r="AR142" s="202" t="s">
        <v>53</v>
      </c>
      <c r="AW142" s="183"/>
      <c r="AX142" s="183"/>
      <c r="AY142" s="183"/>
      <c r="AZ142" s="183"/>
      <c r="BA142" s="183"/>
      <c r="BB142" s="183"/>
    </row>
    <row r="143" spans="13:54" x14ac:dyDescent="0.25">
      <c r="M143" s="169" t="s">
        <v>215</v>
      </c>
      <c r="AF143" s="208">
        <f>AVERAGE(AF16,AF55,AF75,AF141)</f>
        <v>4.9686686754769473</v>
      </c>
      <c r="AL143" s="208">
        <f>AVERAGE(AL16,AL55,AL75,AL141)</f>
        <v>1.1638964253775834</v>
      </c>
      <c r="AR143" s="208">
        <f>AVERAGE(AR16,AR55,AR75,AR141)</f>
        <v>6.111662090123211</v>
      </c>
      <c r="AW143" s="183"/>
      <c r="AX143" s="183"/>
      <c r="AY143" s="183"/>
      <c r="AZ143" s="183"/>
      <c r="BA143" s="183"/>
      <c r="BB143" s="183"/>
    </row>
    <row r="144" spans="13:54" x14ac:dyDescent="0.25">
      <c r="M144" s="167">
        <f>STDEV(M136:M137,M139:M140)/SQRT(4)</f>
        <v>1.0648747970223229</v>
      </c>
      <c r="AF144" s="202" t="s">
        <v>54</v>
      </c>
      <c r="AL144" s="202" t="s">
        <v>54</v>
      </c>
      <c r="AR144" s="202" t="s">
        <v>54</v>
      </c>
      <c r="AW144" s="183"/>
      <c r="AX144" s="183"/>
      <c r="AY144" s="183"/>
      <c r="AZ144" s="183"/>
      <c r="BA144" s="183"/>
      <c r="BB144" s="183"/>
    </row>
    <row r="145" spans="32:54" x14ac:dyDescent="0.25">
      <c r="AF145" s="208">
        <f>STDEV(AF16,AF55,AF75,AF141)/SQRT(COUNT(AF16,AF55,AF75,AF141))</f>
        <v>0.59245239223051349</v>
      </c>
      <c r="AL145" s="208">
        <f>STDEV(AL16,AL55,AL75,AL141)/SQRT(COUNT(AL16,AL55,AL75,AL141))</f>
        <v>0.1652356239934335</v>
      </c>
      <c r="AR145" s="208">
        <f>STDEV(AR16,AR55,AR75,AR141)/SQRT(COUNT(AR16,AR55,AR75,AR141))</f>
        <v>0.72869661529153862</v>
      </c>
      <c r="AW145" s="183"/>
      <c r="AX145" s="183"/>
      <c r="AY145" s="183"/>
      <c r="AZ145" s="183"/>
      <c r="BA145" s="183"/>
      <c r="BB145" s="183"/>
    </row>
    <row r="146" spans="32:54" x14ac:dyDescent="0.25">
      <c r="AF146" s="209" t="s">
        <v>75</v>
      </c>
      <c r="AL146" s="209" t="s">
        <v>75</v>
      </c>
      <c r="AR146" s="209" t="s">
        <v>75</v>
      </c>
      <c r="AW146" s="183"/>
      <c r="AX146" s="183"/>
      <c r="AY146" s="183"/>
      <c r="AZ146" s="183"/>
      <c r="BA146" s="183"/>
      <c r="BB146" s="183"/>
    </row>
    <row r="147" spans="32:54" x14ac:dyDescent="0.25">
      <c r="AW147" s="183"/>
      <c r="AX147" s="183"/>
      <c r="AY147" s="183"/>
      <c r="AZ147" s="183"/>
      <c r="BA147" s="183"/>
      <c r="BB147" s="183"/>
    </row>
    <row r="148" spans="32:54" x14ac:dyDescent="0.25">
      <c r="AW148" s="183"/>
      <c r="AX148" s="183"/>
      <c r="AY148" s="183"/>
      <c r="AZ148" s="183"/>
      <c r="BA148" s="183"/>
      <c r="BB148" s="183"/>
    </row>
  </sheetData>
  <mergeCells count="16">
    <mergeCell ref="I51:L51"/>
    <mergeCell ref="I59:L59"/>
    <mergeCell ref="B2:C2"/>
    <mergeCell ref="D2:E2"/>
    <mergeCell ref="F2:G2"/>
    <mergeCell ref="I3:L3"/>
    <mergeCell ref="I15:L15"/>
    <mergeCell ref="AK2:AP2"/>
    <mergeCell ref="AQ2:AV2"/>
    <mergeCell ref="AW2:BB2"/>
    <mergeCell ref="I27:L27"/>
    <mergeCell ref="I36:L36"/>
    <mergeCell ref="AE2:AJ2"/>
    <mergeCell ref="M2:R2"/>
    <mergeCell ref="S2:X2"/>
    <mergeCell ref="Y2:AD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216E6-9C75-4870-9CF7-663F258E364B}">
  <dimension ref="A1:O205"/>
  <sheetViews>
    <sheetView workbookViewId="0">
      <pane xSplit="6" ySplit="11" topLeftCell="G12" activePane="bottomRight" state="frozen"/>
      <selection pane="topRight" activeCell="G1" sqref="G1"/>
      <selection pane="bottomLeft" activeCell="A12" sqref="A12"/>
      <selection pane="bottomRight" activeCell="G12" sqref="G12"/>
    </sheetView>
  </sheetViews>
  <sheetFormatPr defaultColWidth="8.85546875" defaultRowHeight="12" x14ac:dyDescent="0.25"/>
  <cols>
    <col min="1" max="1" width="6.42578125" style="86" customWidth="1"/>
    <col min="2" max="2" width="5.140625" style="86" bestFit="1" customWidth="1"/>
    <col min="3" max="3" width="5.140625" style="86" hidden="1" customWidth="1"/>
    <col min="4" max="4" width="6.140625" style="87" bestFit="1" customWidth="1"/>
    <col min="5" max="5" width="7.28515625" style="87" hidden="1" customWidth="1"/>
    <col min="6" max="6" width="43.85546875" style="88" customWidth="1"/>
    <col min="7" max="9" width="10.7109375" style="87" customWidth="1"/>
    <col min="10" max="15" width="10.7109375" style="86" customWidth="1"/>
    <col min="16" max="16384" width="8.85546875" style="89"/>
  </cols>
  <sheetData>
    <row r="1" spans="1:15" ht="15" x14ac:dyDescent="0.25">
      <c r="A1" s="23" t="s">
        <v>970</v>
      </c>
    </row>
    <row r="2" spans="1:15" hidden="1" x14ac:dyDescent="0.25">
      <c r="A2" s="90" t="s">
        <v>457</v>
      </c>
    </row>
    <row r="3" spans="1:15" hidden="1" x14ac:dyDescent="0.25">
      <c r="A3" s="91" t="s">
        <v>458</v>
      </c>
      <c r="B3" s="91"/>
      <c r="C3" s="91"/>
      <c r="D3" s="92"/>
      <c r="E3" s="92"/>
      <c r="F3" s="93"/>
    </row>
    <row r="4" spans="1:15" hidden="1" x14ac:dyDescent="0.25">
      <c r="A4" s="91" t="s">
        <v>459</v>
      </c>
      <c r="B4" s="94"/>
      <c r="C4" s="94"/>
      <c r="D4" s="95"/>
      <c r="E4" s="95"/>
    </row>
    <row r="5" spans="1:15" hidden="1" x14ac:dyDescent="0.25">
      <c r="A5" s="91" t="s">
        <v>460</v>
      </c>
      <c r="B5" s="94"/>
      <c r="C5" s="94"/>
      <c r="D5" s="95"/>
      <c r="E5" s="95"/>
    </row>
    <row r="6" spans="1:15" hidden="1" x14ac:dyDescent="0.25">
      <c r="A6" s="91" t="s">
        <v>461</v>
      </c>
      <c r="B6" s="94"/>
      <c r="C6" s="94"/>
      <c r="D6" s="95"/>
      <c r="E6" s="95"/>
      <c r="F6" s="93"/>
    </row>
    <row r="7" spans="1:15" hidden="1" x14ac:dyDescent="0.25">
      <c r="A7" s="94" t="s">
        <v>462</v>
      </c>
      <c r="B7" s="94"/>
      <c r="C7" s="94"/>
      <c r="D7" s="95"/>
      <c r="E7" s="95"/>
      <c r="F7" s="93"/>
    </row>
    <row r="8" spans="1:15" hidden="1" x14ac:dyDescent="0.25">
      <c r="A8" s="94" t="s">
        <v>463</v>
      </c>
      <c r="B8" s="94"/>
      <c r="C8" s="94"/>
      <c r="D8" s="95"/>
      <c r="E8" s="95"/>
      <c r="F8" s="93"/>
    </row>
    <row r="9" spans="1:15" hidden="1" x14ac:dyDescent="0.25">
      <c r="A9" s="94" t="s">
        <v>464</v>
      </c>
    </row>
    <row r="10" spans="1:15" hidden="1" x14ac:dyDescent="0.25">
      <c r="A10" s="91"/>
    </row>
    <row r="11" spans="1:15" ht="45.75" thickBot="1" x14ac:dyDescent="0.3">
      <c r="A11" s="96" t="s">
        <v>465</v>
      </c>
      <c r="B11" s="98" t="s">
        <v>766</v>
      </c>
      <c r="C11" s="96" t="s">
        <v>466</v>
      </c>
      <c r="D11" s="97" t="s">
        <v>467</v>
      </c>
      <c r="E11" s="97" t="s">
        <v>468</v>
      </c>
      <c r="F11" s="98" t="s">
        <v>469</v>
      </c>
      <c r="G11" s="112" t="s">
        <v>470</v>
      </c>
      <c r="H11" s="113" t="s">
        <v>768</v>
      </c>
      <c r="I11" s="114" t="s">
        <v>471</v>
      </c>
      <c r="J11" s="114" t="s">
        <v>472</v>
      </c>
      <c r="K11" s="114" t="s">
        <v>473</v>
      </c>
      <c r="L11" s="115" t="s">
        <v>474</v>
      </c>
      <c r="M11" s="115" t="s">
        <v>769</v>
      </c>
      <c r="N11" s="114" t="s">
        <v>475</v>
      </c>
      <c r="O11" s="114" t="s">
        <v>770</v>
      </c>
    </row>
    <row r="12" spans="1:15" s="99" customFormat="1" ht="36.75" thickBot="1" x14ac:dyDescent="0.3">
      <c r="A12" s="86">
        <v>1</v>
      </c>
      <c r="B12" s="86" t="s">
        <v>476</v>
      </c>
      <c r="C12" s="86" t="s">
        <v>477</v>
      </c>
      <c r="D12" s="86" t="s">
        <v>478</v>
      </c>
      <c r="E12" s="86">
        <v>1</v>
      </c>
      <c r="F12" s="214" t="s">
        <v>969</v>
      </c>
      <c r="G12" s="86">
        <v>0</v>
      </c>
      <c r="H12" s="86">
        <v>1</v>
      </c>
      <c r="I12" s="86">
        <v>0</v>
      </c>
      <c r="J12" s="86">
        <v>0</v>
      </c>
      <c r="K12" s="86">
        <v>0</v>
      </c>
      <c r="L12" s="86">
        <v>0</v>
      </c>
      <c r="M12" s="86">
        <v>1</v>
      </c>
      <c r="N12" s="86">
        <v>0</v>
      </c>
      <c r="O12" s="86">
        <v>0</v>
      </c>
    </row>
    <row r="13" spans="1:15" s="99" customFormat="1" ht="49.5" thickTop="1" thickBot="1" x14ac:dyDescent="0.3">
      <c r="A13" s="86">
        <v>2</v>
      </c>
      <c r="B13" s="86" t="s">
        <v>479</v>
      </c>
      <c r="C13" s="86" t="s">
        <v>477</v>
      </c>
      <c r="D13" s="86" t="s">
        <v>478</v>
      </c>
      <c r="E13" s="86">
        <v>1</v>
      </c>
      <c r="F13" s="88" t="s">
        <v>480</v>
      </c>
      <c r="G13" s="100">
        <v>1</v>
      </c>
      <c r="H13" s="101">
        <v>1</v>
      </c>
      <c r="I13" s="86">
        <v>0</v>
      </c>
      <c r="J13" s="86">
        <v>0</v>
      </c>
      <c r="K13" s="86">
        <v>0</v>
      </c>
      <c r="L13" s="86">
        <v>0</v>
      </c>
      <c r="M13" s="86">
        <v>0</v>
      </c>
      <c r="N13" s="86">
        <v>0</v>
      </c>
      <c r="O13" s="86">
        <v>0</v>
      </c>
    </row>
    <row r="14" spans="1:15" s="99" customFormat="1" ht="36.75" thickTop="1" x14ac:dyDescent="0.25">
      <c r="A14" s="86">
        <v>3</v>
      </c>
      <c r="B14" s="86" t="s">
        <v>481</v>
      </c>
      <c r="C14" s="86" t="s">
        <v>477</v>
      </c>
      <c r="D14" s="86" t="s">
        <v>478</v>
      </c>
      <c r="E14" s="86">
        <v>1</v>
      </c>
      <c r="F14" s="88" t="s">
        <v>482</v>
      </c>
      <c r="G14" s="86">
        <v>0</v>
      </c>
      <c r="H14" s="86">
        <v>1</v>
      </c>
      <c r="I14" s="86">
        <v>0</v>
      </c>
      <c r="J14" s="86">
        <v>0</v>
      </c>
      <c r="K14" s="86">
        <v>0</v>
      </c>
      <c r="L14" s="86">
        <v>0</v>
      </c>
      <c r="M14" s="86">
        <v>1</v>
      </c>
      <c r="N14" s="86">
        <v>0</v>
      </c>
      <c r="O14" s="86">
        <v>1</v>
      </c>
    </row>
    <row r="15" spans="1:15" s="99" customFormat="1" x14ac:dyDescent="0.25">
      <c r="A15" s="86">
        <v>4</v>
      </c>
      <c r="B15" s="86" t="s">
        <v>483</v>
      </c>
      <c r="C15" s="86" t="s">
        <v>477</v>
      </c>
      <c r="D15" s="86" t="s">
        <v>478</v>
      </c>
      <c r="E15" s="86">
        <v>1</v>
      </c>
      <c r="F15" s="88" t="s">
        <v>484</v>
      </c>
      <c r="G15" s="86">
        <v>0</v>
      </c>
      <c r="H15" s="86">
        <v>0</v>
      </c>
      <c r="I15" s="86">
        <v>0</v>
      </c>
      <c r="J15" s="86">
        <v>0</v>
      </c>
      <c r="K15" s="86">
        <v>0</v>
      </c>
      <c r="L15" s="86">
        <v>0</v>
      </c>
      <c r="M15" s="86">
        <v>0</v>
      </c>
      <c r="N15" s="86">
        <v>0</v>
      </c>
      <c r="O15" s="86">
        <v>0</v>
      </c>
    </row>
    <row r="16" spans="1:15" s="99" customFormat="1" ht="24" x14ac:dyDescent="0.25">
      <c r="A16" s="86">
        <v>9</v>
      </c>
      <c r="B16" s="86" t="s">
        <v>485</v>
      </c>
      <c r="C16" s="86" t="s">
        <v>477</v>
      </c>
      <c r="D16" s="86" t="s">
        <v>478</v>
      </c>
      <c r="E16" s="86">
        <v>1</v>
      </c>
      <c r="F16" s="88" t="s">
        <v>486</v>
      </c>
      <c r="G16" s="86">
        <v>0</v>
      </c>
      <c r="H16" s="86">
        <v>1</v>
      </c>
      <c r="I16" s="86">
        <v>0</v>
      </c>
      <c r="J16" s="86">
        <v>0</v>
      </c>
      <c r="K16" s="86">
        <v>0</v>
      </c>
      <c r="L16" s="86">
        <v>0</v>
      </c>
      <c r="M16" s="86">
        <v>0</v>
      </c>
      <c r="N16" s="86">
        <v>0</v>
      </c>
      <c r="O16" s="86">
        <v>0</v>
      </c>
    </row>
    <row r="17" spans="1:15" s="99" customFormat="1" ht="96" x14ac:dyDescent="0.25">
      <c r="A17" s="86">
        <v>10</v>
      </c>
      <c r="B17" s="86" t="s">
        <v>487</v>
      </c>
      <c r="C17" s="86" t="s">
        <v>477</v>
      </c>
      <c r="D17" s="86" t="s">
        <v>478</v>
      </c>
      <c r="E17" s="86">
        <v>1</v>
      </c>
      <c r="F17" s="88" t="s">
        <v>488</v>
      </c>
      <c r="G17" s="86">
        <v>0</v>
      </c>
      <c r="H17" s="86">
        <v>1</v>
      </c>
      <c r="I17" s="86">
        <v>1</v>
      </c>
      <c r="J17" s="86">
        <v>1</v>
      </c>
      <c r="K17" s="86">
        <v>1</v>
      </c>
      <c r="L17" s="86">
        <v>0</v>
      </c>
      <c r="M17" s="86">
        <v>0</v>
      </c>
      <c r="N17" s="86">
        <v>1</v>
      </c>
      <c r="O17" s="86">
        <v>0</v>
      </c>
    </row>
    <row r="18" spans="1:15" s="99" customFormat="1" ht="48" x14ac:dyDescent="0.25">
      <c r="A18" s="86">
        <v>11</v>
      </c>
      <c r="B18" s="86" t="s">
        <v>489</v>
      </c>
      <c r="C18" s="86" t="s">
        <v>477</v>
      </c>
      <c r="D18" s="86" t="s">
        <v>478</v>
      </c>
      <c r="E18" s="86">
        <v>1</v>
      </c>
      <c r="F18" s="88" t="s">
        <v>490</v>
      </c>
      <c r="G18" s="86">
        <v>0</v>
      </c>
      <c r="H18" s="86">
        <v>1</v>
      </c>
      <c r="I18" s="86">
        <v>1</v>
      </c>
      <c r="J18" s="86">
        <v>0</v>
      </c>
      <c r="K18" s="86">
        <v>0</v>
      </c>
      <c r="L18" s="86">
        <v>0</v>
      </c>
      <c r="M18" s="86">
        <v>0</v>
      </c>
      <c r="N18" s="86">
        <v>0</v>
      </c>
      <c r="O18" s="86">
        <v>0</v>
      </c>
    </row>
    <row r="19" spans="1:15" s="99" customFormat="1" ht="72" x14ac:dyDescent="0.25">
      <c r="A19" s="86">
        <v>12</v>
      </c>
      <c r="B19" s="86" t="s">
        <v>491</v>
      </c>
      <c r="C19" s="86" t="s">
        <v>477</v>
      </c>
      <c r="D19" s="86" t="s">
        <v>478</v>
      </c>
      <c r="E19" s="86">
        <v>1</v>
      </c>
      <c r="F19" s="88" t="s">
        <v>492</v>
      </c>
      <c r="G19" s="86">
        <v>1</v>
      </c>
      <c r="H19" s="86">
        <v>1</v>
      </c>
      <c r="I19" s="86">
        <v>1</v>
      </c>
      <c r="J19" s="86">
        <v>0</v>
      </c>
      <c r="K19" s="86">
        <v>0</v>
      </c>
      <c r="L19" s="86">
        <v>0</v>
      </c>
      <c r="M19" s="86">
        <v>0</v>
      </c>
      <c r="N19" s="86">
        <v>0</v>
      </c>
      <c r="O19" s="86">
        <v>0</v>
      </c>
    </row>
    <row r="20" spans="1:15" s="99" customFormat="1" ht="108" x14ac:dyDescent="0.25">
      <c r="A20" s="86">
        <v>5</v>
      </c>
      <c r="B20" s="86" t="s">
        <v>493</v>
      </c>
      <c r="C20" s="86" t="s">
        <v>477</v>
      </c>
      <c r="D20" s="86" t="s">
        <v>494</v>
      </c>
      <c r="E20" s="86">
        <v>1</v>
      </c>
      <c r="F20" s="88" t="s">
        <v>495</v>
      </c>
      <c r="G20" s="86">
        <v>1</v>
      </c>
      <c r="H20" s="86">
        <v>2</v>
      </c>
      <c r="I20" s="86">
        <v>2</v>
      </c>
      <c r="J20" s="86">
        <v>2</v>
      </c>
      <c r="K20" s="86">
        <v>3</v>
      </c>
      <c r="L20" s="86">
        <v>0</v>
      </c>
      <c r="M20" s="86">
        <v>0</v>
      </c>
      <c r="N20" s="86">
        <v>1</v>
      </c>
      <c r="O20" s="86">
        <v>0</v>
      </c>
    </row>
    <row r="21" spans="1:15" s="99" customFormat="1" ht="96" x14ac:dyDescent="0.25">
      <c r="A21" s="86">
        <v>6</v>
      </c>
      <c r="B21" s="86" t="s">
        <v>496</v>
      </c>
      <c r="C21" s="86" t="s">
        <v>477</v>
      </c>
      <c r="D21" s="86" t="s">
        <v>494</v>
      </c>
      <c r="E21" s="86">
        <v>1</v>
      </c>
      <c r="F21" s="88" t="s">
        <v>497</v>
      </c>
      <c r="G21" s="86">
        <v>0</v>
      </c>
      <c r="H21" s="86">
        <v>1</v>
      </c>
      <c r="I21" s="86">
        <v>2</v>
      </c>
      <c r="J21" s="86">
        <v>1</v>
      </c>
      <c r="K21" s="86">
        <v>3</v>
      </c>
      <c r="L21" s="86">
        <v>0</v>
      </c>
      <c r="M21" s="86">
        <v>0</v>
      </c>
      <c r="N21" s="86">
        <v>2</v>
      </c>
      <c r="O21" s="86">
        <v>0</v>
      </c>
    </row>
    <row r="22" spans="1:15" s="99" customFormat="1" ht="84" x14ac:dyDescent="0.25">
      <c r="A22" s="86">
        <v>7</v>
      </c>
      <c r="B22" s="86" t="s">
        <v>498</v>
      </c>
      <c r="C22" s="86" t="s">
        <v>477</v>
      </c>
      <c r="D22" s="86" t="s">
        <v>494</v>
      </c>
      <c r="E22" s="86">
        <v>1</v>
      </c>
      <c r="F22" s="88" t="s">
        <v>499</v>
      </c>
      <c r="G22" s="86">
        <v>0</v>
      </c>
      <c r="H22" s="86">
        <v>1</v>
      </c>
      <c r="I22" s="86">
        <v>2</v>
      </c>
      <c r="J22" s="86">
        <v>2</v>
      </c>
      <c r="K22" s="86">
        <v>2</v>
      </c>
      <c r="L22" s="86">
        <v>0</v>
      </c>
      <c r="M22" s="86">
        <v>0</v>
      </c>
      <c r="N22" s="86">
        <v>2</v>
      </c>
      <c r="O22" s="86">
        <v>0</v>
      </c>
    </row>
    <row r="23" spans="1:15" s="99" customFormat="1" ht="96" x14ac:dyDescent="0.25">
      <c r="A23" s="86">
        <v>8</v>
      </c>
      <c r="B23" s="86" t="s">
        <v>500</v>
      </c>
      <c r="C23" s="86" t="s">
        <v>477</v>
      </c>
      <c r="D23" s="86" t="s">
        <v>494</v>
      </c>
      <c r="E23" s="86">
        <v>1</v>
      </c>
      <c r="F23" s="88" t="s">
        <v>501</v>
      </c>
      <c r="G23" s="86">
        <v>0</v>
      </c>
      <c r="H23" s="86">
        <v>2</v>
      </c>
      <c r="I23" s="86">
        <v>3</v>
      </c>
      <c r="J23" s="86">
        <v>1</v>
      </c>
      <c r="K23" s="86">
        <v>1</v>
      </c>
      <c r="L23" s="86">
        <v>0</v>
      </c>
      <c r="M23" s="86">
        <v>0</v>
      </c>
      <c r="N23" s="86">
        <v>2</v>
      </c>
      <c r="O23" s="86">
        <v>0</v>
      </c>
    </row>
    <row r="24" spans="1:15" s="99" customFormat="1" ht="84" x14ac:dyDescent="0.25">
      <c r="A24" s="86">
        <v>13</v>
      </c>
      <c r="B24" s="86" t="s">
        <v>502</v>
      </c>
      <c r="C24" s="86" t="s">
        <v>477</v>
      </c>
      <c r="D24" s="86" t="s">
        <v>494</v>
      </c>
      <c r="E24" s="86">
        <v>1</v>
      </c>
      <c r="F24" s="88" t="s">
        <v>503</v>
      </c>
      <c r="G24" s="86">
        <v>0</v>
      </c>
      <c r="H24" s="86">
        <v>1</v>
      </c>
      <c r="I24" s="86">
        <v>2</v>
      </c>
      <c r="J24" s="86">
        <v>1</v>
      </c>
      <c r="K24" s="86">
        <v>2</v>
      </c>
      <c r="L24" s="86">
        <v>0</v>
      </c>
      <c r="M24" s="86">
        <v>0</v>
      </c>
      <c r="N24" s="86">
        <v>1</v>
      </c>
      <c r="O24" s="86">
        <v>0</v>
      </c>
    </row>
    <row r="25" spans="1:15" s="99" customFormat="1" ht="96" x14ac:dyDescent="0.25">
      <c r="A25" s="86">
        <v>14</v>
      </c>
      <c r="B25" s="86" t="s">
        <v>504</v>
      </c>
      <c r="C25" s="86" t="s">
        <v>477</v>
      </c>
      <c r="D25" s="86" t="s">
        <v>494</v>
      </c>
      <c r="E25" s="86">
        <v>1</v>
      </c>
      <c r="F25" s="88" t="s">
        <v>505</v>
      </c>
      <c r="G25" s="86">
        <v>0</v>
      </c>
      <c r="H25" s="86">
        <v>1</v>
      </c>
      <c r="I25" s="86">
        <v>1</v>
      </c>
      <c r="J25" s="86">
        <v>1</v>
      </c>
      <c r="K25" s="86">
        <v>1</v>
      </c>
      <c r="L25" s="86">
        <v>0</v>
      </c>
      <c r="M25" s="86">
        <v>0</v>
      </c>
      <c r="N25" s="86">
        <v>1</v>
      </c>
      <c r="O25" s="86">
        <v>0</v>
      </c>
    </row>
    <row r="26" spans="1:15" s="99" customFormat="1" ht="84" x14ac:dyDescent="0.25">
      <c r="A26" s="86">
        <v>15</v>
      </c>
      <c r="B26" s="86" t="s">
        <v>506</v>
      </c>
      <c r="C26" s="86" t="s">
        <v>477</v>
      </c>
      <c r="D26" s="86" t="s">
        <v>494</v>
      </c>
      <c r="E26" s="86">
        <v>1</v>
      </c>
      <c r="F26" s="88" t="s">
        <v>507</v>
      </c>
      <c r="G26" s="86">
        <v>0</v>
      </c>
      <c r="H26" s="86">
        <v>1</v>
      </c>
      <c r="I26" s="86">
        <v>2</v>
      </c>
      <c r="J26" s="86">
        <v>2</v>
      </c>
      <c r="K26" s="86">
        <v>3</v>
      </c>
      <c r="L26" s="86">
        <v>0</v>
      </c>
      <c r="M26" s="86">
        <v>0</v>
      </c>
      <c r="N26" s="86">
        <v>2</v>
      </c>
      <c r="O26" s="86">
        <v>0</v>
      </c>
    </row>
    <row r="27" spans="1:15" s="99" customFormat="1" ht="96" x14ac:dyDescent="0.25">
      <c r="A27" s="86">
        <v>16</v>
      </c>
      <c r="B27" s="86" t="s">
        <v>508</v>
      </c>
      <c r="C27" s="86" t="s">
        <v>477</v>
      </c>
      <c r="D27" s="86" t="s">
        <v>494</v>
      </c>
      <c r="E27" s="86">
        <v>1</v>
      </c>
      <c r="F27" s="88" t="s">
        <v>509</v>
      </c>
      <c r="G27" s="86">
        <v>0</v>
      </c>
      <c r="H27" s="86">
        <v>1</v>
      </c>
      <c r="I27" s="86">
        <v>2</v>
      </c>
      <c r="J27" s="86">
        <v>1</v>
      </c>
      <c r="K27" s="86">
        <v>2</v>
      </c>
      <c r="L27" s="86">
        <v>1</v>
      </c>
      <c r="M27" s="86">
        <v>0</v>
      </c>
      <c r="N27" s="86">
        <v>3</v>
      </c>
      <c r="O27" s="86">
        <v>0</v>
      </c>
    </row>
    <row r="28" spans="1:15" s="99" customFormat="1" ht="24" x14ac:dyDescent="0.25">
      <c r="A28" s="86">
        <v>17</v>
      </c>
      <c r="B28" s="86" t="s">
        <v>510</v>
      </c>
      <c r="C28" s="86" t="s">
        <v>477</v>
      </c>
      <c r="D28" s="86" t="s">
        <v>478</v>
      </c>
      <c r="E28" s="86">
        <v>1</v>
      </c>
      <c r="F28" s="88" t="s">
        <v>511</v>
      </c>
      <c r="G28" s="86">
        <v>0</v>
      </c>
      <c r="H28" s="86">
        <v>0</v>
      </c>
      <c r="I28" s="86">
        <v>0</v>
      </c>
      <c r="J28" s="86">
        <v>0</v>
      </c>
      <c r="K28" s="86">
        <v>0</v>
      </c>
      <c r="L28" s="86">
        <v>0</v>
      </c>
      <c r="M28" s="86">
        <v>0</v>
      </c>
      <c r="N28" s="86">
        <v>0</v>
      </c>
      <c r="O28" s="86">
        <v>0</v>
      </c>
    </row>
    <row r="29" spans="1:15" s="99" customFormat="1" ht="24.75" thickBot="1" x14ac:dyDescent="0.3">
      <c r="A29" s="86">
        <v>18</v>
      </c>
      <c r="B29" s="86" t="s">
        <v>512</v>
      </c>
      <c r="C29" s="86" t="s">
        <v>477</v>
      </c>
      <c r="D29" s="86" t="s">
        <v>478</v>
      </c>
      <c r="E29" s="86">
        <v>1</v>
      </c>
      <c r="F29" s="88" t="s">
        <v>513</v>
      </c>
      <c r="G29" s="86">
        <v>0</v>
      </c>
      <c r="H29" s="86">
        <v>0</v>
      </c>
      <c r="I29" s="86">
        <v>0</v>
      </c>
      <c r="J29" s="86">
        <v>0</v>
      </c>
      <c r="K29" s="86">
        <v>0</v>
      </c>
      <c r="L29" s="86">
        <v>0</v>
      </c>
      <c r="M29" s="86">
        <v>0</v>
      </c>
      <c r="N29" s="86">
        <v>0</v>
      </c>
      <c r="O29" s="86">
        <v>1</v>
      </c>
    </row>
    <row r="30" spans="1:15" s="99" customFormat="1" ht="49.5" thickTop="1" thickBot="1" x14ac:dyDescent="0.3">
      <c r="A30" s="86">
        <v>19</v>
      </c>
      <c r="B30" s="86" t="s">
        <v>514</v>
      </c>
      <c r="C30" s="86" t="s">
        <v>477</v>
      </c>
      <c r="D30" s="86" t="s">
        <v>478</v>
      </c>
      <c r="E30" s="86">
        <v>1</v>
      </c>
      <c r="F30" s="88" t="s">
        <v>515</v>
      </c>
      <c r="G30" s="100">
        <v>1</v>
      </c>
      <c r="H30" s="101">
        <v>1</v>
      </c>
      <c r="I30" s="86">
        <v>0</v>
      </c>
      <c r="J30" s="86">
        <v>0</v>
      </c>
      <c r="K30" s="86">
        <v>0</v>
      </c>
      <c r="L30" s="86">
        <v>0</v>
      </c>
      <c r="M30" s="86">
        <v>0</v>
      </c>
      <c r="N30" s="86">
        <v>0</v>
      </c>
      <c r="O30" s="86">
        <v>0</v>
      </c>
    </row>
    <row r="31" spans="1:15" s="99" customFormat="1" ht="12.75" thickTop="1" x14ac:dyDescent="0.25">
      <c r="A31" s="86">
        <v>20</v>
      </c>
      <c r="B31" s="86" t="s">
        <v>516</v>
      </c>
      <c r="C31" s="86" t="s">
        <v>477</v>
      </c>
      <c r="D31" s="86" t="s">
        <v>478</v>
      </c>
      <c r="E31" s="86">
        <v>1</v>
      </c>
      <c r="F31" s="88" t="s">
        <v>517</v>
      </c>
      <c r="G31" s="86">
        <v>0</v>
      </c>
      <c r="H31" s="86">
        <v>1</v>
      </c>
      <c r="I31" s="86">
        <v>0</v>
      </c>
      <c r="J31" s="86">
        <v>0</v>
      </c>
      <c r="K31" s="86">
        <v>0</v>
      </c>
      <c r="L31" s="86">
        <v>0</v>
      </c>
      <c r="M31" s="86">
        <v>0</v>
      </c>
      <c r="N31" s="86">
        <v>0</v>
      </c>
      <c r="O31" s="86">
        <v>0</v>
      </c>
    </row>
    <row r="32" spans="1:15" s="99" customFormat="1" x14ac:dyDescent="0.25">
      <c r="A32" s="86">
        <v>21</v>
      </c>
      <c r="B32" s="86" t="s">
        <v>518</v>
      </c>
      <c r="C32" s="86" t="s">
        <v>477</v>
      </c>
      <c r="D32" s="86" t="s">
        <v>494</v>
      </c>
      <c r="E32" s="86">
        <v>1</v>
      </c>
      <c r="F32" s="88" t="s">
        <v>484</v>
      </c>
      <c r="G32" s="86">
        <v>0</v>
      </c>
      <c r="H32" s="86">
        <v>0</v>
      </c>
      <c r="I32" s="86">
        <v>0</v>
      </c>
      <c r="J32" s="86">
        <v>0</v>
      </c>
      <c r="K32" s="86">
        <v>0</v>
      </c>
      <c r="L32" s="86">
        <v>0</v>
      </c>
      <c r="M32" s="86">
        <v>0</v>
      </c>
      <c r="N32" s="86">
        <v>0</v>
      </c>
      <c r="O32" s="86">
        <v>0</v>
      </c>
    </row>
    <row r="33" spans="1:15" s="99" customFormat="1" ht="24" x14ac:dyDescent="0.25">
      <c r="A33" s="86">
        <v>22</v>
      </c>
      <c r="B33" s="86" t="s">
        <v>519</v>
      </c>
      <c r="C33" s="86" t="s">
        <v>477</v>
      </c>
      <c r="D33" s="86" t="s">
        <v>494</v>
      </c>
      <c r="E33" s="86">
        <v>1</v>
      </c>
      <c r="F33" s="88" t="s">
        <v>511</v>
      </c>
      <c r="G33" s="86">
        <v>0</v>
      </c>
      <c r="H33" s="86">
        <v>0</v>
      </c>
      <c r="I33" s="86">
        <v>0</v>
      </c>
      <c r="J33" s="86">
        <v>0</v>
      </c>
      <c r="K33" s="86">
        <v>0</v>
      </c>
      <c r="L33" s="86">
        <v>0</v>
      </c>
      <c r="M33" s="86">
        <v>0</v>
      </c>
      <c r="N33" s="86">
        <v>0</v>
      </c>
      <c r="O33" s="86">
        <v>0</v>
      </c>
    </row>
    <row r="34" spans="1:15" s="99" customFormat="1" x14ac:dyDescent="0.25">
      <c r="A34" s="86">
        <v>23</v>
      </c>
      <c r="B34" s="86" t="s">
        <v>520</v>
      </c>
      <c r="C34" s="86" t="s">
        <v>477</v>
      </c>
      <c r="D34" s="86" t="s">
        <v>494</v>
      </c>
      <c r="E34" s="86">
        <v>1</v>
      </c>
      <c r="F34" s="88" t="s">
        <v>521</v>
      </c>
      <c r="G34" s="86">
        <v>0</v>
      </c>
      <c r="H34" s="86">
        <v>0</v>
      </c>
      <c r="I34" s="86">
        <v>0</v>
      </c>
      <c r="J34" s="86">
        <v>0</v>
      </c>
      <c r="K34" s="86">
        <v>0</v>
      </c>
      <c r="L34" s="86">
        <v>0</v>
      </c>
      <c r="M34" s="86">
        <v>0</v>
      </c>
      <c r="N34" s="86">
        <v>0</v>
      </c>
      <c r="O34" s="86">
        <v>0</v>
      </c>
    </row>
    <row r="35" spans="1:15" s="99" customFormat="1" x14ac:dyDescent="0.25">
      <c r="A35" s="86">
        <v>24</v>
      </c>
      <c r="B35" s="86" t="s">
        <v>522</v>
      </c>
      <c r="C35" s="86" t="s">
        <v>477</v>
      </c>
      <c r="D35" s="86" t="s">
        <v>494</v>
      </c>
      <c r="E35" s="86">
        <v>1</v>
      </c>
      <c r="F35" s="88" t="s">
        <v>484</v>
      </c>
      <c r="G35" s="86">
        <v>0</v>
      </c>
      <c r="H35" s="86">
        <v>0</v>
      </c>
      <c r="I35" s="86">
        <v>0</v>
      </c>
      <c r="J35" s="86">
        <v>0</v>
      </c>
      <c r="K35" s="86">
        <v>0</v>
      </c>
      <c r="L35" s="86">
        <v>0</v>
      </c>
      <c r="M35" s="86">
        <v>0</v>
      </c>
      <c r="N35" s="86">
        <v>0</v>
      </c>
      <c r="O35" s="86">
        <v>0</v>
      </c>
    </row>
    <row r="36" spans="1:15" s="99" customFormat="1" ht="108" x14ac:dyDescent="0.25">
      <c r="A36" s="86">
        <v>25</v>
      </c>
      <c r="B36" s="86" t="s">
        <v>523</v>
      </c>
      <c r="C36" s="86" t="s">
        <v>477</v>
      </c>
      <c r="D36" s="86" t="s">
        <v>478</v>
      </c>
      <c r="E36" s="86">
        <v>1</v>
      </c>
      <c r="F36" s="88" t="s">
        <v>524</v>
      </c>
      <c r="G36" s="86">
        <v>0</v>
      </c>
      <c r="H36" s="86">
        <v>1</v>
      </c>
      <c r="I36" s="86">
        <v>2</v>
      </c>
      <c r="J36" s="86">
        <v>2</v>
      </c>
      <c r="K36" s="86">
        <v>2</v>
      </c>
      <c r="L36" s="86">
        <v>0</v>
      </c>
      <c r="M36" s="86">
        <v>1</v>
      </c>
      <c r="N36" s="86">
        <v>1</v>
      </c>
      <c r="O36" s="86">
        <v>0</v>
      </c>
    </row>
    <row r="37" spans="1:15" s="99" customFormat="1" ht="36" x14ac:dyDescent="0.25">
      <c r="A37" s="86">
        <v>26</v>
      </c>
      <c r="B37" s="86" t="s">
        <v>525</v>
      </c>
      <c r="C37" s="86" t="s">
        <v>477</v>
      </c>
      <c r="D37" s="86" t="s">
        <v>478</v>
      </c>
      <c r="E37" s="86">
        <v>1</v>
      </c>
      <c r="F37" s="88" t="s">
        <v>526</v>
      </c>
      <c r="G37" s="86">
        <v>0</v>
      </c>
      <c r="H37" s="86">
        <v>0</v>
      </c>
      <c r="I37" s="86">
        <v>1</v>
      </c>
      <c r="J37" s="86">
        <v>0</v>
      </c>
      <c r="K37" s="86">
        <v>0</v>
      </c>
      <c r="L37" s="86">
        <v>0</v>
      </c>
      <c r="M37" s="86">
        <v>0</v>
      </c>
      <c r="N37" s="86">
        <v>0</v>
      </c>
      <c r="O37" s="86">
        <v>0</v>
      </c>
    </row>
    <row r="38" spans="1:15" s="99" customFormat="1" ht="84" x14ac:dyDescent="0.25">
      <c r="A38" s="86">
        <v>27</v>
      </c>
      <c r="B38" s="86" t="s">
        <v>527</v>
      </c>
      <c r="C38" s="86" t="s">
        <v>477</v>
      </c>
      <c r="D38" s="86" t="s">
        <v>478</v>
      </c>
      <c r="E38" s="86">
        <v>1</v>
      </c>
      <c r="F38" s="88" t="s">
        <v>528</v>
      </c>
      <c r="G38" s="86">
        <v>0</v>
      </c>
      <c r="H38" s="86">
        <v>0</v>
      </c>
      <c r="I38" s="86">
        <v>1</v>
      </c>
      <c r="J38" s="86">
        <v>2</v>
      </c>
      <c r="K38" s="86">
        <v>2</v>
      </c>
      <c r="L38" s="86">
        <v>0</v>
      </c>
      <c r="M38" s="86">
        <v>0</v>
      </c>
      <c r="N38" s="86">
        <v>1</v>
      </c>
      <c r="O38" s="86">
        <v>0</v>
      </c>
    </row>
    <row r="39" spans="1:15" s="99" customFormat="1" ht="84.75" thickBot="1" x14ac:dyDescent="0.3">
      <c r="A39" s="86">
        <v>28</v>
      </c>
      <c r="B39" s="86" t="s">
        <v>529</v>
      </c>
      <c r="C39" s="86" t="s">
        <v>477</v>
      </c>
      <c r="D39" s="86" t="s">
        <v>478</v>
      </c>
      <c r="E39" s="86">
        <v>1</v>
      </c>
      <c r="F39" s="88" t="s">
        <v>528</v>
      </c>
      <c r="G39" s="86">
        <v>0</v>
      </c>
      <c r="H39" s="86">
        <v>0</v>
      </c>
      <c r="I39" s="86">
        <v>1</v>
      </c>
      <c r="J39" s="86">
        <v>2</v>
      </c>
      <c r="K39" s="86">
        <v>2</v>
      </c>
      <c r="L39" s="86">
        <v>0</v>
      </c>
      <c r="M39" s="86">
        <v>0</v>
      </c>
      <c r="N39" s="86">
        <v>1</v>
      </c>
      <c r="O39" s="86">
        <v>0</v>
      </c>
    </row>
    <row r="40" spans="1:15" s="99" customFormat="1" ht="109.5" thickTop="1" thickBot="1" x14ac:dyDescent="0.3">
      <c r="A40" s="86">
        <v>29</v>
      </c>
      <c r="B40" s="86" t="s">
        <v>530</v>
      </c>
      <c r="C40" s="86" t="s">
        <v>477</v>
      </c>
      <c r="D40" s="86" t="s">
        <v>494</v>
      </c>
      <c r="E40" s="86">
        <v>1</v>
      </c>
      <c r="F40" s="88" t="s">
        <v>531</v>
      </c>
      <c r="G40" s="86">
        <v>0</v>
      </c>
      <c r="H40" s="102">
        <v>1</v>
      </c>
      <c r="I40" s="86">
        <v>1</v>
      </c>
      <c r="J40" s="86">
        <v>1</v>
      </c>
      <c r="K40" s="86">
        <v>2</v>
      </c>
      <c r="L40" s="86">
        <v>0</v>
      </c>
      <c r="M40" s="102">
        <v>1</v>
      </c>
      <c r="N40" s="86">
        <v>0</v>
      </c>
      <c r="O40" s="86">
        <v>0</v>
      </c>
    </row>
    <row r="41" spans="1:15" s="99" customFormat="1" ht="72.75" thickTop="1" x14ac:dyDescent="0.25">
      <c r="A41" s="86">
        <v>30</v>
      </c>
      <c r="B41" s="86" t="s">
        <v>532</v>
      </c>
      <c r="C41" s="86" t="s">
        <v>477</v>
      </c>
      <c r="D41" s="86" t="s">
        <v>494</v>
      </c>
      <c r="E41" s="86">
        <v>1</v>
      </c>
      <c r="F41" s="88" t="s">
        <v>533</v>
      </c>
      <c r="G41" s="86">
        <v>0</v>
      </c>
      <c r="H41" s="86">
        <v>0</v>
      </c>
      <c r="I41" s="86">
        <v>2</v>
      </c>
      <c r="J41" s="86">
        <v>2</v>
      </c>
      <c r="K41" s="86">
        <v>2</v>
      </c>
      <c r="L41" s="86">
        <v>0</v>
      </c>
      <c r="M41" s="86">
        <v>0</v>
      </c>
      <c r="N41" s="86">
        <v>2</v>
      </c>
      <c r="O41" s="86">
        <v>0</v>
      </c>
    </row>
    <row r="42" spans="1:15" s="99" customFormat="1" ht="108" x14ac:dyDescent="0.25">
      <c r="A42" s="86">
        <v>31</v>
      </c>
      <c r="B42" s="86" t="s">
        <v>534</v>
      </c>
      <c r="C42" s="86" t="s">
        <v>477</v>
      </c>
      <c r="D42" s="86" t="s">
        <v>494</v>
      </c>
      <c r="E42" s="86">
        <v>1</v>
      </c>
      <c r="F42" s="88" t="s">
        <v>535</v>
      </c>
      <c r="G42" s="86">
        <v>0</v>
      </c>
      <c r="H42" s="86">
        <v>1</v>
      </c>
      <c r="I42" s="86">
        <v>2</v>
      </c>
      <c r="J42" s="86">
        <v>1</v>
      </c>
      <c r="K42" s="86">
        <v>3</v>
      </c>
      <c r="L42" s="86">
        <v>0</v>
      </c>
      <c r="M42" s="86">
        <v>1</v>
      </c>
      <c r="N42" s="86">
        <v>1</v>
      </c>
      <c r="O42" s="86">
        <v>0</v>
      </c>
    </row>
    <row r="43" spans="1:15" s="99" customFormat="1" ht="72" x14ac:dyDescent="0.25">
      <c r="A43" s="86">
        <v>32</v>
      </c>
      <c r="B43" s="86" t="s">
        <v>536</v>
      </c>
      <c r="C43" s="86" t="s">
        <v>477</v>
      </c>
      <c r="D43" s="86" t="s">
        <v>494</v>
      </c>
      <c r="E43" s="86">
        <v>1</v>
      </c>
      <c r="F43" s="88" t="s">
        <v>537</v>
      </c>
      <c r="G43" s="86">
        <v>0</v>
      </c>
      <c r="H43" s="86">
        <v>0</v>
      </c>
      <c r="I43" s="86">
        <v>2</v>
      </c>
      <c r="J43" s="86">
        <v>2</v>
      </c>
      <c r="K43" s="86">
        <v>2</v>
      </c>
      <c r="L43" s="86">
        <v>0</v>
      </c>
      <c r="M43" s="86">
        <v>0</v>
      </c>
      <c r="N43" s="86">
        <v>1</v>
      </c>
      <c r="O43" s="86">
        <v>0</v>
      </c>
    </row>
    <row r="44" spans="1:15" s="99" customFormat="1" x14ac:dyDescent="0.25">
      <c r="A44" s="86">
        <v>33</v>
      </c>
      <c r="B44" s="86" t="s">
        <v>538</v>
      </c>
      <c r="C44" s="86" t="s">
        <v>477</v>
      </c>
      <c r="D44" s="86" t="s">
        <v>478</v>
      </c>
      <c r="E44" s="86">
        <v>1</v>
      </c>
      <c r="F44" s="103" t="s">
        <v>484</v>
      </c>
      <c r="G44" s="86">
        <v>0</v>
      </c>
      <c r="H44" s="86">
        <v>0</v>
      </c>
      <c r="I44" s="86">
        <v>0</v>
      </c>
      <c r="J44" s="86">
        <v>0</v>
      </c>
      <c r="K44" s="86">
        <v>0</v>
      </c>
      <c r="L44" s="86">
        <v>0</v>
      </c>
      <c r="M44" s="86">
        <v>0</v>
      </c>
      <c r="N44" s="86">
        <v>0</v>
      </c>
      <c r="O44" s="86">
        <v>0</v>
      </c>
    </row>
    <row r="45" spans="1:15" s="99" customFormat="1" x14ac:dyDescent="0.25">
      <c r="A45" s="86">
        <v>34</v>
      </c>
      <c r="B45" s="86" t="s">
        <v>539</v>
      </c>
      <c r="C45" s="86" t="s">
        <v>477</v>
      </c>
      <c r="D45" s="86" t="s">
        <v>478</v>
      </c>
      <c r="E45" s="86">
        <v>1</v>
      </c>
      <c r="F45" s="88" t="s">
        <v>540</v>
      </c>
      <c r="G45" s="86">
        <v>0</v>
      </c>
      <c r="H45" s="86">
        <v>0</v>
      </c>
      <c r="I45" s="86">
        <v>0</v>
      </c>
      <c r="J45" s="86">
        <v>0</v>
      </c>
      <c r="K45" s="86">
        <v>0</v>
      </c>
      <c r="L45" s="86">
        <v>0</v>
      </c>
      <c r="M45" s="86">
        <v>0</v>
      </c>
      <c r="N45" s="86">
        <v>0</v>
      </c>
      <c r="O45" s="86">
        <v>1</v>
      </c>
    </row>
    <row r="46" spans="1:15" s="99" customFormat="1" x14ac:dyDescent="0.25">
      <c r="A46" s="86">
        <v>35</v>
      </c>
      <c r="B46" s="86" t="s">
        <v>541</v>
      </c>
      <c r="C46" s="86" t="s">
        <v>477</v>
      </c>
      <c r="D46" s="86" t="s">
        <v>478</v>
      </c>
      <c r="E46" s="86">
        <v>1</v>
      </c>
      <c r="F46" s="88" t="s">
        <v>484</v>
      </c>
      <c r="G46" s="86">
        <v>0</v>
      </c>
      <c r="H46" s="86">
        <v>0</v>
      </c>
      <c r="I46" s="86">
        <v>0</v>
      </c>
      <c r="J46" s="86">
        <v>0</v>
      </c>
      <c r="K46" s="86">
        <v>0</v>
      </c>
      <c r="L46" s="86">
        <v>0</v>
      </c>
      <c r="M46" s="86">
        <v>0</v>
      </c>
      <c r="N46" s="86">
        <v>0</v>
      </c>
      <c r="O46" s="86">
        <v>0</v>
      </c>
    </row>
    <row r="47" spans="1:15" s="99" customFormat="1" x14ac:dyDescent="0.25">
      <c r="A47" s="86">
        <v>36</v>
      </c>
      <c r="B47" s="86" t="s">
        <v>542</v>
      </c>
      <c r="C47" s="86" t="s">
        <v>477</v>
      </c>
      <c r="D47" s="86" t="s">
        <v>478</v>
      </c>
      <c r="E47" s="86">
        <v>1</v>
      </c>
      <c r="F47" s="88" t="s">
        <v>484</v>
      </c>
      <c r="G47" s="86">
        <v>0</v>
      </c>
      <c r="H47" s="86">
        <v>0</v>
      </c>
      <c r="I47" s="86">
        <v>0</v>
      </c>
      <c r="J47" s="86">
        <v>0</v>
      </c>
      <c r="K47" s="86">
        <v>0</v>
      </c>
      <c r="L47" s="86">
        <v>0</v>
      </c>
      <c r="M47" s="86">
        <v>0</v>
      </c>
      <c r="N47" s="86">
        <v>0</v>
      </c>
      <c r="O47" s="86">
        <v>0</v>
      </c>
    </row>
    <row r="48" spans="1:15" s="99" customFormat="1" ht="24" x14ac:dyDescent="0.25">
      <c r="A48" s="86">
        <v>37</v>
      </c>
      <c r="B48" s="86" t="s">
        <v>543</v>
      </c>
      <c r="C48" s="86" t="s">
        <v>477</v>
      </c>
      <c r="D48" s="86" t="s">
        <v>494</v>
      </c>
      <c r="E48" s="86">
        <v>1</v>
      </c>
      <c r="F48" s="88" t="s">
        <v>544</v>
      </c>
      <c r="G48" s="86">
        <v>0</v>
      </c>
      <c r="H48" s="86">
        <v>0</v>
      </c>
      <c r="I48" s="86">
        <v>0</v>
      </c>
      <c r="J48" s="86">
        <v>0</v>
      </c>
      <c r="K48" s="86">
        <v>0</v>
      </c>
      <c r="L48" s="86">
        <v>0</v>
      </c>
      <c r="M48" s="86">
        <v>0</v>
      </c>
      <c r="N48" s="86">
        <v>0</v>
      </c>
      <c r="O48" s="86">
        <v>1</v>
      </c>
    </row>
    <row r="49" spans="1:15" s="99" customFormat="1" x14ac:dyDescent="0.25">
      <c r="A49" s="86">
        <v>38</v>
      </c>
      <c r="B49" s="86" t="s">
        <v>545</v>
      </c>
      <c r="C49" s="86" t="s">
        <v>477</v>
      </c>
      <c r="D49" s="86" t="s">
        <v>494</v>
      </c>
      <c r="E49" s="86">
        <v>1</v>
      </c>
      <c r="F49" s="88" t="s">
        <v>484</v>
      </c>
      <c r="G49" s="86">
        <v>0</v>
      </c>
      <c r="H49" s="86">
        <v>0</v>
      </c>
      <c r="I49" s="86">
        <v>0</v>
      </c>
      <c r="J49" s="86">
        <v>0</v>
      </c>
      <c r="K49" s="86">
        <v>0</v>
      </c>
      <c r="L49" s="86">
        <v>0</v>
      </c>
      <c r="M49" s="86">
        <v>0</v>
      </c>
      <c r="N49" s="86">
        <v>0</v>
      </c>
      <c r="O49" s="86">
        <v>0</v>
      </c>
    </row>
    <row r="50" spans="1:15" s="99" customFormat="1" x14ac:dyDescent="0.25">
      <c r="A50" s="86">
        <v>39</v>
      </c>
      <c r="B50" s="86" t="s">
        <v>546</v>
      </c>
      <c r="C50" s="86" t="s">
        <v>477</v>
      </c>
      <c r="D50" s="86" t="s">
        <v>494</v>
      </c>
      <c r="E50" s="86">
        <v>1</v>
      </c>
      <c r="F50" s="88" t="s">
        <v>484</v>
      </c>
      <c r="G50" s="86">
        <v>0</v>
      </c>
      <c r="H50" s="86">
        <v>0</v>
      </c>
      <c r="I50" s="86">
        <v>0</v>
      </c>
      <c r="J50" s="86">
        <v>0</v>
      </c>
      <c r="K50" s="86">
        <v>0</v>
      </c>
      <c r="L50" s="86">
        <v>0</v>
      </c>
      <c r="M50" s="86">
        <v>0</v>
      </c>
      <c r="N50" s="86">
        <v>0</v>
      </c>
      <c r="O50" s="86">
        <v>0</v>
      </c>
    </row>
    <row r="51" spans="1:15" s="99" customFormat="1" x14ac:dyDescent="0.25">
      <c r="A51" s="86">
        <v>40</v>
      </c>
      <c r="B51" s="86" t="s">
        <v>547</v>
      </c>
      <c r="C51" s="86" t="s">
        <v>477</v>
      </c>
      <c r="D51" s="86" t="s">
        <v>494</v>
      </c>
      <c r="E51" s="86">
        <v>1</v>
      </c>
      <c r="F51" s="88" t="s">
        <v>548</v>
      </c>
      <c r="G51" s="86">
        <v>0</v>
      </c>
      <c r="H51" s="86">
        <v>0</v>
      </c>
      <c r="I51" s="86">
        <v>0</v>
      </c>
      <c r="J51" s="86">
        <v>0</v>
      </c>
      <c r="K51" s="86">
        <v>0</v>
      </c>
      <c r="L51" s="86">
        <v>0</v>
      </c>
      <c r="M51" s="86">
        <v>0</v>
      </c>
      <c r="N51" s="86">
        <v>0</v>
      </c>
      <c r="O51" s="86">
        <v>1</v>
      </c>
    </row>
    <row r="52" spans="1:15" s="99" customFormat="1" ht="12.75" thickBot="1" x14ac:dyDescent="0.3">
      <c r="A52" s="86">
        <v>41</v>
      </c>
      <c r="B52" s="86" t="s">
        <v>549</v>
      </c>
      <c r="C52" s="86" t="s">
        <v>477</v>
      </c>
      <c r="D52" s="86" t="s">
        <v>478</v>
      </c>
      <c r="E52" s="86">
        <v>1</v>
      </c>
      <c r="F52" s="103" t="s">
        <v>484</v>
      </c>
      <c r="G52" s="86">
        <v>0</v>
      </c>
      <c r="H52" s="86">
        <v>0</v>
      </c>
      <c r="I52" s="86">
        <v>0</v>
      </c>
      <c r="J52" s="86">
        <v>0</v>
      </c>
      <c r="K52" s="86">
        <v>0</v>
      </c>
      <c r="L52" s="86">
        <v>0</v>
      </c>
      <c r="M52" s="86">
        <v>0</v>
      </c>
      <c r="N52" s="86">
        <v>0</v>
      </c>
      <c r="O52" s="86">
        <v>0</v>
      </c>
    </row>
    <row r="53" spans="1:15" s="99" customFormat="1" ht="85.5" thickTop="1" thickBot="1" x14ac:dyDescent="0.3">
      <c r="A53" s="86">
        <v>42</v>
      </c>
      <c r="B53" s="86" t="s">
        <v>550</v>
      </c>
      <c r="C53" s="86" t="s">
        <v>477</v>
      </c>
      <c r="D53" s="86" t="s">
        <v>478</v>
      </c>
      <c r="E53" s="86">
        <v>1</v>
      </c>
      <c r="F53" s="88" t="s">
        <v>551</v>
      </c>
      <c r="G53" s="86">
        <v>0</v>
      </c>
      <c r="H53" s="86">
        <v>1</v>
      </c>
      <c r="I53" s="86">
        <v>3</v>
      </c>
      <c r="J53" s="102">
        <v>2</v>
      </c>
      <c r="K53" s="86">
        <v>3</v>
      </c>
      <c r="L53" s="86">
        <v>0</v>
      </c>
      <c r="M53" s="86">
        <v>0</v>
      </c>
      <c r="N53" s="86">
        <v>0</v>
      </c>
      <c r="O53" s="86">
        <v>0</v>
      </c>
    </row>
    <row r="54" spans="1:15" s="99" customFormat="1" ht="96.75" thickTop="1" x14ac:dyDescent="0.25">
      <c r="A54" s="86">
        <v>43</v>
      </c>
      <c r="B54" s="86" t="s">
        <v>552</v>
      </c>
      <c r="C54" s="86" t="s">
        <v>477</v>
      </c>
      <c r="D54" s="86" t="s">
        <v>478</v>
      </c>
      <c r="E54" s="86">
        <v>1</v>
      </c>
      <c r="F54" s="88" t="s">
        <v>553</v>
      </c>
      <c r="G54" s="86">
        <v>0</v>
      </c>
      <c r="H54" s="86">
        <v>1</v>
      </c>
      <c r="I54" s="86">
        <v>1</v>
      </c>
      <c r="J54" s="86">
        <v>1</v>
      </c>
      <c r="K54" s="86">
        <v>1</v>
      </c>
      <c r="L54" s="86">
        <v>0</v>
      </c>
      <c r="M54" s="86">
        <v>0</v>
      </c>
      <c r="N54" s="86">
        <v>1</v>
      </c>
      <c r="O54" s="86">
        <v>0</v>
      </c>
    </row>
    <row r="55" spans="1:15" s="99" customFormat="1" ht="72.75" thickBot="1" x14ac:dyDescent="0.3">
      <c r="A55" s="86">
        <v>44</v>
      </c>
      <c r="B55" s="86" t="s">
        <v>554</v>
      </c>
      <c r="C55" s="86" t="s">
        <v>477</v>
      </c>
      <c r="D55" s="86" t="s">
        <v>478</v>
      </c>
      <c r="E55" s="86">
        <v>1</v>
      </c>
      <c r="F55" s="88" t="s">
        <v>555</v>
      </c>
      <c r="G55" s="86">
        <v>0</v>
      </c>
      <c r="H55" s="86">
        <v>0</v>
      </c>
      <c r="I55" s="86">
        <v>2</v>
      </c>
      <c r="J55" s="86">
        <v>1</v>
      </c>
      <c r="K55" s="86">
        <v>1</v>
      </c>
      <c r="L55" s="86">
        <v>0</v>
      </c>
      <c r="M55" s="86">
        <v>0</v>
      </c>
      <c r="N55" s="86">
        <v>0</v>
      </c>
      <c r="O55" s="86">
        <v>1</v>
      </c>
    </row>
    <row r="56" spans="1:15" s="99" customFormat="1" ht="73.5" thickTop="1" thickBot="1" x14ac:dyDescent="0.3">
      <c r="A56" s="86">
        <v>45</v>
      </c>
      <c r="B56" s="86" t="s">
        <v>556</v>
      </c>
      <c r="C56" s="86" t="s">
        <v>477</v>
      </c>
      <c r="D56" s="86" t="s">
        <v>494</v>
      </c>
      <c r="E56" s="86">
        <v>1</v>
      </c>
      <c r="F56" s="88" t="s">
        <v>557</v>
      </c>
      <c r="G56" s="86">
        <v>0</v>
      </c>
      <c r="H56" s="86">
        <v>0</v>
      </c>
      <c r="I56" s="86">
        <v>2</v>
      </c>
      <c r="J56" s="86">
        <v>2</v>
      </c>
      <c r="K56" s="102">
        <v>3</v>
      </c>
      <c r="L56" s="86">
        <v>0</v>
      </c>
      <c r="M56" s="86">
        <v>0</v>
      </c>
      <c r="N56" s="86">
        <v>1</v>
      </c>
      <c r="O56" s="86">
        <v>0</v>
      </c>
    </row>
    <row r="57" spans="1:15" s="99" customFormat="1" ht="60.75" thickTop="1" x14ac:dyDescent="0.25">
      <c r="A57" s="86">
        <v>46</v>
      </c>
      <c r="B57" s="86" t="s">
        <v>558</v>
      </c>
      <c r="C57" s="86" t="s">
        <v>477</v>
      </c>
      <c r="D57" s="86" t="s">
        <v>494</v>
      </c>
      <c r="E57" s="86">
        <v>1</v>
      </c>
      <c r="F57" s="88" t="s">
        <v>559</v>
      </c>
      <c r="G57" s="86">
        <v>0</v>
      </c>
      <c r="H57" s="86">
        <v>0</v>
      </c>
      <c r="I57" s="86">
        <v>1</v>
      </c>
      <c r="J57" s="86">
        <v>2</v>
      </c>
      <c r="K57" s="86">
        <v>2</v>
      </c>
      <c r="L57" s="86">
        <v>0</v>
      </c>
      <c r="M57" s="86">
        <v>0</v>
      </c>
      <c r="N57" s="86">
        <v>0</v>
      </c>
      <c r="O57" s="86">
        <v>0</v>
      </c>
    </row>
    <row r="58" spans="1:15" s="99" customFormat="1" ht="84" x14ac:dyDescent="0.25">
      <c r="A58" s="86">
        <v>47</v>
      </c>
      <c r="B58" s="86" t="s">
        <v>560</v>
      </c>
      <c r="C58" s="86" t="s">
        <v>477</v>
      </c>
      <c r="D58" s="86" t="s">
        <v>494</v>
      </c>
      <c r="E58" s="86">
        <v>1</v>
      </c>
      <c r="F58" s="88" t="s">
        <v>561</v>
      </c>
      <c r="G58" s="86">
        <v>0</v>
      </c>
      <c r="H58" s="86">
        <v>0</v>
      </c>
      <c r="I58" s="86">
        <v>1</v>
      </c>
      <c r="J58" s="86">
        <v>1</v>
      </c>
      <c r="K58" s="86">
        <v>1</v>
      </c>
      <c r="L58" s="86">
        <v>0</v>
      </c>
      <c r="M58" s="86">
        <v>0</v>
      </c>
      <c r="N58" s="86">
        <v>1</v>
      </c>
      <c r="O58" s="86">
        <v>0</v>
      </c>
    </row>
    <row r="59" spans="1:15" s="99" customFormat="1" ht="84" x14ac:dyDescent="0.25">
      <c r="A59" s="86">
        <v>48</v>
      </c>
      <c r="B59" s="86" t="s">
        <v>562</v>
      </c>
      <c r="C59" s="86" t="s">
        <v>477</v>
      </c>
      <c r="D59" s="86" t="s">
        <v>494</v>
      </c>
      <c r="E59" s="86">
        <v>1</v>
      </c>
      <c r="F59" s="88" t="s">
        <v>528</v>
      </c>
      <c r="G59" s="86">
        <v>0</v>
      </c>
      <c r="H59" s="86">
        <v>0</v>
      </c>
      <c r="I59" s="86">
        <v>1</v>
      </c>
      <c r="J59" s="86">
        <v>2</v>
      </c>
      <c r="K59" s="86">
        <v>2</v>
      </c>
      <c r="L59" s="86">
        <v>0</v>
      </c>
      <c r="M59" s="86">
        <v>0</v>
      </c>
      <c r="N59" s="86">
        <v>1</v>
      </c>
      <c r="O59" s="86">
        <v>0</v>
      </c>
    </row>
    <row r="60" spans="1:15" s="99" customFormat="1" ht="60" x14ac:dyDescent="0.25">
      <c r="A60" s="86">
        <v>49</v>
      </c>
      <c r="B60" s="86" t="s">
        <v>563</v>
      </c>
      <c r="C60" s="86" t="s">
        <v>477</v>
      </c>
      <c r="D60" s="86" t="s">
        <v>478</v>
      </c>
      <c r="E60" s="86">
        <v>1</v>
      </c>
      <c r="F60" s="88" t="s">
        <v>564</v>
      </c>
      <c r="G60" s="86">
        <v>1</v>
      </c>
      <c r="H60" s="86">
        <v>1</v>
      </c>
      <c r="I60" s="86">
        <v>0</v>
      </c>
      <c r="J60" s="86">
        <v>1</v>
      </c>
      <c r="K60" s="86">
        <v>0</v>
      </c>
      <c r="L60" s="86">
        <v>0</v>
      </c>
      <c r="M60" s="86">
        <v>0</v>
      </c>
      <c r="N60" s="86">
        <v>1</v>
      </c>
      <c r="O60" s="86">
        <v>0</v>
      </c>
    </row>
    <row r="61" spans="1:15" s="99" customFormat="1" ht="72" x14ac:dyDescent="0.25">
      <c r="A61" s="86">
        <v>50</v>
      </c>
      <c r="B61" s="86" t="s">
        <v>565</v>
      </c>
      <c r="C61" s="86" t="s">
        <v>477</v>
      </c>
      <c r="D61" s="86" t="s">
        <v>478</v>
      </c>
      <c r="E61" s="86">
        <v>1</v>
      </c>
      <c r="F61" s="88" t="s">
        <v>566</v>
      </c>
      <c r="G61" s="86">
        <v>1</v>
      </c>
      <c r="H61" s="86">
        <v>2</v>
      </c>
      <c r="I61" s="86">
        <v>0</v>
      </c>
      <c r="J61" s="86">
        <v>0</v>
      </c>
      <c r="K61" s="86">
        <v>0</v>
      </c>
      <c r="L61" s="86">
        <v>0</v>
      </c>
      <c r="M61" s="86">
        <v>1</v>
      </c>
      <c r="N61" s="86">
        <v>0</v>
      </c>
      <c r="O61" s="86">
        <v>0</v>
      </c>
    </row>
    <row r="62" spans="1:15" s="99" customFormat="1" ht="48" x14ac:dyDescent="0.25">
      <c r="A62" s="86">
        <v>51</v>
      </c>
      <c r="B62" s="86" t="s">
        <v>567</v>
      </c>
      <c r="C62" s="86" t="s">
        <v>477</v>
      </c>
      <c r="D62" s="86" t="s">
        <v>478</v>
      </c>
      <c r="E62" s="86">
        <v>1</v>
      </c>
      <c r="F62" s="88" t="s">
        <v>568</v>
      </c>
      <c r="G62" s="86">
        <v>1</v>
      </c>
      <c r="H62" s="86">
        <v>1</v>
      </c>
      <c r="I62" s="86">
        <v>0</v>
      </c>
      <c r="J62" s="86">
        <v>1</v>
      </c>
      <c r="K62" s="86">
        <v>0</v>
      </c>
      <c r="L62" s="86">
        <v>0</v>
      </c>
      <c r="M62" s="86">
        <v>0</v>
      </c>
      <c r="N62" s="86">
        <v>0</v>
      </c>
      <c r="O62" s="86">
        <v>0</v>
      </c>
    </row>
    <row r="63" spans="1:15" s="99" customFormat="1" ht="36" x14ac:dyDescent="0.25">
      <c r="A63" s="86">
        <v>52</v>
      </c>
      <c r="B63" s="86" t="s">
        <v>569</v>
      </c>
      <c r="C63" s="86" t="s">
        <v>477</v>
      </c>
      <c r="D63" s="86" t="s">
        <v>478</v>
      </c>
      <c r="E63" s="86">
        <v>1</v>
      </c>
      <c r="F63" s="88" t="s">
        <v>570</v>
      </c>
      <c r="G63" s="86">
        <v>0</v>
      </c>
      <c r="H63" s="86">
        <v>1</v>
      </c>
      <c r="I63" s="86">
        <v>0</v>
      </c>
      <c r="J63" s="86">
        <v>0</v>
      </c>
      <c r="K63" s="86">
        <v>0</v>
      </c>
      <c r="L63" s="86">
        <v>0</v>
      </c>
      <c r="M63" s="86">
        <v>0</v>
      </c>
      <c r="N63" s="86">
        <v>0</v>
      </c>
      <c r="O63" s="86">
        <v>0</v>
      </c>
    </row>
    <row r="64" spans="1:15" s="99" customFormat="1" ht="24" x14ac:dyDescent="0.25">
      <c r="A64" s="86">
        <v>57</v>
      </c>
      <c r="B64" s="86" t="s">
        <v>571</v>
      </c>
      <c r="C64" s="86" t="s">
        <v>477</v>
      </c>
      <c r="D64" s="86" t="s">
        <v>478</v>
      </c>
      <c r="E64" s="86">
        <v>1</v>
      </c>
      <c r="F64" s="88" t="s">
        <v>572</v>
      </c>
      <c r="G64" s="86">
        <v>0</v>
      </c>
      <c r="H64" s="86">
        <v>0</v>
      </c>
      <c r="I64" s="86">
        <v>0</v>
      </c>
      <c r="J64" s="86">
        <v>0</v>
      </c>
      <c r="K64" s="86">
        <v>0</v>
      </c>
      <c r="L64" s="86">
        <v>0</v>
      </c>
      <c r="M64" s="86">
        <v>0</v>
      </c>
      <c r="N64" s="86">
        <v>0</v>
      </c>
      <c r="O64" s="86">
        <v>1</v>
      </c>
    </row>
    <row r="65" spans="1:15" s="99" customFormat="1" x14ac:dyDescent="0.25">
      <c r="A65" s="86">
        <v>58</v>
      </c>
      <c r="B65" s="86" t="s">
        <v>573</v>
      </c>
      <c r="C65" s="86" t="s">
        <v>477</v>
      </c>
      <c r="D65" s="86" t="s">
        <v>478</v>
      </c>
      <c r="E65" s="86">
        <v>1</v>
      </c>
      <c r="F65" s="88" t="s">
        <v>574</v>
      </c>
      <c r="G65" s="86">
        <v>0</v>
      </c>
      <c r="H65" s="86">
        <v>1</v>
      </c>
      <c r="I65" s="86">
        <v>0</v>
      </c>
      <c r="J65" s="86">
        <v>0</v>
      </c>
      <c r="K65" s="86">
        <v>0</v>
      </c>
      <c r="L65" s="86">
        <v>0</v>
      </c>
      <c r="M65" s="86">
        <v>0</v>
      </c>
      <c r="N65" s="86">
        <v>0</v>
      </c>
      <c r="O65" s="86">
        <v>0</v>
      </c>
    </row>
    <row r="66" spans="1:15" s="99" customFormat="1" ht="36" x14ac:dyDescent="0.25">
      <c r="A66" s="86">
        <v>59</v>
      </c>
      <c r="B66" s="86" t="s">
        <v>575</v>
      </c>
      <c r="C66" s="86" t="s">
        <v>477</v>
      </c>
      <c r="D66" s="86" t="s">
        <v>478</v>
      </c>
      <c r="E66" s="86">
        <v>1</v>
      </c>
      <c r="F66" s="88" t="s">
        <v>576</v>
      </c>
      <c r="G66" s="86">
        <v>0</v>
      </c>
      <c r="H66" s="86">
        <v>1</v>
      </c>
      <c r="I66" s="86">
        <v>0</v>
      </c>
      <c r="J66" s="86">
        <v>0</v>
      </c>
      <c r="K66" s="86">
        <v>0</v>
      </c>
      <c r="L66" s="86">
        <v>0</v>
      </c>
      <c r="M66" s="86">
        <v>0</v>
      </c>
      <c r="N66" s="86">
        <v>0</v>
      </c>
      <c r="O66" s="86">
        <v>1</v>
      </c>
    </row>
    <row r="67" spans="1:15" s="99" customFormat="1" ht="48" x14ac:dyDescent="0.25">
      <c r="A67" s="86">
        <v>60</v>
      </c>
      <c r="B67" s="86" t="s">
        <v>577</v>
      </c>
      <c r="C67" s="86" t="s">
        <v>477</v>
      </c>
      <c r="D67" s="86" t="s">
        <v>478</v>
      </c>
      <c r="E67" s="86">
        <v>1</v>
      </c>
      <c r="F67" s="88" t="s">
        <v>578</v>
      </c>
      <c r="G67" s="86">
        <v>1</v>
      </c>
      <c r="H67" s="86">
        <v>1</v>
      </c>
      <c r="I67" s="86">
        <v>0</v>
      </c>
      <c r="J67" s="86">
        <v>0</v>
      </c>
      <c r="K67" s="86">
        <v>0</v>
      </c>
      <c r="L67" s="86">
        <v>0</v>
      </c>
      <c r="M67" s="86">
        <v>0</v>
      </c>
      <c r="N67" s="86">
        <v>1</v>
      </c>
      <c r="O67" s="86">
        <v>0</v>
      </c>
    </row>
    <row r="68" spans="1:15" s="99" customFormat="1" ht="108" x14ac:dyDescent="0.25">
      <c r="A68" s="86">
        <v>53</v>
      </c>
      <c r="B68" s="86" t="s">
        <v>579</v>
      </c>
      <c r="C68" s="86" t="s">
        <v>477</v>
      </c>
      <c r="D68" s="86" t="s">
        <v>494</v>
      </c>
      <c r="E68" s="86">
        <v>1</v>
      </c>
      <c r="F68" s="88" t="s">
        <v>580</v>
      </c>
      <c r="G68" s="86">
        <v>0</v>
      </c>
      <c r="H68" s="86">
        <v>1</v>
      </c>
      <c r="I68" s="86">
        <v>2</v>
      </c>
      <c r="J68" s="86">
        <v>2</v>
      </c>
      <c r="K68" s="86">
        <v>2</v>
      </c>
      <c r="L68" s="86">
        <v>1</v>
      </c>
      <c r="M68" s="86">
        <v>0</v>
      </c>
      <c r="N68" s="86">
        <v>2</v>
      </c>
      <c r="O68" s="86">
        <v>0</v>
      </c>
    </row>
    <row r="69" spans="1:15" s="99" customFormat="1" ht="144" x14ac:dyDescent="0.25">
      <c r="A69" s="86">
        <v>54</v>
      </c>
      <c r="B69" s="86" t="s">
        <v>581</v>
      </c>
      <c r="C69" s="86" t="s">
        <v>477</v>
      </c>
      <c r="D69" s="86" t="s">
        <v>494</v>
      </c>
      <c r="E69" s="86">
        <v>1</v>
      </c>
      <c r="F69" s="88" t="s">
        <v>582</v>
      </c>
      <c r="G69" s="86">
        <v>1</v>
      </c>
      <c r="H69" s="86">
        <v>2</v>
      </c>
      <c r="I69" s="86">
        <v>3</v>
      </c>
      <c r="J69" s="86">
        <v>2</v>
      </c>
      <c r="K69" s="86">
        <v>3</v>
      </c>
      <c r="L69" s="86">
        <v>1</v>
      </c>
      <c r="M69" s="86">
        <v>0</v>
      </c>
      <c r="N69" s="86">
        <v>3</v>
      </c>
      <c r="O69" s="86">
        <v>0</v>
      </c>
    </row>
    <row r="70" spans="1:15" s="99" customFormat="1" ht="96" x14ac:dyDescent="0.25">
      <c r="A70" s="86">
        <v>55</v>
      </c>
      <c r="B70" s="86" t="s">
        <v>583</v>
      </c>
      <c r="C70" s="86" t="s">
        <v>477</v>
      </c>
      <c r="D70" s="86" t="s">
        <v>494</v>
      </c>
      <c r="E70" s="86">
        <v>1</v>
      </c>
      <c r="F70" s="88" t="s">
        <v>584</v>
      </c>
      <c r="G70" s="86">
        <v>0</v>
      </c>
      <c r="H70" s="86">
        <v>1</v>
      </c>
      <c r="I70" s="86">
        <v>3</v>
      </c>
      <c r="J70" s="86">
        <v>1</v>
      </c>
      <c r="K70" s="86">
        <v>2</v>
      </c>
      <c r="L70" s="86">
        <v>0</v>
      </c>
      <c r="M70" s="86">
        <v>0</v>
      </c>
      <c r="N70" s="86">
        <v>1</v>
      </c>
      <c r="O70" s="86">
        <v>0</v>
      </c>
    </row>
    <row r="71" spans="1:15" s="99" customFormat="1" ht="84" x14ac:dyDescent="0.25">
      <c r="A71" s="86">
        <v>56</v>
      </c>
      <c r="B71" s="86" t="s">
        <v>585</v>
      </c>
      <c r="C71" s="86" t="s">
        <v>477</v>
      </c>
      <c r="D71" s="86" t="s">
        <v>494</v>
      </c>
      <c r="E71" s="86">
        <v>1</v>
      </c>
      <c r="F71" s="88" t="s">
        <v>586</v>
      </c>
      <c r="G71" s="86">
        <v>0</v>
      </c>
      <c r="H71" s="86">
        <v>0</v>
      </c>
      <c r="I71" s="86">
        <v>1</v>
      </c>
      <c r="J71" s="86">
        <v>1</v>
      </c>
      <c r="K71" s="86">
        <v>3</v>
      </c>
      <c r="L71" s="86">
        <v>0</v>
      </c>
      <c r="M71" s="86">
        <v>0</v>
      </c>
      <c r="N71" s="86">
        <v>1</v>
      </c>
      <c r="O71" s="86">
        <v>0</v>
      </c>
    </row>
    <row r="72" spans="1:15" s="99" customFormat="1" ht="108.75" thickBot="1" x14ac:dyDescent="0.3">
      <c r="A72" s="86">
        <v>61</v>
      </c>
      <c r="B72" s="86" t="s">
        <v>587</v>
      </c>
      <c r="C72" s="86" t="s">
        <v>477</v>
      </c>
      <c r="D72" s="86" t="s">
        <v>494</v>
      </c>
      <c r="E72" s="86">
        <v>1</v>
      </c>
      <c r="F72" s="88" t="s">
        <v>588</v>
      </c>
      <c r="G72" s="86">
        <v>0</v>
      </c>
      <c r="H72" s="86">
        <v>2</v>
      </c>
      <c r="I72" s="86">
        <v>2</v>
      </c>
      <c r="J72" s="86">
        <v>1</v>
      </c>
      <c r="K72" s="86">
        <v>2</v>
      </c>
      <c r="L72" s="86">
        <v>1</v>
      </c>
      <c r="M72" s="86">
        <v>0</v>
      </c>
      <c r="N72" s="86">
        <v>2</v>
      </c>
      <c r="O72" s="86">
        <v>0</v>
      </c>
    </row>
    <row r="73" spans="1:15" s="99" customFormat="1" ht="97.5" thickTop="1" thickBot="1" x14ac:dyDescent="0.3">
      <c r="A73" s="86">
        <v>62</v>
      </c>
      <c r="B73" s="86" t="s">
        <v>589</v>
      </c>
      <c r="C73" s="86" t="s">
        <v>477</v>
      </c>
      <c r="D73" s="86" t="s">
        <v>494</v>
      </c>
      <c r="E73" s="86">
        <v>1</v>
      </c>
      <c r="F73" s="88" t="s">
        <v>590</v>
      </c>
      <c r="G73" s="86">
        <v>0</v>
      </c>
      <c r="H73" s="86">
        <v>1</v>
      </c>
      <c r="I73" s="86">
        <v>2</v>
      </c>
      <c r="J73" s="86">
        <v>2</v>
      </c>
      <c r="K73" s="86">
        <v>2</v>
      </c>
      <c r="L73" s="86">
        <v>0</v>
      </c>
      <c r="M73" s="86">
        <v>0</v>
      </c>
      <c r="N73" s="102">
        <v>2</v>
      </c>
      <c r="O73" s="86">
        <v>0</v>
      </c>
    </row>
    <row r="74" spans="1:15" s="99" customFormat="1" ht="121.5" thickTop="1" thickBot="1" x14ac:dyDescent="0.3">
      <c r="A74" s="86">
        <v>63</v>
      </c>
      <c r="B74" s="86" t="s">
        <v>591</v>
      </c>
      <c r="C74" s="86" t="s">
        <v>477</v>
      </c>
      <c r="D74" s="86" t="s">
        <v>494</v>
      </c>
      <c r="E74" s="86">
        <v>1</v>
      </c>
      <c r="F74" s="88" t="s">
        <v>592</v>
      </c>
      <c r="G74" s="86">
        <v>0</v>
      </c>
      <c r="H74" s="86">
        <v>2</v>
      </c>
      <c r="I74" s="86">
        <v>2</v>
      </c>
      <c r="J74" s="86">
        <v>2</v>
      </c>
      <c r="K74" s="86">
        <v>3</v>
      </c>
      <c r="L74" s="86">
        <v>1</v>
      </c>
      <c r="M74" s="86">
        <v>0</v>
      </c>
      <c r="N74" s="86">
        <v>3</v>
      </c>
      <c r="O74" s="86">
        <v>0</v>
      </c>
    </row>
    <row r="75" spans="1:15" s="99" customFormat="1" ht="97.5" thickTop="1" thickBot="1" x14ac:dyDescent="0.3">
      <c r="A75" s="86">
        <v>64</v>
      </c>
      <c r="B75" s="86" t="s">
        <v>593</v>
      </c>
      <c r="C75" s="86" t="s">
        <v>477</v>
      </c>
      <c r="D75" s="86" t="s">
        <v>494</v>
      </c>
      <c r="E75" s="86">
        <v>1</v>
      </c>
      <c r="F75" s="88" t="s">
        <v>594</v>
      </c>
      <c r="G75" s="86">
        <v>0</v>
      </c>
      <c r="H75" s="86">
        <v>3</v>
      </c>
      <c r="I75" s="102">
        <v>2</v>
      </c>
      <c r="J75" s="86">
        <v>1</v>
      </c>
      <c r="K75" s="86">
        <v>2</v>
      </c>
      <c r="L75" s="86">
        <v>0</v>
      </c>
      <c r="M75" s="86">
        <v>0</v>
      </c>
      <c r="N75" s="86">
        <v>2</v>
      </c>
      <c r="O75" s="86">
        <v>0</v>
      </c>
    </row>
    <row r="76" spans="1:15" s="99" customFormat="1" ht="12.75" thickTop="1" x14ac:dyDescent="0.25">
      <c r="A76" s="86">
        <v>65</v>
      </c>
      <c r="B76" s="86" t="s">
        <v>595</v>
      </c>
      <c r="C76" s="86" t="s">
        <v>477</v>
      </c>
      <c r="D76" s="86" t="s">
        <v>478</v>
      </c>
      <c r="E76" s="86">
        <v>1</v>
      </c>
      <c r="F76" s="88" t="s">
        <v>596</v>
      </c>
      <c r="G76" s="86">
        <v>0</v>
      </c>
      <c r="H76" s="86">
        <v>0</v>
      </c>
      <c r="I76" s="86">
        <v>0</v>
      </c>
      <c r="J76" s="86">
        <v>0</v>
      </c>
      <c r="K76" s="86">
        <v>0</v>
      </c>
      <c r="L76" s="86">
        <v>0</v>
      </c>
      <c r="M76" s="86">
        <v>0</v>
      </c>
      <c r="N76" s="86">
        <v>0</v>
      </c>
      <c r="O76" s="86">
        <v>0</v>
      </c>
    </row>
    <row r="77" spans="1:15" s="99" customFormat="1" x14ac:dyDescent="0.25">
      <c r="A77" s="86">
        <v>66</v>
      </c>
      <c r="B77" s="86" t="s">
        <v>597</v>
      </c>
      <c r="C77" s="86" t="s">
        <v>477</v>
      </c>
      <c r="D77" s="86" t="s">
        <v>478</v>
      </c>
      <c r="E77" s="86">
        <v>1</v>
      </c>
      <c r="F77" s="88" t="s">
        <v>596</v>
      </c>
      <c r="G77" s="86">
        <v>0</v>
      </c>
      <c r="H77" s="86">
        <v>0</v>
      </c>
      <c r="I77" s="86">
        <v>0</v>
      </c>
      <c r="J77" s="86">
        <v>0</v>
      </c>
      <c r="K77" s="86">
        <v>0</v>
      </c>
      <c r="L77" s="86">
        <v>0</v>
      </c>
      <c r="M77" s="86">
        <v>0</v>
      </c>
      <c r="N77" s="86">
        <v>0</v>
      </c>
      <c r="O77" s="86">
        <v>0</v>
      </c>
    </row>
    <row r="78" spans="1:15" s="99" customFormat="1" ht="24" x14ac:dyDescent="0.25">
      <c r="A78" s="86">
        <v>67</v>
      </c>
      <c r="B78" s="86" t="s">
        <v>598</v>
      </c>
      <c r="C78" s="86" t="s">
        <v>477</v>
      </c>
      <c r="D78" s="86" t="s">
        <v>478</v>
      </c>
      <c r="E78" s="86">
        <v>1</v>
      </c>
      <c r="F78" s="88" t="s">
        <v>572</v>
      </c>
      <c r="G78" s="86">
        <v>0</v>
      </c>
      <c r="H78" s="86">
        <v>0</v>
      </c>
      <c r="I78" s="86">
        <v>0</v>
      </c>
      <c r="J78" s="86">
        <v>0</v>
      </c>
      <c r="K78" s="86">
        <v>0</v>
      </c>
      <c r="L78" s="86">
        <v>0</v>
      </c>
      <c r="M78" s="86">
        <v>0</v>
      </c>
      <c r="N78" s="86">
        <v>0</v>
      </c>
      <c r="O78" s="86">
        <v>1</v>
      </c>
    </row>
    <row r="79" spans="1:15" s="99" customFormat="1" ht="24.75" thickBot="1" x14ac:dyDescent="0.3">
      <c r="A79" s="86">
        <v>68</v>
      </c>
      <c r="B79" s="86" t="s">
        <v>599</v>
      </c>
      <c r="C79" s="86" t="s">
        <v>477</v>
      </c>
      <c r="D79" s="86" t="s">
        <v>478</v>
      </c>
      <c r="E79" s="86">
        <v>1</v>
      </c>
      <c r="F79" s="88" t="s">
        <v>572</v>
      </c>
      <c r="G79" s="86">
        <v>0</v>
      </c>
      <c r="H79" s="86">
        <v>0</v>
      </c>
      <c r="I79" s="86">
        <v>0</v>
      </c>
      <c r="J79" s="86">
        <v>0</v>
      </c>
      <c r="K79" s="86">
        <v>0</v>
      </c>
      <c r="L79" s="86">
        <v>0</v>
      </c>
      <c r="M79" s="86">
        <v>0</v>
      </c>
      <c r="N79" s="86">
        <v>0</v>
      </c>
      <c r="O79" s="86">
        <v>1</v>
      </c>
    </row>
    <row r="80" spans="1:15" s="99" customFormat="1" ht="13.5" thickTop="1" thickBot="1" x14ac:dyDescent="0.3">
      <c r="A80" s="86">
        <v>69</v>
      </c>
      <c r="B80" s="86" t="s">
        <v>600</v>
      </c>
      <c r="C80" s="86" t="s">
        <v>477</v>
      </c>
      <c r="D80" s="86" t="s">
        <v>494</v>
      </c>
      <c r="E80" s="86">
        <v>1</v>
      </c>
      <c r="F80" s="88" t="s">
        <v>517</v>
      </c>
      <c r="G80" s="86">
        <v>0</v>
      </c>
      <c r="H80" s="102">
        <v>1</v>
      </c>
      <c r="I80" s="86">
        <v>0</v>
      </c>
      <c r="J80" s="86">
        <v>0</v>
      </c>
      <c r="K80" s="86">
        <v>0</v>
      </c>
      <c r="L80" s="86">
        <v>0</v>
      </c>
      <c r="M80" s="86">
        <v>0</v>
      </c>
      <c r="N80" s="86">
        <v>0</v>
      </c>
      <c r="O80" s="86">
        <v>0</v>
      </c>
    </row>
    <row r="81" spans="1:15" s="99" customFormat="1" ht="12.75" thickTop="1" x14ac:dyDescent="0.25">
      <c r="A81" s="86">
        <v>70</v>
      </c>
      <c r="B81" s="86" t="s">
        <v>601</v>
      </c>
      <c r="C81" s="86" t="s">
        <v>477</v>
      </c>
      <c r="D81" s="86" t="s">
        <v>494</v>
      </c>
      <c r="E81" s="86">
        <v>1</v>
      </c>
      <c r="F81" s="88" t="s">
        <v>602</v>
      </c>
      <c r="G81" s="86">
        <v>0</v>
      </c>
      <c r="H81" s="86">
        <v>0</v>
      </c>
      <c r="I81" s="86">
        <v>0</v>
      </c>
      <c r="J81" s="86">
        <v>1</v>
      </c>
      <c r="K81" s="86">
        <v>0</v>
      </c>
      <c r="L81" s="86">
        <v>0</v>
      </c>
      <c r="M81" s="86">
        <v>0</v>
      </c>
      <c r="N81" s="86">
        <v>0</v>
      </c>
      <c r="O81" s="86">
        <v>0</v>
      </c>
    </row>
    <row r="82" spans="1:15" s="99" customFormat="1" x14ac:dyDescent="0.25">
      <c r="A82" s="86">
        <v>71</v>
      </c>
      <c r="B82" s="86" t="s">
        <v>603</v>
      </c>
      <c r="C82" s="86" t="s">
        <v>477</v>
      </c>
      <c r="D82" s="86" t="s">
        <v>494</v>
      </c>
      <c r="E82" s="86">
        <v>1</v>
      </c>
      <c r="F82" s="88" t="s">
        <v>517</v>
      </c>
      <c r="G82" s="86">
        <v>0</v>
      </c>
      <c r="H82" s="86">
        <v>1</v>
      </c>
      <c r="I82" s="86">
        <v>0</v>
      </c>
      <c r="J82" s="86">
        <v>0</v>
      </c>
      <c r="K82" s="86">
        <v>0</v>
      </c>
      <c r="L82" s="86">
        <v>0</v>
      </c>
      <c r="M82" s="86">
        <v>0</v>
      </c>
      <c r="N82" s="86">
        <v>0</v>
      </c>
      <c r="O82" s="86">
        <v>0</v>
      </c>
    </row>
    <row r="83" spans="1:15" s="99" customFormat="1" x14ac:dyDescent="0.25">
      <c r="A83" s="86">
        <v>72</v>
      </c>
      <c r="B83" s="86" t="s">
        <v>604</v>
      </c>
      <c r="C83" s="86" t="s">
        <v>477</v>
      </c>
      <c r="D83" s="86" t="s">
        <v>494</v>
      </c>
      <c r="E83" s="86">
        <v>1</v>
      </c>
      <c r="F83" s="88" t="s">
        <v>540</v>
      </c>
      <c r="G83" s="86">
        <v>0</v>
      </c>
      <c r="H83" s="86">
        <v>0</v>
      </c>
      <c r="I83" s="86">
        <v>0</v>
      </c>
      <c r="J83" s="86">
        <v>0</v>
      </c>
      <c r="K83" s="86">
        <v>0</v>
      </c>
      <c r="L83" s="86">
        <v>0</v>
      </c>
      <c r="M83" s="86">
        <v>0</v>
      </c>
      <c r="N83" s="86">
        <v>0</v>
      </c>
      <c r="O83" s="86">
        <v>1</v>
      </c>
    </row>
    <row r="84" spans="1:15" s="99" customFormat="1" ht="72" x14ac:dyDescent="0.25">
      <c r="A84" s="86">
        <v>73</v>
      </c>
      <c r="B84" s="86" t="s">
        <v>605</v>
      </c>
      <c r="C84" s="86" t="s">
        <v>477</v>
      </c>
      <c r="D84" s="86" t="s">
        <v>478</v>
      </c>
      <c r="E84" s="86">
        <v>1</v>
      </c>
      <c r="F84" s="88" t="s">
        <v>606</v>
      </c>
      <c r="G84" s="86">
        <v>0</v>
      </c>
      <c r="H84" s="86">
        <v>0</v>
      </c>
      <c r="I84" s="86">
        <v>2</v>
      </c>
      <c r="J84" s="86">
        <v>1</v>
      </c>
      <c r="K84" s="86">
        <v>2</v>
      </c>
      <c r="L84" s="86">
        <v>0</v>
      </c>
      <c r="M84" s="86">
        <v>0</v>
      </c>
      <c r="N84" s="86">
        <v>1</v>
      </c>
      <c r="O84" s="86">
        <v>0</v>
      </c>
    </row>
    <row r="85" spans="1:15" s="99" customFormat="1" ht="144" x14ac:dyDescent="0.25">
      <c r="A85" s="86">
        <v>74</v>
      </c>
      <c r="B85" s="86" t="s">
        <v>607</v>
      </c>
      <c r="C85" s="86" t="s">
        <v>477</v>
      </c>
      <c r="D85" s="86" t="s">
        <v>478</v>
      </c>
      <c r="E85" s="86">
        <v>1</v>
      </c>
      <c r="F85" s="88" t="s">
        <v>608</v>
      </c>
      <c r="G85" s="86">
        <v>0</v>
      </c>
      <c r="H85" s="86">
        <v>1</v>
      </c>
      <c r="I85" s="86">
        <v>3</v>
      </c>
      <c r="J85" s="86">
        <v>2</v>
      </c>
      <c r="K85" s="86">
        <v>3</v>
      </c>
      <c r="L85" s="86">
        <v>1</v>
      </c>
      <c r="M85" s="86">
        <v>1</v>
      </c>
      <c r="N85" s="86">
        <v>1</v>
      </c>
      <c r="O85" s="86">
        <v>0</v>
      </c>
    </row>
    <row r="86" spans="1:15" s="99" customFormat="1" ht="96" x14ac:dyDescent="0.25">
      <c r="A86" s="86">
        <v>75</v>
      </c>
      <c r="B86" s="86" t="s">
        <v>609</v>
      </c>
      <c r="C86" s="86" t="s">
        <v>477</v>
      </c>
      <c r="D86" s="86" t="s">
        <v>478</v>
      </c>
      <c r="E86" s="86">
        <v>1</v>
      </c>
      <c r="F86" s="88" t="s">
        <v>610</v>
      </c>
      <c r="G86" s="86">
        <v>0</v>
      </c>
      <c r="H86" s="86">
        <v>1</v>
      </c>
      <c r="I86" s="86">
        <v>2</v>
      </c>
      <c r="J86" s="86">
        <v>1</v>
      </c>
      <c r="K86" s="86">
        <v>2</v>
      </c>
      <c r="L86" s="86">
        <v>0</v>
      </c>
      <c r="M86" s="86">
        <v>0</v>
      </c>
      <c r="N86" s="86">
        <v>2</v>
      </c>
      <c r="O86" s="86">
        <v>0</v>
      </c>
    </row>
    <row r="87" spans="1:15" s="99" customFormat="1" ht="108" x14ac:dyDescent="0.25">
      <c r="A87" s="86">
        <v>76</v>
      </c>
      <c r="B87" s="86" t="s">
        <v>611</v>
      </c>
      <c r="C87" s="86" t="s">
        <v>477</v>
      </c>
      <c r="D87" s="86" t="s">
        <v>478</v>
      </c>
      <c r="E87" s="86">
        <v>1</v>
      </c>
      <c r="F87" s="88" t="s">
        <v>612</v>
      </c>
      <c r="G87" s="86">
        <v>0</v>
      </c>
      <c r="H87" s="86">
        <v>1</v>
      </c>
      <c r="I87" s="86">
        <v>1</v>
      </c>
      <c r="J87" s="86">
        <v>1</v>
      </c>
      <c r="K87" s="86">
        <v>1</v>
      </c>
      <c r="L87" s="86">
        <v>1</v>
      </c>
      <c r="M87" s="86">
        <v>0</v>
      </c>
      <c r="N87" s="86">
        <v>0</v>
      </c>
      <c r="O87" s="86">
        <v>0</v>
      </c>
    </row>
    <row r="88" spans="1:15" ht="108" x14ac:dyDescent="0.25">
      <c r="A88" s="86">
        <v>77</v>
      </c>
      <c r="B88" s="86" t="s">
        <v>613</v>
      </c>
      <c r="C88" s="86" t="s">
        <v>477</v>
      </c>
      <c r="D88" s="86" t="s">
        <v>494</v>
      </c>
      <c r="E88" s="86">
        <v>1</v>
      </c>
      <c r="F88" s="88" t="s">
        <v>614</v>
      </c>
      <c r="G88" s="87">
        <v>1</v>
      </c>
      <c r="H88" s="87">
        <v>1</v>
      </c>
      <c r="I88" s="87">
        <v>2</v>
      </c>
      <c r="J88" s="86">
        <v>1</v>
      </c>
      <c r="K88" s="86">
        <v>1</v>
      </c>
      <c r="L88" s="86">
        <v>0</v>
      </c>
      <c r="M88" s="86">
        <v>0</v>
      </c>
      <c r="N88" s="86">
        <v>1</v>
      </c>
      <c r="O88" s="86">
        <v>0</v>
      </c>
    </row>
    <row r="89" spans="1:15" ht="84" x14ac:dyDescent="0.25">
      <c r="A89" s="86">
        <v>78</v>
      </c>
      <c r="B89" s="86" t="s">
        <v>615</v>
      </c>
      <c r="C89" s="86" t="s">
        <v>477</v>
      </c>
      <c r="D89" s="86" t="s">
        <v>494</v>
      </c>
      <c r="E89" s="86">
        <v>1</v>
      </c>
      <c r="F89" s="88" t="s">
        <v>616</v>
      </c>
      <c r="G89" s="87">
        <v>0</v>
      </c>
      <c r="H89" s="87">
        <v>1</v>
      </c>
      <c r="I89" s="87">
        <v>2</v>
      </c>
      <c r="J89" s="86">
        <v>2</v>
      </c>
      <c r="K89" s="86">
        <v>2</v>
      </c>
      <c r="L89" s="86">
        <v>0</v>
      </c>
      <c r="M89" s="86">
        <v>0</v>
      </c>
      <c r="N89" s="86">
        <v>0</v>
      </c>
      <c r="O89" s="86">
        <v>1</v>
      </c>
    </row>
    <row r="90" spans="1:15" ht="84" x14ac:dyDescent="0.25">
      <c r="A90" s="86">
        <v>79</v>
      </c>
      <c r="B90" s="86" t="s">
        <v>617</v>
      </c>
      <c r="C90" s="86" t="s">
        <v>477</v>
      </c>
      <c r="D90" s="86" t="s">
        <v>494</v>
      </c>
      <c r="E90" s="86">
        <v>1</v>
      </c>
      <c r="F90" s="88" t="s">
        <v>618</v>
      </c>
      <c r="G90" s="87">
        <v>0</v>
      </c>
      <c r="H90" s="87">
        <v>1</v>
      </c>
      <c r="I90" s="87">
        <v>2</v>
      </c>
      <c r="J90" s="86">
        <v>1</v>
      </c>
      <c r="K90" s="86">
        <v>2</v>
      </c>
      <c r="L90" s="86">
        <v>0</v>
      </c>
      <c r="M90" s="86">
        <v>0</v>
      </c>
      <c r="N90" s="86">
        <v>1</v>
      </c>
      <c r="O90" s="86">
        <v>0</v>
      </c>
    </row>
    <row r="91" spans="1:15" ht="96" x14ac:dyDescent="0.25">
      <c r="A91" s="86">
        <v>80</v>
      </c>
      <c r="B91" s="86" t="s">
        <v>619</v>
      </c>
      <c r="C91" s="86" t="s">
        <v>477</v>
      </c>
      <c r="D91" s="86" t="s">
        <v>494</v>
      </c>
      <c r="E91" s="86">
        <v>1</v>
      </c>
      <c r="F91" s="88" t="s">
        <v>620</v>
      </c>
      <c r="G91" s="87">
        <v>0</v>
      </c>
      <c r="H91" s="87">
        <v>1</v>
      </c>
      <c r="I91" s="87">
        <v>1</v>
      </c>
      <c r="J91" s="86">
        <v>1</v>
      </c>
      <c r="K91" s="86">
        <v>2</v>
      </c>
      <c r="L91" s="86">
        <v>0</v>
      </c>
      <c r="M91" s="86">
        <v>0</v>
      </c>
      <c r="N91" s="86">
        <v>0</v>
      </c>
      <c r="O91" s="86">
        <v>0</v>
      </c>
    </row>
    <row r="92" spans="1:15" x14ac:dyDescent="0.25">
      <c r="A92" s="86">
        <v>81</v>
      </c>
      <c r="B92" s="86" t="s">
        <v>621</v>
      </c>
      <c r="C92" s="86" t="s">
        <v>477</v>
      </c>
      <c r="D92" s="86" t="s">
        <v>478</v>
      </c>
      <c r="E92" s="86">
        <v>1</v>
      </c>
      <c r="F92" s="88" t="s">
        <v>484</v>
      </c>
      <c r="G92" s="87">
        <v>0</v>
      </c>
      <c r="H92" s="87">
        <v>0</v>
      </c>
      <c r="I92" s="87">
        <v>0</v>
      </c>
      <c r="J92" s="86">
        <v>0</v>
      </c>
      <c r="K92" s="86">
        <v>0</v>
      </c>
      <c r="L92" s="86">
        <v>0</v>
      </c>
      <c r="M92" s="86">
        <v>0</v>
      </c>
      <c r="N92" s="86">
        <v>0</v>
      </c>
      <c r="O92" s="86">
        <v>0</v>
      </c>
    </row>
    <row r="93" spans="1:15" x14ac:dyDescent="0.25">
      <c r="A93" s="86">
        <v>82</v>
      </c>
      <c r="B93" s="86" t="s">
        <v>622</v>
      </c>
      <c r="C93" s="86" t="s">
        <v>477</v>
      </c>
      <c r="D93" s="86" t="s">
        <v>478</v>
      </c>
      <c r="E93" s="86">
        <v>1</v>
      </c>
      <c r="F93" s="88" t="s">
        <v>484</v>
      </c>
      <c r="G93" s="87">
        <v>0</v>
      </c>
      <c r="H93" s="87">
        <v>0</v>
      </c>
      <c r="I93" s="87">
        <v>0</v>
      </c>
      <c r="J93" s="86">
        <v>0</v>
      </c>
      <c r="K93" s="86">
        <v>0</v>
      </c>
      <c r="L93" s="86">
        <v>0</v>
      </c>
      <c r="M93" s="86">
        <v>0</v>
      </c>
      <c r="N93" s="86">
        <v>0</v>
      </c>
      <c r="O93" s="86">
        <v>0</v>
      </c>
    </row>
    <row r="94" spans="1:15" ht="36" x14ac:dyDescent="0.25">
      <c r="A94" s="86">
        <v>83</v>
      </c>
      <c r="B94" s="86" t="s">
        <v>623</v>
      </c>
      <c r="C94" s="86" t="s">
        <v>477</v>
      </c>
      <c r="D94" s="86" t="s">
        <v>478</v>
      </c>
      <c r="E94" s="86">
        <v>1</v>
      </c>
      <c r="F94" s="88" t="s">
        <v>624</v>
      </c>
      <c r="G94" s="87">
        <v>0</v>
      </c>
      <c r="H94" s="87">
        <v>1</v>
      </c>
      <c r="I94" s="87">
        <v>0</v>
      </c>
      <c r="J94" s="86">
        <v>0</v>
      </c>
      <c r="K94" s="86">
        <v>0</v>
      </c>
      <c r="L94" s="86">
        <v>0</v>
      </c>
      <c r="M94" s="86">
        <v>1</v>
      </c>
      <c r="N94" s="86">
        <v>0</v>
      </c>
      <c r="O94" s="86">
        <v>1</v>
      </c>
    </row>
    <row r="95" spans="1:15" ht="60" x14ac:dyDescent="0.25">
      <c r="A95" s="86">
        <v>84</v>
      </c>
      <c r="B95" s="86" t="s">
        <v>625</v>
      </c>
      <c r="C95" s="86" t="s">
        <v>477</v>
      </c>
      <c r="D95" s="86" t="s">
        <v>478</v>
      </c>
      <c r="E95" s="86">
        <v>1</v>
      </c>
      <c r="F95" s="88" t="s">
        <v>626</v>
      </c>
      <c r="G95" s="87">
        <v>1</v>
      </c>
      <c r="H95" s="87">
        <v>1</v>
      </c>
      <c r="I95" s="87">
        <v>0</v>
      </c>
      <c r="J95" s="86">
        <v>0</v>
      </c>
      <c r="K95" s="86">
        <v>0</v>
      </c>
      <c r="L95" s="86">
        <v>0</v>
      </c>
      <c r="M95" s="86">
        <v>0</v>
      </c>
      <c r="N95" s="86">
        <v>0</v>
      </c>
      <c r="O95" s="86">
        <v>1</v>
      </c>
    </row>
    <row r="96" spans="1:15" ht="24" x14ac:dyDescent="0.25">
      <c r="A96" s="86">
        <v>85</v>
      </c>
      <c r="B96" s="86" t="s">
        <v>627</v>
      </c>
      <c r="C96" s="86" t="s">
        <v>477</v>
      </c>
      <c r="D96" s="86" t="s">
        <v>494</v>
      </c>
      <c r="E96" s="86">
        <v>1</v>
      </c>
      <c r="F96" s="88" t="s">
        <v>628</v>
      </c>
      <c r="G96" s="87">
        <v>1</v>
      </c>
      <c r="H96" s="87">
        <v>0</v>
      </c>
      <c r="I96" s="87">
        <v>0</v>
      </c>
      <c r="J96" s="86">
        <v>0</v>
      </c>
      <c r="K96" s="86">
        <v>0</v>
      </c>
      <c r="L96" s="86">
        <v>0</v>
      </c>
      <c r="M96" s="86">
        <v>0</v>
      </c>
      <c r="N96" s="86">
        <v>0</v>
      </c>
      <c r="O96" s="86">
        <v>0</v>
      </c>
    </row>
    <row r="97" spans="1:15" ht="24" x14ac:dyDescent="0.25">
      <c r="A97" s="86">
        <v>86</v>
      </c>
      <c r="B97" s="86" t="s">
        <v>629</v>
      </c>
      <c r="C97" s="86" t="s">
        <v>477</v>
      </c>
      <c r="D97" s="86" t="s">
        <v>494</v>
      </c>
      <c r="E97" s="86">
        <v>1</v>
      </c>
      <c r="F97" s="88" t="s">
        <v>630</v>
      </c>
      <c r="G97" s="87">
        <v>0</v>
      </c>
      <c r="H97" s="87">
        <v>0</v>
      </c>
      <c r="I97" s="87">
        <v>0</v>
      </c>
      <c r="J97" s="86">
        <v>0</v>
      </c>
      <c r="K97" s="86">
        <v>1</v>
      </c>
      <c r="L97" s="86">
        <v>0</v>
      </c>
      <c r="M97" s="86">
        <v>0</v>
      </c>
      <c r="N97" s="86">
        <v>0</v>
      </c>
      <c r="O97" s="86">
        <v>1</v>
      </c>
    </row>
    <row r="98" spans="1:15" ht="36" x14ac:dyDescent="0.25">
      <c r="A98" s="86">
        <v>87</v>
      </c>
      <c r="B98" s="86" t="s">
        <v>631</v>
      </c>
      <c r="C98" s="86" t="s">
        <v>477</v>
      </c>
      <c r="D98" s="86" t="s">
        <v>494</v>
      </c>
      <c r="E98" s="86">
        <v>1</v>
      </c>
      <c r="F98" s="88" t="s">
        <v>632</v>
      </c>
      <c r="G98" s="87">
        <v>0</v>
      </c>
      <c r="H98" s="87">
        <v>1</v>
      </c>
      <c r="I98" s="87">
        <v>0</v>
      </c>
      <c r="J98" s="86">
        <v>0</v>
      </c>
      <c r="K98" s="86">
        <v>0</v>
      </c>
      <c r="L98" s="86">
        <v>0</v>
      </c>
      <c r="M98" s="86">
        <v>0</v>
      </c>
      <c r="N98" s="86">
        <v>0</v>
      </c>
      <c r="O98" s="86">
        <v>1</v>
      </c>
    </row>
    <row r="99" spans="1:15" x14ac:dyDescent="0.25">
      <c r="A99" s="86">
        <v>88</v>
      </c>
      <c r="B99" s="86" t="s">
        <v>633</v>
      </c>
      <c r="C99" s="86" t="s">
        <v>477</v>
      </c>
      <c r="D99" s="86" t="s">
        <v>494</v>
      </c>
      <c r="E99" s="86">
        <v>1</v>
      </c>
      <c r="F99" s="88" t="s">
        <v>634</v>
      </c>
      <c r="G99" s="87">
        <v>0</v>
      </c>
      <c r="H99" s="87">
        <v>0</v>
      </c>
      <c r="I99" s="87">
        <v>0</v>
      </c>
      <c r="J99" s="86">
        <v>0</v>
      </c>
      <c r="K99" s="86">
        <v>0</v>
      </c>
      <c r="L99" s="86">
        <v>0</v>
      </c>
      <c r="M99" s="86">
        <v>0</v>
      </c>
      <c r="N99" s="86">
        <v>0</v>
      </c>
      <c r="O99" s="86">
        <v>1</v>
      </c>
    </row>
    <row r="100" spans="1:15" ht="48.75" thickBot="1" x14ac:dyDescent="0.3">
      <c r="A100" s="86">
        <v>89</v>
      </c>
      <c r="B100" s="86" t="s">
        <v>635</v>
      </c>
      <c r="C100" s="86" t="s">
        <v>477</v>
      </c>
      <c r="D100" s="86" t="s">
        <v>478</v>
      </c>
      <c r="E100" s="86">
        <v>1</v>
      </c>
      <c r="F100" s="88" t="s">
        <v>636</v>
      </c>
      <c r="G100" s="87">
        <v>0</v>
      </c>
      <c r="H100" s="87">
        <v>0</v>
      </c>
      <c r="I100" s="87">
        <v>1</v>
      </c>
      <c r="J100" s="86">
        <v>0</v>
      </c>
      <c r="K100" s="86">
        <v>0</v>
      </c>
      <c r="L100" s="86">
        <v>0</v>
      </c>
      <c r="M100" s="86">
        <v>0</v>
      </c>
      <c r="N100" s="86">
        <v>0</v>
      </c>
      <c r="O100" s="86">
        <v>0</v>
      </c>
    </row>
    <row r="101" spans="1:15" ht="73.5" thickTop="1" thickBot="1" x14ac:dyDescent="0.3">
      <c r="A101" s="86">
        <v>90</v>
      </c>
      <c r="B101" s="86" t="s">
        <v>637</v>
      </c>
      <c r="C101" s="86" t="s">
        <v>477</v>
      </c>
      <c r="D101" s="86" t="s">
        <v>478</v>
      </c>
      <c r="E101" s="86">
        <v>1</v>
      </c>
      <c r="F101" s="88" t="s">
        <v>638</v>
      </c>
      <c r="G101" s="87">
        <v>0</v>
      </c>
      <c r="H101" s="87">
        <v>0</v>
      </c>
      <c r="I101" s="87">
        <v>2</v>
      </c>
      <c r="J101" s="86">
        <v>3</v>
      </c>
      <c r="K101" s="86">
        <v>2</v>
      </c>
      <c r="L101" s="86">
        <v>0</v>
      </c>
      <c r="M101" s="86">
        <v>0</v>
      </c>
      <c r="N101" s="102">
        <v>2</v>
      </c>
      <c r="O101" s="86">
        <v>0</v>
      </c>
    </row>
    <row r="102" spans="1:15" ht="97.5" thickTop="1" thickBot="1" x14ac:dyDescent="0.3">
      <c r="A102" s="86">
        <v>91</v>
      </c>
      <c r="B102" s="86" t="s">
        <v>639</v>
      </c>
      <c r="C102" s="86" t="s">
        <v>477</v>
      </c>
      <c r="D102" s="86" t="s">
        <v>478</v>
      </c>
      <c r="E102" s="86">
        <v>1</v>
      </c>
      <c r="F102" s="88" t="s">
        <v>640</v>
      </c>
      <c r="G102" s="87">
        <v>0</v>
      </c>
      <c r="H102" s="87">
        <v>1</v>
      </c>
      <c r="I102" s="87">
        <v>2</v>
      </c>
      <c r="J102" s="86">
        <v>1</v>
      </c>
      <c r="K102" s="102">
        <v>3</v>
      </c>
      <c r="L102" s="86">
        <v>0</v>
      </c>
      <c r="M102" s="86">
        <v>0</v>
      </c>
      <c r="N102" s="86">
        <v>2</v>
      </c>
      <c r="O102" s="86">
        <v>0</v>
      </c>
    </row>
    <row r="103" spans="1:15" ht="133.5" thickTop="1" thickBot="1" x14ac:dyDescent="0.3">
      <c r="A103" s="86">
        <v>92</v>
      </c>
      <c r="B103" s="86" t="s">
        <v>641</v>
      </c>
      <c r="C103" s="86" t="s">
        <v>477</v>
      </c>
      <c r="D103" s="86" t="s">
        <v>478</v>
      </c>
      <c r="E103" s="86">
        <v>1</v>
      </c>
      <c r="F103" s="88" t="s">
        <v>642</v>
      </c>
      <c r="G103" s="87">
        <v>0</v>
      </c>
      <c r="H103" s="102">
        <v>1</v>
      </c>
      <c r="I103" s="87">
        <v>2</v>
      </c>
      <c r="J103" s="86">
        <v>2</v>
      </c>
      <c r="K103" s="86">
        <v>3</v>
      </c>
      <c r="L103" s="102">
        <v>1</v>
      </c>
      <c r="M103" s="102">
        <v>1</v>
      </c>
      <c r="N103" s="86">
        <v>1</v>
      </c>
      <c r="O103" s="86">
        <v>0</v>
      </c>
    </row>
    <row r="104" spans="1:15" ht="97.5" thickTop="1" thickBot="1" x14ac:dyDescent="0.3">
      <c r="A104" s="86">
        <v>93</v>
      </c>
      <c r="B104" s="86" t="s">
        <v>643</v>
      </c>
      <c r="C104" s="86" t="s">
        <v>477</v>
      </c>
      <c r="D104" s="86" t="s">
        <v>494</v>
      </c>
      <c r="E104" s="86">
        <v>1</v>
      </c>
      <c r="F104" s="88" t="s">
        <v>644</v>
      </c>
      <c r="G104" s="87">
        <v>0</v>
      </c>
      <c r="H104" s="87">
        <v>1</v>
      </c>
      <c r="I104" s="87">
        <v>1</v>
      </c>
      <c r="J104" s="86">
        <v>0</v>
      </c>
      <c r="K104" s="86">
        <v>0</v>
      </c>
      <c r="L104" s="102">
        <v>1</v>
      </c>
      <c r="M104" s="102">
        <v>1</v>
      </c>
      <c r="N104" s="86">
        <v>0</v>
      </c>
      <c r="O104" s="86">
        <v>1</v>
      </c>
    </row>
    <row r="105" spans="1:15" ht="85.5" thickTop="1" thickBot="1" x14ac:dyDescent="0.3">
      <c r="A105" s="86">
        <v>94</v>
      </c>
      <c r="B105" s="86" t="s">
        <v>645</v>
      </c>
      <c r="C105" s="86" t="s">
        <v>477</v>
      </c>
      <c r="D105" s="86" t="s">
        <v>494</v>
      </c>
      <c r="E105" s="86">
        <v>1</v>
      </c>
      <c r="F105" s="88" t="s">
        <v>646</v>
      </c>
      <c r="G105" s="102">
        <v>1</v>
      </c>
      <c r="H105" s="87">
        <v>0</v>
      </c>
      <c r="I105" s="87">
        <v>1</v>
      </c>
      <c r="J105" s="86">
        <v>0</v>
      </c>
      <c r="K105" s="86">
        <v>1</v>
      </c>
      <c r="L105" s="86">
        <v>0</v>
      </c>
      <c r="M105" s="86">
        <v>0</v>
      </c>
      <c r="N105" s="86">
        <v>0</v>
      </c>
      <c r="O105" s="86">
        <v>0</v>
      </c>
    </row>
    <row r="106" spans="1:15" ht="48.75" thickTop="1" x14ac:dyDescent="0.25">
      <c r="A106" s="86">
        <v>95</v>
      </c>
      <c r="B106" s="86" t="s">
        <v>647</v>
      </c>
      <c r="C106" s="86" t="s">
        <v>477</v>
      </c>
      <c r="D106" s="86" t="s">
        <v>494</v>
      </c>
      <c r="E106" s="86">
        <v>1</v>
      </c>
      <c r="F106" s="88" t="s">
        <v>648</v>
      </c>
      <c r="G106" s="87">
        <v>0</v>
      </c>
      <c r="H106" s="87">
        <v>0</v>
      </c>
      <c r="I106" s="87">
        <v>0</v>
      </c>
      <c r="J106" s="86">
        <v>1</v>
      </c>
      <c r="K106" s="86">
        <v>1</v>
      </c>
      <c r="L106" s="86">
        <v>0</v>
      </c>
      <c r="M106" s="86">
        <v>0</v>
      </c>
      <c r="N106" s="86">
        <v>0</v>
      </c>
      <c r="O106" s="86">
        <v>1</v>
      </c>
    </row>
    <row r="107" spans="1:15" ht="84" x14ac:dyDescent="0.25">
      <c r="A107" s="86">
        <v>96</v>
      </c>
      <c r="B107" s="86" t="s">
        <v>649</v>
      </c>
      <c r="C107" s="86" t="s">
        <v>477</v>
      </c>
      <c r="D107" s="86" t="s">
        <v>494</v>
      </c>
      <c r="E107" s="86">
        <v>1</v>
      </c>
      <c r="F107" s="88" t="s">
        <v>650</v>
      </c>
      <c r="G107" s="87">
        <v>0</v>
      </c>
      <c r="H107" s="87">
        <v>0</v>
      </c>
      <c r="I107" s="87">
        <v>1</v>
      </c>
      <c r="J107" s="86">
        <v>1</v>
      </c>
      <c r="K107" s="86">
        <v>2</v>
      </c>
      <c r="L107" s="86">
        <v>0</v>
      </c>
      <c r="M107" s="86">
        <v>0</v>
      </c>
      <c r="N107" s="86">
        <v>1</v>
      </c>
      <c r="O107" s="86">
        <v>0</v>
      </c>
    </row>
    <row r="108" spans="1:15" ht="96" x14ac:dyDescent="0.25">
      <c r="A108" s="86">
        <v>97</v>
      </c>
      <c r="B108" s="86" t="s">
        <v>651</v>
      </c>
      <c r="C108" s="86" t="s">
        <v>477</v>
      </c>
      <c r="D108" s="86" t="s">
        <v>478</v>
      </c>
      <c r="E108" s="86">
        <v>1</v>
      </c>
      <c r="F108" s="88" t="s">
        <v>652</v>
      </c>
      <c r="G108" s="87">
        <v>1</v>
      </c>
      <c r="H108" s="87">
        <v>1</v>
      </c>
      <c r="I108" s="87">
        <v>1</v>
      </c>
      <c r="J108" s="86">
        <v>0</v>
      </c>
      <c r="K108" s="86">
        <v>0</v>
      </c>
      <c r="L108" s="86">
        <v>0</v>
      </c>
      <c r="M108" s="86">
        <v>0</v>
      </c>
      <c r="N108" s="86">
        <v>0</v>
      </c>
      <c r="O108" s="86">
        <v>1</v>
      </c>
    </row>
    <row r="109" spans="1:15" ht="96.75" thickBot="1" x14ac:dyDescent="0.3">
      <c r="A109" s="86">
        <v>98</v>
      </c>
      <c r="B109" s="86" t="s">
        <v>653</v>
      </c>
      <c r="C109" s="86" t="s">
        <v>477</v>
      </c>
      <c r="D109" s="86" t="s">
        <v>478</v>
      </c>
      <c r="E109" s="86">
        <v>1</v>
      </c>
      <c r="F109" s="88" t="s">
        <v>654</v>
      </c>
      <c r="G109" s="87">
        <v>1</v>
      </c>
      <c r="H109" s="87">
        <v>1</v>
      </c>
      <c r="I109" s="87">
        <v>1</v>
      </c>
      <c r="J109" s="86">
        <v>0</v>
      </c>
      <c r="K109" s="86">
        <v>0</v>
      </c>
      <c r="L109" s="86">
        <v>1</v>
      </c>
      <c r="M109" s="86">
        <v>0</v>
      </c>
      <c r="N109" s="86">
        <v>0</v>
      </c>
      <c r="O109" s="86">
        <v>0</v>
      </c>
    </row>
    <row r="110" spans="1:15" ht="61.5" thickTop="1" thickBot="1" x14ac:dyDescent="0.3">
      <c r="A110" s="86">
        <v>99</v>
      </c>
      <c r="B110" s="86" t="s">
        <v>655</v>
      </c>
      <c r="C110" s="86" t="s">
        <v>477</v>
      </c>
      <c r="D110" s="86" t="s">
        <v>478</v>
      </c>
      <c r="E110" s="86">
        <v>1</v>
      </c>
      <c r="F110" s="88" t="s">
        <v>656</v>
      </c>
      <c r="G110" s="87">
        <v>0</v>
      </c>
      <c r="H110" s="87">
        <v>0</v>
      </c>
      <c r="I110" s="102">
        <v>2</v>
      </c>
      <c r="J110" s="86">
        <v>0</v>
      </c>
      <c r="K110" s="86">
        <v>1</v>
      </c>
      <c r="L110" s="86">
        <v>0</v>
      </c>
      <c r="M110" s="86">
        <v>0</v>
      </c>
      <c r="N110" s="86">
        <v>0</v>
      </c>
      <c r="O110" s="86">
        <v>1</v>
      </c>
    </row>
    <row r="111" spans="1:15" ht="120.75" thickTop="1" x14ac:dyDescent="0.25">
      <c r="A111" s="86">
        <v>100</v>
      </c>
      <c r="B111" s="86" t="s">
        <v>657</v>
      </c>
      <c r="C111" s="86" t="s">
        <v>477</v>
      </c>
      <c r="D111" s="86" t="s">
        <v>478</v>
      </c>
      <c r="E111" s="86">
        <v>1</v>
      </c>
      <c r="F111" s="88" t="s">
        <v>658</v>
      </c>
      <c r="G111" s="87">
        <v>0</v>
      </c>
      <c r="H111" s="87">
        <v>2</v>
      </c>
      <c r="I111" s="87">
        <v>2</v>
      </c>
      <c r="J111" s="86">
        <v>2</v>
      </c>
      <c r="K111" s="86">
        <v>1</v>
      </c>
      <c r="L111" s="86">
        <v>1</v>
      </c>
      <c r="M111" s="86">
        <v>0</v>
      </c>
      <c r="N111" s="86">
        <v>0</v>
      </c>
      <c r="O111" s="86">
        <v>0</v>
      </c>
    </row>
    <row r="112" spans="1:15" ht="84" x14ac:dyDescent="0.25">
      <c r="A112" s="86">
        <v>105</v>
      </c>
      <c r="B112" s="86" t="s">
        <v>659</v>
      </c>
      <c r="C112" s="86" t="s">
        <v>477</v>
      </c>
      <c r="D112" s="86" t="s">
        <v>478</v>
      </c>
      <c r="E112" s="87">
        <v>2</v>
      </c>
      <c r="F112" s="88" t="s">
        <v>660</v>
      </c>
      <c r="G112" s="87">
        <v>1</v>
      </c>
      <c r="H112" s="87">
        <v>1</v>
      </c>
      <c r="I112" s="87">
        <v>1</v>
      </c>
      <c r="J112" s="86">
        <v>0</v>
      </c>
      <c r="K112" s="86">
        <v>0</v>
      </c>
      <c r="L112" s="86">
        <v>0</v>
      </c>
      <c r="M112" s="86">
        <v>0</v>
      </c>
      <c r="N112" s="86">
        <v>0</v>
      </c>
      <c r="O112" s="86">
        <v>0</v>
      </c>
    </row>
    <row r="113" spans="1:15" ht="84" x14ac:dyDescent="0.25">
      <c r="A113" s="86">
        <v>106</v>
      </c>
      <c r="B113" s="86" t="s">
        <v>661</v>
      </c>
      <c r="C113" s="86" t="s">
        <v>477</v>
      </c>
      <c r="D113" s="86" t="s">
        <v>478</v>
      </c>
      <c r="E113" s="87">
        <v>2</v>
      </c>
      <c r="F113" s="88" t="s">
        <v>662</v>
      </c>
      <c r="G113" s="87">
        <v>0</v>
      </c>
      <c r="H113" s="87">
        <v>1</v>
      </c>
      <c r="I113" s="87">
        <v>2</v>
      </c>
      <c r="J113" s="86">
        <v>1</v>
      </c>
      <c r="K113" s="86">
        <v>0</v>
      </c>
      <c r="L113" s="86">
        <v>0</v>
      </c>
      <c r="M113" s="86">
        <v>1</v>
      </c>
      <c r="N113" s="86">
        <v>1</v>
      </c>
      <c r="O113" s="86">
        <v>0</v>
      </c>
    </row>
    <row r="114" spans="1:15" ht="60" x14ac:dyDescent="0.25">
      <c r="A114" s="86">
        <v>107</v>
      </c>
      <c r="B114" s="86" t="s">
        <v>663</v>
      </c>
      <c r="C114" s="86" t="s">
        <v>477</v>
      </c>
      <c r="D114" s="86" t="s">
        <v>478</v>
      </c>
      <c r="E114" s="87">
        <v>2</v>
      </c>
      <c r="F114" s="88" t="s">
        <v>664</v>
      </c>
      <c r="G114" s="87">
        <v>0</v>
      </c>
      <c r="H114" s="87">
        <v>1</v>
      </c>
      <c r="I114" s="87">
        <v>1</v>
      </c>
      <c r="J114" s="86">
        <v>0</v>
      </c>
      <c r="K114" s="86">
        <v>0</v>
      </c>
      <c r="L114" s="86">
        <v>0</v>
      </c>
      <c r="M114" s="86">
        <v>0</v>
      </c>
      <c r="N114" s="86">
        <v>0</v>
      </c>
      <c r="O114" s="86">
        <v>0</v>
      </c>
    </row>
    <row r="115" spans="1:15" ht="84" x14ac:dyDescent="0.25">
      <c r="A115" s="86">
        <v>108</v>
      </c>
      <c r="B115" s="86" t="s">
        <v>665</v>
      </c>
      <c r="C115" s="86" t="s">
        <v>477</v>
      </c>
      <c r="D115" s="86" t="s">
        <v>478</v>
      </c>
      <c r="E115" s="87">
        <v>2</v>
      </c>
      <c r="F115" s="88" t="s">
        <v>666</v>
      </c>
      <c r="G115" s="87">
        <v>0</v>
      </c>
      <c r="H115" s="87">
        <v>1</v>
      </c>
      <c r="I115" s="87">
        <v>2</v>
      </c>
      <c r="J115" s="86">
        <v>1</v>
      </c>
      <c r="K115" s="86">
        <v>0</v>
      </c>
      <c r="L115" s="86">
        <v>0</v>
      </c>
      <c r="M115" s="86">
        <v>0</v>
      </c>
      <c r="N115" s="86">
        <v>0</v>
      </c>
      <c r="O115" s="86">
        <v>1</v>
      </c>
    </row>
    <row r="116" spans="1:15" ht="72" x14ac:dyDescent="0.25">
      <c r="A116" s="86">
        <v>101</v>
      </c>
      <c r="B116" s="86" t="s">
        <v>667</v>
      </c>
      <c r="C116" s="86" t="s">
        <v>477</v>
      </c>
      <c r="D116" s="86" t="s">
        <v>494</v>
      </c>
      <c r="E116" s="87">
        <v>2</v>
      </c>
      <c r="F116" s="88" t="s">
        <v>668</v>
      </c>
      <c r="G116" s="87">
        <v>0</v>
      </c>
      <c r="H116" s="87">
        <v>1</v>
      </c>
      <c r="I116" s="87">
        <v>1</v>
      </c>
      <c r="J116" s="86">
        <v>0</v>
      </c>
      <c r="K116" s="86">
        <v>0</v>
      </c>
      <c r="L116" s="86">
        <v>0</v>
      </c>
      <c r="M116" s="86">
        <v>0</v>
      </c>
      <c r="N116" s="86">
        <v>0</v>
      </c>
      <c r="O116" s="86">
        <v>1</v>
      </c>
    </row>
    <row r="117" spans="1:15" ht="84.75" thickBot="1" x14ac:dyDescent="0.3">
      <c r="A117" s="86">
        <v>102</v>
      </c>
      <c r="B117" s="86" t="s">
        <v>669</v>
      </c>
      <c r="C117" s="86" t="s">
        <v>477</v>
      </c>
      <c r="D117" s="86" t="s">
        <v>494</v>
      </c>
      <c r="E117" s="87">
        <v>2</v>
      </c>
      <c r="F117" s="88" t="s">
        <v>670</v>
      </c>
      <c r="G117" s="87">
        <v>0</v>
      </c>
      <c r="H117" s="87">
        <v>1</v>
      </c>
      <c r="I117" s="87">
        <v>2</v>
      </c>
      <c r="J117" s="86">
        <v>1</v>
      </c>
      <c r="K117" s="86">
        <v>2</v>
      </c>
      <c r="L117" s="86">
        <v>0</v>
      </c>
      <c r="M117" s="86">
        <v>0</v>
      </c>
      <c r="N117" s="86">
        <v>2</v>
      </c>
      <c r="O117" s="86">
        <v>0</v>
      </c>
    </row>
    <row r="118" spans="1:15" ht="85.5" thickTop="1" thickBot="1" x14ac:dyDescent="0.3">
      <c r="A118" s="86">
        <v>103</v>
      </c>
      <c r="B118" s="86" t="s">
        <v>671</v>
      </c>
      <c r="C118" s="86" t="s">
        <v>477</v>
      </c>
      <c r="D118" s="86" t="s">
        <v>494</v>
      </c>
      <c r="E118" s="87">
        <v>2</v>
      </c>
      <c r="F118" s="88" t="s">
        <v>670</v>
      </c>
      <c r="G118" s="87">
        <v>0</v>
      </c>
      <c r="H118" s="87">
        <v>1</v>
      </c>
      <c r="I118" s="102">
        <v>2</v>
      </c>
      <c r="J118" s="86">
        <v>1</v>
      </c>
      <c r="K118" s="86">
        <v>2</v>
      </c>
      <c r="L118" s="86">
        <v>0</v>
      </c>
      <c r="M118" s="86">
        <v>0</v>
      </c>
      <c r="N118" s="86">
        <v>2</v>
      </c>
      <c r="O118" s="86">
        <v>0</v>
      </c>
    </row>
    <row r="119" spans="1:15" ht="96.75" thickTop="1" x14ac:dyDescent="0.25">
      <c r="A119" s="86">
        <v>104</v>
      </c>
      <c r="B119" s="86" t="s">
        <v>672</v>
      </c>
      <c r="C119" s="86" t="s">
        <v>477</v>
      </c>
      <c r="D119" s="86" t="s">
        <v>494</v>
      </c>
      <c r="E119" s="87">
        <v>2</v>
      </c>
      <c r="F119" s="88" t="s">
        <v>673</v>
      </c>
      <c r="G119" s="87">
        <v>0</v>
      </c>
      <c r="H119" s="87">
        <v>1</v>
      </c>
      <c r="I119" s="87">
        <v>1</v>
      </c>
      <c r="J119" s="86">
        <v>1</v>
      </c>
      <c r="K119" s="86">
        <v>1</v>
      </c>
      <c r="L119" s="86">
        <v>0</v>
      </c>
      <c r="M119" s="86">
        <v>0</v>
      </c>
      <c r="N119" s="86">
        <v>0</v>
      </c>
      <c r="O119" s="86">
        <v>1</v>
      </c>
    </row>
    <row r="120" spans="1:15" ht="96" x14ac:dyDescent="0.25">
      <c r="A120" s="86">
        <v>109</v>
      </c>
      <c r="B120" s="86" t="s">
        <v>674</v>
      </c>
      <c r="C120" s="86" t="s">
        <v>477</v>
      </c>
      <c r="D120" s="86" t="s">
        <v>494</v>
      </c>
      <c r="E120" s="87">
        <v>2</v>
      </c>
      <c r="F120" s="88" t="s">
        <v>640</v>
      </c>
      <c r="G120" s="87">
        <v>0</v>
      </c>
      <c r="H120" s="87">
        <v>1</v>
      </c>
      <c r="I120" s="87">
        <v>2</v>
      </c>
      <c r="J120" s="86">
        <v>1</v>
      </c>
      <c r="K120" s="86">
        <v>3</v>
      </c>
      <c r="L120" s="86">
        <v>0</v>
      </c>
      <c r="M120" s="86">
        <v>0</v>
      </c>
      <c r="N120" s="86">
        <v>2</v>
      </c>
      <c r="O120" s="86">
        <v>0</v>
      </c>
    </row>
    <row r="121" spans="1:15" ht="108" x14ac:dyDescent="0.25">
      <c r="A121" s="86">
        <v>110</v>
      </c>
      <c r="B121" s="86" t="s">
        <v>675</v>
      </c>
      <c r="C121" s="86" t="s">
        <v>477</v>
      </c>
      <c r="D121" s="86" t="s">
        <v>494</v>
      </c>
      <c r="E121" s="87">
        <v>2</v>
      </c>
      <c r="F121" s="88" t="s">
        <v>676</v>
      </c>
      <c r="G121" s="87">
        <v>0</v>
      </c>
      <c r="H121" s="87">
        <v>1</v>
      </c>
      <c r="I121" s="87">
        <v>2</v>
      </c>
      <c r="J121" s="86">
        <v>2</v>
      </c>
      <c r="K121" s="86">
        <v>2</v>
      </c>
      <c r="L121" s="86">
        <v>1</v>
      </c>
      <c r="M121" s="86">
        <v>0</v>
      </c>
      <c r="N121" s="86">
        <v>1</v>
      </c>
      <c r="O121" s="86">
        <v>0</v>
      </c>
    </row>
    <row r="122" spans="1:15" ht="120" x14ac:dyDescent="0.25">
      <c r="A122" s="86">
        <v>111</v>
      </c>
      <c r="B122" s="86" t="s">
        <v>677</v>
      </c>
      <c r="C122" s="86" t="s">
        <v>477</v>
      </c>
      <c r="D122" s="86" t="s">
        <v>494</v>
      </c>
      <c r="E122" s="87">
        <v>2</v>
      </c>
      <c r="F122" s="88" t="s">
        <v>678</v>
      </c>
      <c r="G122" s="87">
        <v>1</v>
      </c>
      <c r="H122" s="87">
        <v>1</v>
      </c>
      <c r="I122" s="87">
        <v>1</v>
      </c>
      <c r="J122" s="86">
        <v>1</v>
      </c>
      <c r="K122" s="86">
        <v>2</v>
      </c>
      <c r="L122" s="86">
        <v>0</v>
      </c>
      <c r="M122" s="86">
        <v>0</v>
      </c>
      <c r="N122" s="86">
        <v>1</v>
      </c>
      <c r="O122" s="86">
        <v>0</v>
      </c>
    </row>
    <row r="123" spans="1:15" ht="84" x14ac:dyDescent="0.25">
      <c r="A123" s="86">
        <v>112</v>
      </c>
      <c r="B123" s="86" t="s">
        <v>679</v>
      </c>
      <c r="C123" s="86" t="s">
        <v>477</v>
      </c>
      <c r="D123" s="86" t="s">
        <v>494</v>
      </c>
      <c r="E123" s="87">
        <v>2</v>
      </c>
      <c r="F123" s="88" t="s">
        <v>680</v>
      </c>
      <c r="G123" s="87">
        <v>0</v>
      </c>
      <c r="H123" s="87">
        <v>0</v>
      </c>
      <c r="I123" s="87">
        <v>3</v>
      </c>
      <c r="J123" s="86">
        <v>2</v>
      </c>
      <c r="K123" s="86">
        <v>2</v>
      </c>
      <c r="L123" s="86">
        <v>0</v>
      </c>
      <c r="M123" s="86">
        <v>0</v>
      </c>
      <c r="N123" s="86">
        <v>2</v>
      </c>
      <c r="O123" s="86">
        <v>0</v>
      </c>
    </row>
    <row r="124" spans="1:15" ht="36" x14ac:dyDescent="0.25">
      <c r="A124" s="86">
        <v>113</v>
      </c>
      <c r="B124" s="86" t="s">
        <v>681</v>
      </c>
      <c r="C124" s="86" t="s">
        <v>477</v>
      </c>
      <c r="D124" s="86" t="s">
        <v>478</v>
      </c>
      <c r="E124" s="87">
        <v>2</v>
      </c>
      <c r="F124" s="88" t="s">
        <v>682</v>
      </c>
      <c r="G124" s="87">
        <v>0</v>
      </c>
      <c r="H124" s="87">
        <v>1</v>
      </c>
      <c r="I124" s="87">
        <v>0</v>
      </c>
      <c r="J124" s="86">
        <v>0</v>
      </c>
      <c r="K124" s="86">
        <v>0</v>
      </c>
      <c r="L124" s="86">
        <v>0</v>
      </c>
      <c r="M124" s="86">
        <v>0</v>
      </c>
      <c r="N124" s="86">
        <v>0</v>
      </c>
      <c r="O124" s="86">
        <v>1</v>
      </c>
    </row>
    <row r="125" spans="1:15" x14ac:dyDescent="0.25">
      <c r="A125" s="86">
        <v>114</v>
      </c>
      <c r="B125" s="86" t="s">
        <v>683</v>
      </c>
      <c r="C125" s="86" t="s">
        <v>477</v>
      </c>
      <c r="D125" s="86" t="s">
        <v>478</v>
      </c>
      <c r="E125" s="87">
        <v>2</v>
      </c>
      <c r="F125" s="88" t="s">
        <v>484</v>
      </c>
      <c r="G125" s="87">
        <v>0</v>
      </c>
      <c r="H125" s="87">
        <v>0</v>
      </c>
      <c r="I125" s="87">
        <v>0</v>
      </c>
      <c r="J125" s="86">
        <v>0</v>
      </c>
      <c r="K125" s="86">
        <v>0</v>
      </c>
      <c r="L125" s="86">
        <v>0</v>
      </c>
      <c r="M125" s="86">
        <v>0</v>
      </c>
      <c r="N125" s="86">
        <v>0</v>
      </c>
      <c r="O125" s="86">
        <v>0</v>
      </c>
    </row>
    <row r="126" spans="1:15" x14ac:dyDescent="0.25">
      <c r="A126" s="86">
        <v>115</v>
      </c>
      <c r="B126" s="86" t="s">
        <v>684</v>
      </c>
      <c r="C126" s="86" t="s">
        <v>477</v>
      </c>
      <c r="D126" s="86" t="s">
        <v>478</v>
      </c>
      <c r="E126" s="87">
        <v>2</v>
      </c>
      <c r="F126" s="88" t="s">
        <v>596</v>
      </c>
      <c r="G126" s="87">
        <v>0</v>
      </c>
      <c r="H126" s="87">
        <v>0</v>
      </c>
      <c r="I126" s="87">
        <v>0</v>
      </c>
      <c r="J126" s="86">
        <v>0</v>
      </c>
      <c r="K126" s="86">
        <v>0</v>
      </c>
      <c r="L126" s="86">
        <v>0</v>
      </c>
      <c r="M126" s="86">
        <v>0</v>
      </c>
      <c r="N126" s="86">
        <v>0</v>
      </c>
      <c r="O126" s="86">
        <v>0</v>
      </c>
    </row>
    <row r="127" spans="1:15" ht="24" x14ac:dyDescent="0.25">
      <c r="A127" s="86">
        <v>116</v>
      </c>
      <c r="B127" s="86" t="s">
        <v>685</v>
      </c>
      <c r="C127" s="86" t="s">
        <v>477</v>
      </c>
      <c r="D127" s="86" t="s">
        <v>478</v>
      </c>
      <c r="E127" s="87">
        <v>2</v>
      </c>
      <c r="F127" s="88" t="s">
        <v>686</v>
      </c>
      <c r="G127" s="87">
        <v>0</v>
      </c>
      <c r="H127" s="87">
        <v>1</v>
      </c>
      <c r="I127" s="87">
        <v>0</v>
      </c>
      <c r="J127" s="86">
        <v>0</v>
      </c>
      <c r="K127" s="86">
        <v>0</v>
      </c>
      <c r="L127" s="86">
        <v>0</v>
      </c>
      <c r="M127" s="86">
        <v>0</v>
      </c>
      <c r="N127" s="86">
        <v>0</v>
      </c>
      <c r="O127" s="86">
        <v>0</v>
      </c>
    </row>
    <row r="128" spans="1:15" ht="72" x14ac:dyDescent="0.25">
      <c r="A128" s="86">
        <v>117</v>
      </c>
      <c r="B128" s="86" t="s">
        <v>687</v>
      </c>
      <c r="C128" s="86" t="s">
        <v>477</v>
      </c>
      <c r="D128" s="86" t="s">
        <v>494</v>
      </c>
      <c r="E128" s="87">
        <v>2</v>
      </c>
      <c r="F128" s="88" t="s">
        <v>688</v>
      </c>
      <c r="G128" s="87">
        <v>1</v>
      </c>
      <c r="H128" s="87">
        <v>1</v>
      </c>
      <c r="I128" s="87">
        <v>0</v>
      </c>
      <c r="J128" s="86">
        <v>0</v>
      </c>
      <c r="K128" s="86">
        <v>0</v>
      </c>
      <c r="L128" s="86">
        <v>0</v>
      </c>
      <c r="M128" s="86">
        <v>1</v>
      </c>
      <c r="N128" s="86">
        <v>0</v>
      </c>
      <c r="O128" s="86">
        <v>1</v>
      </c>
    </row>
    <row r="129" spans="1:15" x14ac:dyDescent="0.25">
      <c r="A129" s="86">
        <v>118</v>
      </c>
      <c r="B129" s="86" t="s">
        <v>689</v>
      </c>
      <c r="C129" s="86" t="s">
        <v>477</v>
      </c>
      <c r="D129" s="86" t="s">
        <v>494</v>
      </c>
      <c r="E129" s="87">
        <v>2</v>
      </c>
      <c r="F129" s="88" t="s">
        <v>596</v>
      </c>
      <c r="G129" s="87">
        <v>0</v>
      </c>
      <c r="H129" s="87">
        <v>0</v>
      </c>
      <c r="I129" s="87">
        <v>0</v>
      </c>
      <c r="J129" s="86">
        <v>0</v>
      </c>
      <c r="K129" s="86">
        <v>0</v>
      </c>
      <c r="L129" s="86">
        <v>0</v>
      </c>
      <c r="M129" s="86">
        <v>0</v>
      </c>
      <c r="N129" s="86">
        <v>0</v>
      </c>
      <c r="O129" s="86">
        <v>0</v>
      </c>
    </row>
    <row r="130" spans="1:15" ht="36" x14ac:dyDescent="0.25">
      <c r="A130" s="86">
        <v>119</v>
      </c>
      <c r="B130" s="86" t="s">
        <v>690</v>
      </c>
      <c r="C130" s="86" t="s">
        <v>477</v>
      </c>
      <c r="D130" s="86" t="s">
        <v>494</v>
      </c>
      <c r="E130" s="87">
        <v>2</v>
      </c>
      <c r="F130" s="88" t="s">
        <v>682</v>
      </c>
      <c r="G130" s="87">
        <v>0</v>
      </c>
      <c r="H130" s="87">
        <v>1</v>
      </c>
      <c r="I130" s="87">
        <v>0</v>
      </c>
      <c r="J130" s="86">
        <v>0</v>
      </c>
      <c r="K130" s="86">
        <v>0</v>
      </c>
      <c r="L130" s="86">
        <v>0</v>
      </c>
      <c r="M130" s="86">
        <v>0</v>
      </c>
      <c r="N130" s="86">
        <v>0</v>
      </c>
      <c r="O130" s="86">
        <v>1</v>
      </c>
    </row>
    <row r="131" spans="1:15" ht="48" x14ac:dyDescent="0.25">
      <c r="A131" s="86">
        <v>120</v>
      </c>
      <c r="B131" s="86" t="s">
        <v>691</v>
      </c>
      <c r="C131" s="86" t="s">
        <v>477</v>
      </c>
      <c r="D131" s="86" t="s">
        <v>494</v>
      </c>
      <c r="E131" s="87">
        <v>2</v>
      </c>
      <c r="F131" s="88" t="s">
        <v>692</v>
      </c>
      <c r="G131" s="87">
        <v>1</v>
      </c>
      <c r="H131" s="87">
        <v>1</v>
      </c>
      <c r="I131" s="87">
        <v>0</v>
      </c>
      <c r="J131" s="86">
        <v>0</v>
      </c>
      <c r="K131" s="86">
        <v>0</v>
      </c>
      <c r="L131" s="86">
        <v>0</v>
      </c>
      <c r="M131" s="86">
        <v>0</v>
      </c>
      <c r="N131" s="86">
        <v>0</v>
      </c>
      <c r="O131" s="86">
        <v>0</v>
      </c>
    </row>
    <row r="132" spans="1:15" ht="84" x14ac:dyDescent="0.25">
      <c r="A132" s="86">
        <v>121</v>
      </c>
      <c r="B132" s="86" t="s">
        <v>693</v>
      </c>
      <c r="C132" s="86" t="s">
        <v>477</v>
      </c>
      <c r="D132" s="86" t="s">
        <v>478</v>
      </c>
      <c r="E132" s="87">
        <v>2</v>
      </c>
      <c r="F132" s="88" t="s">
        <v>694</v>
      </c>
      <c r="G132" s="87">
        <v>1</v>
      </c>
      <c r="H132" s="87">
        <v>1</v>
      </c>
      <c r="I132" s="87">
        <v>2</v>
      </c>
      <c r="J132" s="86">
        <v>0</v>
      </c>
      <c r="K132" s="86">
        <v>2</v>
      </c>
      <c r="L132" s="86">
        <v>0</v>
      </c>
      <c r="M132" s="86">
        <v>0</v>
      </c>
      <c r="N132" s="86">
        <v>2</v>
      </c>
      <c r="O132" s="86">
        <v>0</v>
      </c>
    </row>
    <row r="133" spans="1:15" ht="84" x14ac:dyDescent="0.25">
      <c r="A133" s="86">
        <v>122</v>
      </c>
      <c r="B133" s="86" t="s">
        <v>695</v>
      </c>
      <c r="C133" s="86" t="s">
        <v>477</v>
      </c>
      <c r="D133" s="86" t="s">
        <v>478</v>
      </c>
      <c r="E133" s="87">
        <v>2</v>
      </c>
      <c r="F133" s="88" t="s">
        <v>696</v>
      </c>
      <c r="G133" s="87">
        <v>0</v>
      </c>
      <c r="H133" s="87">
        <v>1</v>
      </c>
      <c r="I133" s="87">
        <v>2</v>
      </c>
      <c r="J133" s="86">
        <v>1</v>
      </c>
      <c r="K133" s="86">
        <v>2</v>
      </c>
      <c r="L133" s="86">
        <v>0</v>
      </c>
      <c r="M133" s="86">
        <v>0</v>
      </c>
      <c r="N133" s="86">
        <v>0</v>
      </c>
      <c r="O133" s="86">
        <v>0</v>
      </c>
    </row>
    <row r="134" spans="1:15" ht="120" x14ac:dyDescent="0.25">
      <c r="A134" s="104" t="s">
        <v>697</v>
      </c>
      <c r="B134" s="86" t="s">
        <v>698</v>
      </c>
      <c r="C134" s="86" t="s">
        <v>477</v>
      </c>
      <c r="D134" s="86" t="s">
        <v>478</v>
      </c>
      <c r="E134" s="87">
        <v>2</v>
      </c>
      <c r="F134" s="88" t="s">
        <v>699</v>
      </c>
      <c r="G134" s="87">
        <v>0</v>
      </c>
      <c r="H134" s="87">
        <v>1</v>
      </c>
      <c r="I134" s="87">
        <v>2</v>
      </c>
      <c r="J134" s="86">
        <v>1</v>
      </c>
      <c r="K134" s="86">
        <v>2</v>
      </c>
      <c r="L134" s="86">
        <v>1</v>
      </c>
      <c r="M134" s="86">
        <v>1</v>
      </c>
      <c r="N134" s="86">
        <v>1</v>
      </c>
      <c r="O134" s="86">
        <v>0</v>
      </c>
    </row>
    <row r="135" spans="1:15" ht="72" x14ac:dyDescent="0.25">
      <c r="A135" s="86">
        <v>124</v>
      </c>
      <c r="B135" s="86" t="s">
        <v>700</v>
      </c>
      <c r="C135" s="86" t="s">
        <v>477</v>
      </c>
      <c r="D135" s="86" t="s">
        <v>478</v>
      </c>
      <c r="E135" s="87">
        <v>2</v>
      </c>
      <c r="F135" s="88" t="s">
        <v>606</v>
      </c>
      <c r="G135" s="87">
        <v>0</v>
      </c>
      <c r="H135" s="87">
        <v>0</v>
      </c>
      <c r="I135" s="87">
        <v>2</v>
      </c>
      <c r="J135" s="86">
        <v>1</v>
      </c>
      <c r="K135" s="86">
        <v>2</v>
      </c>
      <c r="L135" s="86">
        <v>0</v>
      </c>
      <c r="M135" s="86">
        <v>0</v>
      </c>
      <c r="N135" s="86">
        <v>1</v>
      </c>
      <c r="O135" s="86">
        <v>0</v>
      </c>
    </row>
    <row r="136" spans="1:15" ht="108" x14ac:dyDescent="0.25">
      <c r="A136" s="86">
        <v>125</v>
      </c>
      <c r="B136" s="86" t="s">
        <v>701</v>
      </c>
      <c r="C136" s="86" t="s">
        <v>477</v>
      </c>
      <c r="D136" s="86" t="s">
        <v>494</v>
      </c>
      <c r="E136" s="87">
        <v>2</v>
      </c>
      <c r="F136" s="88" t="s">
        <v>702</v>
      </c>
      <c r="G136" s="87">
        <v>1</v>
      </c>
      <c r="H136" s="87">
        <v>0</v>
      </c>
      <c r="I136" s="87">
        <v>1</v>
      </c>
      <c r="J136" s="86">
        <v>1</v>
      </c>
      <c r="K136" s="86">
        <v>2</v>
      </c>
      <c r="L136" s="86">
        <v>0</v>
      </c>
      <c r="M136" s="86">
        <v>0</v>
      </c>
      <c r="N136" s="86">
        <v>1</v>
      </c>
      <c r="O136" s="86">
        <v>0</v>
      </c>
    </row>
    <row r="137" spans="1:15" ht="72" x14ac:dyDescent="0.25">
      <c r="A137" s="86">
        <v>126</v>
      </c>
      <c r="B137" s="86" t="s">
        <v>703</v>
      </c>
      <c r="C137" s="86" t="s">
        <v>477</v>
      </c>
      <c r="D137" s="86" t="s">
        <v>494</v>
      </c>
      <c r="E137" s="87">
        <v>2</v>
      </c>
      <c r="F137" s="88" t="s">
        <v>606</v>
      </c>
      <c r="G137" s="87">
        <v>0</v>
      </c>
      <c r="H137" s="87">
        <v>0</v>
      </c>
      <c r="I137" s="87">
        <v>2</v>
      </c>
      <c r="J137" s="86">
        <v>1</v>
      </c>
      <c r="K137" s="86">
        <v>2</v>
      </c>
      <c r="L137" s="86">
        <v>0</v>
      </c>
      <c r="M137" s="86">
        <v>0</v>
      </c>
      <c r="N137" s="86">
        <v>1</v>
      </c>
      <c r="O137" s="86">
        <v>0</v>
      </c>
    </row>
    <row r="138" spans="1:15" ht="72" x14ac:dyDescent="0.25">
      <c r="A138" s="86">
        <v>127</v>
      </c>
      <c r="B138" s="86" t="s">
        <v>704</v>
      </c>
      <c r="C138" s="86" t="s">
        <v>477</v>
      </c>
      <c r="D138" s="86" t="s">
        <v>494</v>
      </c>
      <c r="E138" s="87">
        <v>2</v>
      </c>
      <c r="F138" s="88" t="s">
        <v>705</v>
      </c>
      <c r="G138" s="87">
        <v>0</v>
      </c>
      <c r="H138" s="87">
        <v>0</v>
      </c>
      <c r="I138" s="87">
        <v>2</v>
      </c>
      <c r="J138" s="86">
        <v>2</v>
      </c>
      <c r="K138" s="86">
        <v>1</v>
      </c>
      <c r="L138" s="86">
        <v>0</v>
      </c>
      <c r="M138" s="86">
        <v>0</v>
      </c>
      <c r="N138" s="86">
        <v>0</v>
      </c>
      <c r="O138" s="86">
        <v>0</v>
      </c>
    </row>
    <row r="139" spans="1:15" ht="84" x14ac:dyDescent="0.25">
      <c r="A139" s="86">
        <v>128</v>
      </c>
      <c r="B139" s="86" t="s">
        <v>706</v>
      </c>
      <c r="C139" s="86" t="s">
        <v>477</v>
      </c>
      <c r="D139" s="86" t="s">
        <v>494</v>
      </c>
      <c r="E139" s="87">
        <v>2</v>
      </c>
      <c r="F139" s="88" t="s">
        <v>707</v>
      </c>
      <c r="G139" s="87">
        <v>0</v>
      </c>
      <c r="H139" s="87">
        <v>0</v>
      </c>
      <c r="I139" s="87">
        <v>1</v>
      </c>
      <c r="J139" s="86">
        <v>2</v>
      </c>
      <c r="K139" s="86">
        <v>1</v>
      </c>
      <c r="L139" s="86">
        <v>0</v>
      </c>
      <c r="M139" s="86">
        <v>0</v>
      </c>
      <c r="N139" s="86">
        <v>1</v>
      </c>
      <c r="O139" s="86">
        <v>0</v>
      </c>
    </row>
    <row r="140" spans="1:15" x14ac:dyDescent="0.25">
      <c r="A140" s="86">
        <v>129</v>
      </c>
      <c r="B140" s="86" t="s">
        <v>708</v>
      </c>
      <c r="C140" s="86" t="s">
        <v>477</v>
      </c>
      <c r="D140" s="86" t="s">
        <v>478</v>
      </c>
      <c r="E140" s="87">
        <v>2</v>
      </c>
      <c r="F140" s="88" t="s">
        <v>709</v>
      </c>
      <c r="G140" s="87">
        <v>0</v>
      </c>
      <c r="H140" s="87">
        <v>0</v>
      </c>
      <c r="I140" s="87">
        <v>0</v>
      </c>
      <c r="J140" s="86">
        <v>0</v>
      </c>
      <c r="K140" s="86">
        <v>0</v>
      </c>
      <c r="L140" s="86">
        <v>0</v>
      </c>
      <c r="M140" s="86">
        <v>0</v>
      </c>
      <c r="N140" s="86">
        <v>0</v>
      </c>
      <c r="O140" s="86">
        <v>1</v>
      </c>
    </row>
    <row r="141" spans="1:15" ht="24" x14ac:dyDescent="0.25">
      <c r="A141" s="86">
        <v>130</v>
      </c>
      <c r="B141" s="86" t="s">
        <v>710</v>
      </c>
      <c r="C141" s="86" t="s">
        <v>477</v>
      </c>
      <c r="D141" s="86" t="s">
        <v>478</v>
      </c>
      <c r="E141" s="87">
        <v>2</v>
      </c>
      <c r="F141" s="88" t="s">
        <v>711</v>
      </c>
      <c r="G141" s="87">
        <v>0</v>
      </c>
      <c r="H141" s="87">
        <v>1</v>
      </c>
      <c r="I141" s="87">
        <v>0</v>
      </c>
      <c r="J141" s="86">
        <v>0</v>
      </c>
      <c r="K141" s="86">
        <v>0</v>
      </c>
      <c r="L141" s="86">
        <v>0</v>
      </c>
      <c r="M141" s="86">
        <v>0</v>
      </c>
      <c r="N141" s="86">
        <v>0</v>
      </c>
      <c r="O141" s="86">
        <v>0</v>
      </c>
    </row>
    <row r="142" spans="1:15" x14ac:dyDescent="0.25">
      <c r="A142" s="86">
        <v>131</v>
      </c>
      <c r="B142" s="86" t="s">
        <v>712</v>
      </c>
      <c r="C142" s="86" t="s">
        <v>477</v>
      </c>
      <c r="D142" s="86" t="s">
        <v>478</v>
      </c>
      <c r="E142" s="87">
        <v>2</v>
      </c>
      <c r="F142" s="88" t="s">
        <v>484</v>
      </c>
      <c r="G142" s="87">
        <v>0</v>
      </c>
      <c r="H142" s="87">
        <v>0</v>
      </c>
      <c r="I142" s="87">
        <v>0</v>
      </c>
      <c r="J142" s="86">
        <v>0</v>
      </c>
      <c r="K142" s="86">
        <v>0</v>
      </c>
      <c r="L142" s="86">
        <v>0</v>
      </c>
      <c r="M142" s="86">
        <v>0</v>
      </c>
      <c r="N142" s="86">
        <v>0</v>
      </c>
      <c r="O142" s="86">
        <v>0</v>
      </c>
    </row>
    <row r="143" spans="1:15" x14ac:dyDescent="0.25">
      <c r="A143" s="86">
        <v>132</v>
      </c>
      <c r="B143" s="86" t="s">
        <v>713</v>
      </c>
      <c r="C143" s="86" t="s">
        <v>477</v>
      </c>
      <c r="D143" s="86" t="s">
        <v>478</v>
      </c>
      <c r="E143" s="87">
        <v>2</v>
      </c>
      <c r="F143" s="88" t="s">
        <v>709</v>
      </c>
      <c r="G143" s="87">
        <v>0</v>
      </c>
      <c r="H143" s="87">
        <v>0</v>
      </c>
      <c r="I143" s="87">
        <v>0</v>
      </c>
      <c r="J143" s="86">
        <v>0</v>
      </c>
      <c r="K143" s="86">
        <v>0</v>
      </c>
      <c r="L143" s="86">
        <v>0</v>
      </c>
      <c r="M143" s="86">
        <v>0</v>
      </c>
      <c r="N143" s="86">
        <v>0</v>
      </c>
      <c r="O143" s="86">
        <v>1</v>
      </c>
    </row>
    <row r="144" spans="1:15" ht="36" x14ac:dyDescent="0.25">
      <c r="A144" s="86">
        <v>133</v>
      </c>
      <c r="B144" s="86" t="s">
        <v>714</v>
      </c>
      <c r="C144" s="86" t="s">
        <v>477</v>
      </c>
      <c r="D144" s="86" t="s">
        <v>494</v>
      </c>
      <c r="E144" s="87">
        <v>2</v>
      </c>
      <c r="F144" s="88" t="s">
        <v>715</v>
      </c>
      <c r="G144" s="87">
        <v>0</v>
      </c>
      <c r="H144" s="87">
        <v>1</v>
      </c>
      <c r="I144" s="87">
        <v>0</v>
      </c>
      <c r="J144" s="86">
        <v>0</v>
      </c>
      <c r="K144" s="86">
        <v>0</v>
      </c>
      <c r="L144" s="86">
        <v>0</v>
      </c>
      <c r="M144" s="86">
        <v>1</v>
      </c>
      <c r="N144" s="86">
        <v>0</v>
      </c>
      <c r="O144" s="86">
        <v>1</v>
      </c>
    </row>
    <row r="145" spans="1:15" x14ac:dyDescent="0.25">
      <c r="A145" s="86">
        <v>134</v>
      </c>
      <c r="B145" s="86" t="s">
        <v>716</v>
      </c>
      <c r="C145" s="86" t="s">
        <v>477</v>
      </c>
      <c r="D145" s="86" t="s">
        <v>494</v>
      </c>
      <c r="E145" s="87">
        <v>2</v>
      </c>
      <c r="F145" s="88" t="s">
        <v>484</v>
      </c>
      <c r="G145" s="87">
        <v>0</v>
      </c>
      <c r="H145" s="87">
        <v>0</v>
      </c>
      <c r="I145" s="87">
        <v>0</v>
      </c>
      <c r="J145" s="86">
        <v>0</v>
      </c>
      <c r="K145" s="86">
        <v>0</v>
      </c>
      <c r="L145" s="86">
        <v>0</v>
      </c>
      <c r="M145" s="86">
        <v>0</v>
      </c>
      <c r="N145" s="86">
        <v>0</v>
      </c>
      <c r="O145" s="86">
        <v>0</v>
      </c>
    </row>
    <row r="146" spans="1:15" x14ac:dyDescent="0.25">
      <c r="A146" s="86">
        <v>135</v>
      </c>
      <c r="B146" s="86" t="s">
        <v>717</v>
      </c>
      <c r="C146" s="86" t="s">
        <v>477</v>
      </c>
      <c r="D146" s="86" t="s">
        <v>494</v>
      </c>
      <c r="E146" s="87">
        <v>2</v>
      </c>
      <c r="F146" s="88" t="s">
        <v>484</v>
      </c>
      <c r="G146" s="87">
        <v>0</v>
      </c>
      <c r="H146" s="87">
        <v>0</v>
      </c>
      <c r="I146" s="87">
        <v>0</v>
      </c>
      <c r="J146" s="86">
        <v>0</v>
      </c>
      <c r="K146" s="86">
        <v>0</v>
      </c>
      <c r="L146" s="86">
        <v>0</v>
      </c>
      <c r="M146" s="86">
        <v>0</v>
      </c>
      <c r="N146" s="86">
        <v>0</v>
      </c>
      <c r="O146" s="86">
        <v>0</v>
      </c>
    </row>
    <row r="147" spans="1:15" x14ac:dyDescent="0.25">
      <c r="A147" s="86">
        <v>136</v>
      </c>
      <c r="B147" s="86" t="s">
        <v>718</v>
      </c>
      <c r="C147" s="86" t="s">
        <v>477</v>
      </c>
      <c r="D147" s="86" t="s">
        <v>494</v>
      </c>
      <c r="E147" s="87">
        <v>2</v>
      </c>
      <c r="F147" s="88" t="s">
        <v>709</v>
      </c>
      <c r="G147" s="87">
        <v>0</v>
      </c>
      <c r="H147" s="87">
        <v>0</v>
      </c>
      <c r="I147" s="87">
        <v>0</v>
      </c>
      <c r="J147" s="86">
        <v>0</v>
      </c>
      <c r="K147" s="86">
        <v>0</v>
      </c>
      <c r="L147" s="86">
        <v>0</v>
      </c>
      <c r="M147" s="86">
        <v>0</v>
      </c>
      <c r="N147" s="86">
        <v>0</v>
      </c>
      <c r="O147" s="86">
        <v>1</v>
      </c>
    </row>
    <row r="148" spans="1:15" ht="84" x14ac:dyDescent="0.25">
      <c r="A148" s="104" t="s">
        <v>719</v>
      </c>
      <c r="B148" s="86" t="s">
        <v>720</v>
      </c>
      <c r="C148" s="86" t="s">
        <v>477</v>
      </c>
      <c r="D148" s="86" t="s">
        <v>478</v>
      </c>
      <c r="E148" s="87">
        <v>2</v>
      </c>
      <c r="F148" s="88" t="s">
        <v>721</v>
      </c>
      <c r="G148" s="87">
        <v>0</v>
      </c>
      <c r="H148" s="87">
        <v>0</v>
      </c>
      <c r="I148" s="87">
        <v>1</v>
      </c>
      <c r="J148" s="86">
        <v>1</v>
      </c>
      <c r="K148" s="86">
        <v>1</v>
      </c>
      <c r="L148" s="86">
        <v>0</v>
      </c>
      <c r="M148" s="86">
        <v>0</v>
      </c>
      <c r="N148" s="86">
        <v>1</v>
      </c>
      <c r="O148" s="86">
        <v>0</v>
      </c>
    </row>
    <row r="149" spans="1:15" ht="120" x14ac:dyDescent="0.25">
      <c r="A149" s="86">
        <v>138</v>
      </c>
      <c r="B149" s="86" t="s">
        <v>722</v>
      </c>
      <c r="C149" s="86" t="s">
        <v>477</v>
      </c>
      <c r="D149" s="86" t="s">
        <v>478</v>
      </c>
      <c r="E149" s="87">
        <v>2</v>
      </c>
      <c r="F149" s="88" t="s">
        <v>723</v>
      </c>
      <c r="G149" s="87">
        <v>0</v>
      </c>
      <c r="H149" s="87">
        <v>1</v>
      </c>
      <c r="I149" s="87">
        <v>1</v>
      </c>
      <c r="J149" s="86">
        <v>1</v>
      </c>
      <c r="K149" s="86">
        <v>1</v>
      </c>
      <c r="L149" s="86">
        <v>1</v>
      </c>
      <c r="M149" s="86">
        <v>1</v>
      </c>
      <c r="N149" s="86">
        <v>0</v>
      </c>
      <c r="O149" s="86">
        <v>1</v>
      </c>
    </row>
    <row r="150" spans="1:15" ht="84" x14ac:dyDescent="0.25">
      <c r="A150" s="86">
        <v>139</v>
      </c>
      <c r="B150" s="86" t="s">
        <v>724</v>
      </c>
      <c r="C150" s="86" t="s">
        <v>477</v>
      </c>
      <c r="D150" s="86" t="s">
        <v>478</v>
      </c>
      <c r="E150" s="87">
        <v>2</v>
      </c>
      <c r="F150" s="88" t="s">
        <v>721</v>
      </c>
      <c r="G150" s="87">
        <v>0</v>
      </c>
      <c r="H150" s="87">
        <v>0</v>
      </c>
      <c r="I150" s="87">
        <v>1</v>
      </c>
      <c r="J150" s="86">
        <v>1</v>
      </c>
      <c r="K150" s="86">
        <v>1</v>
      </c>
      <c r="L150" s="86">
        <v>0</v>
      </c>
      <c r="M150" s="86">
        <v>0</v>
      </c>
      <c r="N150" s="86">
        <v>1</v>
      </c>
      <c r="O150" s="86">
        <v>0</v>
      </c>
    </row>
    <row r="151" spans="1:15" ht="96" x14ac:dyDescent="0.25">
      <c r="A151" s="86">
        <v>140</v>
      </c>
      <c r="B151" s="86" t="s">
        <v>725</v>
      </c>
      <c r="C151" s="86" t="s">
        <v>477</v>
      </c>
      <c r="D151" s="86" t="s">
        <v>478</v>
      </c>
      <c r="E151" s="87">
        <v>2</v>
      </c>
      <c r="F151" s="88" t="s">
        <v>726</v>
      </c>
      <c r="G151" s="87">
        <v>0</v>
      </c>
      <c r="H151" s="87">
        <v>0</v>
      </c>
      <c r="I151" s="87">
        <v>1</v>
      </c>
      <c r="J151" s="86">
        <v>1</v>
      </c>
      <c r="K151" s="86">
        <v>1</v>
      </c>
      <c r="L151" s="86">
        <v>0</v>
      </c>
      <c r="M151" s="86">
        <v>0</v>
      </c>
      <c r="N151" s="86">
        <v>1</v>
      </c>
      <c r="O151" s="86">
        <v>1</v>
      </c>
    </row>
    <row r="152" spans="1:15" ht="48" x14ac:dyDescent="0.25">
      <c r="A152" s="86">
        <v>141</v>
      </c>
      <c r="B152" s="86" t="s">
        <v>727</v>
      </c>
      <c r="C152" s="86" t="s">
        <v>477</v>
      </c>
      <c r="D152" s="86" t="s">
        <v>494</v>
      </c>
      <c r="E152" s="87">
        <v>2</v>
      </c>
      <c r="F152" s="88" t="s">
        <v>636</v>
      </c>
      <c r="G152" s="87">
        <v>0</v>
      </c>
      <c r="H152" s="87">
        <v>0</v>
      </c>
      <c r="I152" s="87">
        <v>1</v>
      </c>
      <c r="J152" s="86">
        <v>0</v>
      </c>
      <c r="K152" s="86">
        <v>0</v>
      </c>
      <c r="L152" s="86">
        <v>0</v>
      </c>
      <c r="M152" s="86">
        <v>0</v>
      </c>
      <c r="N152" s="86">
        <v>0</v>
      </c>
      <c r="O152" s="86">
        <v>0</v>
      </c>
    </row>
    <row r="153" spans="1:15" ht="84" x14ac:dyDescent="0.25">
      <c r="A153" s="86">
        <v>142</v>
      </c>
      <c r="B153" s="86" t="s">
        <v>728</v>
      </c>
      <c r="C153" s="86" t="s">
        <v>477</v>
      </c>
      <c r="D153" s="86" t="s">
        <v>494</v>
      </c>
      <c r="E153" s="87">
        <v>2</v>
      </c>
      <c r="F153" s="88" t="s">
        <v>650</v>
      </c>
      <c r="G153" s="87">
        <v>0</v>
      </c>
      <c r="H153" s="87">
        <v>0</v>
      </c>
      <c r="I153" s="87">
        <v>1</v>
      </c>
      <c r="J153" s="86">
        <v>1</v>
      </c>
      <c r="K153" s="86">
        <v>2</v>
      </c>
      <c r="L153" s="86">
        <v>0</v>
      </c>
      <c r="M153" s="86">
        <v>0</v>
      </c>
      <c r="N153" s="86">
        <v>1</v>
      </c>
      <c r="O153" s="86">
        <v>0</v>
      </c>
    </row>
    <row r="154" spans="1:15" ht="72" x14ac:dyDescent="0.25">
      <c r="A154" s="86">
        <v>143</v>
      </c>
      <c r="B154" s="86" t="s">
        <v>729</v>
      </c>
      <c r="C154" s="86" t="s">
        <v>477</v>
      </c>
      <c r="D154" s="86" t="s">
        <v>494</v>
      </c>
      <c r="E154" s="87">
        <v>2</v>
      </c>
      <c r="F154" s="88" t="s">
        <v>730</v>
      </c>
      <c r="G154" s="87">
        <v>0</v>
      </c>
      <c r="H154" s="87">
        <v>0</v>
      </c>
      <c r="I154" s="87">
        <v>2</v>
      </c>
      <c r="J154" s="86">
        <v>2</v>
      </c>
      <c r="K154" s="86">
        <v>2</v>
      </c>
      <c r="L154" s="86">
        <v>0</v>
      </c>
      <c r="M154" s="86">
        <v>0</v>
      </c>
      <c r="N154" s="86">
        <v>1</v>
      </c>
      <c r="O154" s="86">
        <v>0</v>
      </c>
    </row>
    <row r="155" spans="1:15" ht="108" x14ac:dyDescent="0.25">
      <c r="A155" s="86">
        <v>144</v>
      </c>
      <c r="B155" s="86" t="s">
        <v>731</v>
      </c>
      <c r="C155" s="86" t="s">
        <v>477</v>
      </c>
      <c r="D155" s="86" t="s">
        <v>494</v>
      </c>
      <c r="E155" s="87">
        <v>2</v>
      </c>
      <c r="F155" s="88" t="s">
        <v>732</v>
      </c>
      <c r="G155" s="87">
        <v>0</v>
      </c>
      <c r="H155" s="87">
        <v>1</v>
      </c>
      <c r="I155" s="87">
        <v>1</v>
      </c>
      <c r="J155" s="86">
        <v>1</v>
      </c>
      <c r="K155" s="86">
        <v>2</v>
      </c>
      <c r="L155" s="86">
        <v>0</v>
      </c>
      <c r="M155" s="86">
        <v>1</v>
      </c>
      <c r="N155" s="86">
        <v>1</v>
      </c>
      <c r="O155" s="86">
        <v>0</v>
      </c>
    </row>
    <row r="156" spans="1:15" ht="12.75" thickBot="1" x14ac:dyDescent="0.3">
      <c r="F156" s="105" t="s">
        <v>951</v>
      </c>
    </row>
    <row r="157" spans="1:15" ht="13.5" thickTop="1" thickBot="1" x14ac:dyDescent="0.3">
      <c r="B157" s="86" t="s">
        <v>733</v>
      </c>
      <c r="F157" s="106">
        <v>2</v>
      </c>
      <c r="G157" s="107">
        <f>AVERAGE(G12:G19)</f>
        <v>0.25</v>
      </c>
      <c r="H157" s="107">
        <f>AVERAGE(H12:H19)</f>
        <v>0.875</v>
      </c>
      <c r="I157" s="108">
        <f>AVERAGE(I12:I19)</f>
        <v>0.375</v>
      </c>
      <c r="J157" s="109">
        <f t="shared" ref="J157:O157" si="0">AVERAGE(J12:J19)</f>
        <v>0.125</v>
      </c>
      <c r="K157" s="109">
        <f t="shared" si="0"/>
        <v>0.125</v>
      </c>
      <c r="L157" s="109">
        <f t="shared" si="0"/>
        <v>0</v>
      </c>
      <c r="M157" s="109">
        <f t="shared" si="0"/>
        <v>0.25</v>
      </c>
      <c r="N157" s="109">
        <f t="shared" si="0"/>
        <v>0.125</v>
      </c>
      <c r="O157" s="109">
        <f t="shared" si="0"/>
        <v>0.125</v>
      </c>
    </row>
    <row r="158" spans="1:15" ht="13.5" thickTop="1" thickBot="1" x14ac:dyDescent="0.3">
      <c r="B158" s="86" t="s">
        <v>734</v>
      </c>
      <c r="F158" s="106"/>
      <c r="G158" s="108">
        <f>AVERAGE(G20:G27)</f>
        <v>0.125</v>
      </c>
      <c r="H158" s="109">
        <f>AVERAGE(H20:H27)</f>
        <v>1.25</v>
      </c>
      <c r="I158" s="109">
        <f>AVERAGE(I20:I27)</f>
        <v>2</v>
      </c>
      <c r="J158" s="109">
        <f t="shared" ref="J158:O158" si="1">AVERAGE(J20:J27)</f>
        <v>1.375</v>
      </c>
      <c r="K158" s="109">
        <f>AVERAGE(K20:K27)</f>
        <v>2.125</v>
      </c>
      <c r="L158" s="109">
        <f t="shared" si="1"/>
        <v>0.125</v>
      </c>
      <c r="M158" s="109">
        <f t="shared" si="1"/>
        <v>0</v>
      </c>
      <c r="N158" s="109">
        <f t="shared" si="1"/>
        <v>1.75</v>
      </c>
      <c r="O158" s="109">
        <f t="shared" si="1"/>
        <v>0</v>
      </c>
    </row>
    <row r="159" spans="1:15" ht="13.5" thickTop="1" thickBot="1" x14ac:dyDescent="0.3">
      <c r="B159" s="86" t="s">
        <v>735</v>
      </c>
      <c r="F159" s="106">
        <v>19</v>
      </c>
      <c r="G159" s="107">
        <f>AVERAGE(G28:G35)</f>
        <v>0.125</v>
      </c>
      <c r="H159" s="107">
        <f>AVERAGE(H28:H35)</f>
        <v>0.25</v>
      </c>
      <c r="I159" s="109">
        <f>AVERAGE(I28:I35)</f>
        <v>0</v>
      </c>
      <c r="J159" s="109">
        <f t="shared" ref="J159:O159" si="2">AVERAGE(J28:J35)</f>
        <v>0</v>
      </c>
      <c r="K159" s="109">
        <f t="shared" si="2"/>
        <v>0</v>
      </c>
      <c r="L159" s="109">
        <f t="shared" si="2"/>
        <v>0</v>
      </c>
      <c r="M159" s="109">
        <f t="shared" si="2"/>
        <v>0</v>
      </c>
      <c r="N159" s="109">
        <f t="shared" si="2"/>
        <v>0</v>
      </c>
      <c r="O159" s="109">
        <f t="shared" si="2"/>
        <v>0.125</v>
      </c>
    </row>
    <row r="160" spans="1:15" ht="13.5" thickTop="1" thickBot="1" x14ac:dyDescent="0.3">
      <c r="B160" s="86" t="s">
        <v>736</v>
      </c>
      <c r="F160" s="106" t="s">
        <v>737</v>
      </c>
      <c r="G160" s="108">
        <f>AVERAGE(G36:G43)</f>
        <v>0</v>
      </c>
      <c r="H160" s="107">
        <f>AVERAGE(H36:H43)</f>
        <v>0.375</v>
      </c>
      <c r="I160" s="109">
        <f>AVERAGE(I36:I43)</f>
        <v>1.5</v>
      </c>
      <c r="J160" s="109">
        <f t="shared" ref="J160:O160" si="3">AVERAGE(J36:J43)</f>
        <v>1.5</v>
      </c>
      <c r="K160" s="109">
        <f t="shared" si="3"/>
        <v>1.875</v>
      </c>
      <c r="L160" s="109">
        <f t="shared" si="3"/>
        <v>0</v>
      </c>
      <c r="M160" s="107">
        <f t="shared" si="3"/>
        <v>0.375</v>
      </c>
      <c r="N160" s="109">
        <f t="shared" si="3"/>
        <v>0.875</v>
      </c>
      <c r="O160" s="109">
        <f t="shared" si="3"/>
        <v>0</v>
      </c>
    </row>
    <row r="161" spans="1:15" ht="13.5" thickTop="1" thickBot="1" x14ac:dyDescent="0.3">
      <c r="B161" s="86" t="s">
        <v>738</v>
      </c>
      <c r="F161" s="106"/>
      <c r="G161" s="108">
        <f>AVERAGE(G44:G51)</f>
        <v>0</v>
      </c>
      <c r="H161" s="109">
        <f>AVERAGE(H44:H51)</f>
        <v>0</v>
      </c>
      <c r="I161" s="109">
        <f>AVERAGE(I44:I51)</f>
        <v>0</v>
      </c>
      <c r="J161" s="109">
        <f t="shared" ref="J161:O161" si="4">AVERAGE(J44:J51)</f>
        <v>0</v>
      </c>
      <c r="K161" s="109">
        <f t="shared" si="4"/>
        <v>0</v>
      </c>
      <c r="L161" s="109">
        <f t="shared" si="4"/>
        <v>0</v>
      </c>
      <c r="M161" s="109">
        <f t="shared" si="4"/>
        <v>0</v>
      </c>
      <c r="N161" s="109">
        <f t="shared" si="4"/>
        <v>0</v>
      </c>
      <c r="O161" s="109">
        <f t="shared" si="4"/>
        <v>0.375</v>
      </c>
    </row>
    <row r="162" spans="1:15" ht="13.5" thickTop="1" thickBot="1" x14ac:dyDescent="0.3">
      <c r="B162" s="86" t="s">
        <v>739</v>
      </c>
      <c r="F162" s="106" t="s">
        <v>740</v>
      </c>
      <c r="G162" s="108">
        <f>AVERAGE(G52:G59)</f>
        <v>0</v>
      </c>
      <c r="H162" s="109">
        <f>AVERAGE(H52:H59)</f>
        <v>0.25</v>
      </c>
      <c r="I162" s="109">
        <f>AVERAGE(I52:I59)</f>
        <v>1.375</v>
      </c>
      <c r="J162" s="107">
        <f t="shared" ref="J162:O162" si="5">AVERAGE(J52:J59)</f>
        <v>1.375</v>
      </c>
      <c r="K162" s="107">
        <f t="shared" si="5"/>
        <v>1.625</v>
      </c>
      <c r="L162" s="109">
        <f t="shared" si="5"/>
        <v>0</v>
      </c>
      <c r="M162" s="109">
        <f t="shared" si="5"/>
        <v>0</v>
      </c>
      <c r="N162" s="109">
        <f t="shared" si="5"/>
        <v>0.5</v>
      </c>
      <c r="O162" s="109">
        <f t="shared" si="5"/>
        <v>0.125</v>
      </c>
    </row>
    <row r="163" spans="1:15" ht="13.5" thickTop="1" thickBot="1" x14ac:dyDescent="0.3">
      <c r="B163" s="86" t="s">
        <v>741</v>
      </c>
      <c r="F163" s="106"/>
      <c r="G163" s="108">
        <f>AVERAGE(G60:G67)</f>
        <v>0.5</v>
      </c>
      <c r="H163" s="109">
        <f>AVERAGE(H60:H67)</f>
        <v>1</v>
      </c>
      <c r="I163" s="109">
        <f>AVERAGE(I60:I67)</f>
        <v>0</v>
      </c>
      <c r="J163" s="109">
        <f t="shared" ref="J163:O163" si="6">AVERAGE(J60:J67)</f>
        <v>0.25</v>
      </c>
      <c r="K163" s="109">
        <f t="shared" si="6"/>
        <v>0</v>
      </c>
      <c r="L163" s="109">
        <f t="shared" si="6"/>
        <v>0</v>
      </c>
      <c r="M163" s="109">
        <f t="shared" si="6"/>
        <v>0.125</v>
      </c>
      <c r="N163" s="109">
        <f>AVERAGE(N60:N67)</f>
        <v>0.25</v>
      </c>
      <c r="O163" s="109">
        <f t="shared" si="6"/>
        <v>0.25</v>
      </c>
    </row>
    <row r="164" spans="1:15" ht="13.5" thickTop="1" thickBot="1" x14ac:dyDescent="0.3">
      <c r="B164" s="86" t="s">
        <v>742</v>
      </c>
      <c r="F164" s="106" t="s">
        <v>743</v>
      </c>
      <c r="G164" s="108">
        <f>AVERAGE(G68:G75)</f>
        <v>0.125</v>
      </c>
      <c r="H164" s="109">
        <f>AVERAGE(H68:H75)</f>
        <v>1.5</v>
      </c>
      <c r="I164" s="107">
        <f>AVERAGE(I68:I75)</f>
        <v>2.125</v>
      </c>
      <c r="J164" s="109">
        <f t="shared" ref="J164:O164" si="7">AVERAGE(J68:J75)</f>
        <v>1.5</v>
      </c>
      <c r="K164" s="109">
        <f t="shared" si="7"/>
        <v>2.375</v>
      </c>
      <c r="L164" s="109">
        <f t="shared" si="7"/>
        <v>0.5</v>
      </c>
      <c r="M164" s="109">
        <f t="shared" si="7"/>
        <v>0</v>
      </c>
      <c r="N164" s="107">
        <f t="shared" si="7"/>
        <v>2</v>
      </c>
      <c r="O164" s="109">
        <f t="shared" si="7"/>
        <v>0</v>
      </c>
    </row>
    <row r="165" spans="1:15" ht="13.5" thickTop="1" thickBot="1" x14ac:dyDescent="0.3">
      <c r="B165" s="86" t="s">
        <v>744</v>
      </c>
      <c r="F165" s="106">
        <v>69</v>
      </c>
      <c r="G165" s="108">
        <f>AVERAGE(G76:G83)</f>
        <v>0</v>
      </c>
      <c r="H165" s="107">
        <f>AVERAGE(H76:H83)</f>
        <v>0.25</v>
      </c>
      <c r="I165" s="109">
        <f>AVERAGE(I76:I83)</f>
        <v>0</v>
      </c>
      <c r="J165" s="109">
        <f t="shared" ref="J165:O165" si="8">AVERAGE(J76:J83)</f>
        <v>0.125</v>
      </c>
      <c r="K165" s="109">
        <f t="shared" si="8"/>
        <v>0</v>
      </c>
      <c r="L165" s="109">
        <f t="shared" si="8"/>
        <v>0</v>
      </c>
      <c r="M165" s="109">
        <f t="shared" si="8"/>
        <v>0</v>
      </c>
      <c r="N165" s="109">
        <f t="shared" si="8"/>
        <v>0</v>
      </c>
      <c r="O165" s="109">
        <f t="shared" si="8"/>
        <v>0.375</v>
      </c>
    </row>
    <row r="166" spans="1:15" ht="12.75" thickTop="1" x14ac:dyDescent="0.25">
      <c r="B166" s="86" t="s">
        <v>745</v>
      </c>
      <c r="F166" s="106"/>
      <c r="G166" s="108">
        <f>AVERAGE(G84:G91)</f>
        <v>0.125</v>
      </c>
      <c r="H166" s="109">
        <f>AVERAGE(H84:H91)</f>
        <v>0.875</v>
      </c>
      <c r="I166" s="109">
        <f>AVERAGE(I84:I91)</f>
        <v>1.875</v>
      </c>
      <c r="J166" s="109">
        <f t="shared" ref="J166:O166" si="9">AVERAGE(J84:J91)</f>
        <v>1.25</v>
      </c>
      <c r="K166" s="109">
        <f t="shared" si="9"/>
        <v>1.875</v>
      </c>
      <c r="L166" s="109">
        <f t="shared" si="9"/>
        <v>0.25</v>
      </c>
      <c r="M166" s="109">
        <f t="shared" si="9"/>
        <v>0.125</v>
      </c>
      <c r="N166" s="109">
        <f t="shared" si="9"/>
        <v>0.75</v>
      </c>
      <c r="O166" s="109">
        <f t="shared" si="9"/>
        <v>0.125</v>
      </c>
    </row>
    <row r="167" spans="1:15" ht="12.75" thickBot="1" x14ac:dyDescent="0.3">
      <c r="B167" s="86" t="s">
        <v>746</v>
      </c>
      <c r="F167" s="106"/>
      <c r="G167" s="108">
        <f>AVERAGE(G92:G99)</f>
        <v>0.25</v>
      </c>
      <c r="H167" s="109">
        <f>AVERAGE(H92:H99)</f>
        <v>0.375</v>
      </c>
      <c r="I167" s="109">
        <f>AVERAGE(I92:I99)</f>
        <v>0</v>
      </c>
      <c r="J167" s="109">
        <f t="shared" ref="J167:N167" si="10">AVERAGE(J92:J99)</f>
        <v>0</v>
      </c>
      <c r="K167" s="109">
        <f t="shared" si="10"/>
        <v>0.125</v>
      </c>
      <c r="L167" s="109">
        <f t="shared" si="10"/>
        <v>0</v>
      </c>
      <c r="M167" s="109">
        <f t="shared" si="10"/>
        <v>0.125</v>
      </c>
      <c r="N167" s="109">
        <f t="shared" si="10"/>
        <v>0</v>
      </c>
      <c r="O167" s="109">
        <f>AVERAGE(O92:O99)</f>
        <v>0.625</v>
      </c>
    </row>
    <row r="168" spans="1:15" ht="13.5" thickTop="1" thickBot="1" x14ac:dyDescent="0.3">
      <c r="B168" s="86" t="s">
        <v>747</v>
      </c>
      <c r="F168" s="106" t="s">
        <v>748</v>
      </c>
      <c r="G168" s="107">
        <f>AVERAGE(G100:G107)</f>
        <v>0.125</v>
      </c>
      <c r="H168" s="107">
        <f>AVERAGE(H100:H107)</f>
        <v>0.375</v>
      </c>
      <c r="I168" s="109">
        <f>AVERAGE(I100:I107)</f>
        <v>1.25</v>
      </c>
      <c r="J168" s="109">
        <f t="shared" ref="J168:O168" si="11">AVERAGE(J100:J107)</f>
        <v>1</v>
      </c>
      <c r="K168" s="107">
        <f t="shared" si="11"/>
        <v>1.5</v>
      </c>
      <c r="L168" s="107">
        <f t="shared" si="11"/>
        <v>0.25</v>
      </c>
      <c r="M168" s="107">
        <f t="shared" si="11"/>
        <v>0.25</v>
      </c>
      <c r="N168" s="107">
        <f t="shared" si="11"/>
        <v>0.75</v>
      </c>
      <c r="O168" s="109">
        <f t="shared" si="11"/>
        <v>0.25</v>
      </c>
    </row>
    <row r="169" spans="1:15" ht="13.5" thickTop="1" thickBot="1" x14ac:dyDescent="0.3">
      <c r="B169" s="86" t="s">
        <v>749</v>
      </c>
      <c r="F169" s="106">
        <v>99</v>
      </c>
      <c r="G169" s="108">
        <f>AVERAGE(G108:G115)</f>
        <v>0.375</v>
      </c>
      <c r="H169" s="109">
        <f>AVERAGE(H108:H115)</f>
        <v>1</v>
      </c>
      <c r="I169" s="107">
        <f>AVERAGE(I108:I115)</f>
        <v>1.5</v>
      </c>
      <c r="J169" s="109">
        <f t="shared" ref="J169:N169" si="12">AVERAGE(J108:J115)</f>
        <v>0.5</v>
      </c>
      <c r="K169" s="109">
        <f t="shared" si="12"/>
        <v>0.25</v>
      </c>
      <c r="L169" s="109">
        <f t="shared" si="12"/>
        <v>0.25</v>
      </c>
      <c r="M169" s="109">
        <f t="shared" si="12"/>
        <v>0.125</v>
      </c>
      <c r="N169" s="109">
        <f t="shared" si="12"/>
        <v>0.125</v>
      </c>
      <c r="O169" s="109">
        <f>AVERAGE(O108:O115)</f>
        <v>0.375</v>
      </c>
    </row>
    <row r="170" spans="1:15" ht="13.5" thickTop="1" thickBot="1" x14ac:dyDescent="0.3">
      <c r="B170" s="86" t="s">
        <v>750</v>
      </c>
      <c r="F170" s="106">
        <v>103</v>
      </c>
      <c r="G170" s="108">
        <f>AVERAGE(G116:G123)</f>
        <v>0.125</v>
      </c>
      <c r="H170" s="109">
        <f>AVERAGE(H116:H123)</f>
        <v>0.875</v>
      </c>
      <c r="I170" s="107">
        <f>AVERAGE(I116:I123)</f>
        <v>1.75</v>
      </c>
      <c r="J170" s="109">
        <f t="shared" ref="J170:O170" si="13">AVERAGE(J116:J123)</f>
        <v>1.125</v>
      </c>
      <c r="K170" s="109">
        <f t="shared" si="13"/>
        <v>1.75</v>
      </c>
      <c r="L170" s="109">
        <f t="shared" si="13"/>
        <v>0.125</v>
      </c>
      <c r="M170" s="109">
        <f t="shared" si="13"/>
        <v>0</v>
      </c>
      <c r="N170" s="109">
        <f t="shared" si="13"/>
        <v>1.25</v>
      </c>
      <c r="O170" s="109">
        <f t="shared" si="13"/>
        <v>0.25</v>
      </c>
    </row>
    <row r="171" spans="1:15" ht="12.75" thickTop="1" x14ac:dyDescent="0.25">
      <c r="B171" s="86" t="s">
        <v>751</v>
      </c>
      <c r="F171" s="106"/>
      <c r="G171" s="108">
        <f>AVERAGE(G124:G131)</f>
        <v>0.25</v>
      </c>
      <c r="H171" s="109">
        <f>AVERAGE(H124:H131)</f>
        <v>0.625</v>
      </c>
      <c r="I171" s="109">
        <f>AVERAGE(I124:I131)</f>
        <v>0</v>
      </c>
      <c r="J171" s="109">
        <f t="shared" ref="J171:O171" si="14">AVERAGE(J124:J131)</f>
        <v>0</v>
      </c>
      <c r="K171" s="109">
        <f t="shared" si="14"/>
        <v>0</v>
      </c>
      <c r="L171" s="109">
        <f t="shared" si="14"/>
        <v>0</v>
      </c>
      <c r="M171" s="109">
        <f t="shared" si="14"/>
        <v>0.125</v>
      </c>
      <c r="N171" s="109">
        <f t="shared" si="14"/>
        <v>0</v>
      </c>
      <c r="O171" s="109">
        <f t="shared" si="14"/>
        <v>0.375</v>
      </c>
    </row>
    <row r="172" spans="1:15" x14ac:dyDescent="0.25">
      <c r="B172" s="86" t="s">
        <v>752</v>
      </c>
      <c r="F172" s="106"/>
      <c r="G172" s="108">
        <f>AVERAGE(G132:G139)</f>
        <v>0.25</v>
      </c>
      <c r="H172" s="109">
        <f>AVERAGE(H132:H139)</f>
        <v>0.375</v>
      </c>
      <c r="I172" s="109">
        <f>AVERAGE(I132:I139)</f>
        <v>1.75</v>
      </c>
      <c r="J172" s="109">
        <f t="shared" ref="J172:O172" si="15">AVERAGE(J132:J139)</f>
        <v>1.125</v>
      </c>
      <c r="K172" s="109">
        <f t="shared" si="15"/>
        <v>1.75</v>
      </c>
      <c r="L172" s="109">
        <f t="shared" si="15"/>
        <v>0.125</v>
      </c>
      <c r="M172" s="109">
        <f t="shared" si="15"/>
        <v>0.125</v>
      </c>
      <c r="N172" s="109">
        <f t="shared" si="15"/>
        <v>0.875</v>
      </c>
      <c r="O172" s="109">
        <f t="shared" si="15"/>
        <v>0</v>
      </c>
    </row>
    <row r="173" spans="1:15" x14ac:dyDescent="0.25">
      <c r="B173" s="86" t="s">
        <v>753</v>
      </c>
      <c r="F173" s="106"/>
      <c r="G173" s="108">
        <f>AVERAGE(G140:G147)</f>
        <v>0</v>
      </c>
      <c r="H173" s="108">
        <f>AVERAGE(H140:H147)</f>
        <v>0.25</v>
      </c>
      <c r="I173" s="108">
        <f>AVERAGE(I140:I147)</f>
        <v>0</v>
      </c>
      <c r="J173" s="109">
        <f t="shared" ref="J173:O173" si="16">AVERAGE(J140:J147)</f>
        <v>0</v>
      </c>
      <c r="K173" s="109">
        <f t="shared" si="16"/>
        <v>0</v>
      </c>
      <c r="L173" s="109">
        <f t="shared" si="16"/>
        <v>0</v>
      </c>
      <c r="M173" s="109">
        <f t="shared" si="16"/>
        <v>0.125</v>
      </c>
      <c r="N173" s="109">
        <f t="shared" si="16"/>
        <v>0</v>
      </c>
      <c r="O173" s="109">
        <f t="shared" si="16"/>
        <v>0.5</v>
      </c>
    </row>
    <row r="174" spans="1:15" x14ac:dyDescent="0.25">
      <c r="B174" s="86" t="s">
        <v>754</v>
      </c>
      <c r="F174" s="106"/>
      <c r="G174" s="108">
        <f>AVERAGE(G148:G155)</f>
        <v>0</v>
      </c>
      <c r="H174" s="108">
        <f>AVERAGE(H148:H155)</f>
        <v>0.25</v>
      </c>
      <c r="I174" s="108">
        <f>AVERAGE(I148:I155)</f>
        <v>1.125</v>
      </c>
      <c r="J174" s="109">
        <f t="shared" ref="J174:O174" si="17">AVERAGE(J148:J155)</f>
        <v>1</v>
      </c>
      <c r="K174" s="109">
        <f t="shared" si="17"/>
        <v>1.25</v>
      </c>
      <c r="L174" s="109">
        <f t="shared" si="17"/>
        <v>0.125</v>
      </c>
      <c r="M174" s="109">
        <f t="shared" si="17"/>
        <v>0.25</v>
      </c>
      <c r="N174" s="109">
        <f t="shared" si="17"/>
        <v>0.75</v>
      </c>
      <c r="O174" s="109">
        <f t="shared" si="17"/>
        <v>0.25</v>
      </c>
    </row>
    <row r="175" spans="1:15" x14ac:dyDescent="0.25">
      <c r="A175" s="110" t="s">
        <v>755</v>
      </c>
      <c r="G175" s="108"/>
      <c r="H175" s="108"/>
      <c r="I175" s="108"/>
      <c r="J175" s="109"/>
      <c r="K175" s="109"/>
      <c r="L175" s="109"/>
      <c r="M175" s="109"/>
      <c r="N175" s="109"/>
      <c r="O175" s="109"/>
    </row>
    <row r="176" spans="1:15" x14ac:dyDescent="0.25">
      <c r="A176" s="110" t="s">
        <v>767</v>
      </c>
      <c r="G176" s="108"/>
      <c r="H176" s="108"/>
      <c r="I176" s="108"/>
      <c r="J176" s="109"/>
      <c r="K176" s="109"/>
      <c r="L176" s="109"/>
      <c r="M176" s="109"/>
      <c r="N176" s="109"/>
      <c r="O176" s="109"/>
    </row>
    <row r="177" spans="1:15" x14ac:dyDescent="0.25">
      <c r="A177" s="91" t="s">
        <v>771</v>
      </c>
      <c r="G177" s="108"/>
      <c r="H177" s="108"/>
      <c r="I177" s="108"/>
      <c r="J177" s="109"/>
      <c r="K177" s="109"/>
      <c r="L177" s="109"/>
      <c r="M177" s="109"/>
      <c r="N177" s="109"/>
      <c r="O177" s="109"/>
    </row>
    <row r="178" spans="1:15" x14ac:dyDescent="0.25">
      <c r="A178" s="103" t="s">
        <v>756</v>
      </c>
    </row>
    <row r="179" spans="1:15" x14ac:dyDescent="0.25">
      <c r="A179" s="103" t="s">
        <v>757</v>
      </c>
    </row>
    <row r="180" spans="1:15" x14ac:dyDescent="0.25">
      <c r="A180" s="256" t="s">
        <v>758</v>
      </c>
      <c r="B180" s="257"/>
      <c r="C180" s="257"/>
      <c r="D180" s="257"/>
      <c r="E180" s="257"/>
      <c r="F180" s="257"/>
    </row>
    <row r="181" spans="1:15" s="99" customFormat="1" x14ac:dyDescent="0.25">
      <c r="A181" s="103" t="s">
        <v>759</v>
      </c>
      <c r="B181" s="111"/>
      <c r="C181" s="111"/>
      <c r="D181" s="111"/>
      <c r="E181" s="111"/>
      <c r="F181" s="88"/>
      <c r="G181" s="111"/>
      <c r="H181" s="111"/>
      <c r="I181" s="111"/>
      <c r="J181" s="86"/>
      <c r="K181" s="86"/>
      <c r="L181" s="86"/>
      <c r="M181" s="86"/>
      <c r="N181" s="86"/>
      <c r="O181" s="86"/>
    </row>
    <row r="182" spans="1:15" x14ac:dyDescent="0.25">
      <c r="A182" s="103" t="s">
        <v>760</v>
      </c>
    </row>
    <row r="183" spans="1:15" x14ac:dyDescent="0.25">
      <c r="A183" s="103" t="s">
        <v>761</v>
      </c>
    </row>
    <row r="184" spans="1:15" x14ac:dyDescent="0.25">
      <c r="A184" s="256" t="s">
        <v>762</v>
      </c>
      <c r="B184" s="256"/>
      <c r="C184" s="256"/>
      <c r="D184" s="256"/>
      <c r="E184" s="256"/>
      <c r="F184" s="256"/>
    </row>
    <row r="185" spans="1:15" x14ac:dyDescent="0.25">
      <c r="A185" s="256" t="s">
        <v>763</v>
      </c>
      <c r="B185" s="256"/>
      <c r="C185" s="256"/>
      <c r="D185" s="256"/>
      <c r="E185" s="256"/>
      <c r="F185" s="256"/>
    </row>
    <row r="186" spans="1:15" x14ac:dyDescent="0.25">
      <c r="A186" s="103" t="s">
        <v>764</v>
      </c>
      <c r="B186" s="88"/>
      <c r="C186" s="88"/>
      <c r="D186" s="88"/>
      <c r="E186" s="88"/>
    </row>
    <row r="187" spans="1:15" x14ac:dyDescent="0.25">
      <c r="A187" s="103" t="s">
        <v>765</v>
      </c>
    </row>
    <row r="188" spans="1:15" x14ac:dyDescent="0.25">
      <c r="G188" s="90" t="s">
        <v>964</v>
      </c>
    </row>
    <row r="189" spans="1:15" x14ac:dyDescent="0.25">
      <c r="F189" s="106" t="s">
        <v>953</v>
      </c>
      <c r="G189" s="215" t="s">
        <v>954</v>
      </c>
      <c r="H189" s="215" t="s">
        <v>955</v>
      </c>
      <c r="I189" s="215" t="s">
        <v>956</v>
      </c>
      <c r="J189" s="216" t="s">
        <v>957</v>
      </c>
      <c r="K189" s="216" t="s">
        <v>958</v>
      </c>
      <c r="L189" s="216" t="s">
        <v>959</v>
      </c>
      <c r="M189" s="216" t="s">
        <v>960</v>
      </c>
      <c r="N189" s="216" t="s">
        <v>961</v>
      </c>
      <c r="O189" s="216" t="s">
        <v>962</v>
      </c>
    </row>
    <row r="190" spans="1:15" x14ac:dyDescent="0.25">
      <c r="F190" s="106" t="s">
        <v>952</v>
      </c>
    </row>
    <row r="191" spans="1:15" x14ac:dyDescent="0.25">
      <c r="F191" s="217" t="s">
        <v>954</v>
      </c>
      <c r="G191" s="219">
        <v>1</v>
      </c>
      <c r="H191" s="220">
        <v>1</v>
      </c>
      <c r="I191" s="220">
        <v>0.4667</v>
      </c>
      <c r="J191" s="220">
        <v>0.2</v>
      </c>
      <c r="K191" s="220">
        <v>7.6899999999999996E-2</v>
      </c>
      <c r="L191" s="222">
        <v>2.5600000000000001E-2</v>
      </c>
      <c r="M191" s="222">
        <v>7.0000000000000001E-3</v>
      </c>
      <c r="N191" s="222">
        <v>1.4E-3</v>
      </c>
      <c r="O191" s="222">
        <v>2.0000000000000001E-4</v>
      </c>
    </row>
    <row r="192" spans="1:15" x14ac:dyDescent="0.25">
      <c r="F192" s="217" t="s">
        <v>955</v>
      </c>
      <c r="G192" s="220">
        <v>1</v>
      </c>
      <c r="H192" s="219">
        <v>1</v>
      </c>
      <c r="I192" s="220">
        <v>1</v>
      </c>
      <c r="J192" s="220">
        <v>0.56920000000000004</v>
      </c>
      <c r="K192" s="221">
        <v>0.28210000000000002</v>
      </c>
      <c r="L192" s="220">
        <v>0.11890000000000001</v>
      </c>
      <c r="M192" s="222">
        <v>4.0599999999999997E-2</v>
      </c>
      <c r="N192" s="222">
        <v>1.01E-2</v>
      </c>
      <c r="O192" s="222">
        <v>1.4E-3</v>
      </c>
    </row>
    <row r="193" spans="6:15" x14ac:dyDescent="0.25">
      <c r="F193" s="217" t="s">
        <v>956</v>
      </c>
      <c r="G193" s="220">
        <v>0.4667</v>
      </c>
      <c r="H193" s="220">
        <v>1</v>
      </c>
      <c r="I193" s="219">
        <v>1</v>
      </c>
      <c r="J193" s="220">
        <v>1</v>
      </c>
      <c r="K193" s="220">
        <v>0.60840000000000005</v>
      </c>
      <c r="L193" s="220">
        <v>0.31469999999999998</v>
      </c>
      <c r="M193" s="220">
        <v>0.13189999999999999</v>
      </c>
      <c r="N193" s="222">
        <v>4.0599999999999997E-2</v>
      </c>
      <c r="O193" s="222">
        <v>7.0000000000000001E-3</v>
      </c>
    </row>
    <row r="194" spans="6:15" x14ac:dyDescent="0.25">
      <c r="F194" s="218" t="s">
        <v>957</v>
      </c>
      <c r="G194" s="220">
        <v>0.2</v>
      </c>
      <c r="H194" s="220">
        <v>0.56920000000000004</v>
      </c>
      <c r="I194" s="220">
        <v>1</v>
      </c>
      <c r="J194" s="219">
        <v>1</v>
      </c>
      <c r="K194" s="220">
        <v>1</v>
      </c>
      <c r="L194" s="221">
        <v>0.61929999999999996</v>
      </c>
      <c r="M194" s="220">
        <v>0.31469999999999998</v>
      </c>
      <c r="N194" s="220">
        <v>0.11890000000000001</v>
      </c>
      <c r="O194" s="222">
        <v>2.5600000000000001E-2</v>
      </c>
    </row>
    <row r="195" spans="6:15" x14ac:dyDescent="0.25">
      <c r="F195" s="218" t="s">
        <v>958</v>
      </c>
      <c r="G195" s="220">
        <v>7.6899999999999996E-2</v>
      </c>
      <c r="H195" s="220">
        <v>0.28210000000000002</v>
      </c>
      <c r="I195" s="220">
        <v>0.60840000000000005</v>
      </c>
      <c r="J195" s="220">
        <v>1</v>
      </c>
      <c r="K195" s="219">
        <v>1</v>
      </c>
      <c r="L195" s="220">
        <v>1</v>
      </c>
      <c r="M195" s="220">
        <v>0.60840000000000005</v>
      </c>
      <c r="N195" s="221">
        <v>0.28210000000000002</v>
      </c>
      <c r="O195" s="220">
        <v>7.6899999999999996E-2</v>
      </c>
    </row>
    <row r="196" spans="6:15" x14ac:dyDescent="0.25">
      <c r="F196" s="218" t="s">
        <v>959</v>
      </c>
      <c r="G196" s="222">
        <v>2.5600000000000001E-2</v>
      </c>
      <c r="H196" s="220">
        <v>0.11890000000000001</v>
      </c>
      <c r="I196" s="220">
        <v>0.31469999999999998</v>
      </c>
      <c r="J196" s="221">
        <v>0.61929999999999996</v>
      </c>
      <c r="K196" s="220">
        <v>1</v>
      </c>
      <c r="L196" s="219">
        <v>1</v>
      </c>
      <c r="M196" s="220">
        <v>1</v>
      </c>
      <c r="N196" s="220">
        <v>0.56920000000000004</v>
      </c>
      <c r="O196" s="220">
        <v>0.2</v>
      </c>
    </row>
    <row r="197" spans="6:15" x14ac:dyDescent="0.25">
      <c r="F197" s="218" t="s">
        <v>960</v>
      </c>
      <c r="G197" s="222">
        <v>7.0000000000000001E-3</v>
      </c>
      <c r="H197" s="222">
        <v>4.0599999999999997E-2</v>
      </c>
      <c r="I197" s="220">
        <v>0.13189999999999999</v>
      </c>
      <c r="J197" s="220">
        <v>0.31469999999999998</v>
      </c>
      <c r="K197" s="220">
        <v>0.60840000000000005</v>
      </c>
      <c r="L197" s="220">
        <v>1</v>
      </c>
      <c r="M197" s="219">
        <v>1</v>
      </c>
      <c r="N197" s="220">
        <v>1</v>
      </c>
      <c r="O197" s="220">
        <v>0.4667</v>
      </c>
    </row>
    <row r="198" spans="6:15" x14ac:dyDescent="0.25">
      <c r="F198" s="218" t="s">
        <v>961</v>
      </c>
      <c r="G198" s="222">
        <v>1.4E-3</v>
      </c>
      <c r="H198" s="222">
        <v>1.01E-2</v>
      </c>
      <c r="I198" s="222">
        <v>4.0599999999999997E-2</v>
      </c>
      <c r="J198" s="220">
        <v>0.11890000000000001</v>
      </c>
      <c r="K198" s="221">
        <v>0.28210000000000002</v>
      </c>
      <c r="L198" s="220">
        <v>0.56920000000000004</v>
      </c>
      <c r="M198" s="220">
        <v>1</v>
      </c>
      <c r="N198" s="219">
        <v>1</v>
      </c>
      <c r="O198" s="220">
        <v>1</v>
      </c>
    </row>
    <row r="199" spans="6:15" x14ac:dyDescent="0.25">
      <c r="F199" s="218" t="s">
        <v>962</v>
      </c>
      <c r="G199" s="222">
        <v>2.0000000000000001E-4</v>
      </c>
      <c r="H199" s="222">
        <v>1.4E-3</v>
      </c>
      <c r="I199" s="222">
        <v>7.0000000000000001E-3</v>
      </c>
      <c r="J199" s="223">
        <v>2.5600000000000001E-2</v>
      </c>
      <c r="K199" s="220">
        <v>7.6899999999999996E-2</v>
      </c>
      <c r="L199" s="220">
        <v>0.2</v>
      </c>
      <c r="M199" s="220">
        <v>0.4667</v>
      </c>
      <c r="N199" s="220">
        <v>1</v>
      </c>
      <c r="O199" s="219">
        <v>1</v>
      </c>
    </row>
    <row r="201" spans="6:15" x14ac:dyDescent="0.25">
      <c r="G201" s="92" t="s">
        <v>963</v>
      </c>
    </row>
    <row r="202" spans="6:15" x14ac:dyDescent="0.25">
      <c r="F202" s="218" t="s">
        <v>959</v>
      </c>
      <c r="G202" s="92" t="s">
        <v>965</v>
      </c>
    </row>
    <row r="203" spans="6:15" x14ac:dyDescent="0.25">
      <c r="F203" s="218" t="s">
        <v>960</v>
      </c>
      <c r="G203" s="92" t="s">
        <v>966</v>
      </c>
    </row>
    <row r="204" spans="6:15" x14ac:dyDescent="0.25">
      <c r="F204" s="218" t="s">
        <v>961</v>
      </c>
      <c r="G204" s="92" t="s">
        <v>967</v>
      </c>
    </row>
    <row r="205" spans="6:15" x14ac:dyDescent="0.25">
      <c r="F205" s="218" t="s">
        <v>962</v>
      </c>
      <c r="G205" s="92" t="s">
        <v>968</v>
      </c>
    </row>
  </sheetData>
  <mergeCells count="3">
    <mergeCell ref="A180:F180"/>
    <mergeCell ref="A184:F184"/>
    <mergeCell ref="A185:F18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A7119-3E4C-4FE8-B731-1522374F4A69}">
  <dimension ref="A1:AX145"/>
  <sheetViews>
    <sheetView tabSelected="1" zoomScaleNormal="100" workbookViewId="0">
      <pane xSplit="2" ySplit="3" topLeftCell="C4" activePane="bottomRight" state="frozen"/>
      <selection pane="topRight" activeCell="C1" sqref="C1"/>
      <selection pane="bottomLeft" activeCell="A4" sqref="A4"/>
      <selection pane="bottomRight" activeCell="H3" sqref="H3"/>
    </sheetView>
  </sheetViews>
  <sheetFormatPr defaultRowHeight="12.75" x14ac:dyDescent="0.2"/>
  <cols>
    <col min="1" max="1" width="10.85546875" style="119" bestFit="1" customWidth="1"/>
    <col min="2" max="2" width="7.7109375" style="133" customWidth="1"/>
    <col min="3" max="3" width="12.5703125" style="120" bestFit="1" customWidth="1"/>
    <col min="4" max="4" width="5.7109375" style="120" bestFit="1" customWidth="1"/>
    <col min="5" max="5" width="7" style="120" bestFit="1" customWidth="1"/>
    <col min="6" max="6" width="3.5703125" style="120" bestFit="1" customWidth="1"/>
    <col min="7" max="7" width="4.85546875" style="121" bestFit="1" customWidth="1"/>
    <col min="8" max="8" width="6.42578125" style="119" bestFit="1" customWidth="1"/>
    <col min="9" max="9" width="7" style="119" bestFit="1" customWidth="1"/>
    <col min="10" max="10" width="8.28515625" style="119" bestFit="1" customWidth="1"/>
    <col min="11" max="11" width="7.28515625" style="119" customWidth="1"/>
    <col min="12" max="12" width="8.85546875" style="122" customWidth="1"/>
    <col min="13" max="13" width="5.7109375" style="122" bestFit="1" customWidth="1"/>
    <col min="14" max="14" width="6.5703125" style="122" bestFit="1" customWidth="1"/>
    <col min="15" max="15" width="7.85546875" style="122" bestFit="1" customWidth="1"/>
    <col min="16" max="16" width="4.42578125" style="122" bestFit="1" customWidth="1"/>
    <col min="17" max="18" width="8.28515625" style="122" bestFit="1" customWidth="1"/>
    <col min="19" max="19" width="7" style="122" bestFit="1" customWidth="1"/>
    <col min="20" max="20" width="7.28515625" style="122" bestFit="1" customWidth="1"/>
    <col min="21" max="21" width="6.28515625" style="122" bestFit="1" customWidth="1"/>
    <col min="22" max="22" width="6.42578125" style="123" bestFit="1" customWidth="1"/>
    <col min="23" max="23" width="5.42578125" style="123" bestFit="1" customWidth="1"/>
    <col min="24" max="24" width="7.85546875" style="123" customWidth="1"/>
    <col min="25" max="25" width="5.42578125" style="123" bestFit="1" customWidth="1"/>
    <col min="26" max="26" width="6.7109375" style="122" bestFit="1" customWidth="1"/>
    <col min="27" max="28" width="5.42578125" style="122" bestFit="1" customWidth="1"/>
    <col min="29" max="29" width="8" style="124" bestFit="1" customWidth="1"/>
    <col min="30" max="30" width="5.140625" style="124" bestFit="1" customWidth="1"/>
    <col min="31" max="31" width="5.7109375" style="124" bestFit="1" customWidth="1"/>
    <col min="32" max="32" width="7.5703125" style="124" bestFit="1" customWidth="1"/>
    <col min="33" max="33" width="4.42578125" style="124" bestFit="1" customWidth="1"/>
    <col min="34" max="34" width="11.28515625" style="124" bestFit="1" customWidth="1"/>
    <col min="35" max="35" width="8" style="121" bestFit="1" customWidth="1"/>
    <col min="36" max="36" width="6.85546875" style="224" customWidth="1"/>
    <col min="37" max="16384" width="9.140625" style="119"/>
  </cols>
  <sheetData>
    <row r="1" spans="1:36" x14ac:dyDescent="0.2">
      <c r="A1" s="160" t="s">
        <v>884</v>
      </c>
      <c r="B1" s="119"/>
    </row>
    <row r="2" spans="1:36" x14ac:dyDescent="0.2">
      <c r="L2" s="154" t="s">
        <v>832</v>
      </c>
      <c r="M2" s="121">
        <v>1</v>
      </c>
      <c r="N2" s="121">
        <v>2</v>
      </c>
      <c r="O2" s="121">
        <v>3</v>
      </c>
      <c r="P2" s="121"/>
      <c r="Q2" s="121">
        <v>4</v>
      </c>
      <c r="R2" s="121">
        <v>5</v>
      </c>
      <c r="S2" s="121">
        <v>6</v>
      </c>
      <c r="T2" s="121">
        <v>7</v>
      </c>
      <c r="U2" s="121">
        <v>8</v>
      </c>
      <c r="V2" s="121">
        <v>9</v>
      </c>
      <c r="W2" s="121">
        <v>10</v>
      </c>
      <c r="X2" s="121">
        <v>11</v>
      </c>
      <c r="Y2" s="121">
        <v>12</v>
      </c>
      <c r="Z2" s="121">
        <v>13</v>
      </c>
      <c r="AA2" s="121">
        <v>14</v>
      </c>
      <c r="AB2" s="121">
        <v>15</v>
      </c>
      <c r="AC2" s="121">
        <v>16</v>
      </c>
      <c r="AD2" s="121">
        <v>17</v>
      </c>
      <c r="AE2" s="121">
        <v>18</v>
      </c>
      <c r="AF2" s="121">
        <v>19</v>
      </c>
      <c r="AG2" s="121"/>
      <c r="AH2" s="121">
        <v>20</v>
      </c>
      <c r="AI2" s="121">
        <v>21</v>
      </c>
      <c r="AJ2" s="121">
        <v>22</v>
      </c>
    </row>
    <row r="3" spans="1:36" s="120" customFormat="1" ht="25.5" x14ac:dyDescent="0.2">
      <c r="A3" s="125" t="s">
        <v>324</v>
      </c>
      <c r="B3" s="125" t="s">
        <v>325</v>
      </c>
      <c r="C3" s="125" t="s">
        <v>326</v>
      </c>
      <c r="D3" s="125" t="s">
        <v>327</v>
      </c>
      <c r="E3" s="125" t="s">
        <v>328</v>
      </c>
      <c r="F3" s="125" t="s">
        <v>329</v>
      </c>
      <c r="G3" s="126" t="s">
        <v>330</v>
      </c>
      <c r="H3" s="125" t="s">
        <v>774</v>
      </c>
      <c r="I3" s="125" t="s">
        <v>775</v>
      </c>
      <c r="J3" s="125" t="s">
        <v>776</v>
      </c>
      <c r="K3" s="125" t="s">
        <v>777</v>
      </c>
      <c r="L3" s="127" t="s">
        <v>778</v>
      </c>
      <c r="M3" s="127" t="s">
        <v>779</v>
      </c>
      <c r="N3" s="127" t="s">
        <v>780</v>
      </c>
      <c r="O3" s="127" t="s">
        <v>781</v>
      </c>
      <c r="P3" s="127" t="s">
        <v>782</v>
      </c>
      <c r="Q3" s="128" t="s">
        <v>787</v>
      </c>
      <c r="R3" s="128" t="s">
        <v>785</v>
      </c>
      <c r="S3" s="128" t="s">
        <v>783</v>
      </c>
      <c r="T3" s="128" t="s">
        <v>784</v>
      </c>
      <c r="U3" s="128" t="s">
        <v>786</v>
      </c>
      <c r="V3" s="129" t="s">
        <v>790</v>
      </c>
      <c r="W3" s="129" t="s">
        <v>791</v>
      </c>
      <c r="X3" s="129" t="s">
        <v>788</v>
      </c>
      <c r="Y3" s="129" t="s">
        <v>789</v>
      </c>
      <c r="Z3" s="128" t="s">
        <v>793</v>
      </c>
      <c r="AA3" s="128" t="s">
        <v>796</v>
      </c>
      <c r="AB3" s="129" t="s">
        <v>795</v>
      </c>
      <c r="AC3" s="131" t="s">
        <v>794</v>
      </c>
      <c r="AD3" s="130" t="s">
        <v>797</v>
      </c>
      <c r="AE3" s="130" t="s">
        <v>798</v>
      </c>
      <c r="AF3" s="130" t="s">
        <v>792</v>
      </c>
      <c r="AG3" s="130" t="s">
        <v>800</v>
      </c>
      <c r="AH3" s="130" t="s">
        <v>801</v>
      </c>
      <c r="AI3" s="132" t="s">
        <v>799</v>
      </c>
      <c r="AJ3" s="225" t="s">
        <v>971</v>
      </c>
    </row>
    <row r="4" spans="1:36" x14ac:dyDescent="0.2">
      <c r="A4" s="161" t="s">
        <v>802</v>
      </c>
      <c r="B4" s="162">
        <v>1</v>
      </c>
      <c r="C4" s="120">
        <v>298</v>
      </c>
      <c r="D4" s="120">
        <v>1</v>
      </c>
      <c r="E4" s="120">
        <v>1</v>
      </c>
      <c r="F4" s="133">
        <v>0</v>
      </c>
      <c r="G4" s="121">
        <f>SUM(C4:F4)</f>
        <v>300</v>
      </c>
      <c r="H4" s="123">
        <f>(C4/300)*100</f>
        <v>99.333333333333329</v>
      </c>
      <c r="I4" s="123">
        <f t="shared" ref="I4:K19" si="0">(D4/300)*100</f>
        <v>0.33333333333333337</v>
      </c>
      <c r="J4" s="123">
        <f t="shared" si="0"/>
        <v>0.33333333333333337</v>
      </c>
      <c r="K4" s="123">
        <f t="shared" si="0"/>
        <v>0</v>
      </c>
      <c r="L4" s="122">
        <v>10.028830000000001</v>
      </c>
      <c r="M4" s="134">
        <f>$L4*H4/100</f>
        <v>9.9619711333333338</v>
      </c>
      <c r="N4" s="134">
        <f t="shared" ref="N4:P19" si="1">$L4*I4/100</f>
        <v>3.3429433333333342E-2</v>
      </c>
      <c r="O4" s="134">
        <f t="shared" si="1"/>
        <v>3.3429433333333342E-2</v>
      </c>
      <c r="P4" s="134">
        <f t="shared" si="1"/>
        <v>0</v>
      </c>
      <c r="Q4" s="122">
        <v>87.075000000000003</v>
      </c>
      <c r="R4" s="122">
        <v>31.608000000000001</v>
      </c>
      <c r="S4" s="122">
        <v>3.2669999999999999</v>
      </c>
      <c r="T4" s="122">
        <v>17.510000000000002</v>
      </c>
      <c r="U4" s="122">
        <v>6.8620000000000001</v>
      </c>
      <c r="V4" s="122">
        <v>46.213940612464498</v>
      </c>
      <c r="W4" s="135">
        <v>0.64</v>
      </c>
      <c r="X4" s="135">
        <v>0.64</v>
      </c>
      <c r="Y4" s="135">
        <v>1.28</v>
      </c>
      <c r="Z4" s="134">
        <v>7.86</v>
      </c>
      <c r="AA4" s="122">
        <f t="shared" ref="AA4:AA15" si="2" xml:space="preserve"> (AB4 *10)/Z4</f>
        <v>47.709923664122137</v>
      </c>
      <c r="AB4" s="134">
        <v>37.5</v>
      </c>
      <c r="AC4" s="136">
        <v>13.6</v>
      </c>
      <c r="AD4" s="136">
        <v>17.3</v>
      </c>
      <c r="AE4" s="136">
        <v>36.200000000000003</v>
      </c>
      <c r="AF4" s="124">
        <v>6</v>
      </c>
      <c r="AG4" s="136">
        <v>84.7</v>
      </c>
      <c r="AH4" s="124">
        <v>5.0999999999999996</v>
      </c>
      <c r="AI4" s="137">
        <v>364</v>
      </c>
      <c r="AJ4" s="151">
        <v>2.7E-2</v>
      </c>
    </row>
    <row r="5" spans="1:36" x14ac:dyDescent="0.2">
      <c r="A5" s="161" t="s">
        <v>802</v>
      </c>
      <c r="B5" s="162">
        <v>2</v>
      </c>
      <c r="C5" s="120">
        <v>300</v>
      </c>
      <c r="D5" s="120">
        <v>0</v>
      </c>
      <c r="E5" s="120">
        <v>0</v>
      </c>
      <c r="F5" s="120">
        <v>0</v>
      </c>
      <c r="G5" s="121">
        <f t="shared" ref="G5:G68" si="3">SUM(C5:F5)</f>
        <v>300</v>
      </c>
      <c r="H5" s="123">
        <f t="shared" ref="H5:K51" si="4">(C5/300)*100</f>
        <v>100</v>
      </c>
      <c r="I5" s="123">
        <f t="shared" si="0"/>
        <v>0</v>
      </c>
      <c r="J5" s="123">
        <f t="shared" si="0"/>
        <v>0</v>
      </c>
      <c r="K5" s="123">
        <f t="shared" si="0"/>
        <v>0</v>
      </c>
      <c r="L5" s="122">
        <v>11.284280000000001</v>
      </c>
      <c r="M5" s="134">
        <f t="shared" ref="M5:P20" si="5">$L5*H5/100</f>
        <v>11.284280000000001</v>
      </c>
      <c r="N5" s="134">
        <f t="shared" si="1"/>
        <v>0</v>
      </c>
      <c r="O5" s="134">
        <f t="shared" si="1"/>
        <v>0</v>
      </c>
      <c r="P5" s="134">
        <f t="shared" si="1"/>
        <v>0</v>
      </c>
      <c r="Q5" s="122">
        <v>64.891999999999996</v>
      </c>
      <c r="R5" s="122">
        <v>21.59</v>
      </c>
      <c r="S5" s="122">
        <v>3.3180000000000001</v>
      </c>
      <c r="T5" s="122">
        <v>12.23</v>
      </c>
      <c r="U5" s="122">
        <v>6.6840000000000002</v>
      </c>
      <c r="V5" s="122">
        <v>36.411706629792803</v>
      </c>
      <c r="W5" s="135">
        <v>0.64</v>
      </c>
      <c r="X5" s="135">
        <v>0.64</v>
      </c>
      <c r="Y5" s="135">
        <v>1.28</v>
      </c>
      <c r="Z5" s="134">
        <v>6.94</v>
      </c>
      <c r="AA5" s="122">
        <f t="shared" si="2"/>
        <v>47.406340057636882</v>
      </c>
      <c r="AB5" s="134">
        <v>32.9</v>
      </c>
      <c r="AC5" s="136">
        <v>12.2</v>
      </c>
      <c r="AD5" s="136">
        <v>17.5</v>
      </c>
      <c r="AE5" s="136">
        <v>36.9</v>
      </c>
      <c r="AF5" s="124">
        <v>2.2999999999999998</v>
      </c>
      <c r="AG5" s="136">
        <v>74.3</v>
      </c>
      <c r="AH5" s="124">
        <v>1.7</v>
      </c>
      <c r="AI5" s="137">
        <v>427</v>
      </c>
      <c r="AJ5" s="226">
        <v>0.01</v>
      </c>
    </row>
    <row r="6" spans="1:36" x14ac:dyDescent="0.2">
      <c r="A6" s="161" t="s">
        <v>802</v>
      </c>
      <c r="B6" s="162">
        <v>3</v>
      </c>
      <c r="C6" s="120">
        <v>299</v>
      </c>
      <c r="D6" s="120">
        <v>1</v>
      </c>
      <c r="E6" s="120">
        <v>0</v>
      </c>
      <c r="F6" s="120">
        <v>0</v>
      </c>
      <c r="G6" s="121">
        <f t="shared" si="3"/>
        <v>300</v>
      </c>
      <c r="H6" s="123">
        <f t="shared" si="4"/>
        <v>99.666666666666671</v>
      </c>
      <c r="I6" s="123">
        <f t="shared" si="0"/>
        <v>0.33333333333333337</v>
      </c>
      <c r="J6" s="123">
        <f t="shared" si="0"/>
        <v>0</v>
      </c>
      <c r="K6" s="123">
        <f t="shared" si="0"/>
        <v>0</v>
      </c>
      <c r="L6" s="122">
        <v>13.025733333333333</v>
      </c>
      <c r="M6" s="134">
        <f t="shared" si="5"/>
        <v>12.982314222222223</v>
      </c>
      <c r="N6" s="134">
        <f t="shared" si="1"/>
        <v>4.3419111111111117E-2</v>
      </c>
      <c r="O6" s="134">
        <f t="shared" si="1"/>
        <v>0</v>
      </c>
      <c r="P6" s="134">
        <f t="shared" si="1"/>
        <v>0</v>
      </c>
      <c r="Q6" s="122">
        <v>75.352000000000004</v>
      </c>
      <c r="R6" s="122">
        <v>22.155999999999999</v>
      </c>
      <c r="S6" s="122">
        <v>3.49</v>
      </c>
      <c r="T6" s="122">
        <v>10.984</v>
      </c>
      <c r="U6" s="122">
        <v>6.4569999999999999</v>
      </c>
      <c r="V6" s="135">
        <v>9.6</v>
      </c>
      <c r="W6" s="135">
        <v>0.64</v>
      </c>
      <c r="X6" s="135">
        <v>0.64</v>
      </c>
      <c r="Y6" s="135">
        <v>1.28</v>
      </c>
      <c r="Z6" s="134">
        <v>7.86</v>
      </c>
      <c r="AA6" s="122">
        <f t="shared" si="2"/>
        <v>48.473282442748086</v>
      </c>
      <c r="AB6" s="134">
        <v>38.1</v>
      </c>
      <c r="AC6" s="136">
        <v>14</v>
      </c>
      <c r="AD6" s="136">
        <v>17.8</v>
      </c>
      <c r="AE6" s="136">
        <v>36.700000000000003</v>
      </c>
      <c r="AF6" s="124">
        <v>3.7</v>
      </c>
      <c r="AG6" s="136">
        <v>76.099999999999994</v>
      </c>
      <c r="AH6" s="124">
        <v>2.8</v>
      </c>
      <c r="AI6" s="137">
        <v>446</v>
      </c>
      <c r="AJ6" s="226">
        <v>0.01</v>
      </c>
    </row>
    <row r="7" spans="1:36" x14ac:dyDescent="0.2">
      <c r="A7" s="161" t="s">
        <v>802</v>
      </c>
      <c r="B7" s="162">
        <v>4</v>
      </c>
      <c r="C7" s="120">
        <v>298</v>
      </c>
      <c r="D7" s="120">
        <v>2</v>
      </c>
      <c r="E7" s="120">
        <v>0</v>
      </c>
      <c r="F7" s="120">
        <v>0</v>
      </c>
      <c r="G7" s="121">
        <f t="shared" si="3"/>
        <v>300</v>
      </c>
      <c r="H7" s="123">
        <f t="shared" si="4"/>
        <v>99.333333333333329</v>
      </c>
      <c r="I7" s="123">
        <f t="shared" si="0"/>
        <v>0.66666666666666674</v>
      </c>
      <c r="J7" s="123">
        <f t="shared" si="0"/>
        <v>0</v>
      </c>
      <c r="K7" s="123">
        <f t="shared" si="0"/>
        <v>0</v>
      </c>
      <c r="L7" s="122">
        <v>12.648746666666668</v>
      </c>
      <c r="M7" s="134">
        <f t="shared" si="5"/>
        <v>12.56442168888889</v>
      </c>
      <c r="N7" s="134">
        <f t="shared" si="1"/>
        <v>8.4324977777777796E-2</v>
      </c>
      <c r="O7" s="134">
        <f t="shared" si="1"/>
        <v>0</v>
      </c>
      <c r="P7" s="134">
        <f t="shared" si="1"/>
        <v>0</v>
      </c>
      <c r="Q7" s="122">
        <v>61.030999999999999</v>
      </c>
      <c r="R7" s="122">
        <v>18.225999999999999</v>
      </c>
      <c r="S7" s="122">
        <v>3.5409999999999999</v>
      </c>
      <c r="T7" s="122">
        <v>11.263999999999999</v>
      </c>
      <c r="U7" s="122">
        <v>6.6470000000000002</v>
      </c>
      <c r="V7" s="122">
        <v>31.608215610308299</v>
      </c>
      <c r="W7" s="122">
        <v>1.6639454962418001</v>
      </c>
      <c r="X7" s="135">
        <v>0.64</v>
      </c>
      <c r="Y7" s="135">
        <v>1.28</v>
      </c>
      <c r="Z7" s="122">
        <v>7.27</v>
      </c>
      <c r="AA7" s="122">
        <f t="shared" si="2"/>
        <v>48.418156808803303</v>
      </c>
      <c r="AB7" s="122">
        <v>35.200000000000003</v>
      </c>
      <c r="AC7" s="124">
        <v>12.3</v>
      </c>
      <c r="AD7" s="124">
        <v>16.899999999999999</v>
      </c>
      <c r="AE7" s="124">
        <v>35</v>
      </c>
      <c r="AF7" s="124">
        <v>1.7</v>
      </c>
      <c r="AG7" s="124">
        <v>74.900000000000006</v>
      </c>
      <c r="AH7" s="124">
        <v>1.3</v>
      </c>
      <c r="AI7" s="121">
        <v>440</v>
      </c>
      <c r="AJ7" s="151">
        <v>0</v>
      </c>
    </row>
    <row r="8" spans="1:36" x14ac:dyDescent="0.2">
      <c r="A8" s="161" t="s">
        <v>802</v>
      </c>
      <c r="B8" s="162">
        <v>5</v>
      </c>
      <c r="C8" s="120">
        <v>296</v>
      </c>
      <c r="D8" s="120">
        <v>4</v>
      </c>
      <c r="E8" s="120">
        <v>0</v>
      </c>
      <c r="F8" s="120">
        <v>0</v>
      </c>
      <c r="G8" s="121">
        <f t="shared" si="3"/>
        <v>300</v>
      </c>
      <c r="H8" s="123">
        <f t="shared" si="4"/>
        <v>98.666666666666671</v>
      </c>
      <c r="I8" s="123">
        <f t="shared" si="0"/>
        <v>1.3333333333333335</v>
      </c>
      <c r="J8" s="123">
        <f t="shared" si="0"/>
        <v>0</v>
      </c>
      <c r="K8" s="123">
        <f t="shared" si="0"/>
        <v>0</v>
      </c>
      <c r="L8" s="122">
        <v>8.3485666666666667</v>
      </c>
      <c r="M8" s="134">
        <f t="shared" si="5"/>
        <v>8.2372524444444437</v>
      </c>
      <c r="N8" s="134">
        <f t="shared" si="1"/>
        <v>0.11131422222222223</v>
      </c>
      <c r="O8" s="134">
        <f t="shared" si="1"/>
        <v>0</v>
      </c>
      <c r="P8" s="134">
        <f t="shared" si="1"/>
        <v>0</v>
      </c>
      <c r="Q8" s="122">
        <v>58.792999999999999</v>
      </c>
      <c r="R8" s="122">
        <v>17.663</v>
      </c>
      <c r="S8" s="122">
        <v>3.782</v>
      </c>
      <c r="T8" s="122">
        <v>11.789</v>
      </c>
      <c r="U8" s="122">
        <v>4.9820000000000002</v>
      </c>
      <c r="V8" s="122">
        <v>55.154876332246303</v>
      </c>
      <c r="W8" s="122">
        <v>4.7937638703985499</v>
      </c>
      <c r="X8" s="135">
        <v>0.64</v>
      </c>
      <c r="Y8" s="135">
        <v>1.28</v>
      </c>
      <c r="Z8" s="122">
        <v>7.6</v>
      </c>
      <c r="AA8" s="122">
        <f t="shared" si="2"/>
        <v>48.289473684210527</v>
      </c>
      <c r="AB8" s="122">
        <v>36.700000000000003</v>
      </c>
      <c r="AC8" s="124">
        <v>12.9</v>
      </c>
      <c r="AD8" s="124">
        <v>17</v>
      </c>
      <c r="AE8" s="124">
        <v>35.200000000000003</v>
      </c>
      <c r="AF8" s="124">
        <v>3.9</v>
      </c>
      <c r="AG8" s="124">
        <v>76.8</v>
      </c>
      <c r="AH8" s="124">
        <v>3</v>
      </c>
      <c r="AI8" s="121">
        <v>437</v>
      </c>
      <c r="AJ8" s="227">
        <v>1.6E-2</v>
      </c>
    </row>
    <row r="9" spans="1:36" x14ac:dyDescent="0.2">
      <c r="A9" s="161" t="s">
        <v>802</v>
      </c>
      <c r="B9" s="162">
        <v>6</v>
      </c>
      <c r="C9" s="120">
        <v>300</v>
      </c>
      <c r="D9" s="120">
        <v>0</v>
      </c>
      <c r="E9" s="120">
        <v>0</v>
      </c>
      <c r="F9" s="120">
        <v>0</v>
      </c>
      <c r="G9" s="121">
        <f t="shared" si="3"/>
        <v>300</v>
      </c>
      <c r="H9" s="123">
        <f t="shared" si="4"/>
        <v>100</v>
      </c>
      <c r="I9" s="123">
        <f t="shared" si="0"/>
        <v>0</v>
      </c>
      <c r="J9" s="123">
        <f t="shared" si="0"/>
        <v>0</v>
      </c>
      <c r="K9" s="123">
        <f t="shared" si="0"/>
        <v>0</v>
      </c>
      <c r="L9" s="122">
        <v>8.7016400000000012</v>
      </c>
      <c r="M9" s="134">
        <f t="shared" si="5"/>
        <v>8.7016400000000012</v>
      </c>
      <c r="N9" s="134">
        <f t="shared" si="1"/>
        <v>0</v>
      </c>
      <c r="O9" s="134">
        <f t="shared" si="1"/>
        <v>0</v>
      </c>
      <c r="P9" s="134">
        <f t="shared" si="1"/>
        <v>0</v>
      </c>
      <c r="Q9" s="122">
        <v>70.236999999999995</v>
      </c>
      <c r="R9" s="122">
        <v>20.28</v>
      </c>
      <c r="S9" s="122">
        <v>3.907</v>
      </c>
      <c r="T9" s="122">
        <v>13.175000000000001</v>
      </c>
      <c r="U9" s="134">
        <v>6.7850000000000001</v>
      </c>
      <c r="V9" s="122">
        <v>43.406443869160903</v>
      </c>
      <c r="W9" s="135">
        <v>0.64</v>
      </c>
      <c r="X9" s="135">
        <v>0.64</v>
      </c>
      <c r="Y9" s="135">
        <v>1.28</v>
      </c>
      <c r="Z9" s="122">
        <v>6.52</v>
      </c>
      <c r="AA9" s="122">
        <f t="shared" si="2"/>
        <v>48.159509202453989</v>
      </c>
      <c r="AB9" s="122">
        <v>31.4</v>
      </c>
      <c r="AC9" s="124">
        <v>10.5</v>
      </c>
      <c r="AD9" s="124">
        <v>16.100000000000001</v>
      </c>
      <c r="AE9" s="124">
        <v>33.4</v>
      </c>
      <c r="AF9" s="124">
        <v>3.8</v>
      </c>
      <c r="AG9" s="124">
        <v>89.3</v>
      </c>
      <c r="AH9" s="124">
        <v>3.4</v>
      </c>
      <c r="AI9" s="138" t="s">
        <v>803</v>
      </c>
      <c r="AJ9" s="226">
        <v>0.01</v>
      </c>
    </row>
    <row r="10" spans="1:36" x14ac:dyDescent="0.2">
      <c r="A10" s="161" t="s">
        <v>802</v>
      </c>
      <c r="B10" s="162">
        <v>7</v>
      </c>
      <c r="C10" s="120">
        <v>300</v>
      </c>
      <c r="D10" s="120">
        <v>0</v>
      </c>
      <c r="E10" s="120">
        <v>0</v>
      </c>
      <c r="F10" s="120">
        <v>0</v>
      </c>
      <c r="G10" s="121">
        <f t="shared" si="3"/>
        <v>300</v>
      </c>
      <c r="H10" s="123">
        <f t="shared" si="4"/>
        <v>100</v>
      </c>
      <c r="I10" s="123">
        <f t="shared" si="0"/>
        <v>0</v>
      </c>
      <c r="J10" s="123">
        <f t="shared" si="0"/>
        <v>0</v>
      </c>
      <c r="K10" s="123">
        <f t="shared" si="0"/>
        <v>0</v>
      </c>
      <c r="L10" s="122">
        <v>16.241373333333335</v>
      </c>
      <c r="M10" s="134">
        <f t="shared" si="5"/>
        <v>16.241373333333335</v>
      </c>
      <c r="N10" s="134">
        <f t="shared" si="1"/>
        <v>0</v>
      </c>
      <c r="O10" s="134">
        <f t="shared" si="1"/>
        <v>0</v>
      </c>
      <c r="P10" s="134">
        <f t="shared" si="1"/>
        <v>0</v>
      </c>
      <c r="Q10" s="122">
        <v>67.132999999999996</v>
      </c>
      <c r="R10" s="122">
        <v>19.042999999999999</v>
      </c>
      <c r="S10" s="122">
        <v>3.968</v>
      </c>
      <c r="T10" s="122">
        <v>9.93</v>
      </c>
      <c r="U10" s="122">
        <v>6.5380000000000003</v>
      </c>
      <c r="V10" s="122">
        <v>43.406443869160903</v>
      </c>
      <c r="W10" s="122">
        <v>1.97435405753889</v>
      </c>
      <c r="X10" s="135">
        <v>0.64</v>
      </c>
      <c r="Y10" s="135">
        <v>1.28</v>
      </c>
      <c r="Z10" s="122">
        <v>7.64</v>
      </c>
      <c r="AA10" s="122">
        <f t="shared" si="2"/>
        <v>48.560209424083773</v>
      </c>
      <c r="AB10" s="122">
        <v>37.1</v>
      </c>
      <c r="AC10" s="124">
        <v>12.8</v>
      </c>
      <c r="AD10" s="124">
        <v>16.7</v>
      </c>
      <c r="AE10" s="124">
        <v>34.4</v>
      </c>
      <c r="AF10" s="124">
        <v>2.7</v>
      </c>
      <c r="AG10" s="124">
        <v>82.2</v>
      </c>
      <c r="AH10" s="124">
        <v>2.2000000000000002</v>
      </c>
      <c r="AI10" s="121">
        <v>452</v>
      </c>
      <c r="AJ10" s="151">
        <v>7.0000000000000007E-2</v>
      </c>
    </row>
    <row r="11" spans="1:36" x14ac:dyDescent="0.2">
      <c r="A11" s="161" t="s">
        <v>802</v>
      </c>
      <c r="B11" s="162">
        <v>8</v>
      </c>
      <c r="C11" s="120">
        <v>300</v>
      </c>
      <c r="D11" s="120">
        <v>0</v>
      </c>
      <c r="E11" s="120">
        <v>0</v>
      </c>
      <c r="F11" s="120">
        <v>0</v>
      </c>
      <c r="G11" s="121">
        <f t="shared" si="3"/>
        <v>300</v>
      </c>
      <c r="H11" s="123">
        <f t="shared" si="4"/>
        <v>100</v>
      </c>
      <c r="I11" s="123">
        <f t="shared" si="0"/>
        <v>0</v>
      </c>
      <c r="J11" s="123">
        <f t="shared" si="0"/>
        <v>0</v>
      </c>
      <c r="K11" s="123">
        <f t="shared" si="0"/>
        <v>0</v>
      </c>
      <c r="L11" s="122">
        <v>11.896180000000001</v>
      </c>
      <c r="M11" s="134">
        <f t="shared" si="5"/>
        <v>11.896180000000001</v>
      </c>
      <c r="N11" s="134">
        <f t="shared" si="1"/>
        <v>0</v>
      </c>
      <c r="O11" s="134">
        <f t="shared" si="1"/>
        <v>0</v>
      </c>
      <c r="P11" s="134">
        <f t="shared" si="1"/>
        <v>0</v>
      </c>
      <c r="Q11" s="122">
        <v>66.05</v>
      </c>
      <c r="R11" s="122">
        <v>19.103999999999999</v>
      </c>
      <c r="S11" s="122">
        <v>3.9929999999999999</v>
      </c>
      <c r="T11" s="122">
        <v>13.026999999999999</v>
      </c>
      <c r="U11" s="122">
        <v>6.5570000000000004</v>
      </c>
      <c r="V11" s="122">
        <v>55.154876332246303</v>
      </c>
      <c r="W11" s="122">
        <v>1.97435405753889</v>
      </c>
      <c r="X11" s="135">
        <v>0.64</v>
      </c>
      <c r="Y11" s="135">
        <v>1.28</v>
      </c>
      <c r="Z11" s="122">
        <v>7.06</v>
      </c>
      <c r="AA11" s="122">
        <f t="shared" si="2"/>
        <v>48.583569405099155</v>
      </c>
      <c r="AB11" s="122">
        <v>34.299999999999997</v>
      </c>
      <c r="AC11" s="124">
        <v>11.7</v>
      </c>
      <c r="AD11" s="124">
        <v>16.5</v>
      </c>
      <c r="AE11" s="124">
        <v>34.1</v>
      </c>
      <c r="AF11" s="124">
        <v>3.1</v>
      </c>
      <c r="AG11" s="124">
        <v>81.2</v>
      </c>
      <c r="AH11" s="124">
        <v>2.5</v>
      </c>
      <c r="AI11" s="121">
        <v>488</v>
      </c>
      <c r="AJ11" s="226">
        <v>0.01</v>
      </c>
    </row>
    <row r="12" spans="1:36" x14ac:dyDescent="0.2">
      <c r="A12" s="161" t="s">
        <v>804</v>
      </c>
      <c r="B12" s="162">
        <v>9</v>
      </c>
      <c r="C12" s="133">
        <v>300</v>
      </c>
      <c r="D12" s="133">
        <v>0</v>
      </c>
      <c r="E12" s="133">
        <v>0</v>
      </c>
      <c r="F12" s="120">
        <v>0</v>
      </c>
      <c r="G12" s="121">
        <f t="shared" si="3"/>
        <v>300</v>
      </c>
      <c r="H12" s="123">
        <f t="shared" si="4"/>
        <v>100</v>
      </c>
      <c r="I12" s="123">
        <f t="shared" si="0"/>
        <v>0</v>
      </c>
      <c r="J12" s="123">
        <f t="shared" si="0"/>
        <v>0</v>
      </c>
      <c r="K12" s="123">
        <f t="shared" si="0"/>
        <v>0</v>
      </c>
      <c r="L12" s="122">
        <v>4.6694300000000002</v>
      </c>
      <c r="M12" s="134">
        <f t="shared" si="5"/>
        <v>4.6694300000000002</v>
      </c>
      <c r="N12" s="134">
        <f t="shared" si="1"/>
        <v>0</v>
      </c>
      <c r="O12" s="134">
        <f t="shared" si="1"/>
        <v>0</v>
      </c>
      <c r="P12" s="134">
        <f t="shared" si="1"/>
        <v>0</v>
      </c>
      <c r="Q12" s="122">
        <v>67.320999999999998</v>
      </c>
      <c r="R12" s="122">
        <v>19.097000000000001</v>
      </c>
      <c r="S12" s="122">
        <v>3.9729999999999999</v>
      </c>
      <c r="T12" s="122">
        <v>14.613</v>
      </c>
      <c r="U12" s="122">
        <v>6.7050000000000001</v>
      </c>
      <c r="V12" s="122">
        <v>47.505523094976397</v>
      </c>
      <c r="W12" s="122">
        <v>0.624292516930123</v>
      </c>
      <c r="X12" s="135">
        <v>0.64</v>
      </c>
      <c r="Y12" s="135">
        <v>1.28</v>
      </c>
      <c r="Z12" s="122">
        <v>7.46</v>
      </c>
      <c r="AA12" s="122">
        <f t="shared" si="2"/>
        <v>47.721179624664877</v>
      </c>
      <c r="AB12" s="122">
        <v>35.6</v>
      </c>
      <c r="AC12" s="124">
        <v>12.9</v>
      </c>
      <c r="AD12" s="124">
        <v>17.2</v>
      </c>
      <c r="AE12" s="124">
        <v>36.1</v>
      </c>
      <c r="AF12" s="124">
        <v>4.4000000000000004</v>
      </c>
      <c r="AG12" s="124">
        <v>81.900000000000006</v>
      </c>
      <c r="AH12" s="124">
        <v>3.6</v>
      </c>
      <c r="AI12" s="121">
        <v>397</v>
      </c>
      <c r="AJ12" s="151">
        <v>7.0999999999999994E-2</v>
      </c>
    </row>
    <row r="13" spans="1:36" x14ac:dyDescent="0.2">
      <c r="A13" s="161" t="s">
        <v>804</v>
      </c>
      <c r="B13" s="162">
        <v>10</v>
      </c>
      <c r="C13" s="133">
        <v>299</v>
      </c>
      <c r="D13" s="133">
        <v>1</v>
      </c>
      <c r="E13" s="133">
        <v>0</v>
      </c>
      <c r="F13" s="120">
        <v>0</v>
      </c>
      <c r="G13" s="121">
        <f t="shared" si="3"/>
        <v>300</v>
      </c>
      <c r="H13" s="123">
        <f t="shared" si="4"/>
        <v>99.666666666666671</v>
      </c>
      <c r="I13" s="123">
        <f t="shared" si="0"/>
        <v>0.33333333333333337</v>
      </c>
      <c r="J13" s="123">
        <f t="shared" si="0"/>
        <v>0</v>
      </c>
      <c r="K13" s="123">
        <f t="shared" si="0"/>
        <v>0</v>
      </c>
      <c r="L13" s="122">
        <v>8.6742100000000004</v>
      </c>
      <c r="M13" s="134">
        <f t="shared" si="5"/>
        <v>8.6452959666666676</v>
      </c>
      <c r="N13" s="134">
        <f t="shared" si="1"/>
        <v>2.8914033333333339E-2</v>
      </c>
      <c r="O13" s="134">
        <f t="shared" si="1"/>
        <v>0</v>
      </c>
      <c r="P13" s="134">
        <f t="shared" si="1"/>
        <v>0</v>
      </c>
      <c r="Q13" s="122">
        <v>62.247999999999998</v>
      </c>
      <c r="R13" s="122">
        <v>17.983000000000001</v>
      </c>
      <c r="S13" s="122">
        <v>2.6280000000000001</v>
      </c>
      <c r="T13" s="122">
        <v>10.406000000000001</v>
      </c>
      <c r="U13" s="122">
        <v>6.4790000000000001</v>
      </c>
      <c r="V13" s="122">
        <v>48.735371097080503</v>
      </c>
      <c r="W13" s="135">
        <v>0.64</v>
      </c>
      <c r="X13" s="135">
        <v>0.64</v>
      </c>
      <c r="Y13" s="135">
        <v>1.28</v>
      </c>
      <c r="Z13" s="122">
        <v>7.11</v>
      </c>
      <c r="AA13" s="122">
        <f t="shared" si="2"/>
        <v>47.960618846694793</v>
      </c>
      <c r="AB13" s="122">
        <v>34.1</v>
      </c>
      <c r="AC13" s="124">
        <v>11.2</v>
      </c>
      <c r="AD13" s="124">
        <v>15.7</v>
      </c>
      <c r="AE13" s="124">
        <v>32.9</v>
      </c>
      <c r="AF13" s="124">
        <v>1.7</v>
      </c>
      <c r="AG13" s="124">
        <v>77.5</v>
      </c>
      <c r="AH13" s="124">
        <v>1.3</v>
      </c>
      <c r="AI13" s="121">
        <v>523</v>
      </c>
      <c r="AJ13" s="226">
        <v>0.01</v>
      </c>
    </row>
    <row r="14" spans="1:36" x14ac:dyDescent="0.2">
      <c r="A14" s="161" t="s">
        <v>804</v>
      </c>
      <c r="B14" s="162">
        <v>11</v>
      </c>
      <c r="C14" s="133">
        <v>298</v>
      </c>
      <c r="D14" s="133">
        <v>2</v>
      </c>
      <c r="E14" s="133">
        <v>0</v>
      </c>
      <c r="F14" s="120">
        <v>0</v>
      </c>
      <c r="G14" s="121">
        <f t="shared" si="3"/>
        <v>300</v>
      </c>
      <c r="H14" s="123">
        <f t="shared" si="4"/>
        <v>99.333333333333329</v>
      </c>
      <c r="I14" s="123">
        <f t="shared" si="0"/>
        <v>0.66666666666666674</v>
      </c>
      <c r="J14" s="123">
        <f t="shared" si="0"/>
        <v>0</v>
      </c>
      <c r="K14" s="123">
        <f t="shared" si="0"/>
        <v>0</v>
      </c>
      <c r="L14" s="122">
        <v>18.755790000000001</v>
      </c>
      <c r="M14" s="134">
        <f t="shared" si="5"/>
        <v>18.630751399999998</v>
      </c>
      <c r="N14" s="134">
        <f t="shared" si="1"/>
        <v>0.1250386</v>
      </c>
      <c r="O14" s="134">
        <f t="shared" si="1"/>
        <v>0</v>
      </c>
      <c r="P14" s="134">
        <f t="shared" si="1"/>
        <v>0</v>
      </c>
      <c r="Q14" s="122">
        <v>88.98</v>
      </c>
      <c r="R14" s="122">
        <v>25.332000000000001</v>
      </c>
      <c r="S14" s="122">
        <v>2.9159999999999999</v>
      </c>
      <c r="T14" s="122">
        <v>15.891999999999999</v>
      </c>
      <c r="U14" s="122">
        <v>6.702</v>
      </c>
      <c r="V14" s="122">
        <v>49.910894830399499</v>
      </c>
      <c r="W14" s="122">
        <v>0.624292516930123</v>
      </c>
      <c r="X14" s="135">
        <v>0.64</v>
      </c>
      <c r="Y14" s="135">
        <v>1.28</v>
      </c>
      <c r="Z14" s="122">
        <v>8.16</v>
      </c>
      <c r="AA14" s="122">
        <f t="shared" si="2"/>
        <v>47.058823529411761</v>
      </c>
      <c r="AB14" s="122">
        <v>38.4</v>
      </c>
      <c r="AC14" s="124">
        <v>13.8</v>
      </c>
      <c r="AD14" s="124">
        <v>16.899999999999999</v>
      </c>
      <c r="AE14" s="124">
        <v>35.9</v>
      </c>
      <c r="AF14" s="124">
        <v>4.7</v>
      </c>
      <c r="AG14" s="124">
        <v>73.8</v>
      </c>
      <c r="AH14" s="124">
        <v>3.5</v>
      </c>
      <c r="AI14" s="121">
        <v>444</v>
      </c>
      <c r="AJ14" s="226">
        <v>0.01</v>
      </c>
    </row>
    <row r="15" spans="1:36" x14ac:dyDescent="0.2">
      <c r="A15" s="161" t="s">
        <v>804</v>
      </c>
      <c r="B15" s="162">
        <v>12</v>
      </c>
      <c r="C15" s="133">
        <v>298</v>
      </c>
      <c r="D15" s="133">
        <v>2</v>
      </c>
      <c r="E15" s="133">
        <v>0</v>
      </c>
      <c r="F15" s="120">
        <v>0</v>
      </c>
      <c r="G15" s="121">
        <f t="shared" si="3"/>
        <v>300</v>
      </c>
      <c r="H15" s="123">
        <f t="shared" si="4"/>
        <v>99.333333333333329</v>
      </c>
      <c r="I15" s="123">
        <f t="shared" si="0"/>
        <v>0.66666666666666674</v>
      </c>
      <c r="J15" s="123">
        <f t="shared" si="0"/>
        <v>0</v>
      </c>
      <c r="K15" s="123">
        <f t="shared" si="0"/>
        <v>0</v>
      </c>
      <c r="L15" s="122">
        <v>11.828660000000001</v>
      </c>
      <c r="M15" s="134">
        <f t="shared" si="5"/>
        <v>11.749802266666668</v>
      </c>
      <c r="N15" s="134">
        <f t="shared" si="1"/>
        <v>7.8857733333333346E-2</v>
      </c>
      <c r="O15" s="134">
        <f t="shared" si="1"/>
        <v>0</v>
      </c>
      <c r="P15" s="134">
        <f t="shared" si="1"/>
        <v>0</v>
      </c>
      <c r="Q15" s="122">
        <v>74.263000000000005</v>
      </c>
      <c r="R15" s="122">
        <v>17.742000000000001</v>
      </c>
      <c r="S15" s="122">
        <v>3.101</v>
      </c>
      <c r="T15" s="122">
        <v>11.87</v>
      </c>
      <c r="U15" s="122">
        <v>6.3810000000000002</v>
      </c>
      <c r="V15" s="122">
        <v>43.406443869160903</v>
      </c>
      <c r="W15" s="135">
        <v>0.64</v>
      </c>
      <c r="X15" s="135">
        <v>0.64</v>
      </c>
      <c r="Y15" s="135">
        <v>1.28</v>
      </c>
      <c r="Z15" s="122">
        <v>7.21</v>
      </c>
      <c r="AA15" s="122">
        <f t="shared" si="2"/>
        <v>48.26629680998613</v>
      </c>
      <c r="AB15" s="122">
        <v>34.799999999999997</v>
      </c>
      <c r="AC15" s="124">
        <v>12.1</v>
      </c>
      <c r="AD15" s="124">
        <v>16.8</v>
      </c>
      <c r="AE15" s="124">
        <v>34.799999999999997</v>
      </c>
      <c r="AF15" s="124">
        <v>1.8</v>
      </c>
      <c r="AG15" s="124">
        <v>72.900000000000006</v>
      </c>
      <c r="AH15" s="124">
        <v>1.3</v>
      </c>
      <c r="AI15" s="121">
        <v>408</v>
      </c>
      <c r="AJ15" s="224">
        <v>7.6999999999999999E-2</v>
      </c>
    </row>
    <row r="16" spans="1:36" x14ac:dyDescent="0.2">
      <c r="A16" s="161" t="s">
        <v>804</v>
      </c>
      <c r="B16" s="162">
        <v>13</v>
      </c>
      <c r="C16" s="133">
        <v>299</v>
      </c>
      <c r="D16" s="133">
        <v>1</v>
      </c>
      <c r="E16" s="133">
        <v>0</v>
      </c>
      <c r="F16" s="120">
        <v>0</v>
      </c>
      <c r="G16" s="121">
        <f t="shared" si="3"/>
        <v>300</v>
      </c>
      <c r="H16" s="123">
        <f t="shared" si="4"/>
        <v>99.666666666666671</v>
      </c>
      <c r="I16" s="123">
        <f t="shared" si="0"/>
        <v>0.33333333333333337</v>
      </c>
      <c r="J16" s="123">
        <f t="shared" si="0"/>
        <v>0</v>
      </c>
      <c r="K16" s="123">
        <f t="shared" si="0"/>
        <v>0</v>
      </c>
      <c r="L16" s="122">
        <v>9.05823</v>
      </c>
      <c r="M16" s="134">
        <f t="shared" si="5"/>
        <v>9.0280359000000008</v>
      </c>
      <c r="N16" s="134">
        <f t="shared" si="1"/>
        <v>3.0194100000000001E-2</v>
      </c>
      <c r="O16" s="134">
        <f t="shared" si="1"/>
        <v>0</v>
      </c>
      <c r="P16" s="134">
        <f t="shared" si="1"/>
        <v>0</v>
      </c>
      <c r="Q16" s="122">
        <v>59.73</v>
      </c>
      <c r="R16" s="122">
        <v>19.992999999999999</v>
      </c>
      <c r="S16" s="122">
        <v>3.222</v>
      </c>
      <c r="T16" s="122">
        <v>10.731</v>
      </c>
      <c r="U16" s="122">
        <v>6.5380000000000003</v>
      </c>
      <c r="V16" s="122">
        <v>46.213940612464498</v>
      </c>
      <c r="W16" s="122">
        <v>2.3663506601142998</v>
      </c>
      <c r="X16" s="135">
        <v>0.64</v>
      </c>
      <c r="Y16" s="135">
        <v>1.28</v>
      </c>
      <c r="Z16" s="122">
        <v>7</v>
      </c>
      <c r="AA16" s="122">
        <v>47.09</v>
      </c>
      <c r="AB16" s="122">
        <v>33</v>
      </c>
      <c r="AC16" s="124">
        <v>11.5</v>
      </c>
      <c r="AD16" s="124">
        <v>16.399999999999999</v>
      </c>
      <c r="AE16" s="124">
        <v>34.9</v>
      </c>
      <c r="AF16" s="124">
        <v>1.18</v>
      </c>
      <c r="AG16" s="139" t="s">
        <v>416</v>
      </c>
      <c r="AH16" s="139" t="s">
        <v>416</v>
      </c>
      <c r="AI16" s="121">
        <v>454</v>
      </c>
      <c r="AJ16" s="226">
        <v>0.01</v>
      </c>
    </row>
    <row r="17" spans="1:36" x14ac:dyDescent="0.2">
      <c r="A17" s="161" t="s">
        <v>804</v>
      </c>
      <c r="B17" s="162">
        <v>14</v>
      </c>
      <c r="C17" s="133">
        <v>287</v>
      </c>
      <c r="D17" s="133">
        <v>13</v>
      </c>
      <c r="E17" s="133">
        <v>0</v>
      </c>
      <c r="F17" s="120">
        <v>0</v>
      </c>
      <c r="G17" s="121">
        <f t="shared" si="3"/>
        <v>300</v>
      </c>
      <c r="H17" s="123">
        <f t="shared" si="4"/>
        <v>95.666666666666671</v>
      </c>
      <c r="I17" s="123">
        <f t="shared" si="0"/>
        <v>4.3333333333333339</v>
      </c>
      <c r="J17" s="123">
        <f t="shared" si="0"/>
        <v>0</v>
      </c>
      <c r="K17" s="123">
        <f t="shared" si="0"/>
        <v>0</v>
      </c>
      <c r="L17" s="122">
        <v>10.27359</v>
      </c>
      <c r="M17" s="134">
        <f t="shared" si="5"/>
        <v>9.8284011000000007</v>
      </c>
      <c r="N17" s="134">
        <f t="shared" si="1"/>
        <v>0.44518890000000005</v>
      </c>
      <c r="O17" s="134">
        <f t="shared" si="1"/>
        <v>0</v>
      </c>
      <c r="P17" s="134">
        <f t="shared" si="1"/>
        <v>0</v>
      </c>
      <c r="Q17" s="122">
        <v>125.33</v>
      </c>
      <c r="R17" s="122">
        <v>30.202000000000002</v>
      </c>
      <c r="S17" s="122">
        <v>3.5619999999999998</v>
      </c>
      <c r="T17" s="122">
        <v>19.41</v>
      </c>
      <c r="U17" s="122">
        <v>6.7089999999999996</v>
      </c>
      <c r="V17" s="122">
        <v>48.735371097080503</v>
      </c>
      <c r="W17" s="122">
        <v>3.9751806190195298</v>
      </c>
      <c r="X17" s="135">
        <v>0.64</v>
      </c>
      <c r="Y17" s="135">
        <v>1.28</v>
      </c>
      <c r="Z17" s="122">
        <v>7.58</v>
      </c>
      <c r="AA17" s="122">
        <f t="shared" ref="AA17:AA30" si="6" xml:space="preserve"> (AB17 *10)/Z17</f>
        <v>48.416886543535618</v>
      </c>
      <c r="AB17" s="122">
        <v>36.700000000000003</v>
      </c>
      <c r="AC17" s="124">
        <v>12.9</v>
      </c>
      <c r="AD17" s="124">
        <v>17</v>
      </c>
      <c r="AE17" s="124">
        <v>35</v>
      </c>
      <c r="AF17" s="124">
        <v>2.5</v>
      </c>
      <c r="AG17" s="124">
        <v>74.099999999999994</v>
      </c>
      <c r="AH17" s="124">
        <v>1.8</v>
      </c>
      <c r="AI17" s="121">
        <v>461</v>
      </c>
      <c r="AJ17" s="224">
        <v>3.9E-2</v>
      </c>
    </row>
    <row r="18" spans="1:36" x14ac:dyDescent="0.2">
      <c r="A18" s="161" t="s">
        <v>804</v>
      </c>
      <c r="B18" s="162">
        <v>15</v>
      </c>
      <c r="C18" s="133">
        <v>298</v>
      </c>
      <c r="D18" s="133">
        <v>2</v>
      </c>
      <c r="E18" s="133">
        <v>0</v>
      </c>
      <c r="F18" s="120">
        <v>0</v>
      </c>
      <c r="G18" s="121">
        <f t="shared" si="3"/>
        <v>300</v>
      </c>
      <c r="H18" s="123">
        <f t="shared" si="4"/>
        <v>99.333333333333329</v>
      </c>
      <c r="I18" s="123">
        <f t="shared" si="0"/>
        <v>0.66666666666666674</v>
      </c>
      <c r="J18" s="123">
        <f t="shared" si="0"/>
        <v>0</v>
      </c>
      <c r="K18" s="123">
        <f t="shared" si="0"/>
        <v>0</v>
      </c>
      <c r="L18" s="122">
        <v>7.2119800000000005</v>
      </c>
      <c r="M18" s="134">
        <f t="shared" si="5"/>
        <v>7.1639001333333336</v>
      </c>
      <c r="N18" s="134">
        <f t="shared" si="1"/>
        <v>4.8079866666666672E-2</v>
      </c>
      <c r="O18" s="134">
        <f t="shared" si="1"/>
        <v>0</v>
      </c>
      <c r="P18" s="134">
        <f t="shared" si="1"/>
        <v>0</v>
      </c>
      <c r="Q18" s="122">
        <v>56.572000000000003</v>
      </c>
      <c r="R18" s="122">
        <v>17.524999999999999</v>
      </c>
      <c r="S18" s="122">
        <v>3.6440000000000001</v>
      </c>
      <c r="T18" s="122">
        <v>9.0039999999999996</v>
      </c>
      <c r="U18" s="122">
        <v>6.4530000000000003</v>
      </c>
      <c r="V18" s="122">
        <v>55.154876332246303</v>
      </c>
      <c r="W18" s="135">
        <v>0.64</v>
      </c>
      <c r="X18" s="135">
        <v>0.64</v>
      </c>
      <c r="Y18" s="135">
        <v>1.28</v>
      </c>
      <c r="Z18" s="122">
        <v>6.96</v>
      </c>
      <c r="AA18" s="122">
        <f t="shared" si="6"/>
        <v>48.275862068965516</v>
      </c>
      <c r="AB18" s="122">
        <v>33.6</v>
      </c>
      <c r="AC18" s="124">
        <v>12.1</v>
      </c>
      <c r="AD18" s="124">
        <v>17.3</v>
      </c>
      <c r="AE18" s="124">
        <v>35.9</v>
      </c>
      <c r="AF18" s="124">
        <v>1.6</v>
      </c>
      <c r="AG18" s="124">
        <v>75.8</v>
      </c>
      <c r="AH18" s="124">
        <v>1.2</v>
      </c>
      <c r="AI18" s="121">
        <v>370</v>
      </c>
      <c r="AJ18" s="226">
        <v>0.01</v>
      </c>
    </row>
    <row r="19" spans="1:36" x14ac:dyDescent="0.2">
      <c r="A19" s="161" t="s">
        <v>804</v>
      </c>
      <c r="B19" s="162">
        <v>16</v>
      </c>
      <c r="C19" s="133">
        <v>300</v>
      </c>
      <c r="D19" s="133">
        <v>0</v>
      </c>
      <c r="E19" s="133">
        <v>0</v>
      </c>
      <c r="F19" s="120">
        <v>0</v>
      </c>
      <c r="G19" s="121">
        <f t="shared" si="3"/>
        <v>300</v>
      </c>
      <c r="H19" s="123">
        <f t="shared" si="4"/>
        <v>100</v>
      </c>
      <c r="I19" s="123">
        <f t="shared" si="0"/>
        <v>0</v>
      </c>
      <c r="J19" s="123">
        <f t="shared" si="0"/>
        <v>0</v>
      </c>
      <c r="K19" s="123">
        <f t="shared" si="0"/>
        <v>0</v>
      </c>
      <c r="L19" s="122">
        <v>11.181593333333334</v>
      </c>
      <c r="M19" s="134">
        <f t="shared" si="5"/>
        <v>11.181593333333332</v>
      </c>
      <c r="N19" s="134">
        <f t="shared" si="1"/>
        <v>0</v>
      </c>
      <c r="O19" s="134">
        <f t="shared" si="1"/>
        <v>0</v>
      </c>
      <c r="P19" s="134">
        <f t="shared" si="1"/>
        <v>0</v>
      </c>
      <c r="Q19" s="122">
        <v>80.352999999999994</v>
      </c>
      <c r="R19" s="122">
        <v>25.207000000000001</v>
      </c>
      <c r="S19" s="122">
        <v>3.8620000000000001</v>
      </c>
      <c r="T19" s="122">
        <v>14.625999999999999</v>
      </c>
      <c r="U19" s="122">
        <v>6.6639999999999997</v>
      </c>
      <c r="V19" s="122">
        <v>48.735371097080503</v>
      </c>
      <c r="W19" s="122">
        <v>3.4754761514524599</v>
      </c>
      <c r="X19" s="135">
        <v>0.65040130421934805</v>
      </c>
      <c r="Y19" s="135">
        <v>1.28</v>
      </c>
      <c r="Z19" s="122">
        <v>8.15</v>
      </c>
      <c r="AA19" s="122">
        <f t="shared" si="6"/>
        <v>48.466257668711656</v>
      </c>
      <c r="AB19" s="122">
        <v>39.5</v>
      </c>
      <c r="AC19" s="124">
        <v>14</v>
      </c>
      <c r="AD19" s="124">
        <v>17.2</v>
      </c>
      <c r="AE19" s="124">
        <v>35.4</v>
      </c>
      <c r="AF19" s="124">
        <v>2.1</v>
      </c>
      <c r="AG19" s="124">
        <v>73.099999999999994</v>
      </c>
      <c r="AH19" s="124">
        <v>1.5</v>
      </c>
      <c r="AI19" s="121">
        <v>397</v>
      </c>
      <c r="AJ19" s="224">
        <v>5.0999999999999997E-2</v>
      </c>
    </row>
    <row r="20" spans="1:36" x14ac:dyDescent="0.2">
      <c r="A20" s="161" t="s">
        <v>805</v>
      </c>
      <c r="B20" s="162">
        <v>17</v>
      </c>
      <c r="C20" s="133">
        <v>297</v>
      </c>
      <c r="D20" s="133">
        <v>2</v>
      </c>
      <c r="E20" s="133">
        <v>1</v>
      </c>
      <c r="F20" s="120">
        <v>0</v>
      </c>
      <c r="G20" s="121">
        <f t="shared" si="3"/>
        <v>300</v>
      </c>
      <c r="H20" s="123">
        <f t="shared" si="4"/>
        <v>99</v>
      </c>
      <c r="I20" s="123">
        <f t="shared" si="4"/>
        <v>0.66666666666666674</v>
      </c>
      <c r="J20" s="123">
        <f t="shared" si="4"/>
        <v>0.33333333333333337</v>
      </c>
      <c r="K20" s="123">
        <f t="shared" si="4"/>
        <v>0</v>
      </c>
      <c r="L20" s="122">
        <v>9.6110500000000005</v>
      </c>
      <c r="M20" s="134">
        <f t="shared" si="5"/>
        <v>9.5149395000000005</v>
      </c>
      <c r="N20" s="134">
        <f t="shared" si="5"/>
        <v>6.4073666666666668E-2</v>
      </c>
      <c r="O20" s="134">
        <f t="shared" si="5"/>
        <v>3.2036833333333334E-2</v>
      </c>
      <c r="P20" s="134">
        <f t="shared" si="5"/>
        <v>0</v>
      </c>
      <c r="Q20" s="134">
        <v>64.48</v>
      </c>
      <c r="R20" s="134">
        <v>19.821000000000002</v>
      </c>
      <c r="S20" s="134">
        <v>3.9649999999999999</v>
      </c>
      <c r="T20" s="134">
        <v>14.932</v>
      </c>
      <c r="U20" s="134">
        <v>6.7119999999999997</v>
      </c>
      <c r="V20" s="122">
        <v>230.47776552643401</v>
      </c>
      <c r="W20" s="122">
        <v>31.8317856089662</v>
      </c>
      <c r="X20" s="135">
        <v>0.64</v>
      </c>
      <c r="Y20" s="122">
        <v>12.3241599150192</v>
      </c>
      <c r="Z20" s="122">
        <v>7.23</v>
      </c>
      <c r="AA20" s="122">
        <f t="shared" si="6"/>
        <v>47.717842323651446</v>
      </c>
      <c r="AB20" s="122">
        <v>34.5</v>
      </c>
      <c r="AC20" s="124">
        <v>12.8</v>
      </c>
      <c r="AD20" s="124">
        <v>17.7</v>
      </c>
      <c r="AE20" s="124">
        <v>37</v>
      </c>
      <c r="AF20" s="124">
        <v>2.6</v>
      </c>
      <c r="AG20" s="124">
        <v>82.6</v>
      </c>
      <c r="AH20" s="124">
        <v>2.1</v>
      </c>
      <c r="AI20" s="121">
        <v>446</v>
      </c>
      <c r="AJ20" s="224">
        <v>2.5999999999999999E-2</v>
      </c>
    </row>
    <row r="21" spans="1:36" x14ac:dyDescent="0.2">
      <c r="A21" s="161" t="s">
        <v>805</v>
      </c>
      <c r="B21" s="162">
        <v>18</v>
      </c>
      <c r="C21" s="133">
        <v>281</v>
      </c>
      <c r="D21" s="133">
        <v>19</v>
      </c>
      <c r="E21" s="133">
        <v>0</v>
      </c>
      <c r="F21" s="120">
        <v>0</v>
      </c>
      <c r="G21" s="121">
        <f t="shared" si="3"/>
        <v>300</v>
      </c>
      <c r="H21" s="123">
        <f t="shared" si="4"/>
        <v>93.666666666666671</v>
      </c>
      <c r="I21" s="123">
        <f t="shared" si="4"/>
        <v>6.3333333333333339</v>
      </c>
      <c r="J21" s="123">
        <f t="shared" si="4"/>
        <v>0</v>
      </c>
      <c r="K21" s="123">
        <f t="shared" si="4"/>
        <v>0</v>
      </c>
      <c r="L21" s="122">
        <v>17.581926666666668</v>
      </c>
      <c r="M21" s="134">
        <f t="shared" ref="M21:P51" si="7">$L21*H21/100</f>
        <v>16.468404644444448</v>
      </c>
      <c r="N21" s="134">
        <f t="shared" si="7"/>
        <v>1.1135220222222224</v>
      </c>
      <c r="O21" s="134">
        <f t="shared" si="7"/>
        <v>0</v>
      </c>
      <c r="P21" s="134">
        <f t="shared" si="7"/>
        <v>0</v>
      </c>
      <c r="Q21" s="122">
        <v>72.382000000000005</v>
      </c>
      <c r="R21" s="122">
        <v>20.379000000000001</v>
      </c>
      <c r="S21" s="122">
        <v>5.0810000000000004</v>
      </c>
      <c r="T21" s="122">
        <v>22.838999999999999</v>
      </c>
      <c r="U21" s="122">
        <v>7.5220000000000002</v>
      </c>
      <c r="V21" s="122">
        <v>146.04926391327899</v>
      </c>
      <c r="W21" s="122">
        <v>18.9817005260829</v>
      </c>
      <c r="X21" s="135">
        <v>0.64</v>
      </c>
      <c r="Y21" s="122">
        <v>21.467732306983098</v>
      </c>
      <c r="Z21" s="122">
        <v>6.94</v>
      </c>
      <c r="AA21" s="122">
        <f t="shared" si="6"/>
        <v>47.838616714697402</v>
      </c>
      <c r="AB21" s="122">
        <v>33.200000000000003</v>
      </c>
      <c r="AC21" s="124">
        <v>12.2</v>
      </c>
      <c r="AD21" s="124">
        <v>17.600000000000001</v>
      </c>
      <c r="AE21" s="124">
        <v>36.700000000000003</v>
      </c>
      <c r="AF21" s="124">
        <v>4</v>
      </c>
      <c r="AG21" s="124">
        <v>81.099999999999994</v>
      </c>
      <c r="AH21" s="124">
        <v>3.2</v>
      </c>
      <c r="AI21" s="121">
        <v>465</v>
      </c>
      <c r="AJ21" s="226">
        <v>0.01</v>
      </c>
    </row>
    <row r="22" spans="1:36" x14ac:dyDescent="0.2">
      <c r="A22" s="161" t="s">
        <v>805</v>
      </c>
      <c r="B22" s="162">
        <v>19</v>
      </c>
      <c r="C22" s="133">
        <v>284</v>
      </c>
      <c r="D22" s="133">
        <v>15</v>
      </c>
      <c r="E22" s="133">
        <v>1</v>
      </c>
      <c r="F22" s="120">
        <v>0</v>
      </c>
      <c r="G22" s="121">
        <f t="shared" si="3"/>
        <v>300</v>
      </c>
      <c r="H22" s="123">
        <f t="shared" si="4"/>
        <v>94.666666666666671</v>
      </c>
      <c r="I22" s="123">
        <f t="shared" si="4"/>
        <v>5</v>
      </c>
      <c r="J22" s="123">
        <f t="shared" si="4"/>
        <v>0.33333333333333337</v>
      </c>
      <c r="K22" s="123">
        <f t="shared" si="4"/>
        <v>0</v>
      </c>
      <c r="L22" s="122">
        <v>10.58798</v>
      </c>
      <c r="M22" s="134">
        <f t="shared" si="7"/>
        <v>10.023287733333333</v>
      </c>
      <c r="N22" s="134">
        <f t="shared" si="7"/>
        <v>0.52939900000000006</v>
      </c>
      <c r="O22" s="134">
        <f t="shared" si="7"/>
        <v>3.529326666666667E-2</v>
      </c>
      <c r="P22" s="134">
        <f t="shared" si="7"/>
        <v>0</v>
      </c>
      <c r="Q22" s="122">
        <v>57.031999999999996</v>
      </c>
      <c r="R22" s="122">
        <v>15.574</v>
      </c>
      <c r="S22" s="122">
        <v>4.9459999999999997</v>
      </c>
      <c r="T22" s="122">
        <v>13.532999999999999</v>
      </c>
      <c r="U22" s="122">
        <v>6.6070000000000002</v>
      </c>
      <c r="V22" s="122">
        <v>157.732691252677</v>
      </c>
      <c r="W22" s="122">
        <v>21.520093804949902</v>
      </c>
      <c r="X22" s="135">
        <v>0.64</v>
      </c>
      <c r="Y22" s="122">
        <v>10.871557507545599</v>
      </c>
      <c r="Z22" s="122">
        <v>6.23</v>
      </c>
      <c r="AA22" s="122">
        <f t="shared" si="6"/>
        <v>49.438202247191008</v>
      </c>
      <c r="AB22" s="122">
        <v>30.8</v>
      </c>
      <c r="AC22" s="124">
        <v>10.4</v>
      </c>
      <c r="AD22" s="124">
        <v>16.8</v>
      </c>
      <c r="AE22" s="124">
        <v>33.9</v>
      </c>
      <c r="AF22" s="124">
        <v>4.0999999999999996</v>
      </c>
      <c r="AG22" s="124">
        <v>81.7</v>
      </c>
      <c r="AH22" s="124">
        <v>3.3</v>
      </c>
      <c r="AI22" s="138" t="s">
        <v>806</v>
      </c>
      <c r="AJ22" s="224">
        <v>7.9000000000000001E-2</v>
      </c>
    </row>
    <row r="23" spans="1:36" s="144" customFormat="1" x14ac:dyDescent="0.2">
      <c r="A23" s="162" t="s">
        <v>805</v>
      </c>
      <c r="B23" s="162">
        <v>20</v>
      </c>
      <c r="C23" s="118" t="s">
        <v>807</v>
      </c>
      <c r="D23" s="140"/>
      <c r="E23" s="140"/>
      <c r="F23" s="140">
        <v>0</v>
      </c>
      <c r="G23" s="141">
        <f t="shared" si="3"/>
        <v>0</v>
      </c>
      <c r="H23" s="142"/>
      <c r="I23" s="142"/>
      <c r="J23" s="142"/>
      <c r="K23" s="142"/>
      <c r="L23" s="143"/>
      <c r="M23" s="143"/>
      <c r="N23" s="143"/>
      <c r="O23" s="143"/>
      <c r="P23" s="143"/>
      <c r="Q23" s="143" t="s">
        <v>812</v>
      </c>
      <c r="R23" s="143" t="s">
        <v>810</v>
      </c>
      <c r="S23" s="143" t="s">
        <v>808</v>
      </c>
      <c r="T23" s="143" t="s">
        <v>809</v>
      </c>
      <c r="U23" s="143" t="s">
        <v>811</v>
      </c>
      <c r="V23" s="134">
        <v>65.097233321948806</v>
      </c>
      <c r="W23" s="134">
        <v>12.9443394646907</v>
      </c>
      <c r="X23" s="155">
        <v>0.64</v>
      </c>
      <c r="Y23" s="155">
        <v>1.28</v>
      </c>
      <c r="Z23" s="134">
        <v>6.87</v>
      </c>
      <c r="AA23" s="134">
        <f t="shared" si="6"/>
        <v>48.180494905385736</v>
      </c>
      <c r="AB23" s="134">
        <v>33.1</v>
      </c>
      <c r="AC23" s="136">
        <v>11.3</v>
      </c>
      <c r="AD23" s="136">
        <v>16.399999999999999</v>
      </c>
      <c r="AE23" s="136">
        <v>34.1</v>
      </c>
      <c r="AF23" s="136">
        <v>3.8</v>
      </c>
      <c r="AG23" s="136">
        <v>88.8</v>
      </c>
      <c r="AH23" s="136">
        <v>3.4</v>
      </c>
      <c r="AI23" s="156" t="s">
        <v>813</v>
      </c>
      <c r="AJ23" s="226">
        <v>0.01</v>
      </c>
    </row>
    <row r="24" spans="1:36" x14ac:dyDescent="0.2">
      <c r="A24" s="161" t="s">
        <v>805</v>
      </c>
      <c r="B24" s="162">
        <v>21</v>
      </c>
      <c r="C24" s="133">
        <v>287</v>
      </c>
      <c r="D24" s="133">
        <v>12</v>
      </c>
      <c r="E24" s="133">
        <v>1</v>
      </c>
      <c r="F24" s="120">
        <v>0</v>
      </c>
      <c r="G24" s="121">
        <f t="shared" si="3"/>
        <v>300</v>
      </c>
      <c r="H24" s="123">
        <f t="shared" si="4"/>
        <v>95.666666666666671</v>
      </c>
      <c r="I24" s="123">
        <f t="shared" si="4"/>
        <v>4</v>
      </c>
      <c r="J24" s="123">
        <f t="shared" si="4"/>
        <v>0.33333333333333337</v>
      </c>
      <c r="K24" s="123">
        <f t="shared" si="4"/>
        <v>0</v>
      </c>
      <c r="L24" s="122">
        <v>12.479946666666667</v>
      </c>
      <c r="M24" s="134">
        <f t="shared" si="7"/>
        <v>11.93914897777778</v>
      </c>
      <c r="N24" s="134">
        <f t="shared" si="7"/>
        <v>0.49919786666666666</v>
      </c>
      <c r="O24" s="134">
        <f t="shared" si="7"/>
        <v>4.1599822222222228E-2</v>
      </c>
      <c r="P24" s="134">
        <f t="shared" si="7"/>
        <v>0</v>
      </c>
      <c r="Q24" s="122">
        <v>65.915000000000006</v>
      </c>
      <c r="R24" s="122">
        <v>19.097000000000001</v>
      </c>
      <c r="S24" s="122">
        <v>2.8820000000000001</v>
      </c>
      <c r="T24" s="122">
        <v>15.099</v>
      </c>
      <c r="U24" s="122">
        <v>6.59</v>
      </c>
      <c r="V24" s="122">
        <v>110.74681517411599</v>
      </c>
      <c r="W24" s="122">
        <v>14.2062493916868</v>
      </c>
      <c r="X24" s="135">
        <v>0.64</v>
      </c>
      <c r="Y24" s="135">
        <v>1.28</v>
      </c>
      <c r="Z24" s="122">
        <v>7.58</v>
      </c>
      <c r="AA24" s="122">
        <f t="shared" si="6"/>
        <v>48.548812664907651</v>
      </c>
      <c r="AB24" s="122">
        <v>36.799999999999997</v>
      </c>
      <c r="AC24" s="124">
        <v>12.9</v>
      </c>
      <c r="AD24" s="124">
        <v>17</v>
      </c>
      <c r="AE24" s="124">
        <v>35</v>
      </c>
      <c r="AF24" s="124">
        <v>3.3</v>
      </c>
      <c r="AG24" s="124">
        <v>80.099999999999994</v>
      </c>
      <c r="AH24" s="124">
        <v>2.6</v>
      </c>
      <c r="AI24" s="121">
        <v>433</v>
      </c>
      <c r="AJ24" s="224">
        <v>0.13100000000000001</v>
      </c>
    </row>
    <row r="25" spans="1:36" x14ac:dyDescent="0.2">
      <c r="A25" s="161" t="s">
        <v>805</v>
      </c>
      <c r="B25" s="162">
        <v>22</v>
      </c>
      <c r="C25" s="133">
        <v>295</v>
      </c>
      <c r="D25" s="133">
        <v>5</v>
      </c>
      <c r="E25" s="133">
        <v>0</v>
      </c>
      <c r="F25" s="120">
        <v>0</v>
      </c>
      <c r="G25" s="121">
        <f t="shared" si="3"/>
        <v>300</v>
      </c>
      <c r="H25" s="123">
        <f t="shared" si="4"/>
        <v>98.333333333333329</v>
      </c>
      <c r="I25" s="123">
        <f t="shared" si="4"/>
        <v>1.6666666666666667</v>
      </c>
      <c r="J25" s="123">
        <f t="shared" si="4"/>
        <v>0</v>
      </c>
      <c r="K25" s="123">
        <f t="shared" si="4"/>
        <v>0</v>
      </c>
      <c r="L25" s="122">
        <v>8.3373133333333342</v>
      </c>
      <c r="M25" s="134">
        <f t="shared" si="7"/>
        <v>8.1983581111111121</v>
      </c>
      <c r="N25" s="134">
        <f t="shared" si="7"/>
        <v>0.13895522222222223</v>
      </c>
      <c r="O25" s="134">
        <f t="shared" si="7"/>
        <v>0</v>
      </c>
      <c r="P25" s="134">
        <f t="shared" si="7"/>
        <v>0</v>
      </c>
      <c r="Q25" s="122">
        <v>60.095999999999997</v>
      </c>
      <c r="R25" s="122">
        <v>16.992000000000001</v>
      </c>
      <c r="S25" s="122">
        <v>3.0249999999999999</v>
      </c>
      <c r="T25" s="122">
        <v>11.1</v>
      </c>
      <c r="U25" s="122">
        <v>6.4279999999999999</v>
      </c>
      <c r="V25" s="122">
        <v>116.565629370523</v>
      </c>
      <c r="W25" s="122">
        <v>20.8035930951282</v>
      </c>
      <c r="X25" s="122">
        <v>1.03167085455578</v>
      </c>
      <c r="Y25" s="122">
        <v>4.9982864939525902</v>
      </c>
      <c r="Z25" s="122">
        <v>7.31</v>
      </c>
      <c r="AA25" s="122">
        <f t="shared" si="6"/>
        <v>47.742818057455544</v>
      </c>
      <c r="AB25" s="122">
        <v>34.9</v>
      </c>
      <c r="AC25" s="124">
        <v>12</v>
      </c>
      <c r="AD25" s="124">
        <v>16.399999999999999</v>
      </c>
      <c r="AE25" s="124">
        <v>34.299999999999997</v>
      </c>
      <c r="AF25" s="124">
        <v>2.2000000000000002</v>
      </c>
      <c r="AG25" s="124">
        <v>80.2</v>
      </c>
      <c r="AH25" s="124">
        <v>1.8</v>
      </c>
      <c r="AI25" s="121">
        <v>460</v>
      </c>
      <c r="AJ25" s="224">
        <v>0.24199999999999999</v>
      </c>
    </row>
    <row r="26" spans="1:36" x14ac:dyDescent="0.2">
      <c r="A26" s="161" t="s">
        <v>805</v>
      </c>
      <c r="B26" s="162">
        <v>23</v>
      </c>
      <c r="C26" s="133">
        <v>296</v>
      </c>
      <c r="D26" s="133">
        <v>3</v>
      </c>
      <c r="E26" s="133">
        <v>1</v>
      </c>
      <c r="F26" s="120">
        <v>0</v>
      </c>
      <c r="G26" s="137">
        <f t="shared" si="3"/>
        <v>300</v>
      </c>
      <c r="H26" s="123">
        <f t="shared" si="4"/>
        <v>98.666666666666671</v>
      </c>
      <c r="I26" s="123">
        <f t="shared" si="4"/>
        <v>1</v>
      </c>
      <c r="J26" s="123">
        <f t="shared" si="4"/>
        <v>0.33333333333333337</v>
      </c>
      <c r="K26" s="123">
        <f t="shared" si="4"/>
        <v>0</v>
      </c>
      <c r="L26" s="122">
        <v>7.4609600000000009</v>
      </c>
      <c r="M26" s="134">
        <f t="shared" si="7"/>
        <v>7.3614805333333342</v>
      </c>
      <c r="N26" s="134">
        <f t="shared" si="7"/>
        <v>7.4609600000000012E-2</v>
      </c>
      <c r="O26" s="134">
        <f t="shared" si="7"/>
        <v>2.4869866666666671E-2</v>
      </c>
      <c r="P26" s="134">
        <f t="shared" si="7"/>
        <v>0</v>
      </c>
      <c r="Q26" s="122">
        <v>100.369</v>
      </c>
      <c r="R26" s="122">
        <v>25.113</v>
      </c>
      <c r="S26" s="122">
        <v>3.1520000000000001</v>
      </c>
      <c r="T26" s="122">
        <v>14.05</v>
      </c>
      <c r="U26" s="122">
        <v>6.5330000000000004</v>
      </c>
      <c r="V26" s="122">
        <v>67.217277523057703</v>
      </c>
      <c r="W26" s="122">
        <v>11.1794515532928</v>
      </c>
      <c r="X26" s="122">
        <v>2.55930734383448</v>
      </c>
      <c r="Y26" s="135">
        <v>1.28</v>
      </c>
      <c r="Z26" s="122">
        <v>7.34</v>
      </c>
      <c r="AA26" s="122">
        <f t="shared" si="6"/>
        <v>48.77384196185286</v>
      </c>
      <c r="AB26" s="122">
        <v>35.799999999999997</v>
      </c>
      <c r="AC26" s="124">
        <v>12.3</v>
      </c>
      <c r="AD26" s="124">
        <v>16.7</v>
      </c>
      <c r="AE26" s="124">
        <v>34.4</v>
      </c>
      <c r="AF26" s="124">
        <v>3.6</v>
      </c>
      <c r="AG26" s="124">
        <v>81.2</v>
      </c>
      <c r="AH26" s="124">
        <v>2.9</v>
      </c>
      <c r="AI26" s="121">
        <v>481</v>
      </c>
      <c r="AJ26" s="224">
        <v>1.6E-2</v>
      </c>
    </row>
    <row r="27" spans="1:36" x14ac:dyDescent="0.2">
      <c r="A27" s="161" t="s">
        <v>805</v>
      </c>
      <c r="B27" s="162">
        <v>24</v>
      </c>
      <c r="C27" s="133">
        <v>298</v>
      </c>
      <c r="D27" s="133">
        <v>2</v>
      </c>
      <c r="E27" s="133">
        <v>0</v>
      </c>
      <c r="F27" s="120">
        <v>0</v>
      </c>
      <c r="G27" s="137">
        <f t="shared" si="3"/>
        <v>300</v>
      </c>
      <c r="H27" s="123">
        <f t="shared" si="4"/>
        <v>99.333333333333329</v>
      </c>
      <c r="I27" s="123">
        <f t="shared" si="4"/>
        <v>0.66666666666666674</v>
      </c>
      <c r="J27" s="123">
        <f t="shared" si="4"/>
        <v>0</v>
      </c>
      <c r="K27" s="123">
        <f t="shared" si="4"/>
        <v>0</v>
      </c>
      <c r="L27" s="122">
        <v>15.149800000000001</v>
      </c>
      <c r="M27" s="134">
        <f t="shared" si="7"/>
        <v>15.048801333333333</v>
      </c>
      <c r="N27" s="134">
        <f t="shared" si="7"/>
        <v>0.10099866666666669</v>
      </c>
      <c r="O27" s="134">
        <f t="shared" si="7"/>
        <v>0</v>
      </c>
      <c r="P27" s="134">
        <f t="shared" si="7"/>
        <v>0</v>
      </c>
      <c r="Q27" s="122">
        <v>59.341999999999999</v>
      </c>
      <c r="R27" s="122">
        <v>20.440000000000001</v>
      </c>
      <c r="S27" s="122">
        <v>3.4420000000000002</v>
      </c>
      <c r="T27" s="122">
        <v>24.427</v>
      </c>
      <c r="U27" s="122">
        <v>6.6050000000000004</v>
      </c>
      <c r="V27" s="122">
        <v>88.505696969216203</v>
      </c>
      <c r="W27" s="122">
        <v>13.4433459515782</v>
      </c>
      <c r="X27" s="122">
        <v>3.0561367819953298</v>
      </c>
      <c r="Y27" s="122">
        <v>5.96893962769634</v>
      </c>
      <c r="Z27" s="122">
        <v>7.17</v>
      </c>
      <c r="AA27" s="122">
        <f t="shared" si="6"/>
        <v>49.093444909344491</v>
      </c>
      <c r="AB27" s="122">
        <v>35.200000000000003</v>
      </c>
      <c r="AC27" s="124">
        <v>11.6</v>
      </c>
      <c r="AD27" s="124">
        <v>16.100000000000001</v>
      </c>
      <c r="AE27" s="124">
        <v>32.799999999999997</v>
      </c>
      <c r="AF27" s="146" t="s">
        <v>814</v>
      </c>
      <c r="AG27" s="139" t="s">
        <v>416</v>
      </c>
      <c r="AH27" s="139" t="s">
        <v>416</v>
      </c>
      <c r="AI27" s="121">
        <v>473</v>
      </c>
      <c r="AJ27" s="224">
        <v>0.106</v>
      </c>
    </row>
    <row r="28" spans="1:36" x14ac:dyDescent="0.2">
      <c r="A28" s="161" t="s">
        <v>815</v>
      </c>
      <c r="B28" s="162">
        <v>25</v>
      </c>
      <c r="C28" s="133">
        <v>290</v>
      </c>
      <c r="D28" s="133">
        <v>10</v>
      </c>
      <c r="E28" s="133">
        <v>0</v>
      </c>
      <c r="F28" s="120">
        <v>0</v>
      </c>
      <c r="G28" s="137">
        <f t="shared" si="3"/>
        <v>300</v>
      </c>
      <c r="H28" s="123">
        <f t="shared" si="4"/>
        <v>96.666666666666671</v>
      </c>
      <c r="I28" s="123">
        <f t="shared" si="4"/>
        <v>3.3333333333333335</v>
      </c>
      <c r="J28" s="123">
        <f t="shared" si="4"/>
        <v>0</v>
      </c>
      <c r="K28" s="123">
        <f t="shared" si="4"/>
        <v>0</v>
      </c>
      <c r="L28" s="122">
        <v>11.994646666666668</v>
      </c>
      <c r="M28" s="134">
        <f t="shared" si="7"/>
        <v>11.594825111111113</v>
      </c>
      <c r="N28" s="134">
        <f t="shared" si="7"/>
        <v>0.39982155555555565</v>
      </c>
      <c r="O28" s="134">
        <f t="shared" si="7"/>
        <v>0</v>
      </c>
      <c r="P28" s="134">
        <f t="shared" si="7"/>
        <v>0</v>
      </c>
      <c r="Q28" s="122">
        <v>49.658999999999999</v>
      </c>
      <c r="R28" s="122">
        <v>17.157</v>
      </c>
      <c r="S28" s="122">
        <v>3.3980000000000001</v>
      </c>
      <c r="T28" s="122">
        <v>12.275</v>
      </c>
      <c r="U28" s="122">
        <v>6.7779999999999996</v>
      </c>
      <c r="V28" s="122">
        <v>145.07349332567401</v>
      </c>
      <c r="W28" s="122">
        <v>12.3022013620705</v>
      </c>
      <c r="X28" s="135">
        <v>0.64</v>
      </c>
      <c r="Y28" s="135">
        <v>1.28</v>
      </c>
      <c r="Z28" s="122">
        <v>7.17</v>
      </c>
      <c r="AA28" s="122">
        <f t="shared" si="6"/>
        <v>47.977684797768482</v>
      </c>
      <c r="AB28" s="122">
        <v>34.4</v>
      </c>
      <c r="AC28" s="124">
        <v>11.7</v>
      </c>
      <c r="AD28" s="124">
        <v>16.3</v>
      </c>
      <c r="AE28" s="124">
        <v>34</v>
      </c>
      <c r="AF28" s="124">
        <v>4.7</v>
      </c>
      <c r="AG28" s="124">
        <v>80.2</v>
      </c>
      <c r="AH28" s="124">
        <v>3.7</v>
      </c>
      <c r="AI28" s="121">
        <v>448</v>
      </c>
      <c r="AJ28" s="226">
        <v>0.01</v>
      </c>
    </row>
    <row r="29" spans="1:36" x14ac:dyDescent="0.2">
      <c r="A29" s="161" t="s">
        <v>815</v>
      </c>
      <c r="B29" s="162">
        <v>26</v>
      </c>
      <c r="C29" s="133">
        <v>296</v>
      </c>
      <c r="D29" s="133">
        <v>4</v>
      </c>
      <c r="E29" s="133">
        <v>0</v>
      </c>
      <c r="F29" s="120">
        <v>0</v>
      </c>
      <c r="G29" s="121">
        <f t="shared" si="3"/>
        <v>300</v>
      </c>
      <c r="H29" s="123">
        <f t="shared" si="4"/>
        <v>98.666666666666671</v>
      </c>
      <c r="I29" s="123">
        <f t="shared" si="4"/>
        <v>1.3333333333333335</v>
      </c>
      <c r="J29" s="123">
        <f t="shared" si="4"/>
        <v>0</v>
      </c>
      <c r="K29" s="123">
        <f t="shared" si="4"/>
        <v>0</v>
      </c>
      <c r="L29" s="122">
        <v>11.904620000000001</v>
      </c>
      <c r="M29" s="134">
        <f t="shared" si="7"/>
        <v>11.745891733333336</v>
      </c>
      <c r="N29" s="134">
        <f t="shared" si="7"/>
        <v>0.1587282666666667</v>
      </c>
      <c r="O29" s="134">
        <f t="shared" si="7"/>
        <v>0</v>
      </c>
      <c r="P29" s="134">
        <f t="shared" si="7"/>
        <v>0</v>
      </c>
      <c r="Q29" s="122">
        <v>43.197000000000003</v>
      </c>
      <c r="R29" s="122">
        <v>15.754</v>
      </c>
      <c r="S29" s="122">
        <v>3.0529999999999999</v>
      </c>
      <c r="T29" s="122">
        <v>13.612</v>
      </c>
      <c r="U29" s="122">
        <v>6.4960000000000004</v>
      </c>
      <c r="V29" s="122">
        <v>112.072421424485</v>
      </c>
      <c r="W29" s="122">
        <v>10.989172180116499</v>
      </c>
      <c r="X29" s="135">
        <v>0.64</v>
      </c>
      <c r="Y29" s="135">
        <v>1.28</v>
      </c>
      <c r="Z29" s="122">
        <v>7.21</v>
      </c>
      <c r="AA29" s="122">
        <f t="shared" si="6"/>
        <v>47.988904299583915</v>
      </c>
      <c r="AB29" s="122">
        <v>34.6</v>
      </c>
      <c r="AC29" s="124">
        <v>12.3</v>
      </c>
      <c r="AD29" s="124">
        <v>17</v>
      </c>
      <c r="AE29" s="124">
        <v>35.5</v>
      </c>
      <c r="AF29" s="124">
        <v>3.4</v>
      </c>
      <c r="AG29" s="124">
        <v>78.2</v>
      </c>
      <c r="AH29" s="124">
        <v>2.7</v>
      </c>
      <c r="AI29" s="121">
        <v>435</v>
      </c>
      <c r="AJ29" s="226">
        <v>0.01</v>
      </c>
    </row>
    <row r="30" spans="1:36" x14ac:dyDescent="0.2">
      <c r="A30" s="161" t="s">
        <v>815</v>
      </c>
      <c r="B30" s="162">
        <v>27</v>
      </c>
      <c r="C30" s="133">
        <v>299</v>
      </c>
      <c r="D30" s="133">
        <v>1</v>
      </c>
      <c r="E30" s="133">
        <v>0</v>
      </c>
      <c r="F30" s="120">
        <v>0</v>
      </c>
      <c r="G30" s="121">
        <f t="shared" si="3"/>
        <v>300</v>
      </c>
      <c r="H30" s="123">
        <f t="shared" si="4"/>
        <v>99.666666666666671</v>
      </c>
      <c r="I30" s="123">
        <f t="shared" si="4"/>
        <v>0.33333333333333337</v>
      </c>
      <c r="J30" s="123">
        <f t="shared" si="4"/>
        <v>0</v>
      </c>
      <c r="K30" s="123">
        <f t="shared" si="4"/>
        <v>0</v>
      </c>
      <c r="L30" s="122">
        <v>15.143470000000001</v>
      </c>
      <c r="M30" s="134">
        <f t="shared" si="7"/>
        <v>15.092991766666669</v>
      </c>
      <c r="N30" s="134">
        <f t="shared" si="7"/>
        <v>5.0478233333333344E-2</v>
      </c>
      <c r="O30" s="134">
        <f t="shared" si="7"/>
        <v>0</v>
      </c>
      <c r="P30" s="134">
        <f t="shared" si="7"/>
        <v>0</v>
      </c>
      <c r="Q30" s="122">
        <v>57.945</v>
      </c>
      <c r="R30" s="122">
        <v>14.887</v>
      </c>
      <c r="S30" s="122">
        <v>2.5910000000000002</v>
      </c>
      <c r="T30" s="122">
        <v>24.548999999999999</v>
      </c>
      <c r="U30" s="122">
        <v>6.7930000000000001</v>
      </c>
      <c r="V30" s="122">
        <v>112.072421424485</v>
      </c>
      <c r="W30" s="122">
        <v>10.797872132353501</v>
      </c>
      <c r="X30" s="135">
        <v>0.64</v>
      </c>
      <c r="Y30" s="122">
        <v>4.9982864939525902</v>
      </c>
      <c r="Z30" s="122">
        <v>8.2799999999999994</v>
      </c>
      <c r="AA30" s="122">
        <f t="shared" si="6"/>
        <v>49.033816425120776</v>
      </c>
      <c r="AB30" s="122">
        <v>40.6</v>
      </c>
      <c r="AC30" s="124">
        <v>14.2</v>
      </c>
      <c r="AD30" s="124">
        <v>17.100000000000001</v>
      </c>
      <c r="AE30" s="124">
        <v>34.9</v>
      </c>
      <c r="AF30" s="124">
        <v>3.4</v>
      </c>
      <c r="AG30" s="124">
        <v>80.099999999999994</v>
      </c>
      <c r="AH30" s="124">
        <v>2.8</v>
      </c>
      <c r="AI30" s="121">
        <v>449</v>
      </c>
      <c r="AJ30" s="226">
        <v>0.01</v>
      </c>
    </row>
    <row r="31" spans="1:36" x14ac:dyDescent="0.2">
      <c r="A31" s="161" t="s">
        <v>815</v>
      </c>
      <c r="B31" s="162">
        <v>28</v>
      </c>
      <c r="C31" s="133">
        <v>296</v>
      </c>
      <c r="D31" s="133">
        <v>4</v>
      </c>
      <c r="E31" s="133">
        <v>0</v>
      </c>
      <c r="F31" s="120">
        <v>0</v>
      </c>
      <c r="G31" s="121">
        <f t="shared" si="3"/>
        <v>300</v>
      </c>
      <c r="H31" s="123">
        <f t="shared" si="4"/>
        <v>98.666666666666671</v>
      </c>
      <c r="I31" s="123">
        <f t="shared" si="4"/>
        <v>1.3333333333333335</v>
      </c>
      <c r="J31" s="123">
        <f t="shared" si="4"/>
        <v>0</v>
      </c>
      <c r="K31" s="123">
        <f t="shared" si="4"/>
        <v>0</v>
      </c>
      <c r="L31" s="122">
        <v>11.548733333333333</v>
      </c>
      <c r="M31" s="134">
        <f t="shared" si="7"/>
        <v>11.394750222222221</v>
      </c>
      <c r="N31" s="134">
        <f t="shared" si="7"/>
        <v>0.15398311111111113</v>
      </c>
      <c r="O31" s="134">
        <f t="shared" si="7"/>
        <v>0</v>
      </c>
      <c r="P31" s="134">
        <f t="shared" si="7"/>
        <v>0</v>
      </c>
      <c r="Q31" s="122">
        <v>76.63</v>
      </c>
      <c r="R31" s="122">
        <v>19.867999999999999</v>
      </c>
      <c r="S31" s="122">
        <v>2.6429999999999998</v>
      </c>
      <c r="T31" s="122">
        <v>15.986000000000001</v>
      </c>
      <c r="U31" s="122">
        <v>6.6239999999999997</v>
      </c>
      <c r="V31" s="122">
        <v>119.649704764871</v>
      </c>
      <c r="W31" s="122">
        <v>11.9312854542161</v>
      </c>
      <c r="X31" s="135">
        <v>0.64</v>
      </c>
      <c r="Y31" s="135">
        <v>1.28</v>
      </c>
      <c r="Z31" s="122">
        <v>10.45</v>
      </c>
      <c r="AA31" s="122">
        <v>50.1</v>
      </c>
      <c r="AB31" s="122">
        <v>52.4</v>
      </c>
      <c r="AC31" s="124">
        <v>18.2</v>
      </c>
      <c r="AD31" s="124">
        <v>17.399999999999999</v>
      </c>
      <c r="AE31" s="124">
        <v>34.700000000000003</v>
      </c>
      <c r="AF31" s="124">
        <v>2.2999999999999998</v>
      </c>
      <c r="AG31" s="124">
        <v>77.099999999999994</v>
      </c>
      <c r="AH31" s="124">
        <v>1.7</v>
      </c>
      <c r="AI31" s="138" t="s">
        <v>816</v>
      </c>
      <c r="AJ31" s="226">
        <v>0.01</v>
      </c>
    </row>
    <row r="32" spans="1:36" x14ac:dyDescent="0.2">
      <c r="A32" s="161" t="s">
        <v>815</v>
      </c>
      <c r="B32" s="162">
        <v>29</v>
      </c>
      <c r="C32" s="133">
        <v>297</v>
      </c>
      <c r="D32" s="133">
        <v>3</v>
      </c>
      <c r="E32" s="133">
        <v>0</v>
      </c>
      <c r="F32" s="120">
        <v>0</v>
      </c>
      <c r="G32" s="121">
        <f t="shared" si="3"/>
        <v>300</v>
      </c>
      <c r="H32" s="123">
        <f t="shared" si="4"/>
        <v>99</v>
      </c>
      <c r="I32" s="123">
        <f t="shared" si="4"/>
        <v>1</v>
      </c>
      <c r="J32" s="123">
        <f t="shared" si="4"/>
        <v>0</v>
      </c>
      <c r="K32" s="123">
        <f t="shared" si="4"/>
        <v>0</v>
      </c>
      <c r="L32" s="122">
        <v>8.9562466666666669</v>
      </c>
      <c r="M32" s="134">
        <f t="shared" si="7"/>
        <v>8.8666841999999999</v>
      </c>
      <c r="N32" s="134">
        <f t="shared" si="7"/>
        <v>8.9562466666666674E-2</v>
      </c>
      <c r="O32" s="134">
        <f t="shared" si="7"/>
        <v>0</v>
      </c>
      <c r="P32" s="134">
        <f t="shared" si="7"/>
        <v>0</v>
      </c>
      <c r="Q32" s="122">
        <v>74.884</v>
      </c>
      <c r="R32" s="122">
        <v>20.149999999999999</v>
      </c>
      <c r="S32" s="122">
        <v>3.0139999999999998</v>
      </c>
      <c r="T32" s="122">
        <v>14.88</v>
      </c>
      <c r="U32" s="122">
        <v>6.7729999999999997</v>
      </c>
      <c r="V32" s="122">
        <v>164.35407363312299</v>
      </c>
      <c r="W32" s="122">
        <v>23.8707791492353</v>
      </c>
      <c r="X32" s="135">
        <v>0.64</v>
      </c>
      <c r="Y32" s="135">
        <v>1.28</v>
      </c>
      <c r="Z32" s="122">
        <v>7.62</v>
      </c>
      <c r="AA32" s="122">
        <f xml:space="preserve"> (AB32 *10)/Z32</f>
        <v>48.425196850393704</v>
      </c>
      <c r="AB32" s="122">
        <v>36.9</v>
      </c>
      <c r="AC32" s="124">
        <v>12.9</v>
      </c>
      <c r="AD32" s="124">
        <v>17</v>
      </c>
      <c r="AE32" s="124">
        <v>35.1</v>
      </c>
      <c r="AF32" s="124">
        <v>2.9</v>
      </c>
      <c r="AG32" s="124">
        <v>79</v>
      </c>
      <c r="AH32" s="124">
        <v>2.2999999999999998</v>
      </c>
      <c r="AI32" s="121">
        <v>380</v>
      </c>
      <c r="AJ32" s="226">
        <v>0.01</v>
      </c>
    </row>
    <row r="33" spans="1:36" s="144" customFormat="1" x14ac:dyDescent="0.2">
      <c r="A33" s="161" t="s">
        <v>815</v>
      </c>
      <c r="B33" s="162">
        <v>30</v>
      </c>
      <c r="C33" s="133">
        <v>280</v>
      </c>
      <c r="D33" s="133">
        <v>20</v>
      </c>
      <c r="E33" s="133">
        <v>0</v>
      </c>
      <c r="F33" s="120">
        <v>0</v>
      </c>
      <c r="G33" s="137">
        <f t="shared" si="3"/>
        <v>300</v>
      </c>
      <c r="H33" s="147">
        <f t="shared" si="4"/>
        <v>93.333333333333329</v>
      </c>
      <c r="I33" s="147">
        <f t="shared" si="4"/>
        <v>6.666666666666667</v>
      </c>
      <c r="J33" s="147">
        <f t="shared" si="4"/>
        <v>0</v>
      </c>
      <c r="K33" s="147">
        <f t="shared" si="4"/>
        <v>0</v>
      </c>
      <c r="L33" s="134">
        <v>7.1951000000000001</v>
      </c>
      <c r="M33" s="134">
        <f t="shared" si="7"/>
        <v>6.7154266666666658</v>
      </c>
      <c r="N33" s="134">
        <f t="shared" si="7"/>
        <v>0.47967333333333334</v>
      </c>
      <c r="O33" s="134">
        <f t="shared" si="7"/>
        <v>0</v>
      </c>
      <c r="P33" s="134">
        <f t="shared" si="7"/>
        <v>0</v>
      </c>
      <c r="Q33" s="134">
        <v>64.054000000000002</v>
      </c>
      <c r="R33" s="134">
        <v>18.454999999999998</v>
      </c>
      <c r="S33" s="134">
        <v>3.2349999999999999</v>
      </c>
      <c r="T33" s="134">
        <v>13.638</v>
      </c>
      <c r="U33" s="134">
        <v>6.5819999999999999</v>
      </c>
      <c r="V33" s="122">
        <v>155.46564777687399</v>
      </c>
      <c r="W33" s="122">
        <v>13.1263245704765</v>
      </c>
      <c r="X33" s="135">
        <v>0.64</v>
      </c>
      <c r="Y33" s="135">
        <v>1.28</v>
      </c>
      <c r="Z33" s="134">
        <v>8.3699999999999992</v>
      </c>
      <c r="AA33" s="134">
        <v>48.21</v>
      </c>
      <c r="AB33" s="134">
        <v>40.4</v>
      </c>
      <c r="AC33" s="136">
        <v>14.4</v>
      </c>
      <c r="AD33" s="136">
        <v>17.2</v>
      </c>
      <c r="AE33" s="136">
        <v>35.6</v>
      </c>
      <c r="AF33" s="136">
        <v>3.4</v>
      </c>
      <c r="AG33" s="136">
        <v>77</v>
      </c>
      <c r="AH33" s="136">
        <v>2.6</v>
      </c>
      <c r="AI33" s="137">
        <v>361</v>
      </c>
      <c r="AJ33" s="226">
        <v>0.01</v>
      </c>
    </row>
    <row r="34" spans="1:36" x14ac:dyDescent="0.2">
      <c r="A34" s="161" t="s">
        <v>815</v>
      </c>
      <c r="B34" s="162">
        <v>31</v>
      </c>
      <c r="C34" s="133">
        <v>297</v>
      </c>
      <c r="D34" s="133">
        <v>3</v>
      </c>
      <c r="E34" s="133">
        <v>0</v>
      </c>
      <c r="F34" s="120">
        <v>0</v>
      </c>
      <c r="G34" s="121">
        <f t="shared" si="3"/>
        <v>300</v>
      </c>
      <c r="H34" s="123">
        <f t="shared" si="4"/>
        <v>99</v>
      </c>
      <c r="I34" s="123">
        <f t="shared" si="4"/>
        <v>1</v>
      </c>
      <c r="J34" s="123">
        <f t="shared" si="4"/>
        <v>0</v>
      </c>
      <c r="K34" s="123">
        <f t="shared" si="4"/>
        <v>0</v>
      </c>
      <c r="L34" s="122">
        <v>11.45308</v>
      </c>
      <c r="M34" s="134">
        <f t="shared" si="7"/>
        <v>11.338549199999999</v>
      </c>
      <c r="N34" s="134">
        <f t="shared" si="7"/>
        <v>0.1145308</v>
      </c>
      <c r="O34" s="134">
        <f t="shared" si="7"/>
        <v>0</v>
      </c>
      <c r="P34" s="134">
        <f t="shared" si="7"/>
        <v>0</v>
      </c>
      <c r="Q34" s="122">
        <v>64.058000000000007</v>
      </c>
      <c r="R34" s="122">
        <v>18.053999999999998</v>
      </c>
      <c r="S34" s="122">
        <v>3.3279999999999998</v>
      </c>
      <c r="T34" s="122">
        <v>12.201000000000001</v>
      </c>
      <c r="U34" s="122">
        <v>6.52</v>
      </c>
      <c r="V34" s="122">
        <v>127.82085182111101</v>
      </c>
      <c r="W34" s="122">
        <v>17.871106377844001</v>
      </c>
      <c r="X34" s="135">
        <v>0.64</v>
      </c>
      <c r="Y34" s="135">
        <v>1.28</v>
      </c>
      <c r="Z34" s="122">
        <v>8.15</v>
      </c>
      <c r="AA34" s="122">
        <v>47.68</v>
      </c>
      <c r="AB34" s="122">
        <v>38.9</v>
      </c>
      <c r="AC34" s="124">
        <v>14</v>
      </c>
      <c r="AD34" s="124">
        <v>17.2</v>
      </c>
      <c r="AE34" s="124">
        <v>36</v>
      </c>
      <c r="AF34" s="124">
        <v>3.8</v>
      </c>
      <c r="AG34" s="124">
        <v>82.9</v>
      </c>
      <c r="AH34" s="124">
        <v>3.1</v>
      </c>
      <c r="AI34" s="121">
        <v>428</v>
      </c>
      <c r="AJ34" s="226">
        <v>0.01</v>
      </c>
    </row>
    <row r="35" spans="1:36" x14ac:dyDescent="0.2">
      <c r="A35" s="161" t="s">
        <v>815</v>
      </c>
      <c r="B35" s="162">
        <v>32</v>
      </c>
      <c r="C35" s="133">
        <v>300</v>
      </c>
      <c r="D35" s="133">
        <v>0</v>
      </c>
      <c r="E35" s="133">
        <v>0</v>
      </c>
      <c r="F35" s="120">
        <v>0</v>
      </c>
      <c r="G35" s="121">
        <f t="shared" si="3"/>
        <v>300</v>
      </c>
      <c r="H35" s="123">
        <f t="shared" si="4"/>
        <v>100</v>
      </c>
      <c r="I35" s="123">
        <f t="shared" si="4"/>
        <v>0</v>
      </c>
      <c r="J35" s="123">
        <f t="shared" si="4"/>
        <v>0</v>
      </c>
      <c r="K35" s="123">
        <f t="shared" si="4"/>
        <v>0</v>
      </c>
      <c r="L35" s="122">
        <v>10.414960000000001</v>
      </c>
      <c r="M35" s="134">
        <f t="shared" si="7"/>
        <v>10.414960000000001</v>
      </c>
      <c r="N35" s="134">
        <f t="shared" si="7"/>
        <v>0</v>
      </c>
      <c r="O35" s="134">
        <f t="shared" si="7"/>
        <v>0</v>
      </c>
      <c r="P35" s="134">
        <f t="shared" si="7"/>
        <v>0</v>
      </c>
      <c r="Q35" s="122">
        <v>62.332000000000001</v>
      </c>
      <c r="R35" s="122">
        <v>15.321999999999999</v>
      </c>
      <c r="S35" s="122">
        <v>3.036</v>
      </c>
      <c r="T35" s="122">
        <v>13.632</v>
      </c>
      <c r="U35" s="122">
        <v>6.5960000000000001</v>
      </c>
      <c r="V35" s="122">
        <v>122.04998073744299</v>
      </c>
      <c r="W35" s="122">
        <v>17.355568556300501</v>
      </c>
      <c r="X35" s="122">
        <v>1.89981308442482</v>
      </c>
      <c r="Y35" s="122">
        <v>0.81215807947631502</v>
      </c>
      <c r="Z35" s="122">
        <v>7.37</v>
      </c>
      <c r="AA35" s="122">
        <f xml:space="preserve"> (AB35 *10)/Z35</f>
        <v>49.525101763907735</v>
      </c>
      <c r="AB35" s="122">
        <v>36.5</v>
      </c>
      <c r="AC35" s="124">
        <v>12.9</v>
      </c>
      <c r="AD35" s="124">
        <v>17.600000000000001</v>
      </c>
      <c r="AE35" s="124">
        <v>35.5</v>
      </c>
      <c r="AF35" s="124">
        <v>1.9</v>
      </c>
      <c r="AG35" s="124">
        <v>76.099999999999994</v>
      </c>
      <c r="AH35" s="124">
        <v>1.4</v>
      </c>
      <c r="AI35" s="121">
        <v>436</v>
      </c>
      <c r="AJ35" s="226">
        <v>0.01</v>
      </c>
    </row>
    <row r="36" spans="1:36" x14ac:dyDescent="0.2">
      <c r="A36" s="163" t="s">
        <v>817</v>
      </c>
      <c r="B36" s="162">
        <v>33</v>
      </c>
      <c r="C36" s="133">
        <v>300</v>
      </c>
      <c r="D36" s="133">
        <v>0</v>
      </c>
      <c r="E36" s="133">
        <v>0</v>
      </c>
      <c r="F36" s="120">
        <v>0</v>
      </c>
      <c r="G36" s="121">
        <f t="shared" si="3"/>
        <v>300</v>
      </c>
      <c r="H36" s="123">
        <f t="shared" si="4"/>
        <v>100</v>
      </c>
      <c r="I36" s="123">
        <f t="shared" si="4"/>
        <v>0</v>
      </c>
      <c r="J36" s="123">
        <f t="shared" si="4"/>
        <v>0</v>
      </c>
      <c r="K36" s="123">
        <f t="shared" si="4"/>
        <v>0</v>
      </c>
      <c r="L36" s="122">
        <v>16.162600000000001</v>
      </c>
      <c r="M36" s="134">
        <f t="shared" si="7"/>
        <v>16.162600000000001</v>
      </c>
      <c r="N36" s="134">
        <f t="shared" si="7"/>
        <v>0</v>
      </c>
      <c r="O36" s="134">
        <f t="shared" si="7"/>
        <v>0</v>
      </c>
      <c r="P36" s="134">
        <f>$L36*K36/100</f>
        <v>0</v>
      </c>
      <c r="Q36" s="122">
        <v>60.213999999999999</v>
      </c>
      <c r="R36" s="122">
        <v>19.777000000000001</v>
      </c>
      <c r="S36" s="122">
        <v>3.4940000000000002</v>
      </c>
      <c r="T36" s="122">
        <v>15.696999999999999</v>
      </c>
      <c r="U36" s="122">
        <v>6.9880000000000004</v>
      </c>
      <c r="V36" s="122">
        <v>24.479362170345901</v>
      </c>
      <c r="W36" s="122">
        <v>1.2751730763953599</v>
      </c>
      <c r="X36" s="135">
        <v>0.64</v>
      </c>
      <c r="Y36" s="135">
        <v>1.28</v>
      </c>
      <c r="Z36" s="122">
        <v>7.28</v>
      </c>
      <c r="AA36" s="122">
        <v>50.5</v>
      </c>
      <c r="AB36" s="122">
        <v>36.799999999999997</v>
      </c>
      <c r="AC36" s="124">
        <v>12.8</v>
      </c>
      <c r="AD36" s="124">
        <v>17.600000000000001</v>
      </c>
      <c r="AE36" s="124">
        <v>35</v>
      </c>
      <c r="AF36" s="124">
        <v>3.1</v>
      </c>
      <c r="AG36" s="124">
        <v>72.2</v>
      </c>
      <c r="AH36" s="124">
        <v>2.2999999999999998</v>
      </c>
      <c r="AI36" s="121">
        <v>445</v>
      </c>
      <c r="AJ36" s="226">
        <v>0.01</v>
      </c>
    </row>
    <row r="37" spans="1:36" x14ac:dyDescent="0.2">
      <c r="A37" s="163" t="s">
        <v>817</v>
      </c>
      <c r="B37" s="162">
        <v>34</v>
      </c>
      <c r="C37" s="133">
        <v>300</v>
      </c>
      <c r="D37" s="133">
        <v>0</v>
      </c>
      <c r="E37" s="133">
        <v>0</v>
      </c>
      <c r="F37" s="120">
        <v>0</v>
      </c>
      <c r="G37" s="121">
        <f t="shared" si="3"/>
        <v>300</v>
      </c>
      <c r="H37" s="123">
        <f t="shared" si="4"/>
        <v>100</v>
      </c>
      <c r="I37" s="123">
        <f t="shared" si="4"/>
        <v>0</v>
      </c>
      <c r="J37" s="123">
        <f t="shared" si="4"/>
        <v>0</v>
      </c>
      <c r="K37" s="123">
        <f t="shared" si="4"/>
        <v>0</v>
      </c>
      <c r="L37" s="122">
        <v>9.7453866666666684</v>
      </c>
      <c r="M37" s="134">
        <f t="shared" si="7"/>
        <v>9.7453866666666684</v>
      </c>
      <c r="N37" s="134">
        <f t="shared" si="7"/>
        <v>0</v>
      </c>
      <c r="O37" s="134">
        <f t="shared" si="7"/>
        <v>0</v>
      </c>
      <c r="P37" s="134">
        <f t="shared" si="7"/>
        <v>0</v>
      </c>
      <c r="Q37" s="122">
        <v>67.128</v>
      </c>
      <c r="R37" s="122">
        <v>21.759</v>
      </c>
      <c r="S37" s="122">
        <v>3.5990000000000002</v>
      </c>
      <c r="T37" s="122">
        <v>11.477</v>
      </c>
      <c r="U37" s="122">
        <v>7.2649999999999997</v>
      </c>
      <c r="V37" s="122">
        <v>31.608215610308299</v>
      </c>
      <c r="W37" s="122">
        <v>1.97435405753889</v>
      </c>
      <c r="X37" s="135">
        <v>0.64</v>
      </c>
      <c r="Y37" s="135">
        <v>1.28</v>
      </c>
      <c r="Z37" s="134">
        <v>9.6199999999999992</v>
      </c>
      <c r="AA37" s="122">
        <v>50.6</v>
      </c>
      <c r="AB37" s="122">
        <v>48.7</v>
      </c>
      <c r="AC37" s="124">
        <v>17</v>
      </c>
      <c r="AD37" s="124">
        <v>17.600000000000001</v>
      </c>
      <c r="AE37" s="124">
        <v>34.799999999999997</v>
      </c>
      <c r="AF37" s="124">
        <v>1.8</v>
      </c>
      <c r="AG37" s="124">
        <v>78.400000000000006</v>
      </c>
      <c r="AH37" s="124">
        <v>1.4</v>
      </c>
      <c r="AI37" s="138" t="s">
        <v>818</v>
      </c>
      <c r="AJ37" s="226">
        <v>0.01</v>
      </c>
    </row>
    <row r="38" spans="1:36" x14ac:dyDescent="0.2">
      <c r="A38" s="163" t="s">
        <v>817</v>
      </c>
      <c r="B38" s="162">
        <v>35</v>
      </c>
      <c r="C38" s="133">
        <v>294</v>
      </c>
      <c r="D38" s="133">
        <v>5</v>
      </c>
      <c r="E38" s="133">
        <v>1</v>
      </c>
      <c r="F38" s="120">
        <v>0</v>
      </c>
      <c r="G38" s="121">
        <f t="shared" si="3"/>
        <v>300</v>
      </c>
      <c r="H38" s="123">
        <f t="shared" si="4"/>
        <v>98</v>
      </c>
      <c r="I38" s="123">
        <f t="shared" si="4"/>
        <v>1.6666666666666667</v>
      </c>
      <c r="J38" s="123">
        <f t="shared" si="4"/>
        <v>0.33333333333333337</v>
      </c>
      <c r="K38" s="123">
        <f t="shared" si="4"/>
        <v>0</v>
      </c>
      <c r="L38" s="122">
        <v>17.784486666666666</v>
      </c>
      <c r="M38" s="134">
        <f t="shared" si="7"/>
        <v>17.428796933333334</v>
      </c>
      <c r="N38" s="134">
        <f t="shared" si="7"/>
        <v>0.29640811111111115</v>
      </c>
      <c r="O38" s="134">
        <f t="shared" si="7"/>
        <v>5.9281622222222226E-2</v>
      </c>
      <c r="P38" s="134">
        <f t="shared" si="7"/>
        <v>0</v>
      </c>
      <c r="Q38" s="122">
        <v>56.158999999999999</v>
      </c>
      <c r="R38" s="122">
        <v>17.606000000000002</v>
      </c>
      <c r="S38" s="122">
        <v>3.8439999999999999</v>
      </c>
      <c r="T38" s="122">
        <v>13.064</v>
      </c>
      <c r="U38" s="122">
        <v>7.3840000000000003</v>
      </c>
      <c r="V38" s="122">
        <v>62.0794369305817</v>
      </c>
      <c r="W38" s="122">
        <v>2.4842742244512701</v>
      </c>
      <c r="X38" s="135">
        <v>0.64</v>
      </c>
      <c r="Y38" s="135">
        <v>1.28</v>
      </c>
      <c r="Z38" s="143"/>
      <c r="AA38" s="143"/>
      <c r="AB38" s="143"/>
      <c r="AC38" s="148"/>
      <c r="AD38" s="148"/>
      <c r="AE38" s="148"/>
      <c r="AF38" s="148" t="s">
        <v>819</v>
      </c>
      <c r="AG38" s="148"/>
      <c r="AH38" s="148"/>
      <c r="AI38" s="141"/>
      <c r="AJ38" s="226">
        <v>0.01</v>
      </c>
    </row>
    <row r="39" spans="1:36" x14ac:dyDescent="0.2">
      <c r="A39" s="163" t="s">
        <v>817</v>
      </c>
      <c r="B39" s="162">
        <v>36</v>
      </c>
      <c r="C39" s="133">
        <v>299</v>
      </c>
      <c r="D39" s="133">
        <v>1</v>
      </c>
      <c r="E39" s="133">
        <v>0</v>
      </c>
      <c r="F39" s="120">
        <v>0</v>
      </c>
      <c r="G39" s="121">
        <f t="shared" si="3"/>
        <v>300</v>
      </c>
      <c r="H39" s="123">
        <f t="shared" si="4"/>
        <v>99.666666666666671</v>
      </c>
      <c r="I39" s="123">
        <f t="shared" si="4"/>
        <v>0.33333333333333337</v>
      </c>
      <c r="J39" s="123">
        <f t="shared" si="4"/>
        <v>0</v>
      </c>
      <c r="K39" s="123">
        <f t="shared" si="4"/>
        <v>0</v>
      </c>
      <c r="L39" s="122">
        <v>14.004773333333334</v>
      </c>
      <c r="M39" s="134">
        <f t="shared" si="7"/>
        <v>13.958090755555556</v>
      </c>
      <c r="N39" s="134">
        <f t="shared" si="7"/>
        <v>4.6682577777777789E-2</v>
      </c>
      <c r="O39" s="134">
        <f t="shared" si="7"/>
        <v>0</v>
      </c>
      <c r="P39" s="134">
        <f t="shared" si="7"/>
        <v>0</v>
      </c>
      <c r="Q39" s="122">
        <v>55.95</v>
      </c>
      <c r="R39" s="122">
        <v>17.788</v>
      </c>
      <c r="S39" s="122">
        <v>3.9940000000000002</v>
      </c>
      <c r="T39" s="122">
        <v>10.682</v>
      </c>
      <c r="U39" s="122">
        <v>7.0659999999999998</v>
      </c>
      <c r="V39" s="122">
        <v>43.406443869160903</v>
      </c>
      <c r="W39" s="122">
        <v>1.8258297671330499</v>
      </c>
      <c r="X39" s="122">
        <v>1.89981308442482</v>
      </c>
      <c r="Y39" s="135">
        <v>1.28</v>
      </c>
      <c r="Z39" s="149">
        <v>7.32</v>
      </c>
      <c r="AA39" s="122">
        <v>54.55</v>
      </c>
      <c r="AB39" s="149">
        <v>39.9</v>
      </c>
      <c r="AC39" s="124">
        <v>12.1</v>
      </c>
      <c r="AD39" s="139" t="s">
        <v>416</v>
      </c>
      <c r="AE39" s="139" t="s">
        <v>416</v>
      </c>
      <c r="AF39" s="124">
        <v>4.8</v>
      </c>
      <c r="AG39" s="124">
        <v>69.099999999999994</v>
      </c>
      <c r="AH39" s="124">
        <v>3.3</v>
      </c>
      <c r="AI39" s="121">
        <v>431</v>
      </c>
      <c r="AJ39" s="224">
        <v>0.14499999999999999</v>
      </c>
    </row>
    <row r="40" spans="1:36" x14ac:dyDescent="0.2">
      <c r="A40" s="163" t="s">
        <v>817</v>
      </c>
      <c r="B40" s="162">
        <v>37</v>
      </c>
      <c r="C40" s="133">
        <v>291</v>
      </c>
      <c r="D40" s="133">
        <v>8</v>
      </c>
      <c r="E40" s="133">
        <v>1</v>
      </c>
      <c r="F40" s="120">
        <v>0</v>
      </c>
      <c r="G40" s="137">
        <f t="shared" si="3"/>
        <v>300</v>
      </c>
      <c r="H40" s="147">
        <f t="shared" si="4"/>
        <v>97</v>
      </c>
      <c r="I40" s="147">
        <f t="shared" si="4"/>
        <v>2.666666666666667</v>
      </c>
      <c r="J40" s="147">
        <f t="shared" si="4"/>
        <v>0.33333333333333337</v>
      </c>
      <c r="K40" s="147">
        <f t="shared" si="4"/>
        <v>0</v>
      </c>
      <c r="L40" s="134">
        <v>9.2361733333333333</v>
      </c>
      <c r="M40" s="134">
        <f t="shared" si="7"/>
        <v>8.9590881333333332</v>
      </c>
      <c r="N40" s="134">
        <f t="shared" si="7"/>
        <v>0.24629795555555556</v>
      </c>
      <c r="O40" s="134">
        <f t="shared" si="7"/>
        <v>3.0787244444444445E-2</v>
      </c>
      <c r="P40" s="134">
        <f t="shared" si="7"/>
        <v>0</v>
      </c>
      <c r="Q40" s="122">
        <v>64.765000000000001</v>
      </c>
      <c r="R40" s="134">
        <v>21.675000000000001</v>
      </c>
      <c r="S40" s="134">
        <v>4.1449999999999996</v>
      </c>
      <c r="T40" s="134">
        <v>8.8149999999999995</v>
      </c>
      <c r="U40" s="134">
        <v>7.1870000000000003</v>
      </c>
      <c r="V40" s="122">
        <v>65.097233321948806</v>
      </c>
      <c r="W40" s="122">
        <v>5.2042402397302103</v>
      </c>
      <c r="X40" s="122">
        <v>2.0017478680996801</v>
      </c>
      <c r="Y40" s="135">
        <v>1.28</v>
      </c>
      <c r="Z40" s="122">
        <v>7.07</v>
      </c>
      <c r="AA40" s="122">
        <f xml:space="preserve"> (AB40 *10)/Z40</f>
        <v>47.100424328147099</v>
      </c>
      <c r="AB40" s="122">
        <v>33.299999999999997</v>
      </c>
      <c r="AC40" s="124">
        <v>11.9</v>
      </c>
      <c r="AD40" s="124">
        <v>16.8</v>
      </c>
      <c r="AE40" s="124">
        <v>35.700000000000003</v>
      </c>
      <c r="AF40" s="124">
        <v>3.2</v>
      </c>
      <c r="AG40" s="124">
        <v>72.8</v>
      </c>
      <c r="AH40" s="124">
        <v>2.4</v>
      </c>
      <c r="AI40" s="121">
        <v>415</v>
      </c>
      <c r="AJ40" s="226">
        <v>0.01</v>
      </c>
    </row>
    <row r="41" spans="1:36" x14ac:dyDescent="0.2">
      <c r="A41" s="163" t="s">
        <v>817</v>
      </c>
      <c r="B41" s="162">
        <v>38</v>
      </c>
      <c r="C41" s="133">
        <v>296</v>
      </c>
      <c r="D41" s="133">
        <v>4</v>
      </c>
      <c r="E41" s="133">
        <v>0</v>
      </c>
      <c r="F41" s="120">
        <v>0</v>
      </c>
      <c r="G41" s="121">
        <f t="shared" si="3"/>
        <v>300</v>
      </c>
      <c r="H41" s="123">
        <f t="shared" si="4"/>
        <v>98.666666666666671</v>
      </c>
      <c r="I41" s="123">
        <f t="shared" si="4"/>
        <v>1.3333333333333335</v>
      </c>
      <c r="J41" s="123">
        <f t="shared" si="4"/>
        <v>0</v>
      </c>
      <c r="K41" s="123">
        <f t="shared" si="4"/>
        <v>0</v>
      </c>
      <c r="L41" s="122">
        <v>5.9192533333333337</v>
      </c>
      <c r="M41" s="134">
        <f t="shared" si="7"/>
        <v>5.840329955555557</v>
      </c>
      <c r="N41" s="134">
        <f t="shared" si="7"/>
        <v>7.892337777777779E-2</v>
      </c>
      <c r="O41" s="134">
        <f t="shared" si="7"/>
        <v>0</v>
      </c>
      <c r="P41" s="134">
        <f t="shared" si="7"/>
        <v>0</v>
      </c>
      <c r="Q41" s="122">
        <v>61.34</v>
      </c>
      <c r="R41" s="122">
        <v>18.030999999999999</v>
      </c>
      <c r="S41" s="122">
        <v>4.3280000000000003</v>
      </c>
      <c r="T41" s="122">
        <v>13.037000000000001</v>
      </c>
      <c r="U41" s="122">
        <v>6.8920000000000003</v>
      </c>
      <c r="V41" s="122">
        <v>46.213940612464498</v>
      </c>
      <c r="W41" s="122">
        <v>4.3599012345777401</v>
      </c>
      <c r="X41" s="122">
        <v>3.0561367819953298</v>
      </c>
      <c r="Y41" s="135">
        <v>1.28</v>
      </c>
      <c r="Z41" s="122">
        <v>6.09</v>
      </c>
      <c r="AA41" s="122">
        <f xml:space="preserve"> (AB41 *10)/Z41</f>
        <v>47.290640394088669</v>
      </c>
      <c r="AB41" s="122">
        <v>28.8</v>
      </c>
      <c r="AC41" s="124">
        <v>10</v>
      </c>
      <c r="AD41" s="124">
        <v>16.399999999999999</v>
      </c>
      <c r="AE41" s="124">
        <v>34.6</v>
      </c>
      <c r="AF41" s="124">
        <v>3.8</v>
      </c>
      <c r="AG41" s="124">
        <v>85.2</v>
      </c>
      <c r="AH41" s="124">
        <v>3.2</v>
      </c>
      <c r="AI41" s="138" t="s">
        <v>820</v>
      </c>
      <c r="AJ41" s="226">
        <v>0.01</v>
      </c>
    </row>
    <row r="42" spans="1:36" x14ac:dyDescent="0.2">
      <c r="A42" s="163" t="s">
        <v>817</v>
      </c>
      <c r="B42" s="162">
        <v>39</v>
      </c>
      <c r="C42" s="133">
        <v>298</v>
      </c>
      <c r="D42" s="133">
        <v>2</v>
      </c>
      <c r="E42" s="133">
        <v>0</v>
      </c>
      <c r="F42" s="120">
        <v>0</v>
      </c>
      <c r="G42" s="121">
        <f t="shared" si="3"/>
        <v>300</v>
      </c>
      <c r="H42" s="123">
        <f t="shared" si="4"/>
        <v>99.333333333333329</v>
      </c>
      <c r="I42" s="123">
        <f t="shared" si="4"/>
        <v>0.66666666666666674</v>
      </c>
      <c r="J42" s="123">
        <f t="shared" si="4"/>
        <v>0</v>
      </c>
      <c r="K42" s="123">
        <f t="shared" si="4"/>
        <v>0</v>
      </c>
      <c r="L42" s="122">
        <v>13.624270000000001</v>
      </c>
      <c r="M42" s="134">
        <f t="shared" si="7"/>
        <v>13.533441533333335</v>
      </c>
      <c r="N42" s="134">
        <f t="shared" si="7"/>
        <v>9.0828466666666691E-2</v>
      </c>
      <c r="O42" s="134">
        <f t="shared" si="7"/>
        <v>0</v>
      </c>
      <c r="P42" s="134">
        <f t="shared" si="7"/>
        <v>0</v>
      </c>
      <c r="Q42" s="122">
        <v>88.965000000000003</v>
      </c>
      <c r="R42" s="122">
        <v>25.6</v>
      </c>
      <c r="S42" s="122">
        <v>4.2190000000000003</v>
      </c>
      <c r="T42" s="122">
        <v>23.106999999999999</v>
      </c>
      <c r="U42" s="122">
        <v>7.3070000000000004</v>
      </c>
      <c r="V42" s="122">
        <v>62.856662168192699</v>
      </c>
      <c r="W42" s="122">
        <v>2.9140225594170399</v>
      </c>
      <c r="X42" s="122">
        <v>2.8955254967011101</v>
      </c>
      <c r="Y42" s="135">
        <v>1.28</v>
      </c>
      <c r="Z42" s="143"/>
      <c r="AA42" s="143"/>
      <c r="AB42" s="143"/>
      <c r="AC42" s="148"/>
      <c r="AD42" s="148"/>
      <c r="AE42" s="148"/>
      <c r="AF42" s="148" t="s">
        <v>819</v>
      </c>
      <c r="AG42" s="148"/>
      <c r="AH42" s="148"/>
      <c r="AI42" s="141"/>
      <c r="AJ42" s="226">
        <v>0.01</v>
      </c>
    </row>
    <row r="43" spans="1:36" x14ac:dyDescent="0.2">
      <c r="A43" s="163" t="s">
        <v>817</v>
      </c>
      <c r="B43" s="162">
        <v>40</v>
      </c>
      <c r="C43" s="120">
        <v>287</v>
      </c>
      <c r="D43" s="120">
        <v>12</v>
      </c>
      <c r="E43" s="120">
        <v>1</v>
      </c>
      <c r="F43" s="120">
        <v>0</v>
      </c>
      <c r="G43" s="121">
        <f t="shared" si="3"/>
        <v>300</v>
      </c>
      <c r="H43" s="123">
        <f t="shared" si="4"/>
        <v>95.666666666666671</v>
      </c>
      <c r="I43" s="123">
        <f t="shared" si="4"/>
        <v>4</v>
      </c>
      <c r="J43" s="123">
        <f t="shared" si="4"/>
        <v>0.33333333333333337</v>
      </c>
      <c r="K43" s="123">
        <f t="shared" si="4"/>
        <v>0</v>
      </c>
      <c r="L43" s="122">
        <v>5.8447000000000005</v>
      </c>
      <c r="M43" s="134">
        <f t="shared" si="7"/>
        <v>5.5914296666666674</v>
      </c>
      <c r="N43" s="134">
        <f t="shared" si="7"/>
        <v>0.23378800000000002</v>
      </c>
      <c r="O43" s="134">
        <f t="shared" si="7"/>
        <v>1.9482333333333338E-2</v>
      </c>
      <c r="P43" s="134">
        <f t="shared" si="7"/>
        <v>0</v>
      </c>
      <c r="Q43" s="122">
        <v>106.029</v>
      </c>
      <c r="R43" s="122">
        <v>32.561</v>
      </c>
      <c r="S43" s="122">
        <v>2.746</v>
      </c>
      <c r="T43" s="122">
        <v>13.997</v>
      </c>
      <c r="U43" s="122">
        <v>7.2140000000000004</v>
      </c>
      <c r="V43" s="122">
        <v>55.154876332246303</v>
      </c>
      <c r="W43" s="122">
        <v>3.81390068025028</v>
      </c>
      <c r="X43" s="122">
        <v>1.32124719844642</v>
      </c>
      <c r="Y43" s="135">
        <v>1.28</v>
      </c>
      <c r="Z43" s="122">
        <v>6.95</v>
      </c>
      <c r="AA43" s="122">
        <f xml:space="preserve"> (AB43 *10)/Z43</f>
        <v>47.913669064748198</v>
      </c>
      <c r="AB43" s="122">
        <v>33.299999999999997</v>
      </c>
      <c r="AC43" s="124">
        <v>11.6</v>
      </c>
      <c r="AD43" s="124">
        <v>16.7</v>
      </c>
      <c r="AE43" s="124">
        <v>34.799999999999997</v>
      </c>
      <c r="AF43" s="124">
        <v>4.7</v>
      </c>
      <c r="AG43" s="124">
        <v>76.8</v>
      </c>
      <c r="AH43" s="124">
        <v>3.6</v>
      </c>
      <c r="AI43" s="121">
        <v>332</v>
      </c>
      <c r="AJ43" s="226">
        <v>0.01</v>
      </c>
    </row>
    <row r="44" spans="1:36" x14ac:dyDescent="0.2">
      <c r="A44" s="161" t="s">
        <v>821</v>
      </c>
      <c r="B44" s="162">
        <v>41</v>
      </c>
      <c r="C44" s="133">
        <v>295</v>
      </c>
      <c r="D44" s="133">
        <v>5</v>
      </c>
      <c r="E44" s="133">
        <v>0</v>
      </c>
      <c r="F44" s="120">
        <v>0</v>
      </c>
      <c r="G44" s="121">
        <f t="shared" si="3"/>
        <v>300</v>
      </c>
      <c r="H44" s="123">
        <f t="shared" si="4"/>
        <v>98.333333333333329</v>
      </c>
      <c r="I44" s="123">
        <f t="shared" si="4"/>
        <v>1.6666666666666667</v>
      </c>
      <c r="J44" s="123">
        <f t="shared" si="4"/>
        <v>0</v>
      </c>
      <c r="K44" s="123">
        <f t="shared" si="4"/>
        <v>0</v>
      </c>
      <c r="L44" s="122">
        <v>4.2917399999999999</v>
      </c>
      <c r="M44" s="134">
        <f t="shared" si="7"/>
        <v>4.2202109999999999</v>
      </c>
      <c r="N44" s="134">
        <f t="shared" si="7"/>
        <v>7.1528999999999995E-2</v>
      </c>
      <c r="O44" s="134">
        <f t="shared" si="7"/>
        <v>0</v>
      </c>
      <c r="P44" s="134">
        <f t="shared" si="7"/>
        <v>0</v>
      </c>
      <c r="Q44" s="122">
        <v>61.451999999999998</v>
      </c>
      <c r="R44" s="122">
        <v>16.763999999999999</v>
      </c>
      <c r="S44" s="122">
        <v>3.1629999999999998</v>
      </c>
      <c r="T44" s="122">
        <v>10.582000000000001</v>
      </c>
      <c r="U44" s="122">
        <v>6.9880000000000004</v>
      </c>
      <c r="V44" s="122">
        <v>36.411706629792803</v>
      </c>
      <c r="W44" s="135">
        <v>0.64</v>
      </c>
      <c r="X44" s="135">
        <v>0.64</v>
      </c>
      <c r="Y44" s="135">
        <v>1.28</v>
      </c>
      <c r="Z44" s="122">
        <v>3.35</v>
      </c>
      <c r="AA44" s="122">
        <f xml:space="preserve"> (AB44 *10)/Z44</f>
        <v>47.164179104477611</v>
      </c>
      <c r="AB44" s="122">
        <v>15.8</v>
      </c>
      <c r="AC44" s="124">
        <v>5.5</v>
      </c>
      <c r="AD44" s="124">
        <v>16.5</v>
      </c>
      <c r="AE44" s="124">
        <v>35</v>
      </c>
      <c r="AF44" s="124">
        <v>1</v>
      </c>
      <c r="AG44" s="124">
        <v>65.599999999999994</v>
      </c>
      <c r="AH44" s="124">
        <v>0.7</v>
      </c>
      <c r="AI44" s="121">
        <v>217</v>
      </c>
      <c r="AJ44" s="226">
        <v>0.01</v>
      </c>
    </row>
    <row r="45" spans="1:36" x14ac:dyDescent="0.2">
      <c r="A45" s="161" t="s">
        <v>821</v>
      </c>
      <c r="B45" s="162">
        <v>42</v>
      </c>
      <c r="C45" s="133">
        <v>299</v>
      </c>
      <c r="D45" s="133">
        <v>1</v>
      </c>
      <c r="E45" s="133">
        <v>0</v>
      </c>
      <c r="F45" s="120">
        <v>0</v>
      </c>
      <c r="G45" s="121">
        <f t="shared" si="3"/>
        <v>300</v>
      </c>
      <c r="H45" s="123">
        <f t="shared" si="4"/>
        <v>99.666666666666671</v>
      </c>
      <c r="I45" s="123">
        <f t="shared" si="4"/>
        <v>0.33333333333333337</v>
      </c>
      <c r="J45" s="123">
        <f t="shared" si="4"/>
        <v>0</v>
      </c>
      <c r="K45" s="123">
        <f t="shared" si="4"/>
        <v>0</v>
      </c>
      <c r="L45" s="122">
        <v>5.8770533333333344</v>
      </c>
      <c r="M45" s="134">
        <f t="shared" si="7"/>
        <v>5.857463155555557</v>
      </c>
      <c r="N45" s="134">
        <f t="shared" si="7"/>
        <v>1.9590177777777783E-2</v>
      </c>
      <c r="O45" s="134">
        <f t="shared" si="7"/>
        <v>0</v>
      </c>
      <c r="P45" s="134">
        <f t="shared" si="7"/>
        <v>0</v>
      </c>
      <c r="Q45" s="122">
        <v>75.903999999999996</v>
      </c>
      <c r="R45" s="122">
        <v>19.148</v>
      </c>
      <c r="S45" s="122">
        <v>3.4689999999999999</v>
      </c>
      <c r="T45" s="122">
        <v>19.850000000000001</v>
      </c>
      <c r="U45" s="122">
        <v>7.4249999999999998</v>
      </c>
      <c r="V45" s="122">
        <v>46.213940612464498</v>
      </c>
      <c r="W45" s="135">
        <v>0.64</v>
      </c>
      <c r="X45" s="135">
        <v>0.64</v>
      </c>
      <c r="Y45" s="135">
        <v>1.28</v>
      </c>
      <c r="Z45" s="122">
        <v>8.98</v>
      </c>
      <c r="AA45" s="122">
        <v>48.79</v>
      </c>
      <c r="AB45" s="122">
        <v>43.8</v>
      </c>
      <c r="AC45" s="124">
        <v>15.3</v>
      </c>
      <c r="AD45" s="124">
        <v>17</v>
      </c>
      <c r="AE45" s="124">
        <v>34.9</v>
      </c>
      <c r="AF45" s="124">
        <v>1.6</v>
      </c>
      <c r="AG45" s="124">
        <v>64.599999999999994</v>
      </c>
      <c r="AH45" s="124">
        <v>1</v>
      </c>
      <c r="AI45" s="121">
        <v>228</v>
      </c>
      <c r="AJ45" s="224">
        <v>0.18</v>
      </c>
    </row>
    <row r="46" spans="1:36" x14ac:dyDescent="0.2">
      <c r="A46" s="161" t="s">
        <v>821</v>
      </c>
      <c r="B46" s="162">
        <v>43</v>
      </c>
      <c r="C46" s="133">
        <v>300</v>
      </c>
      <c r="D46" s="133">
        <v>0</v>
      </c>
      <c r="E46" s="133">
        <v>0</v>
      </c>
      <c r="F46" s="120">
        <v>0</v>
      </c>
      <c r="G46" s="121">
        <f t="shared" si="3"/>
        <v>300</v>
      </c>
      <c r="H46" s="123">
        <f t="shared" si="4"/>
        <v>100</v>
      </c>
      <c r="I46" s="123">
        <f t="shared" si="4"/>
        <v>0</v>
      </c>
      <c r="J46" s="123">
        <f t="shared" si="4"/>
        <v>0</v>
      </c>
      <c r="K46" s="123">
        <f t="shared" si="4"/>
        <v>0</v>
      </c>
      <c r="L46" s="122">
        <v>8.0369900000000012</v>
      </c>
      <c r="M46" s="134">
        <f t="shared" si="7"/>
        <v>8.0369900000000012</v>
      </c>
      <c r="N46" s="134">
        <f t="shared" si="7"/>
        <v>0</v>
      </c>
      <c r="O46" s="134">
        <f t="shared" si="7"/>
        <v>0</v>
      </c>
      <c r="P46" s="134">
        <f t="shared" si="7"/>
        <v>0</v>
      </c>
      <c r="Q46" s="122">
        <v>69.158000000000001</v>
      </c>
      <c r="R46" s="122">
        <v>16.666</v>
      </c>
      <c r="S46" s="122">
        <v>3.45</v>
      </c>
      <c r="T46" s="122">
        <v>11.878</v>
      </c>
      <c r="U46" s="122">
        <v>7.2</v>
      </c>
      <c r="V46" s="122">
        <v>43.406443869160903</v>
      </c>
      <c r="W46" s="122">
        <v>1.97435405753889</v>
      </c>
      <c r="X46" s="135">
        <v>0.64</v>
      </c>
      <c r="Y46" s="135">
        <v>1.28</v>
      </c>
      <c r="Z46" s="143"/>
      <c r="AA46" s="143"/>
      <c r="AB46" s="143"/>
      <c r="AC46" s="148"/>
      <c r="AD46" s="148"/>
      <c r="AE46" s="148"/>
      <c r="AF46" s="148" t="s">
        <v>819</v>
      </c>
      <c r="AG46" s="148"/>
      <c r="AH46" s="148"/>
      <c r="AI46" s="141"/>
      <c r="AJ46" s="224">
        <v>1.7000000000000001E-2</v>
      </c>
    </row>
    <row r="47" spans="1:36" x14ac:dyDescent="0.2">
      <c r="A47" s="161" t="s">
        <v>821</v>
      </c>
      <c r="B47" s="162">
        <v>44</v>
      </c>
      <c r="C47" s="133">
        <v>299</v>
      </c>
      <c r="D47" s="133">
        <v>1</v>
      </c>
      <c r="E47" s="133">
        <v>0</v>
      </c>
      <c r="F47" s="120">
        <v>0</v>
      </c>
      <c r="G47" s="121">
        <f t="shared" si="3"/>
        <v>300</v>
      </c>
      <c r="H47" s="123">
        <f t="shared" si="4"/>
        <v>99.666666666666671</v>
      </c>
      <c r="I47" s="123">
        <f t="shared" si="4"/>
        <v>0.33333333333333337</v>
      </c>
      <c r="J47" s="123">
        <f t="shared" si="4"/>
        <v>0</v>
      </c>
      <c r="K47" s="123">
        <f t="shared" si="4"/>
        <v>0</v>
      </c>
      <c r="L47" s="122">
        <v>11.398220000000002</v>
      </c>
      <c r="M47" s="134">
        <f t="shared" si="7"/>
        <v>11.360225933333336</v>
      </c>
      <c r="N47" s="134">
        <f t="shared" si="7"/>
        <v>3.799406666666668E-2</v>
      </c>
      <c r="O47" s="134">
        <f t="shared" si="7"/>
        <v>0</v>
      </c>
      <c r="P47" s="134">
        <f t="shared" si="7"/>
        <v>0</v>
      </c>
      <c r="Q47" s="122">
        <v>71.459000000000003</v>
      </c>
      <c r="R47" s="122">
        <v>15.358000000000001</v>
      </c>
      <c r="S47" s="122">
        <v>3.6749999999999998</v>
      </c>
      <c r="T47" s="122">
        <v>11.593</v>
      </c>
      <c r="U47" s="122">
        <v>7.1440000000000001</v>
      </c>
      <c r="V47" s="122">
        <v>51.038172740451301</v>
      </c>
      <c r="W47" s="122">
        <v>2.1126618131425099</v>
      </c>
      <c r="X47" s="122">
        <v>0.65040130421934805</v>
      </c>
      <c r="Y47" s="135">
        <v>1.28</v>
      </c>
      <c r="Z47" s="122">
        <v>7.21</v>
      </c>
      <c r="AA47" s="122">
        <v>49.09</v>
      </c>
      <c r="AB47" s="122">
        <v>35.4</v>
      </c>
      <c r="AC47" s="124">
        <v>12.2</v>
      </c>
      <c r="AD47" s="124">
        <v>16.899999999999999</v>
      </c>
      <c r="AE47" s="124">
        <v>34.4</v>
      </c>
      <c r="AF47" s="124">
        <v>2.2000000000000002</v>
      </c>
      <c r="AG47" s="124">
        <v>69.400000000000006</v>
      </c>
      <c r="AH47" s="124">
        <v>1.6</v>
      </c>
      <c r="AI47" s="121">
        <v>629</v>
      </c>
      <c r="AJ47" s="226">
        <v>0.01</v>
      </c>
    </row>
    <row r="48" spans="1:36" x14ac:dyDescent="0.2">
      <c r="A48" s="161" t="s">
        <v>821</v>
      </c>
      <c r="B48" s="162">
        <v>45</v>
      </c>
      <c r="C48" s="133">
        <v>299</v>
      </c>
      <c r="D48" s="133">
        <v>1</v>
      </c>
      <c r="E48" s="133">
        <v>0</v>
      </c>
      <c r="F48" s="120">
        <v>0</v>
      </c>
      <c r="G48" s="121">
        <f t="shared" si="3"/>
        <v>300</v>
      </c>
      <c r="H48" s="123">
        <f t="shared" si="4"/>
        <v>99.666666666666671</v>
      </c>
      <c r="I48" s="123">
        <f t="shared" si="4"/>
        <v>0.33333333333333337</v>
      </c>
      <c r="J48" s="123">
        <f t="shared" si="4"/>
        <v>0</v>
      </c>
      <c r="K48" s="123">
        <f t="shared" si="4"/>
        <v>0</v>
      </c>
      <c r="L48" s="122">
        <v>7.3076333333333343</v>
      </c>
      <c r="M48" s="134">
        <f t="shared" si="7"/>
        <v>7.2832745555555576</v>
      </c>
      <c r="N48" s="134">
        <f t="shared" si="7"/>
        <v>2.4358777777777781E-2</v>
      </c>
      <c r="O48" s="134">
        <f t="shared" si="7"/>
        <v>0</v>
      </c>
      <c r="P48" s="134">
        <f t="shared" si="7"/>
        <v>0</v>
      </c>
      <c r="Q48" s="122">
        <v>85.655000000000001</v>
      </c>
      <c r="R48" s="122">
        <v>21.358000000000001</v>
      </c>
      <c r="S48" s="122">
        <v>3.86</v>
      </c>
      <c r="T48" s="122">
        <v>12.685</v>
      </c>
      <c r="U48" s="122">
        <v>7.1959999999999997</v>
      </c>
      <c r="V48" s="122">
        <v>46.213940612464498</v>
      </c>
      <c r="W48" s="122">
        <v>3.1100630332396202</v>
      </c>
      <c r="X48" s="122">
        <v>1.1832506496911801</v>
      </c>
      <c r="Y48" s="135">
        <v>1.28</v>
      </c>
      <c r="Z48" s="122">
        <v>6.33</v>
      </c>
      <c r="AA48" s="122">
        <v>48.66</v>
      </c>
      <c r="AB48" s="122">
        <v>30.8</v>
      </c>
      <c r="AC48" s="124">
        <v>11.1</v>
      </c>
      <c r="AD48" s="124">
        <v>17.600000000000001</v>
      </c>
      <c r="AE48" s="124">
        <v>36.1</v>
      </c>
      <c r="AF48" s="124">
        <v>2.2000000000000002</v>
      </c>
      <c r="AG48" s="124">
        <v>62.3</v>
      </c>
      <c r="AH48" s="124">
        <v>1.4</v>
      </c>
      <c r="AI48" s="121">
        <v>389</v>
      </c>
      <c r="AJ48" s="226">
        <v>0.01</v>
      </c>
    </row>
    <row r="49" spans="1:41" x14ac:dyDescent="0.2">
      <c r="A49" s="161" t="s">
        <v>821</v>
      </c>
      <c r="B49" s="162">
        <v>46</v>
      </c>
      <c r="C49" s="133">
        <v>300</v>
      </c>
      <c r="D49" s="133">
        <v>0</v>
      </c>
      <c r="E49" s="133">
        <v>0</v>
      </c>
      <c r="F49" s="120">
        <v>0</v>
      </c>
      <c r="G49" s="121">
        <f t="shared" si="3"/>
        <v>300</v>
      </c>
      <c r="H49" s="123">
        <f t="shared" si="4"/>
        <v>100</v>
      </c>
      <c r="I49" s="123">
        <f t="shared" si="4"/>
        <v>0</v>
      </c>
      <c r="J49" s="123">
        <f t="shared" si="4"/>
        <v>0</v>
      </c>
      <c r="K49" s="123">
        <f t="shared" si="4"/>
        <v>0</v>
      </c>
      <c r="L49" s="122">
        <v>9.2741533333333344</v>
      </c>
      <c r="M49" s="134">
        <f t="shared" si="7"/>
        <v>9.2741533333333344</v>
      </c>
      <c r="N49" s="134">
        <f t="shared" si="7"/>
        <v>0</v>
      </c>
      <c r="O49" s="134">
        <f t="shared" si="7"/>
        <v>0</v>
      </c>
      <c r="P49" s="134">
        <f t="shared" si="7"/>
        <v>0</v>
      </c>
      <c r="Q49" s="122">
        <v>66.772000000000006</v>
      </c>
      <c r="R49" s="122">
        <v>20.143000000000001</v>
      </c>
      <c r="S49" s="122">
        <v>4.0460000000000003</v>
      </c>
      <c r="T49" s="122">
        <v>11.648999999999999</v>
      </c>
      <c r="U49" s="122">
        <v>7.0490000000000004</v>
      </c>
      <c r="V49" s="122">
        <v>53.167412147646601</v>
      </c>
      <c r="W49" s="122">
        <v>3.4754761514524599</v>
      </c>
      <c r="X49" s="122">
        <v>3.0561367819953298</v>
      </c>
      <c r="Y49" s="135">
        <v>1.28</v>
      </c>
      <c r="Z49" s="122">
        <v>7.25</v>
      </c>
      <c r="AA49" s="122">
        <v>47.59</v>
      </c>
      <c r="AB49" s="122">
        <v>34.4</v>
      </c>
      <c r="AC49" s="124">
        <v>12.4</v>
      </c>
      <c r="AD49" s="124">
        <v>17.100000000000001</v>
      </c>
      <c r="AE49" s="124">
        <v>35.9</v>
      </c>
      <c r="AF49" s="124">
        <v>1.7</v>
      </c>
      <c r="AG49" s="124">
        <v>69.5</v>
      </c>
      <c r="AH49" s="124">
        <v>1.2</v>
      </c>
      <c r="AI49" s="121">
        <v>259</v>
      </c>
      <c r="AJ49" s="226">
        <v>0.01</v>
      </c>
    </row>
    <row r="50" spans="1:41" x14ac:dyDescent="0.2">
      <c r="A50" s="161" t="s">
        <v>821</v>
      </c>
      <c r="B50" s="162">
        <v>47</v>
      </c>
      <c r="C50" s="133">
        <v>298</v>
      </c>
      <c r="D50" s="133">
        <v>1</v>
      </c>
      <c r="E50" s="133">
        <v>1</v>
      </c>
      <c r="F50" s="120">
        <v>0</v>
      </c>
      <c r="G50" s="121">
        <f t="shared" si="3"/>
        <v>300</v>
      </c>
      <c r="H50" s="123">
        <f t="shared" si="4"/>
        <v>99.333333333333329</v>
      </c>
      <c r="I50" s="123">
        <f t="shared" si="4"/>
        <v>0.33333333333333337</v>
      </c>
      <c r="J50" s="123">
        <f t="shared" si="4"/>
        <v>0.33333333333333337</v>
      </c>
      <c r="K50" s="123">
        <f t="shared" si="4"/>
        <v>0</v>
      </c>
      <c r="L50" s="122">
        <v>9.72499</v>
      </c>
      <c r="M50" s="134">
        <f t="shared" si="7"/>
        <v>9.6601567333333325</v>
      </c>
      <c r="N50" s="134">
        <f t="shared" si="7"/>
        <v>3.241663333333334E-2</v>
      </c>
      <c r="O50" s="134">
        <f t="shared" si="7"/>
        <v>3.241663333333334E-2</v>
      </c>
      <c r="P50" s="134">
        <f t="shared" si="7"/>
        <v>0</v>
      </c>
      <c r="Q50" s="122">
        <v>58.188000000000002</v>
      </c>
      <c r="R50" s="122">
        <v>14.56</v>
      </c>
      <c r="S50" s="122">
        <v>4.1609999999999996</v>
      </c>
      <c r="T50" s="122">
        <v>9.6389999999999993</v>
      </c>
      <c r="U50" s="122">
        <v>7.1310000000000002</v>
      </c>
      <c r="V50" s="122">
        <v>51.038172740451301</v>
      </c>
      <c r="W50" s="122">
        <v>5.2707521225457503</v>
      </c>
      <c r="X50" s="122">
        <v>2.3819311345546001</v>
      </c>
      <c r="Y50" s="135">
        <v>1.28</v>
      </c>
      <c r="Z50" s="122">
        <v>8.99</v>
      </c>
      <c r="AA50" s="122">
        <v>49.45</v>
      </c>
      <c r="AB50" s="122">
        <v>44.5</v>
      </c>
      <c r="AC50" s="124">
        <v>15.6</v>
      </c>
      <c r="AD50" s="124">
        <v>17.399999999999999</v>
      </c>
      <c r="AE50" s="124">
        <v>35.1</v>
      </c>
      <c r="AF50" s="124">
        <v>2.6</v>
      </c>
      <c r="AG50" s="124">
        <v>74.8</v>
      </c>
      <c r="AH50" s="124">
        <v>1.9</v>
      </c>
      <c r="AI50" s="121">
        <v>500</v>
      </c>
      <c r="AJ50" s="226">
        <v>0.01</v>
      </c>
    </row>
    <row r="51" spans="1:41" x14ac:dyDescent="0.2">
      <c r="A51" s="161" t="s">
        <v>821</v>
      </c>
      <c r="B51" s="162">
        <v>48</v>
      </c>
      <c r="C51" s="120">
        <v>298</v>
      </c>
      <c r="D51" s="120">
        <v>2</v>
      </c>
      <c r="E51" s="133">
        <v>0</v>
      </c>
      <c r="F51" s="120">
        <v>0</v>
      </c>
      <c r="G51" s="121">
        <f t="shared" si="3"/>
        <v>300</v>
      </c>
      <c r="H51" s="123">
        <f t="shared" si="4"/>
        <v>99.333333333333329</v>
      </c>
      <c r="I51" s="123">
        <f t="shared" si="4"/>
        <v>0.66666666666666674</v>
      </c>
      <c r="J51" s="123">
        <f t="shared" si="4"/>
        <v>0</v>
      </c>
      <c r="K51" s="123">
        <f t="shared" si="4"/>
        <v>0</v>
      </c>
      <c r="L51" s="122">
        <v>9.9929600000000001</v>
      </c>
      <c r="M51" s="134">
        <f t="shared" si="7"/>
        <v>9.9263402666666654</v>
      </c>
      <c r="N51" s="134">
        <f t="shared" si="7"/>
        <v>6.6619733333333334E-2</v>
      </c>
      <c r="O51" s="134">
        <f t="shared" si="7"/>
        <v>0</v>
      </c>
      <c r="P51" s="134">
        <f t="shared" si="7"/>
        <v>0</v>
      </c>
      <c r="Q51" s="122">
        <v>74.762</v>
      </c>
      <c r="R51" s="122">
        <v>18.218</v>
      </c>
      <c r="S51" s="122">
        <v>3.9580000000000002</v>
      </c>
      <c r="T51" s="122">
        <v>9.0150000000000006</v>
      </c>
      <c r="U51" s="122">
        <v>7.0819999999999999</v>
      </c>
      <c r="V51" s="122">
        <v>48.735371097080503</v>
      </c>
      <c r="W51" s="122">
        <v>3.64757386094827</v>
      </c>
      <c r="X51" s="122">
        <v>3.3654420717240399</v>
      </c>
      <c r="Y51" s="135">
        <v>1.28</v>
      </c>
      <c r="Z51" s="122">
        <v>7.69</v>
      </c>
      <c r="AA51" s="122">
        <v>48.11</v>
      </c>
      <c r="AB51" s="122">
        <v>37</v>
      </c>
      <c r="AC51" s="124">
        <v>13</v>
      </c>
      <c r="AD51" s="124">
        <v>16.899999999999999</v>
      </c>
      <c r="AE51" s="124">
        <v>35.1</v>
      </c>
      <c r="AF51" s="124">
        <v>2.1</v>
      </c>
      <c r="AG51" s="124">
        <v>74.099999999999994</v>
      </c>
      <c r="AH51" s="124">
        <v>1.6</v>
      </c>
      <c r="AI51" s="121">
        <v>474</v>
      </c>
      <c r="AJ51" s="224">
        <v>3.2000000000000001E-2</v>
      </c>
    </row>
    <row r="52" spans="1:41" x14ac:dyDescent="0.2">
      <c r="A52" s="161" t="s">
        <v>822</v>
      </c>
      <c r="B52" s="133">
        <v>49</v>
      </c>
      <c r="C52" s="120">
        <v>295</v>
      </c>
      <c r="D52" s="120">
        <v>4</v>
      </c>
      <c r="E52" s="133">
        <v>1</v>
      </c>
      <c r="F52" s="120">
        <v>0</v>
      </c>
      <c r="G52" s="121">
        <f t="shared" si="3"/>
        <v>300</v>
      </c>
      <c r="H52" s="123">
        <f t="shared" ref="H52:K67" si="8">(C52/300)*100</f>
        <v>98.333333333333329</v>
      </c>
      <c r="I52" s="123">
        <f t="shared" si="8"/>
        <v>1.3333333333333335</v>
      </c>
      <c r="J52" s="123">
        <f t="shared" si="8"/>
        <v>0.33333333333333337</v>
      </c>
      <c r="K52" s="123">
        <f t="shared" si="8"/>
        <v>0</v>
      </c>
      <c r="L52" s="122">
        <v>12.946960000000001</v>
      </c>
      <c r="M52" s="134">
        <f t="shared" ref="M52:P67" si="9">$L52*H52/100</f>
        <v>12.731177333333333</v>
      </c>
      <c r="N52" s="134">
        <f t="shared" si="9"/>
        <v>0.17262613333333338</v>
      </c>
      <c r="O52" s="134">
        <f t="shared" si="9"/>
        <v>4.3156533333333344E-2</v>
      </c>
      <c r="P52" s="134">
        <f t="shared" si="9"/>
        <v>0</v>
      </c>
      <c r="Q52" s="122">
        <v>33.765999999999998</v>
      </c>
      <c r="R52" s="122">
        <v>12.12</v>
      </c>
      <c r="S52" s="122">
        <v>3.6760000000000002</v>
      </c>
      <c r="T52" s="122">
        <v>10.102</v>
      </c>
      <c r="U52" s="122">
        <v>6.4569999999999999</v>
      </c>
      <c r="V52" s="122">
        <v>74.197615715918801</v>
      </c>
      <c r="W52" s="122">
        <v>7.0935538609627997</v>
      </c>
      <c r="X52" s="135">
        <v>0.64</v>
      </c>
      <c r="Y52" s="135">
        <v>1.28</v>
      </c>
      <c r="Z52" s="122">
        <v>7.23</v>
      </c>
      <c r="AA52" s="122">
        <f xml:space="preserve"> (AB52 *10)/Z52</f>
        <v>47.441217150760714</v>
      </c>
      <c r="AB52" s="122">
        <v>34.299999999999997</v>
      </c>
      <c r="AC52" s="124">
        <v>12.3</v>
      </c>
      <c r="AD52" s="124">
        <v>17.100000000000001</v>
      </c>
      <c r="AE52" s="124">
        <v>36.1</v>
      </c>
      <c r="AF52" s="124">
        <v>4.5999999999999996</v>
      </c>
      <c r="AG52" s="124">
        <v>80.8</v>
      </c>
      <c r="AH52" s="124">
        <v>3.7</v>
      </c>
      <c r="AI52" s="121">
        <v>394</v>
      </c>
      <c r="AJ52" s="224">
        <v>0.14399999999999999</v>
      </c>
    </row>
    <row r="53" spans="1:41" x14ac:dyDescent="0.2">
      <c r="A53" s="161" t="s">
        <v>822</v>
      </c>
      <c r="B53" s="162">
        <v>50</v>
      </c>
      <c r="C53" s="120">
        <v>298</v>
      </c>
      <c r="D53" s="120">
        <v>2</v>
      </c>
      <c r="E53" s="133">
        <v>0</v>
      </c>
      <c r="F53" s="120">
        <v>0</v>
      </c>
      <c r="G53" s="121">
        <f t="shared" si="3"/>
        <v>300</v>
      </c>
      <c r="H53" s="123">
        <f t="shared" si="8"/>
        <v>99.333333333333329</v>
      </c>
      <c r="I53" s="123">
        <f t="shared" si="8"/>
        <v>0.66666666666666674</v>
      </c>
      <c r="J53" s="123">
        <f t="shared" si="8"/>
        <v>0</v>
      </c>
      <c r="K53" s="123">
        <f t="shared" si="8"/>
        <v>0</v>
      </c>
      <c r="L53" s="122">
        <v>9.2945499999999992</v>
      </c>
      <c r="M53" s="134">
        <f t="shared" si="9"/>
        <v>9.232586333333332</v>
      </c>
      <c r="N53" s="134">
        <f t="shared" si="9"/>
        <v>6.1963666666666667E-2</v>
      </c>
      <c r="O53" s="134">
        <f t="shared" si="9"/>
        <v>0</v>
      </c>
      <c r="P53" s="134">
        <f t="shared" si="9"/>
        <v>0</v>
      </c>
      <c r="Q53" s="122">
        <v>95.442999999999998</v>
      </c>
      <c r="R53" s="122">
        <v>33.17</v>
      </c>
      <c r="S53" s="122">
        <v>3.71</v>
      </c>
      <c r="T53" s="122">
        <v>15.077</v>
      </c>
      <c r="U53" s="122">
        <v>6.6</v>
      </c>
      <c r="V53" s="122">
        <v>73.006304430940006</v>
      </c>
      <c r="W53" s="122">
        <v>9.1729298391342091</v>
      </c>
      <c r="X53" s="135">
        <v>0.64</v>
      </c>
      <c r="Y53" s="135">
        <v>1.28</v>
      </c>
      <c r="Z53" s="122">
        <v>6.66</v>
      </c>
      <c r="AA53" s="122">
        <v>47.74</v>
      </c>
      <c r="AB53" s="122">
        <v>31.8</v>
      </c>
      <c r="AC53" s="124">
        <v>10.1</v>
      </c>
      <c r="AD53" s="124">
        <v>15.1</v>
      </c>
      <c r="AE53" s="124">
        <v>31.7</v>
      </c>
      <c r="AF53" s="124">
        <v>1.7</v>
      </c>
      <c r="AG53" s="124">
        <v>83.9</v>
      </c>
      <c r="AH53" s="124">
        <v>1.4</v>
      </c>
      <c r="AI53" s="121">
        <v>448</v>
      </c>
      <c r="AJ53" s="226">
        <v>0.01</v>
      </c>
    </row>
    <row r="54" spans="1:41" x14ac:dyDescent="0.2">
      <c r="A54" s="161" t="s">
        <v>822</v>
      </c>
      <c r="B54" s="162">
        <v>51</v>
      </c>
      <c r="C54" s="120">
        <v>291</v>
      </c>
      <c r="D54" s="120">
        <v>9</v>
      </c>
      <c r="E54" s="133">
        <v>0</v>
      </c>
      <c r="F54" s="120">
        <v>0</v>
      </c>
      <c r="G54" s="121">
        <f t="shared" si="3"/>
        <v>300</v>
      </c>
      <c r="H54" s="123">
        <f t="shared" si="8"/>
        <v>97</v>
      </c>
      <c r="I54" s="123">
        <f t="shared" si="8"/>
        <v>3</v>
      </c>
      <c r="J54" s="123">
        <f t="shared" si="8"/>
        <v>0</v>
      </c>
      <c r="K54" s="123">
        <f t="shared" si="8"/>
        <v>0</v>
      </c>
      <c r="L54" s="122">
        <v>8.7719733333333334</v>
      </c>
      <c r="M54" s="134">
        <f t="shared" si="9"/>
        <v>8.5088141333333329</v>
      </c>
      <c r="N54" s="134">
        <f t="shared" si="9"/>
        <v>0.26315919999999998</v>
      </c>
      <c r="O54" s="134">
        <f t="shared" si="9"/>
        <v>0</v>
      </c>
      <c r="P54" s="134">
        <f t="shared" si="9"/>
        <v>0</v>
      </c>
      <c r="Q54" s="122">
        <v>60.88</v>
      </c>
      <c r="R54" s="122">
        <v>19.09</v>
      </c>
      <c r="S54" s="122">
        <v>3.9089999999999998</v>
      </c>
      <c r="T54" s="122">
        <v>11.561999999999999</v>
      </c>
      <c r="U54" s="122">
        <v>6.4690000000000003</v>
      </c>
      <c r="V54" s="122">
        <v>68.572164032534701</v>
      </c>
      <c r="W54" s="122">
        <v>6.6919142564003096</v>
      </c>
      <c r="X54" s="135">
        <v>0.64</v>
      </c>
      <c r="Y54" s="135">
        <v>1.28</v>
      </c>
      <c r="Z54" s="122">
        <v>8.25</v>
      </c>
      <c r="AA54" s="122">
        <v>49.12</v>
      </c>
      <c r="AB54" s="122">
        <v>40.5</v>
      </c>
      <c r="AC54" s="124">
        <v>13.2</v>
      </c>
      <c r="AD54" s="124">
        <v>16</v>
      </c>
      <c r="AE54" s="124">
        <v>32.6</v>
      </c>
      <c r="AF54" s="124">
        <v>2.8</v>
      </c>
      <c r="AG54" s="124">
        <v>79.900000000000006</v>
      </c>
      <c r="AH54" s="124">
        <v>2.2999999999999998</v>
      </c>
      <c r="AI54" s="121">
        <v>383</v>
      </c>
      <c r="AJ54" s="226">
        <v>0.01</v>
      </c>
    </row>
    <row r="55" spans="1:41" x14ac:dyDescent="0.2">
      <c r="A55" s="161" t="s">
        <v>822</v>
      </c>
      <c r="B55" s="162">
        <v>52</v>
      </c>
      <c r="C55" s="120">
        <v>295</v>
      </c>
      <c r="D55" s="120">
        <v>3</v>
      </c>
      <c r="E55" s="133">
        <v>2</v>
      </c>
      <c r="F55" s="120">
        <v>0</v>
      </c>
      <c r="G55" s="121">
        <f t="shared" si="3"/>
        <v>300</v>
      </c>
      <c r="H55" s="123">
        <f t="shared" si="8"/>
        <v>98.333333333333329</v>
      </c>
      <c r="I55" s="123">
        <f t="shared" si="8"/>
        <v>1</v>
      </c>
      <c r="J55" s="123">
        <f t="shared" si="8"/>
        <v>0.66666666666666674</v>
      </c>
      <c r="K55" s="123">
        <f t="shared" si="8"/>
        <v>0</v>
      </c>
      <c r="L55" s="122">
        <v>10.527493333333334</v>
      </c>
      <c r="M55" s="134">
        <f t="shared" si="9"/>
        <v>10.35203511111111</v>
      </c>
      <c r="N55" s="134">
        <f t="shared" si="9"/>
        <v>0.10527493333333333</v>
      </c>
      <c r="O55" s="134">
        <f t="shared" si="9"/>
        <v>7.0183288888888903E-2</v>
      </c>
      <c r="P55" s="134">
        <f t="shared" si="9"/>
        <v>0</v>
      </c>
      <c r="Q55" s="122">
        <v>81.150000000000006</v>
      </c>
      <c r="R55" s="122">
        <v>26.385000000000002</v>
      </c>
      <c r="S55" s="122">
        <v>4.1349999999999998</v>
      </c>
      <c r="T55" s="122">
        <v>14.314</v>
      </c>
      <c r="U55" s="122">
        <v>6.6710000000000003</v>
      </c>
      <c r="V55" s="122">
        <v>85.733342794230794</v>
      </c>
      <c r="W55" s="122">
        <v>8.2937555701976908</v>
      </c>
      <c r="X55" s="135">
        <v>0.64</v>
      </c>
      <c r="Y55" s="135">
        <v>1.28</v>
      </c>
      <c r="Z55" s="122">
        <v>7.44</v>
      </c>
      <c r="AA55" s="122">
        <v>47.98</v>
      </c>
      <c r="AB55" s="122">
        <v>35.700000000000003</v>
      </c>
      <c r="AC55" s="124">
        <v>12</v>
      </c>
      <c r="AD55" s="124">
        <v>16.100000000000001</v>
      </c>
      <c r="AE55" s="124">
        <v>33.5</v>
      </c>
      <c r="AF55" s="124">
        <v>2.5</v>
      </c>
      <c r="AG55" s="124">
        <v>82.9</v>
      </c>
      <c r="AH55" s="124">
        <v>2</v>
      </c>
      <c r="AI55" s="121">
        <v>501</v>
      </c>
      <c r="AJ55" s="224">
        <v>2.1000000000000001E-2</v>
      </c>
    </row>
    <row r="56" spans="1:41" x14ac:dyDescent="0.2">
      <c r="A56" s="161" t="s">
        <v>822</v>
      </c>
      <c r="B56" s="162">
        <v>53</v>
      </c>
      <c r="C56" s="120">
        <v>297</v>
      </c>
      <c r="D56" s="120">
        <v>2</v>
      </c>
      <c r="E56" s="133">
        <v>1</v>
      </c>
      <c r="F56" s="120">
        <v>0</v>
      </c>
      <c r="G56" s="121">
        <f t="shared" si="3"/>
        <v>300</v>
      </c>
      <c r="H56" s="123">
        <f t="shared" si="8"/>
        <v>99</v>
      </c>
      <c r="I56" s="123">
        <f t="shared" si="8"/>
        <v>0.66666666666666674</v>
      </c>
      <c r="J56" s="123">
        <f t="shared" si="8"/>
        <v>0.33333333333333337</v>
      </c>
      <c r="K56" s="123">
        <f t="shared" si="8"/>
        <v>0</v>
      </c>
      <c r="L56" s="122">
        <v>7.134613333333335</v>
      </c>
      <c r="M56" s="134">
        <f t="shared" si="9"/>
        <v>7.0632672000000012</v>
      </c>
      <c r="N56" s="134">
        <f t="shared" si="9"/>
        <v>4.7564088888888911E-2</v>
      </c>
      <c r="O56" s="134">
        <f t="shared" si="9"/>
        <v>2.3782044444444456E-2</v>
      </c>
      <c r="P56" s="134">
        <f t="shared" si="9"/>
        <v>0</v>
      </c>
      <c r="Q56" s="122">
        <v>43.42</v>
      </c>
      <c r="R56" s="122">
        <v>14.928000000000001</v>
      </c>
      <c r="S56" s="122">
        <v>3.47</v>
      </c>
      <c r="T56" s="122">
        <v>18.734000000000002</v>
      </c>
      <c r="U56" s="122">
        <v>7.5170000000000003</v>
      </c>
      <c r="V56" s="122">
        <v>59.643159739419403</v>
      </c>
      <c r="W56" s="122">
        <v>6.6919142564003096</v>
      </c>
      <c r="X56" s="122">
        <v>7.7207272796684796</v>
      </c>
      <c r="Y56" s="122">
        <v>4.9982864939525902</v>
      </c>
      <c r="Z56" s="122">
        <v>6.97</v>
      </c>
      <c r="AA56" s="122">
        <f xml:space="preserve"> (AB56 *10)/Z56</f>
        <v>48.206599713055958</v>
      </c>
      <c r="AB56" s="122">
        <v>33.6</v>
      </c>
      <c r="AC56" s="124">
        <v>12.3</v>
      </c>
      <c r="AD56" s="124">
        <v>17.600000000000001</v>
      </c>
      <c r="AE56" s="124">
        <v>36.5</v>
      </c>
      <c r="AF56" s="124">
        <v>3</v>
      </c>
      <c r="AG56" s="124">
        <v>75</v>
      </c>
      <c r="AH56" s="124">
        <v>2.2000000000000002</v>
      </c>
      <c r="AI56" s="121">
        <v>509</v>
      </c>
      <c r="AJ56" s="226">
        <v>0.01</v>
      </c>
    </row>
    <row r="57" spans="1:41" x14ac:dyDescent="0.2">
      <c r="A57" s="161" t="s">
        <v>822</v>
      </c>
      <c r="B57" s="162">
        <v>54</v>
      </c>
      <c r="C57" s="120">
        <v>299</v>
      </c>
      <c r="D57" s="120">
        <v>1</v>
      </c>
      <c r="E57" s="133">
        <v>0</v>
      </c>
      <c r="F57" s="120">
        <v>0</v>
      </c>
      <c r="G57" s="121">
        <f t="shared" si="3"/>
        <v>300</v>
      </c>
      <c r="H57" s="123">
        <f t="shared" si="8"/>
        <v>99.666666666666671</v>
      </c>
      <c r="I57" s="123">
        <f t="shared" si="8"/>
        <v>0.33333333333333337</v>
      </c>
      <c r="J57" s="123">
        <f t="shared" si="8"/>
        <v>0</v>
      </c>
      <c r="K57" s="123">
        <f t="shared" si="8"/>
        <v>0</v>
      </c>
      <c r="L57" s="122">
        <v>6.49458</v>
      </c>
      <c r="M57" s="134">
        <f t="shared" si="9"/>
        <v>6.4729314000000002</v>
      </c>
      <c r="N57" s="134">
        <f t="shared" si="9"/>
        <v>2.1648600000000004E-2</v>
      </c>
      <c r="O57" s="134">
        <f t="shared" si="9"/>
        <v>0</v>
      </c>
      <c r="P57" s="134">
        <f t="shared" si="9"/>
        <v>0</v>
      </c>
      <c r="Q57" s="122">
        <v>47.21</v>
      </c>
      <c r="R57" s="122">
        <v>12.772</v>
      </c>
      <c r="S57" s="122">
        <v>3.6219999999999999</v>
      </c>
      <c r="T57" s="122">
        <v>27.213999999999999</v>
      </c>
      <c r="U57" s="122">
        <v>6.6139999999999999</v>
      </c>
      <c r="V57" s="122">
        <v>40.204184991002997</v>
      </c>
      <c r="W57" s="122">
        <v>4.6520450096057004</v>
      </c>
      <c r="X57" s="122">
        <v>3.8057322086411101</v>
      </c>
      <c r="Y57" s="135">
        <v>1.28</v>
      </c>
      <c r="Z57" s="122">
        <v>5.71</v>
      </c>
      <c r="AA57" s="122">
        <f xml:space="preserve"> (AB57 *10)/Z57</f>
        <v>47.985989492119089</v>
      </c>
      <c r="AB57" s="122">
        <v>27.4</v>
      </c>
      <c r="AC57" s="124">
        <v>9.6</v>
      </c>
      <c r="AD57" s="124">
        <v>16.899999999999999</v>
      </c>
      <c r="AE57" s="124">
        <v>35.1</v>
      </c>
      <c r="AF57" s="124">
        <v>2.5</v>
      </c>
      <c r="AG57" s="124">
        <v>84</v>
      </c>
      <c r="AH57" s="124">
        <v>2.1</v>
      </c>
      <c r="AI57" s="138" t="s">
        <v>824</v>
      </c>
      <c r="AJ57" s="228" t="s">
        <v>823</v>
      </c>
      <c r="AK57" s="153" t="s">
        <v>841</v>
      </c>
      <c r="AL57" s="153"/>
      <c r="AM57" s="153"/>
      <c r="AN57" s="153"/>
      <c r="AO57" s="153"/>
    </row>
    <row r="58" spans="1:41" x14ac:dyDescent="0.2">
      <c r="A58" s="161" t="s">
        <v>822</v>
      </c>
      <c r="B58" s="162">
        <v>55</v>
      </c>
      <c r="C58" s="120">
        <v>298</v>
      </c>
      <c r="D58" s="120">
        <v>2</v>
      </c>
      <c r="E58" s="133">
        <v>0</v>
      </c>
      <c r="F58" s="120">
        <v>0</v>
      </c>
      <c r="G58" s="121">
        <f t="shared" si="3"/>
        <v>300</v>
      </c>
      <c r="H58" s="123">
        <f t="shared" si="8"/>
        <v>99.333333333333329</v>
      </c>
      <c r="I58" s="123">
        <f t="shared" si="8"/>
        <v>0.66666666666666674</v>
      </c>
      <c r="J58" s="123">
        <f t="shared" si="8"/>
        <v>0</v>
      </c>
      <c r="K58" s="123">
        <f t="shared" si="8"/>
        <v>0</v>
      </c>
      <c r="L58" s="122">
        <v>11.969326666666667</v>
      </c>
      <c r="M58" s="134">
        <f t="shared" si="9"/>
        <v>11.889531155555556</v>
      </c>
      <c r="N58" s="134">
        <f t="shared" si="9"/>
        <v>7.979551111111112E-2</v>
      </c>
      <c r="O58" s="134">
        <f t="shared" si="9"/>
        <v>0</v>
      </c>
      <c r="P58" s="134">
        <f t="shared" si="9"/>
        <v>0</v>
      </c>
      <c r="Q58" s="122">
        <v>56.353000000000002</v>
      </c>
      <c r="R58" s="122">
        <v>17.79</v>
      </c>
      <c r="S58" s="122">
        <v>3.7050000000000001</v>
      </c>
      <c r="T58" s="122">
        <v>13.237</v>
      </c>
      <c r="U58" s="122">
        <v>9.8970000000000002</v>
      </c>
      <c r="V58" s="122">
        <v>48.735371097080503</v>
      </c>
      <c r="W58" s="122">
        <v>5.0015723066866498</v>
      </c>
      <c r="X58" s="122">
        <v>2.1967020708287799</v>
      </c>
      <c r="Y58" s="135">
        <v>1.28</v>
      </c>
      <c r="Z58" s="122">
        <v>7.46</v>
      </c>
      <c r="AA58" s="122">
        <f xml:space="preserve"> (AB58 *10)/Z58</f>
        <v>48.257372654155496</v>
      </c>
      <c r="AB58" s="122">
        <v>36</v>
      </c>
      <c r="AC58" s="124">
        <v>13.6</v>
      </c>
      <c r="AD58" s="124">
        <v>17.7</v>
      </c>
      <c r="AE58" s="124">
        <v>36.6</v>
      </c>
      <c r="AF58" s="124">
        <v>3</v>
      </c>
      <c r="AG58" s="124">
        <v>76.900000000000006</v>
      </c>
      <c r="AH58" s="124">
        <v>2.2999999999999998</v>
      </c>
      <c r="AI58" s="121">
        <v>479</v>
      </c>
      <c r="AJ58" s="226">
        <v>0.01</v>
      </c>
    </row>
    <row r="59" spans="1:41" x14ac:dyDescent="0.2">
      <c r="A59" s="161" t="s">
        <v>822</v>
      </c>
      <c r="B59" s="162">
        <v>56</v>
      </c>
      <c r="C59" s="120">
        <v>299</v>
      </c>
      <c r="D59" s="120">
        <v>1</v>
      </c>
      <c r="E59" s="133">
        <v>0</v>
      </c>
      <c r="F59" s="120">
        <v>0</v>
      </c>
      <c r="G59" s="121">
        <f t="shared" si="3"/>
        <v>300</v>
      </c>
      <c r="H59" s="123">
        <f t="shared" si="8"/>
        <v>99.666666666666671</v>
      </c>
      <c r="I59" s="123">
        <f t="shared" si="8"/>
        <v>0.33333333333333337</v>
      </c>
      <c r="J59" s="123">
        <f t="shared" si="8"/>
        <v>0</v>
      </c>
      <c r="K59" s="123">
        <f t="shared" si="8"/>
        <v>0</v>
      </c>
      <c r="L59" s="122">
        <v>13.022920000000001</v>
      </c>
      <c r="M59" s="134">
        <f t="shared" si="9"/>
        <v>12.979510266666669</v>
      </c>
      <c r="N59" s="134">
        <f t="shared" si="9"/>
        <v>4.3409733333333339E-2</v>
      </c>
      <c r="O59" s="134">
        <f t="shared" si="9"/>
        <v>0</v>
      </c>
      <c r="P59" s="134">
        <f t="shared" si="9"/>
        <v>0</v>
      </c>
      <c r="Q59" s="122">
        <v>54.518999999999998</v>
      </c>
      <c r="R59" s="122">
        <v>17.337</v>
      </c>
      <c r="S59" s="122">
        <v>3.7440000000000002</v>
      </c>
      <c r="T59" s="122">
        <v>12.537000000000001</v>
      </c>
      <c r="U59" s="122">
        <v>7.0410000000000004</v>
      </c>
      <c r="V59" s="122">
        <v>43.406443869160903</v>
      </c>
      <c r="W59" s="122">
        <v>6.0348890797664199</v>
      </c>
      <c r="X59" s="122">
        <v>2.7301721037561602</v>
      </c>
      <c r="Y59" s="135">
        <v>1.28</v>
      </c>
      <c r="Z59" s="122">
        <v>7.16</v>
      </c>
      <c r="AA59" s="122">
        <f xml:space="preserve"> (AB59 *10)/Z59</f>
        <v>47.486033519553075</v>
      </c>
      <c r="AB59" s="122">
        <v>34</v>
      </c>
      <c r="AC59" s="124">
        <v>12</v>
      </c>
      <c r="AD59" s="124">
        <v>16.8</v>
      </c>
      <c r="AE59" s="124">
        <v>35.4</v>
      </c>
      <c r="AF59" s="124">
        <v>3.2</v>
      </c>
      <c r="AG59" s="124">
        <v>83.8</v>
      </c>
      <c r="AH59" s="124">
        <v>2.7</v>
      </c>
      <c r="AI59" s="121">
        <v>464</v>
      </c>
      <c r="AJ59" s="224">
        <v>5.8999999999999997E-2</v>
      </c>
    </row>
    <row r="60" spans="1:41" x14ac:dyDescent="0.2">
      <c r="A60" s="161" t="s">
        <v>825</v>
      </c>
      <c r="B60" s="164">
        <v>57</v>
      </c>
      <c r="C60" s="120">
        <v>293</v>
      </c>
      <c r="D60" s="120">
        <v>3</v>
      </c>
      <c r="E60" s="133">
        <v>4</v>
      </c>
      <c r="F60" s="120">
        <v>0</v>
      </c>
      <c r="G60" s="121">
        <f t="shared" si="3"/>
        <v>300</v>
      </c>
      <c r="H60" s="123">
        <f t="shared" si="8"/>
        <v>97.666666666666671</v>
      </c>
      <c r="I60" s="123">
        <f t="shared" si="8"/>
        <v>1</v>
      </c>
      <c r="J60" s="123">
        <f t="shared" si="8"/>
        <v>1.3333333333333335</v>
      </c>
      <c r="K60" s="123">
        <f t="shared" si="8"/>
        <v>0</v>
      </c>
      <c r="L60" s="122">
        <v>12.824580000000001</v>
      </c>
      <c r="M60" s="134">
        <f t="shared" si="9"/>
        <v>12.525339800000001</v>
      </c>
      <c r="N60" s="134">
        <f t="shared" si="9"/>
        <v>0.12824580000000002</v>
      </c>
      <c r="O60" s="134">
        <f t="shared" si="9"/>
        <v>0.17099440000000005</v>
      </c>
      <c r="P60" s="134">
        <f t="shared" si="9"/>
        <v>0</v>
      </c>
      <c r="Q60" s="122">
        <v>48.118000000000002</v>
      </c>
      <c r="R60" s="122">
        <v>15.627000000000001</v>
      </c>
      <c r="S60" s="122">
        <v>4.4569999999999999</v>
      </c>
      <c r="T60" s="122">
        <v>10.375</v>
      </c>
      <c r="U60" s="122">
        <v>6.45</v>
      </c>
      <c r="V60" s="122">
        <v>46.213940612464498</v>
      </c>
      <c r="W60" s="122">
        <v>2.70644562120152</v>
      </c>
      <c r="X60" s="135">
        <v>0.64</v>
      </c>
      <c r="Y60" s="135">
        <v>1.28</v>
      </c>
      <c r="Z60" s="122">
        <v>8.18</v>
      </c>
      <c r="AA60" s="122">
        <v>47.77</v>
      </c>
      <c r="AB60" s="122">
        <v>39.1</v>
      </c>
      <c r="AC60" s="124">
        <v>13.1</v>
      </c>
      <c r="AD60" s="124">
        <v>16</v>
      </c>
      <c r="AE60" s="124">
        <v>33.6</v>
      </c>
      <c r="AF60" s="124">
        <v>1.6</v>
      </c>
      <c r="AG60" s="124">
        <v>77.3</v>
      </c>
      <c r="AH60" s="124">
        <v>1.2</v>
      </c>
      <c r="AI60" s="121">
        <v>451</v>
      </c>
      <c r="AJ60" s="224">
        <v>0.10199999999999999</v>
      </c>
    </row>
    <row r="61" spans="1:41" x14ac:dyDescent="0.2">
      <c r="A61" s="161" t="s">
        <v>825</v>
      </c>
      <c r="B61" s="162">
        <v>58</v>
      </c>
      <c r="C61" s="120">
        <v>300</v>
      </c>
      <c r="D61" s="120">
        <v>0</v>
      </c>
      <c r="E61" s="133">
        <v>0</v>
      </c>
      <c r="F61" s="120">
        <v>0</v>
      </c>
      <c r="G61" s="121">
        <f t="shared" si="3"/>
        <v>300</v>
      </c>
      <c r="H61" s="123">
        <f t="shared" si="8"/>
        <v>100</v>
      </c>
      <c r="I61" s="123">
        <f t="shared" si="8"/>
        <v>0</v>
      </c>
      <c r="J61" s="123">
        <f t="shared" si="8"/>
        <v>0</v>
      </c>
      <c r="K61" s="123">
        <f t="shared" si="8"/>
        <v>0</v>
      </c>
      <c r="L61" s="122">
        <v>11.163306666666667</v>
      </c>
      <c r="M61" s="134">
        <f t="shared" si="9"/>
        <v>11.163306666666667</v>
      </c>
      <c r="N61" s="134">
        <f t="shared" si="9"/>
        <v>0</v>
      </c>
      <c r="O61" s="134">
        <f t="shared" si="9"/>
        <v>0</v>
      </c>
      <c r="P61" s="134">
        <f t="shared" si="9"/>
        <v>0</v>
      </c>
      <c r="Q61" s="122">
        <v>67.941999999999993</v>
      </c>
      <c r="R61" s="122">
        <v>19.506</v>
      </c>
      <c r="S61" s="122">
        <v>4.9950000000000001</v>
      </c>
      <c r="T61" s="122">
        <v>10.731999999999999</v>
      </c>
      <c r="U61" s="122">
        <v>6.3319999999999999</v>
      </c>
      <c r="V61" s="122">
        <v>65.097233321948806</v>
      </c>
      <c r="W61" s="122">
        <v>7.3739102667296397</v>
      </c>
      <c r="X61" s="135">
        <v>0.64</v>
      </c>
      <c r="Y61" s="135">
        <v>1.28</v>
      </c>
      <c r="Z61" s="122">
        <v>7.82</v>
      </c>
      <c r="AA61" s="122">
        <v>49.74</v>
      </c>
      <c r="AB61" s="122">
        <v>38.9</v>
      </c>
      <c r="AC61" s="124">
        <v>12.4</v>
      </c>
      <c r="AD61" s="124">
        <v>15.9</v>
      </c>
      <c r="AE61" s="124">
        <v>31.9</v>
      </c>
      <c r="AF61" s="124">
        <v>2.1</v>
      </c>
      <c r="AG61" s="124">
        <v>75.3</v>
      </c>
      <c r="AH61" s="124">
        <v>1.6</v>
      </c>
      <c r="AI61" s="121">
        <v>429</v>
      </c>
      <c r="AJ61" s="224">
        <v>2.1000000000000001E-2</v>
      </c>
    </row>
    <row r="62" spans="1:41" x14ac:dyDescent="0.2">
      <c r="A62" s="161" t="s">
        <v>825</v>
      </c>
      <c r="B62" s="162">
        <v>59</v>
      </c>
      <c r="C62" s="120">
        <v>295</v>
      </c>
      <c r="D62" s="120">
        <v>5</v>
      </c>
      <c r="E62" s="133">
        <v>0</v>
      </c>
      <c r="F62" s="120">
        <v>0</v>
      </c>
      <c r="G62" s="121">
        <f t="shared" si="3"/>
        <v>300</v>
      </c>
      <c r="H62" s="123">
        <f t="shared" si="8"/>
        <v>98.333333333333329</v>
      </c>
      <c r="I62" s="123">
        <f t="shared" si="8"/>
        <v>1.6666666666666667</v>
      </c>
      <c r="J62" s="123">
        <f t="shared" si="8"/>
        <v>0</v>
      </c>
      <c r="K62" s="123">
        <f t="shared" si="8"/>
        <v>0</v>
      </c>
      <c r="L62" s="122">
        <v>10.210993333333333</v>
      </c>
      <c r="M62" s="134">
        <f t="shared" si="9"/>
        <v>10.04081011111111</v>
      </c>
      <c r="N62" s="134">
        <f t="shared" si="9"/>
        <v>0.17018322222222221</v>
      </c>
      <c r="O62" s="134">
        <f t="shared" si="9"/>
        <v>0</v>
      </c>
      <c r="P62" s="134">
        <f t="shared" si="9"/>
        <v>0</v>
      </c>
      <c r="Q62" s="122">
        <v>55.991</v>
      </c>
      <c r="R62" s="122">
        <v>16.053999999999998</v>
      </c>
      <c r="S62" s="122">
        <v>4.915</v>
      </c>
      <c r="T62" s="122">
        <v>13.785</v>
      </c>
      <c r="U62" s="122">
        <v>6.5010000000000003</v>
      </c>
      <c r="V62" s="122">
        <v>82.823761173508203</v>
      </c>
      <c r="W62" s="122">
        <v>8.8665680112290008</v>
      </c>
      <c r="X62" s="135">
        <v>0.64</v>
      </c>
      <c r="Y62" s="135">
        <v>1.28</v>
      </c>
      <c r="Z62" s="122">
        <v>8.11</v>
      </c>
      <c r="AA62" s="122">
        <v>48.64</v>
      </c>
      <c r="AB62" s="122">
        <v>39.5</v>
      </c>
      <c r="AC62" s="124">
        <v>13</v>
      </c>
      <c r="AD62" s="124">
        <v>16.100000000000001</v>
      </c>
      <c r="AE62" s="124">
        <v>33</v>
      </c>
      <c r="AF62" s="124">
        <v>2.2999999999999998</v>
      </c>
      <c r="AG62" s="124">
        <v>75.2</v>
      </c>
      <c r="AH62" s="124">
        <v>1.7</v>
      </c>
      <c r="AI62" s="121">
        <v>384</v>
      </c>
      <c r="AJ62" s="224">
        <v>9.0999999999999998E-2</v>
      </c>
    </row>
    <row r="63" spans="1:41" x14ac:dyDescent="0.2">
      <c r="A63" s="161" t="s">
        <v>825</v>
      </c>
      <c r="B63" s="162">
        <v>60</v>
      </c>
      <c r="C63" s="120">
        <v>298</v>
      </c>
      <c r="D63" s="120">
        <v>2</v>
      </c>
      <c r="E63" s="133">
        <v>0</v>
      </c>
      <c r="F63" s="120">
        <v>0</v>
      </c>
      <c r="G63" s="121">
        <f t="shared" si="3"/>
        <v>300</v>
      </c>
      <c r="H63" s="123">
        <f t="shared" si="8"/>
        <v>99.333333333333329</v>
      </c>
      <c r="I63" s="123">
        <f t="shared" si="8"/>
        <v>0.66666666666666674</v>
      </c>
      <c r="J63" s="123">
        <f t="shared" si="8"/>
        <v>0</v>
      </c>
      <c r="K63" s="123">
        <f t="shared" si="8"/>
        <v>0</v>
      </c>
      <c r="L63" s="122">
        <v>11.265993333333334</v>
      </c>
      <c r="M63" s="134">
        <f t="shared" si="9"/>
        <v>11.190886711111112</v>
      </c>
      <c r="N63" s="134">
        <f t="shared" si="9"/>
        <v>7.5106622222222238E-2</v>
      </c>
      <c r="O63" s="134">
        <f t="shared" si="9"/>
        <v>0</v>
      </c>
      <c r="P63" s="134">
        <f t="shared" si="9"/>
        <v>0</v>
      </c>
      <c r="Q63" s="122">
        <v>47.021000000000001</v>
      </c>
      <c r="R63" s="122">
        <v>13.208</v>
      </c>
      <c r="S63" s="122">
        <v>2.7669999999999999</v>
      </c>
      <c r="T63" s="122">
        <v>13.631</v>
      </c>
      <c r="U63" s="122">
        <v>6.2939999999999996</v>
      </c>
      <c r="V63" s="122">
        <v>65.097233321948806</v>
      </c>
      <c r="W63" s="122">
        <v>6.2176270733386003</v>
      </c>
      <c r="X63" s="122">
        <v>3.0561367819953298</v>
      </c>
      <c r="Y63" s="135">
        <v>1.28</v>
      </c>
      <c r="Z63" s="122">
        <v>7.7</v>
      </c>
      <c r="AA63" s="122">
        <v>47.79</v>
      </c>
      <c r="AB63" s="122">
        <v>36.799999999999997</v>
      </c>
      <c r="AC63" s="124">
        <v>11.9</v>
      </c>
      <c r="AD63" s="124">
        <v>15.5</v>
      </c>
      <c r="AE63" s="124">
        <v>32.4</v>
      </c>
      <c r="AF63" s="124">
        <v>1.9</v>
      </c>
      <c r="AG63" s="124">
        <v>82.6</v>
      </c>
      <c r="AH63" s="124">
        <v>1.6</v>
      </c>
      <c r="AI63" s="121">
        <v>707</v>
      </c>
      <c r="AJ63" s="224">
        <v>0.14499999999999999</v>
      </c>
    </row>
    <row r="64" spans="1:41" x14ac:dyDescent="0.2">
      <c r="A64" s="161" t="s">
        <v>825</v>
      </c>
      <c r="B64" s="162">
        <v>61</v>
      </c>
      <c r="C64" s="120">
        <v>298</v>
      </c>
      <c r="D64" s="120">
        <v>0</v>
      </c>
      <c r="E64" s="133">
        <v>2</v>
      </c>
      <c r="F64" s="120">
        <v>0</v>
      </c>
      <c r="G64" s="121">
        <f t="shared" si="3"/>
        <v>300</v>
      </c>
      <c r="H64" s="123">
        <f t="shared" si="8"/>
        <v>99.333333333333329</v>
      </c>
      <c r="I64" s="123">
        <f t="shared" si="8"/>
        <v>0</v>
      </c>
      <c r="J64" s="123">
        <f t="shared" si="8"/>
        <v>0.66666666666666674</v>
      </c>
      <c r="K64" s="123">
        <f t="shared" si="8"/>
        <v>0</v>
      </c>
      <c r="L64" s="122">
        <v>8.2740133333333343</v>
      </c>
      <c r="M64" s="134">
        <f t="shared" si="9"/>
        <v>8.2188532444444444</v>
      </c>
      <c r="N64" s="134">
        <f t="shared" si="9"/>
        <v>0</v>
      </c>
      <c r="O64" s="134">
        <f t="shared" si="9"/>
        <v>5.5160088888888896E-2</v>
      </c>
      <c r="P64" s="134">
        <f t="shared" si="9"/>
        <v>0</v>
      </c>
      <c r="Q64" s="122">
        <v>54.927999999999997</v>
      </c>
      <c r="R64" s="122">
        <v>15.292</v>
      </c>
      <c r="S64" s="122">
        <v>3.15</v>
      </c>
      <c r="T64" s="122">
        <v>12.708</v>
      </c>
      <c r="U64" s="122">
        <v>6.4249999999999998</v>
      </c>
      <c r="V64" s="122">
        <v>66.522864097476102</v>
      </c>
      <c r="W64" s="122">
        <v>3.8951320814270298</v>
      </c>
      <c r="X64" s="122">
        <v>3.21261275240518</v>
      </c>
      <c r="Y64" s="135">
        <v>1.28</v>
      </c>
      <c r="Z64" s="122">
        <v>9.31</v>
      </c>
      <c r="AA64" s="122">
        <v>48.73</v>
      </c>
      <c r="AB64" s="122">
        <v>45.4</v>
      </c>
      <c r="AC64" s="124">
        <v>14.7</v>
      </c>
      <c r="AD64" s="124">
        <v>15.8</v>
      </c>
      <c r="AE64" s="124">
        <v>32.5</v>
      </c>
      <c r="AF64" s="124">
        <v>2.9</v>
      </c>
      <c r="AG64" s="124">
        <v>85</v>
      </c>
      <c r="AH64" s="124">
        <v>2.4</v>
      </c>
      <c r="AI64" s="121">
        <v>272</v>
      </c>
      <c r="AJ64" s="226">
        <v>0.01</v>
      </c>
    </row>
    <row r="65" spans="1:50" s="145" customFormat="1" x14ac:dyDescent="0.2">
      <c r="A65" s="161" t="s">
        <v>825</v>
      </c>
      <c r="B65" s="162">
        <v>62</v>
      </c>
      <c r="C65" s="140"/>
      <c r="D65" s="140"/>
      <c r="E65" s="140"/>
      <c r="F65" s="140"/>
      <c r="G65" s="141"/>
      <c r="H65" s="142"/>
      <c r="I65" s="142"/>
      <c r="J65" s="142"/>
      <c r="K65" s="142"/>
      <c r="L65" s="143"/>
      <c r="M65" s="143"/>
      <c r="N65" s="143"/>
      <c r="O65" s="143"/>
      <c r="P65" s="143"/>
      <c r="Q65" s="143" t="s">
        <v>830</v>
      </c>
      <c r="R65" s="143" t="s">
        <v>828</v>
      </c>
      <c r="S65" s="143" t="s">
        <v>826</v>
      </c>
      <c r="T65" s="143" t="s">
        <v>827</v>
      </c>
      <c r="U65" s="143" t="s">
        <v>829</v>
      </c>
      <c r="V65" s="135">
        <v>9.6</v>
      </c>
      <c r="W65" s="122">
        <v>4.2848427897089696</v>
      </c>
      <c r="X65" s="135">
        <v>0.64</v>
      </c>
      <c r="Y65" s="135">
        <v>1.28</v>
      </c>
      <c r="Z65" s="143"/>
      <c r="AA65" s="143"/>
      <c r="AB65" s="143"/>
      <c r="AC65" s="148"/>
      <c r="AD65" s="148"/>
      <c r="AE65" s="148"/>
      <c r="AF65" s="148" t="s">
        <v>819</v>
      </c>
      <c r="AG65" s="148"/>
      <c r="AH65" s="148"/>
      <c r="AI65" s="141"/>
      <c r="AJ65" s="224">
        <v>0.255</v>
      </c>
      <c r="AK65" s="144"/>
      <c r="AL65" s="144"/>
      <c r="AM65" s="144"/>
      <c r="AN65" s="144"/>
      <c r="AO65" s="144"/>
      <c r="AP65" s="144"/>
      <c r="AQ65" s="144"/>
      <c r="AR65" s="144"/>
      <c r="AS65" s="144"/>
      <c r="AT65" s="144"/>
      <c r="AU65" s="144"/>
      <c r="AV65" s="144"/>
      <c r="AW65" s="144"/>
      <c r="AX65" s="144"/>
    </row>
    <row r="66" spans="1:50" x14ac:dyDescent="0.2">
      <c r="A66" s="161" t="s">
        <v>825</v>
      </c>
      <c r="B66" s="162">
        <v>63</v>
      </c>
      <c r="C66" s="120">
        <v>293</v>
      </c>
      <c r="D66" s="120">
        <v>7</v>
      </c>
      <c r="E66" s="133">
        <v>0</v>
      </c>
      <c r="F66" s="120">
        <v>0</v>
      </c>
      <c r="G66" s="121">
        <f t="shared" si="3"/>
        <v>300</v>
      </c>
      <c r="H66" s="123">
        <f t="shared" si="8"/>
        <v>97.666666666666671</v>
      </c>
      <c r="I66" s="123">
        <f t="shared" si="8"/>
        <v>2.3333333333333335</v>
      </c>
      <c r="J66" s="123">
        <f t="shared" si="8"/>
        <v>0</v>
      </c>
      <c r="K66" s="123">
        <f t="shared" si="8"/>
        <v>0</v>
      </c>
      <c r="L66" s="122">
        <v>8.1530400000000007</v>
      </c>
      <c r="M66" s="134">
        <f t="shared" si="9"/>
        <v>7.9628024000000019</v>
      </c>
      <c r="N66" s="134">
        <f t="shared" si="9"/>
        <v>0.19023760000000003</v>
      </c>
      <c r="O66" s="134">
        <f t="shared" si="9"/>
        <v>0</v>
      </c>
      <c r="P66" s="134">
        <f t="shared" si="9"/>
        <v>0</v>
      </c>
      <c r="Q66" s="122">
        <v>49.677999999999997</v>
      </c>
      <c r="R66" s="122">
        <v>13.058</v>
      </c>
      <c r="S66" s="122">
        <v>3.49</v>
      </c>
      <c r="T66" s="122">
        <v>13.956</v>
      </c>
      <c r="U66" s="122">
        <v>6.4969999999999999</v>
      </c>
      <c r="V66" s="122">
        <v>65.097233321948806</v>
      </c>
      <c r="W66" s="122">
        <v>7.2063067884009797</v>
      </c>
      <c r="X66" s="122">
        <v>3.0561367819953298</v>
      </c>
      <c r="Y66" s="135">
        <v>1.28</v>
      </c>
      <c r="Z66" s="122">
        <v>8.43</v>
      </c>
      <c r="AA66" s="122">
        <v>47.97</v>
      </c>
      <c r="AB66" s="122">
        <v>40.5</v>
      </c>
      <c r="AC66" s="124">
        <v>13.8</v>
      </c>
      <c r="AD66" s="124">
        <v>16.3</v>
      </c>
      <c r="AE66" s="124">
        <v>34.1</v>
      </c>
      <c r="AF66" s="124">
        <v>3.2</v>
      </c>
      <c r="AG66" s="124">
        <v>79</v>
      </c>
      <c r="AH66" s="124">
        <v>2.5</v>
      </c>
      <c r="AI66" s="121">
        <v>261</v>
      </c>
      <c r="AJ66" s="224">
        <v>0.159</v>
      </c>
    </row>
    <row r="67" spans="1:50" x14ac:dyDescent="0.2">
      <c r="A67" s="161" t="s">
        <v>825</v>
      </c>
      <c r="B67" s="162">
        <v>64</v>
      </c>
      <c r="C67" s="120">
        <v>298</v>
      </c>
      <c r="D67" s="120">
        <v>1</v>
      </c>
      <c r="E67" s="133">
        <v>1</v>
      </c>
      <c r="F67" s="120">
        <v>0</v>
      </c>
      <c r="G67" s="121">
        <f t="shared" si="3"/>
        <v>300</v>
      </c>
      <c r="H67" s="123">
        <f t="shared" si="8"/>
        <v>99.333333333333329</v>
      </c>
      <c r="I67" s="123">
        <f t="shared" si="8"/>
        <v>0.33333333333333337</v>
      </c>
      <c r="J67" s="123">
        <f t="shared" si="8"/>
        <v>0.33333333333333337</v>
      </c>
      <c r="K67" s="123">
        <f t="shared" si="8"/>
        <v>0</v>
      </c>
      <c r="L67" s="122">
        <v>10.4656</v>
      </c>
      <c r="M67" s="134">
        <f t="shared" si="9"/>
        <v>10.395829333333333</v>
      </c>
      <c r="N67" s="134">
        <f t="shared" si="9"/>
        <v>3.4885333333333338E-2</v>
      </c>
      <c r="O67" s="134">
        <f t="shared" si="9"/>
        <v>3.4885333333333338E-2</v>
      </c>
      <c r="P67" s="134">
        <f t="shared" si="9"/>
        <v>0</v>
      </c>
      <c r="Q67" s="122">
        <v>66.790000000000006</v>
      </c>
      <c r="R67" s="122">
        <v>16.783000000000001</v>
      </c>
      <c r="S67" s="122">
        <v>3.13</v>
      </c>
      <c r="T67" s="122">
        <v>13.191000000000001</v>
      </c>
      <c r="U67" s="122">
        <v>6.4960000000000004</v>
      </c>
      <c r="V67" s="122">
        <v>69.885138668897298</v>
      </c>
      <c r="W67" s="122">
        <v>6.3975873725285801</v>
      </c>
      <c r="X67" s="122">
        <v>2.3819311345546001</v>
      </c>
      <c r="Y67" s="135">
        <v>1.28</v>
      </c>
      <c r="Z67" s="122">
        <v>8.1199999999999992</v>
      </c>
      <c r="AA67" s="122">
        <v>48.27</v>
      </c>
      <c r="AB67" s="122">
        <v>39.200000000000003</v>
      </c>
      <c r="AC67" s="124">
        <v>13.3</v>
      </c>
      <c r="AD67" s="124">
        <v>16.399999999999999</v>
      </c>
      <c r="AE67" s="124">
        <v>33.9</v>
      </c>
      <c r="AF67" s="124">
        <v>1.4</v>
      </c>
      <c r="AG67" s="124">
        <v>75.900000000000006</v>
      </c>
      <c r="AH67" s="124">
        <v>1</v>
      </c>
      <c r="AI67" s="121">
        <v>432</v>
      </c>
      <c r="AJ67" s="224">
        <v>0.18</v>
      </c>
    </row>
    <row r="68" spans="1:50" x14ac:dyDescent="0.2">
      <c r="A68" s="161" t="s">
        <v>831</v>
      </c>
      <c r="B68" s="162">
        <v>65</v>
      </c>
      <c r="C68" s="121">
        <v>294</v>
      </c>
      <c r="D68" s="121">
        <v>6</v>
      </c>
      <c r="E68" s="121">
        <v>0</v>
      </c>
      <c r="F68" s="121">
        <v>0</v>
      </c>
      <c r="G68" s="121">
        <f t="shared" si="3"/>
        <v>300</v>
      </c>
      <c r="H68" s="123">
        <f t="shared" ref="H68:K75" si="10">(C68/300)*100</f>
        <v>98</v>
      </c>
      <c r="I68" s="123">
        <f t="shared" si="10"/>
        <v>2</v>
      </c>
      <c r="J68" s="123">
        <f t="shared" si="10"/>
        <v>0</v>
      </c>
      <c r="K68" s="123">
        <f t="shared" si="10"/>
        <v>0</v>
      </c>
      <c r="L68" s="122">
        <v>15.663233333333334</v>
      </c>
      <c r="M68" s="134">
        <f t="shared" ref="M68:P75" si="11">$L68*H68/100</f>
        <v>15.349968666666669</v>
      </c>
      <c r="N68" s="134">
        <f t="shared" si="11"/>
        <v>0.31326466666666669</v>
      </c>
      <c r="O68" s="134">
        <f t="shared" si="11"/>
        <v>0</v>
      </c>
      <c r="P68" s="134">
        <f t="shared" si="11"/>
        <v>0</v>
      </c>
      <c r="Q68" s="122">
        <v>58.648000000000003</v>
      </c>
      <c r="R68" s="122">
        <v>18.364999999999998</v>
      </c>
      <c r="S68" s="122">
        <v>4.0510000000000002</v>
      </c>
      <c r="T68" s="122">
        <v>11.65</v>
      </c>
      <c r="U68" s="122">
        <v>6.93</v>
      </c>
      <c r="V68" s="122">
        <v>63.618134059823703</v>
      </c>
      <c r="W68" s="122">
        <v>3.4754761514524599</v>
      </c>
      <c r="X68" s="135">
        <v>0.64</v>
      </c>
      <c r="Y68" s="135">
        <v>1.28</v>
      </c>
      <c r="Z68" s="122">
        <v>6.98</v>
      </c>
      <c r="AA68" s="122">
        <f t="shared" ref="AA68:AA75" si="12" xml:space="preserve"> (AB68 *10)/Z68</f>
        <v>48.137535816618907</v>
      </c>
      <c r="AB68" s="122">
        <v>33.6</v>
      </c>
      <c r="AC68" s="124">
        <v>11.5</v>
      </c>
      <c r="AD68" s="124">
        <v>16.5</v>
      </c>
      <c r="AE68" s="124">
        <v>34.200000000000003</v>
      </c>
      <c r="AF68" s="124">
        <v>2.2000000000000002</v>
      </c>
      <c r="AG68" s="124">
        <v>76.599999999999994</v>
      </c>
      <c r="AH68" s="124">
        <v>1.7</v>
      </c>
      <c r="AI68" s="121">
        <v>492</v>
      </c>
      <c r="AJ68" s="224">
        <v>0.14299999999999999</v>
      </c>
    </row>
    <row r="69" spans="1:50" x14ac:dyDescent="0.2">
      <c r="A69" s="161" t="s">
        <v>831</v>
      </c>
      <c r="B69" s="162">
        <v>66</v>
      </c>
      <c r="C69" s="121">
        <v>299</v>
      </c>
      <c r="D69" s="121">
        <v>0</v>
      </c>
      <c r="E69" s="121">
        <v>1</v>
      </c>
      <c r="F69" s="121">
        <v>0</v>
      </c>
      <c r="G69" s="121">
        <f t="shared" ref="G69:G75" si="13">SUM(C69:F69)</f>
        <v>300</v>
      </c>
      <c r="H69" s="123">
        <f t="shared" si="10"/>
        <v>99.666666666666671</v>
      </c>
      <c r="I69" s="123">
        <f t="shared" si="10"/>
        <v>0</v>
      </c>
      <c r="J69" s="123">
        <f t="shared" si="10"/>
        <v>0.33333333333333337</v>
      </c>
      <c r="K69" s="123">
        <f t="shared" si="10"/>
        <v>0</v>
      </c>
      <c r="L69" s="122">
        <v>15.31016</v>
      </c>
      <c r="M69" s="134">
        <f t="shared" si="11"/>
        <v>15.259126133333334</v>
      </c>
      <c r="N69" s="134">
        <f t="shared" si="11"/>
        <v>0</v>
      </c>
      <c r="O69" s="134">
        <f t="shared" si="11"/>
        <v>5.103386666666667E-2</v>
      </c>
      <c r="P69" s="134">
        <f t="shared" si="11"/>
        <v>0</v>
      </c>
      <c r="Q69" s="122">
        <v>58.158999999999999</v>
      </c>
      <c r="R69" s="122">
        <v>16.026</v>
      </c>
      <c r="S69" s="122">
        <v>4.218</v>
      </c>
      <c r="T69" s="122">
        <v>16.942</v>
      </c>
      <c r="U69" s="122">
        <v>7.4880000000000004</v>
      </c>
      <c r="V69" s="122">
        <v>31.608215610308299</v>
      </c>
      <c r="W69" s="135">
        <v>0.64</v>
      </c>
      <c r="X69" s="135">
        <v>0.64</v>
      </c>
      <c r="Y69" s="135">
        <v>1.28</v>
      </c>
      <c r="Z69" s="122">
        <v>6.53</v>
      </c>
      <c r="AA69" s="122">
        <f t="shared" si="12"/>
        <v>47.779479326186831</v>
      </c>
      <c r="AB69" s="122">
        <v>31.2</v>
      </c>
      <c r="AC69" s="124">
        <v>10.6</v>
      </c>
      <c r="AD69" s="124">
        <v>16.3</v>
      </c>
      <c r="AE69" s="124">
        <v>34.1</v>
      </c>
      <c r="AF69" s="124">
        <v>2.6</v>
      </c>
      <c r="AG69" s="124">
        <v>70.900000000000006</v>
      </c>
      <c r="AH69" s="124">
        <v>1.9</v>
      </c>
      <c r="AI69" s="121">
        <v>254</v>
      </c>
      <c r="AJ69" s="224">
        <v>7.2999999999999995E-2</v>
      </c>
    </row>
    <row r="70" spans="1:50" x14ac:dyDescent="0.2">
      <c r="A70" s="161" t="s">
        <v>831</v>
      </c>
      <c r="B70" s="162">
        <v>67</v>
      </c>
      <c r="C70" s="121">
        <v>300</v>
      </c>
      <c r="D70" s="121">
        <v>0</v>
      </c>
      <c r="E70" s="121">
        <v>0</v>
      </c>
      <c r="F70" s="121">
        <v>0</v>
      </c>
      <c r="G70" s="121">
        <f t="shared" si="13"/>
        <v>300</v>
      </c>
      <c r="H70" s="123">
        <f t="shared" si="10"/>
        <v>100</v>
      </c>
      <c r="I70" s="123">
        <f t="shared" si="10"/>
        <v>0</v>
      </c>
      <c r="J70" s="123">
        <f t="shared" si="10"/>
        <v>0</v>
      </c>
      <c r="K70" s="123">
        <f t="shared" si="10"/>
        <v>0</v>
      </c>
      <c r="L70" s="122">
        <v>19.694740000000003</v>
      </c>
      <c r="M70" s="134">
        <f t="shared" si="11"/>
        <v>19.694740000000003</v>
      </c>
      <c r="N70" s="134">
        <f t="shared" si="11"/>
        <v>0</v>
      </c>
      <c r="O70" s="134">
        <f t="shared" si="11"/>
        <v>0</v>
      </c>
      <c r="P70" s="134">
        <f t="shared" si="11"/>
        <v>0</v>
      </c>
      <c r="Q70" s="122">
        <v>52.15</v>
      </c>
      <c r="R70" s="122">
        <v>13.808</v>
      </c>
      <c r="S70" s="122">
        <v>2.4180000000000001</v>
      </c>
      <c r="T70" s="122">
        <v>14.613</v>
      </c>
      <c r="U70" s="122">
        <v>6.59</v>
      </c>
      <c r="V70" s="122">
        <v>56.102986665213002</v>
      </c>
      <c r="W70" s="122">
        <v>2.2428386363894299</v>
      </c>
      <c r="X70" s="135">
        <v>0.64</v>
      </c>
      <c r="Y70" s="135">
        <v>1.28</v>
      </c>
      <c r="Z70" s="122">
        <v>7.3</v>
      </c>
      <c r="AA70" s="122">
        <f t="shared" si="12"/>
        <v>49.452054794520549</v>
      </c>
      <c r="AB70" s="122">
        <v>36.1</v>
      </c>
      <c r="AC70" s="124">
        <v>12</v>
      </c>
      <c r="AD70" s="124">
        <v>16.5</v>
      </c>
      <c r="AE70" s="124">
        <v>33.299999999999997</v>
      </c>
      <c r="AF70" s="124">
        <v>2.2999999999999998</v>
      </c>
      <c r="AG70" s="124">
        <v>76.3</v>
      </c>
      <c r="AH70" s="124">
        <v>1.7</v>
      </c>
      <c r="AI70" s="121">
        <v>503</v>
      </c>
      <c r="AJ70" s="226">
        <v>0.01</v>
      </c>
    </row>
    <row r="71" spans="1:50" x14ac:dyDescent="0.2">
      <c r="A71" s="161" t="s">
        <v>831</v>
      </c>
      <c r="B71" s="162">
        <v>68</v>
      </c>
      <c r="C71" s="121">
        <v>297</v>
      </c>
      <c r="D71" s="121">
        <v>2</v>
      </c>
      <c r="E71" s="121">
        <v>1</v>
      </c>
      <c r="F71" s="121">
        <v>0</v>
      </c>
      <c r="G71" s="121">
        <f t="shared" si="13"/>
        <v>300</v>
      </c>
      <c r="H71" s="123">
        <f t="shared" si="10"/>
        <v>99</v>
      </c>
      <c r="I71" s="123">
        <f t="shared" si="10"/>
        <v>0.66666666666666674</v>
      </c>
      <c r="J71" s="123">
        <f t="shared" si="10"/>
        <v>0.33333333333333337</v>
      </c>
      <c r="K71" s="123">
        <f t="shared" si="10"/>
        <v>0</v>
      </c>
      <c r="L71" s="122">
        <v>13.93866</v>
      </c>
      <c r="M71" s="134">
        <f t="shared" si="11"/>
        <v>13.799273399999999</v>
      </c>
      <c r="N71" s="134">
        <f t="shared" si="11"/>
        <v>9.2924400000000004E-2</v>
      </c>
      <c r="O71" s="134">
        <f t="shared" si="11"/>
        <v>4.6462200000000002E-2</v>
      </c>
      <c r="P71" s="134">
        <f t="shared" si="11"/>
        <v>0</v>
      </c>
      <c r="Q71" s="122">
        <v>52.619</v>
      </c>
      <c r="R71" s="122">
        <v>14.608000000000001</v>
      </c>
      <c r="S71" s="122">
        <v>4.4409999999999998</v>
      </c>
      <c r="T71" s="122">
        <v>11.651</v>
      </c>
      <c r="U71" s="122">
        <v>6.89</v>
      </c>
      <c r="V71" s="122">
        <v>60.473796843654597</v>
      </c>
      <c r="W71" s="122">
        <v>3.4754761514524599</v>
      </c>
      <c r="X71" s="135">
        <v>0.64</v>
      </c>
      <c r="Y71" s="135">
        <v>1.28</v>
      </c>
      <c r="Z71" s="122">
        <v>6.84</v>
      </c>
      <c r="AA71" s="122">
        <f t="shared" si="12"/>
        <v>48.099415204678365</v>
      </c>
      <c r="AB71" s="122">
        <v>32.9</v>
      </c>
      <c r="AC71" s="124">
        <v>11.2</v>
      </c>
      <c r="AD71" s="124">
        <v>16.399999999999999</v>
      </c>
      <c r="AE71" s="124">
        <v>34</v>
      </c>
      <c r="AF71" s="124">
        <v>1.6</v>
      </c>
      <c r="AG71" s="124">
        <v>74.900000000000006</v>
      </c>
      <c r="AH71" s="124">
        <v>1.2</v>
      </c>
      <c r="AI71" s="121">
        <v>459</v>
      </c>
      <c r="AJ71" s="224">
        <v>0.17100000000000001</v>
      </c>
    </row>
    <row r="72" spans="1:50" x14ac:dyDescent="0.2">
      <c r="A72" s="161" t="s">
        <v>831</v>
      </c>
      <c r="B72" s="162">
        <v>69</v>
      </c>
      <c r="C72" s="121">
        <v>297</v>
      </c>
      <c r="D72" s="121">
        <v>3</v>
      </c>
      <c r="E72" s="121">
        <v>0</v>
      </c>
      <c r="F72" s="121">
        <v>0</v>
      </c>
      <c r="G72" s="121">
        <f t="shared" si="13"/>
        <v>300</v>
      </c>
      <c r="H72" s="123">
        <f t="shared" si="10"/>
        <v>99</v>
      </c>
      <c r="I72" s="123">
        <f t="shared" si="10"/>
        <v>1</v>
      </c>
      <c r="J72" s="123">
        <f t="shared" si="10"/>
        <v>0</v>
      </c>
      <c r="K72" s="123">
        <f t="shared" si="10"/>
        <v>0</v>
      </c>
      <c r="L72" s="122">
        <v>9.161620000000001</v>
      </c>
      <c r="M72" s="134">
        <f t="shared" si="11"/>
        <v>9.0700038000000003</v>
      </c>
      <c r="N72" s="134">
        <f t="shared" si="11"/>
        <v>9.1616200000000009E-2</v>
      </c>
      <c r="O72" s="134">
        <f t="shared" si="11"/>
        <v>0</v>
      </c>
      <c r="P72" s="134">
        <f t="shared" si="11"/>
        <v>0</v>
      </c>
      <c r="Q72" s="122">
        <v>52.957000000000001</v>
      </c>
      <c r="R72" s="122">
        <v>14.407999999999999</v>
      </c>
      <c r="S72" s="122">
        <v>4.6100000000000003</v>
      </c>
      <c r="T72" s="122">
        <v>13.599</v>
      </c>
      <c r="U72" s="122">
        <v>6.9260000000000002</v>
      </c>
      <c r="V72" s="122">
        <v>57.023925981389901</v>
      </c>
      <c r="W72" s="122">
        <v>5.3367729989694999</v>
      </c>
      <c r="X72" s="122">
        <v>3.3654420717240399</v>
      </c>
      <c r="Y72" s="135">
        <v>1.28</v>
      </c>
      <c r="Z72" s="122">
        <v>6.97</v>
      </c>
      <c r="AA72" s="122">
        <f t="shared" si="12"/>
        <v>48.780487804878049</v>
      </c>
      <c r="AB72" s="122">
        <v>34</v>
      </c>
      <c r="AC72" s="124">
        <v>11.7</v>
      </c>
      <c r="AD72" s="124">
        <v>16.7</v>
      </c>
      <c r="AE72" s="124">
        <v>34.299999999999997</v>
      </c>
      <c r="AF72" s="124">
        <v>2.4</v>
      </c>
      <c r="AG72" s="124">
        <v>60.5</v>
      </c>
      <c r="AH72" s="124">
        <v>1.4</v>
      </c>
      <c r="AI72" s="121">
        <v>477</v>
      </c>
      <c r="AJ72" s="224">
        <v>0.19900000000000001</v>
      </c>
    </row>
    <row r="73" spans="1:50" x14ac:dyDescent="0.2">
      <c r="A73" s="161" t="s">
        <v>831</v>
      </c>
      <c r="B73" s="162">
        <v>70</v>
      </c>
      <c r="C73" s="121">
        <v>295</v>
      </c>
      <c r="D73" s="121">
        <v>5</v>
      </c>
      <c r="E73" s="121">
        <v>0</v>
      </c>
      <c r="F73" s="121">
        <v>0</v>
      </c>
      <c r="G73" s="121">
        <f t="shared" si="13"/>
        <v>300</v>
      </c>
      <c r="H73" s="123">
        <f t="shared" si="10"/>
        <v>98.333333333333329</v>
      </c>
      <c r="I73" s="123">
        <f t="shared" si="10"/>
        <v>1.6666666666666667</v>
      </c>
      <c r="J73" s="123">
        <f t="shared" si="10"/>
        <v>0</v>
      </c>
      <c r="K73" s="123">
        <f t="shared" si="10"/>
        <v>0</v>
      </c>
      <c r="L73" s="122">
        <v>14.041346666666668</v>
      </c>
      <c r="M73" s="134">
        <f t="shared" si="11"/>
        <v>13.807324222222224</v>
      </c>
      <c r="N73" s="134">
        <f t="shared" si="11"/>
        <v>0.23402244444444445</v>
      </c>
      <c r="O73" s="134">
        <f t="shared" si="11"/>
        <v>0</v>
      </c>
      <c r="P73" s="134">
        <f t="shared" si="11"/>
        <v>0</v>
      </c>
      <c r="Q73" s="122">
        <v>53.600999999999999</v>
      </c>
      <c r="R73" s="122">
        <v>13.968999999999999</v>
      </c>
      <c r="S73" s="122">
        <v>2.383</v>
      </c>
      <c r="T73" s="122">
        <v>12.907999999999999</v>
      </c>
      <c r="U73" s="122">
        <v>6.9349999999999996</v>
      </c>
      <c r="V73" s="122">
        <v>66.522864097476102</v>
      </c>
      <c r="W73" s="122">
        <v>5.1372192816903999</v>
      </c>
      <c r="X73" s="122">
        <v>1.32124719844642</v>
      </c>
      <c r="Y73" s="135">
        <v>1.28</v>
      </c>
      <c r="Z73" s="122">
        <v>6.98</v>
      </c>
      <c r="AA73" s="122">
        <f t="shared" si="12"/>
        <v>47.851002865329512</v>
      </c>
      <c r="AB73" s="122">
        <v>33.4</v>
      </c>
      <c r="AC73" s="124">
        <v>11.6</v>
      </c>
      <c r="AD73" s="124">
        <v>16.7</v>
      </c>
      <c r="AE73" s="124">
        <v>34.9</v>
      </c>
      <c r="AF73" s="124">
        <v>2.9</v>
      </c>
      <c r="AG73" s="124">
        <v>82.4</v>
      </c>
      <c r="AH73" s="124">
        <v>2.4</v>
      </c>
      <c r="AI73" s="121">
        <v>435</v>
      </c>
      <c r="AJ73" s="151">
        <v>0.17699999999999999</v>
      </c>
    </row>
    <row r="74" spans="1:50" x14ac:dyDescent="0.2">
      <c r="A74" s="161" t="s">
        <v>831</v>
      </c>
      <c r="B74" s="162">
        <v>71</v>
      </c>
      <c r="C74" s="121">
        <v>298</v>
      </c>
      <c r="D74" s="121">
        <v>1</v>
      </c>
      <c r="E74" s="121">
        <v>1</v>
      </c>
      <c r="F74" s="121">
        <v>0</v>
      </c>
      <c r="G74" s="121">
        <f t="shared" si="13"/>
        <v>300</v>
      </c>
      <c r="H74" s="123">
        <f t="shared" si="10"/>
        <v>99.333333333333329</v>
      </c>
      <c r="I74" s="123">
        <f t="shared" si="10"/>
        <v>0.33333333333333337</v>
      </c>
      <c r="J74" s="123">
        <f t="shared" si="10"/>
        <v>0.33333333333333337</v>
      </c>
      <c r="K74" s="123">
        <f t="shared" si="10"/>
        <v>0</v>
      </c>
      <c r="L74" s="122">
        <v>13.105913333333334</v>
      </c>
      <c r="M74" s="134">
        <f t="shared" si="11"/>
        <v>13.018540577777777</v>
      </c>
      <c r="N74" s="134">
        <f t="shared" si="11"/>
        <v>4.3686377777777785E-2</v>
      </c>
      <c r="O74" s="134">
        <f t="shared" si="11"/>
        <v>4.3686377777777785E-2</v>
      </c>
      <c r="P74" s="134">
        <f t="shared" si="11"/>
        <v>0</v>
      </c>
      <c r="Q74" s="122">
        <v>59.405999999999999</v>
      </c>
      <c r="R74" s="122">
        <v>14.53</v>
      </c>
      <c r="S74" s="122">
        <v>2.57</v>
      </c>
      <c r="T74" s="122">
        <v>12.137</v>
      </c>
      <c r="U74" s="122">
        <v>6.8520000000000003</v>
      </c>
      <c r="V74" s="122">
        <v>40.204184991002997</v>
      </c>
      <c r="W74" s="122">
        <v>5.91140262495776</v>
      </c>
      <c r="X74" s="122">
        <v>3.21261275240518</v>
      </c>
      <c r="Y74" s="135">
        <v>1.28</v>
      </c>
      <c r="Z74" s="122">
        <v>7.02</v>
      </c>
      <c r="AA74" s="122">
        <f t="shared" si="12"/>
        <v>48.433048433048434</v>
      </c>
      <c r="AB74" s="122">
        <v>34</v>
      </c>
      <c r="AC74" s="124">
        <v>11.9</v>
      </c>
      <c r="AD74" s="124">
        <v>17</v>
      </c>
      <c r="AE74" s="124">
        <v>35.1</v>
      </c>
      <c r="AF74" s="124">
        <v>1.6</v>
      </c>
      <c r="AG74" s="124">
        <v>74.8</v>
      </c>
      <c r="AH74" s="124">
        <v>1.2</v>
      </c>
      <c r="AI74" s="121">
        <v>562</v>
      </c>
      <c r="AJ74" s="226">
        <v>0.01</v>
      </c>
    </row>
    <row r="75" spans="1:50" x14ac:dyDescent="0.2">
      <c r="A75" s="161" t="s">
        <v>831</v>
      </c>
      <c r="B75" s="162">
        <v>72</v>
      </c>
      <c r="C75" s="121">
        <v>300</v>
      </c>
      <c r="D75" s="121">
        <v>0</v>
      </c>
      <c r="E75" s="121">
        <v>0</v>
      </c>
      <c r="F75" s="121">
        <v>0</v>
      </c>
      <c r="G75" s="121">
        <f t="shared" si="13"/>
        <v>300</v>
      </c>
      <c r="H75" s="123">
        <f t="shared" si="10"/>
        <v>100</v>
      </c>
      <c r="I75" s="123">
        <f t="shared" si="10"/>
        <v>0</v>
      </c>
      <c r="J75" s="123">
        <f t="shared" si="10"/>
        <v>0</v>
      </c>
      <c r="K75" s="123">
        <f t="shared" si="10"/>
        <v>0</v>
      </c>
      <c r="L75" s="122">
        <v>14.637773333333334</v>
      </c>
      <c r="M75" s="134">
        <f t="shared" si="11"/>
        <v>14.637773333333335</v>
      </c>
      <c r="N75" s="134">
        <f t="shared" si="11"/>
        <v>0</v>
      </c>
      <c r="O75" s="134">
        <f t="shared" si="11"/>
        <v>0</v>
      </c>
      <c r="P75" s="134">
        <f t="shared" si="11"/>
        <v>0</v>
      </c>
      <c r="Q75" s="122">
        <v>76.995999999999995</v>
      </c>
      <c r="R75" s="122">
        <v>15.978</v>
      </c>
      <c r="S75" s="122">
        <v>2.613</v>
      </c>
      <c r="T75" s="122">
        <v>15.395</v>
      </c>
      <c r="U75" s="122">
        <v>7.05</v>
      </c>
      <c r="V75" s="122">
        <v>52.122260133887103</v>
      </c>
      <c r="W75" s="122">
        <v>3.3869876857681702</v>
      </c>
      <c r="X75" s="135">
        <v>0.64</v>
      </c>
      <c r="Y75" s="135">
        <v>1.28</v>
      </c>
      <c r="Z75" s="122">
        <v>6.78</v>
      </c>
      <c r="AA75" s="122">
        <f t="shared" si="12"/>
        <v>48.230088495575217</v>
      </c>
      <c r="AB75" s="122">
        <v>32.700000000000003</v>
      </c>
      <c r="AC75" s="124">
        <v>11.5</v>
      </c>
      <c r="AD75" s="124">
        <v>16.899999999999999</v>
      </c>
      <c r="AE75" s="124">
        <v>35.1</v>
      </c>
      <c r="AF75" s="124">
        <v>1.7</v>
      </c>
      <c r="AG75" s="124">
        <v>69</v>
      </c>
      <c r="AH75" s="124">
        <v>1.2</v>
      </c>
      <c r="AI75" s="121">
        <v>438</v>
      </c>
      <c r="AJ75" s="229">
        <v>0.03</v>
      </c>
    </row>
    <row r="76" spans="1:50" x14ac:dyDescent="0.2">
      <c r="A76" s="161"/>
      <c r="C76" s="122"/>
      <c r="D76" s="122"/>
      <c r="E76" s="122"/>
      <c r="F76" s="122"/>
      <c r="H76" s="123"/>
      <c r="I76" s="123"/>
      <c r="V76" s="231" t="s">
        <v>973</v>
      </c>
      <c r="X76" s="119"/>
      <c r="AJ76" s="230" t="s">
        <v>972</v>
      </c>
    </row>
    <row r="77" spans="1:50" x14ac:dyDescent="0.2">
      <c r="A77" s="122" t="s">
        <v>802</v>
      </c>
      <c r="B77" s="133" t="s">
        <v>308</v>
      </c>
      <c r="C77" s="122"/>
      <c r="D77" s="122"/>
      <c r="E77" s="122"/>
      <c r="F77" s="122"/>
      <c r="H77" s="123"/>
      <c r="I77" s="123"/>
      <c r="J77" s="123"/>
      <c r="K77" s="154" t="s">
        <v>834</v>
      </c>
      <c r="L77" s="122">
        <f>AVERAGE(L4:L11)</f>
        <v>11.521918749999999</v>
      </c>
      <c r="M77" s="157">
        <f t="shared" ref="M77:AH77" si="14">AVERAGE(M4:M11)</f>
        <v>11.48367910277778</v>
      </c>
      <c r="N77" s="157">
        <f t="shared" si="14"/>
        <v>3.4060968055555557E-2</v>
      </c>
      <c r="O77" s="157">
        <f t="shared" si="14"/>
        <v>4.1786791666666677E-3</v>
      </c>
      <c r="P77" s="134">
        <f t="shared" si="14"/>
        <v>0</v>
      </c>
      <c r="Q77" s="157">
        <f>AVERAGE(Q4:Q11)</f>
        <v>68.820374999999999</v>
      </c>
      <c r="R77" s="157">
        <f>AVERAGE(R4:R11)</f>
        <v>21.208750000000002</v>
      </c>
      <c r="S77" s="157">
        <f t="shared" si="14"/>
        <v>3.6582499999999998</v>
      </c>
      <c r="T77" s="157">
        <f t="shared" si="14"/>
        <v>12.488625000000001</v>
      </c>
      <c r="U77" s="157">
        <f t="shared" si="14"/>
        <v>6.4390000000000001</v>
      </c>
      <c r="V77" s="157">
        <f t="shared" ref="V77:W77" si="15">AVERAGE(V4:V11)</f>
        <v>40.119562906922503</v>
      </c>
      <c r="W77" s="157">
        <f t="shared" si="15"/>
        <v>1.620802185214766</v>
      </c>
      <c r="X77" s="157">
        <f t="shared" si="14"/>
        <v>0.64</v>
      </c>
      <c r="Y77" s="157">
        <f t="shared" si="14"/>
        <v>1.28</v>
      </c>
      <c r="Z77" s="157">
        <f t="shared" si="14"/>
        <v>7.34375</v>
      </c>
      <c r="AA77" s="157">
        <f>AVERAGE(AA4:AA11)</f>
        <v>48.200058086144736</v>
      </c>
      <c r="AB77" s="157">
        <f>AVERAGE(AB4:AB11)</f>
        <v>35.4</v>
      </c>
      <c r="AC77" s="158">
        <f t="shared" si="14"/>
        <v>12.5</v>
      </c>
      <c r="AD77" s="158">
        <f t="shared" si="14"/>
        <v>16.975000000000001</v>
      </c>
      <c r="AE77" s="158">
        <f t="shared" si="14"/>
        <v>35.237500000000004</v>
      </c>
      <c r="AF77" s="158">
        <f>AVERAGE(AF4:AF11)</f>
        <v>3.4</v>
      </c>
      <c r="AG77" s="136">
        <f t="shared" si="14"/>
        <v>79.937500000000014</v>
      </c>
      <c r="AH77" s="158">
        <f t="shared" si="14"/>
        <v>2.75</v>
      </c>
      <c r="AI77" s="159">
        <f>AVERAGE(AI4:AI11)</f>
        <v>436.28571428571428</v>
      </c>
      <c r="AJ77" s="157">
        <f>AVERAGE(AJ4:AJ11)</f>
        <v>1.9125000000000003E-2</v>
      </c>
    </row>
    <row r="78" spans="1:50" x14ac:dyDescent="0.2">
      <c r="A78" s="122" t="s">
        <v>804</v>
      </c>
      <c r="B78" s="133" t="s">
        <v>308</v>
      </c>
      <c r="C78" s="122"/>
      <c r="D78" s="122"/>
      <c r="E78" s="122"/>
      <c r="F78" s="122"/>
      <c r="H78" s="123"/>
      <c r="I78" s="123"/>
      <c r="J78" s="123"/>
      <c r="K78" s="154" t="s">
        <v>835</v>
      </c>
      <c r="L78" s="122">
        <f>AVERAGE(L12:L19)</f>
        <v>10.206685416666668</v>
      </c>
      <c r="M78" s="157">
        <f t="shared" ref="M78:AH78" si="16">AVERAGE(M12:M19)</f>
        <v>10.112151262499999</v>
      </c>
      <c r="N78" s="157">
        <f t="shared" si="16"/>
        <v>9.4534154166666662E-2</v>
      </c>
      <c r="O78" s="157">
        <f t="shared" si="16"/>
        <v>0</v>
      </c>
      <c r="P78" s="134">
        <f t="shared" si="16"/>
        <v>0</v>
      </c>
      <c r="Q78" s="157">
        <f>AVERAGE(Q12:Q19)</f>
        <v>76.849624999999989</v>
      </c>
      <c r="R78" s="157">
        <f>AVERAGE(R12:R19)</f>
        <v>21.635124999999999</v>
      </c>
      <c r="S78" s="157">
        <f t="shared" si="16"/>
        <v>3.3635000000000002</v>
      </c>
      <c r="T78" s="157">
        <f t="shared" si="16"/>
        <v>13.319000000000001</v>
      </c>
      <c r="U78" s="157">
        <f t="shared" si="16"/>
        <v>6.5788750000000018</v>
      </c>
      <c r="V78" s="157">
        <f t="shared" ref="V78:W78" si="17">AVERAGE(V12:V19)</f>
        <v>48.549724003811136</v>
      </c>
      <c r="W78" s="157">
        <f t="shared" si="17"/>
        <v>1.6231990580558169</v>
      </c>
      <c r="X78" s="157">
        <f t="shared" si="16"/>
        <v>0.64130016302741855</v>
      </c>
      <c r="Y78" s="157">
        <f t="shared" si="16"/>
        <v>1.28</v>
      </c>
      <c r="Z78" s="157">
        <f t="shared" si="16"/>
        <v>7.4537499999999994</v>
      </c>
      <c r="AA78" s="157">
        <f>AVERAGE(AA12:AA19)</f>
        <v>47.906990636496296</v>
      </c>
      <c r="AB78" s="157">
        <f>AVERAGE(AB12:AB19)</f>
        <v>35.712499999999991</v>
      </c>
      <c r="AC78" s="158">
        <f t="shared" si="16"/>
        <v>12.5625</v>
      </c>
      <c r="AD78" s="158">
        <f t="shared" si="16"/>
        <v>16.8125</v>
      </c>
      <c r="AE78" s="158">
        <f t="shared" si="16"/>
        <v>35.112499999999997</v>
      </c>
      <c r="AF78" s="158">
        <f>AVERAGE(AF12:AF19)</f>
        <v>2.4975000000000005</v>
      </c>
      <c r="AG78" s="136">
        <f t="shared" si="16"/>
        <v>75.585714285714289</v>
      </c>
      <c r="AH78" s="158">
        <f t="shared" si="16"/>
        <v>2.0285714285714289</v>
      </c>
      <c r="AI78" s="159">
        <f>AVERAGE(AI12:AI19)</f>
        <v>431.75</v>
      </c>
      <c r="AJ78" s="157">
        <f>AVERAGE(AJ12:AJ19)</f>
        <v>3.4750000000000003E-2</v>
      </c>
    </row>
    <row r="79" spans="1:50" x14ac:dyDescent="0.2">
      <c r="A79" s="122" t="s">
        <v>805</v>
      </c>
      <c r="B79" s="133" t="s">
        <v>308</v>
      </c>
      <c r="C79" s="119"/>
      <c r="D79" s="122"/>
      <c r="E79" s="122"/>
      <c r="F79" s="122"/>
      <c r="H79" s="123"/>
      <c r="I79" s="123"/>
      <c r="J79" s="123"/>
      <c r="K79" s="154" t="s">
        <v>833</v>
      </c>
      <c r="L79" s="122">
        <f>AVERAGE(L20:L27)</f>
        <v>11.601282380952382</v>
      </c>
      <c r="M79" s="122">
        <f>AVERAGE(M20:M27)</f>
        <v>11.222060119047621</v>
      </c>
      <c r="N79" s="122">
        <f t="shared" ref="N79:AH79" si="18">AVERAGE(N20:N27)</f>
        <v>0.36010800634920637</v>
      </c>
      <c r="O79" s="122">
        <f t="shared" si="18"/>
        <v>1.9114255555555553E-2</v>
      </c>
      <c r="P79" s="122">
        <f t="shared" si="18"/>
        <v>0</v>
      </c>
      <c r="Q79" s="122">
        <f>AVERAGE(Q20:Q27)</f>
        <v>68.516571428571424</v>
      </c>
      <c r="R79" s="122">
        <f>AVERAGE(R20:R27)</f>
        <v>19.630857142857145</v>
      </c>
      <c r="S79" s="122">
        <f t="shared" si="18"/>
        <v>3.7847142857142857</v>
      </c>
      <c r="T79" s="122">
        <f t="shared" si="18"/>
        <v>16.568571428571428</v>
      </c>
      <c r="U79" s="122">
        <f t="shared" si="18"/>
        <v>6.713857142857143</v>
      </c>
      <c r="V79" s="122">
        <f t="shared" ref="V79:W79" si="19">AVERAGE(V20:V27)</f>
        <v>122.79904663140647</v>
      </c>
      <c r="W79" s="122">
        <f t="shared" si="19"/>
        <v>18.113819924546963</v>
      </c>
      <c r="X79" s="122">
        <f t="shared" si="18"/>
        <v>1.2308893725481986</v>
      </c>
      <c r="Y79" s="122">
        <f t="shared" si="18"/>
        <v>7.4338344813996038</v>
      </c>
      <c r="Z79" s="122">
        <f t="shared" si="18"/>
        <v>7.0837500000000002</v>
      </c>
      <c r="AA79" s="122">
        <f>AVERAGE(AA20:AA27)</f>
        <v>48.416759223060765</v>
      </c>
      <c r="AB79" s="122">
        <f>AVERAGE(AB20:AB27)</f>
        <v>34.287499999999994</v>
      </c>
      <c r="AC79" s="124">
        <f t="shared" si="18"/>
        <v>11.937499999999998</v>
      </c>
      <c r="AD79" s="124">
        <f t="shared" si="18"/>
        <v>16.837500000000002</v>
      </c>
      <c r="AE79" s="124">
        <f t="shared" si="18"/>
        <v>34.774999999999999</v>
      </c>
      <c r="AF79" s="124">
        <f>AVERAGE(AF20:AF27)</f>
        <v>3.3714285714285714</v>
      </c>
      <c r="AG79" s="124">
        <f t="shared" si="18"/>
        <v>82.242857142857133</v>
      </c>
      <c r="AH79" s="124">
        <f t="shared" si="18"/>
        <v>2.7571428571428571</v>
      </c>
      <c r="AI79" s="121">
        <f>AVERAGE(AI20:AI27)</f>
        <v>459.66666666666669</v>
      </c>
      <c r="AJ79" s="122">
        <f>AVERAGE(AJ20:AJ27)</f>
        <v>7.7499999999999999E-2</v>
      </c>
    </row>
    <row r="80" spans="1:50" x14ac:dyDescent="0.2">
      <c r="A80" s="122" t="s">
        <v>815</v>
      </c>
      <c r="B80" s="133" t="s">
        <v>308</v>
      </c>
      <c r="C80" s="119"/>
      <c r="D80" s="122"/>
      <c r="E80" s="122"/>
      <c r="F80" s="122"/>
      <c r="H80" s="123"/>
      <c r="I80" s="123"/>
      <c r="J80" s="123"/>
      <c r="K80" s="154" t="s">
        <v>833</v>
      </c>
      <c r="L80" s="122">
        <f>AVERAGE(L28:L35)</f>
        <v>11.076357083333335</v>
      </c>
      <c r="M80" s="122">
        <f t="shared" ref="M80:AH80" si="20">AVERAGE(M28:M35)</f>
        <v>10.895509862500003</v>
      </c>
      <c r="N80" s="122">
        <f t="shared" si="20"/>
        <v>0.18084722083333335</v>
      </c>
      <c r="O80" s="122">
        <f t="shared" si="20"/>
        <v>0</v>
      </c>
      <c r="P80" s="122">
        <f t="shared" si="20"/>
        <v>0</v>
      </c>
      <c r="Q80" s="122">
        <f>AVERAGE(Q28:Q35)</f>
        <v>61.594875000000002</v>
      </c>
      <c r="R80" s="122">
        <f>AVERAGE(R28:R35)</f>
        <v>17.455874999999999</v>
      </c>
      <c r="S80" s="122">
        <f t="shared" si="20"/>
        <v>3.0372500000000002</v>
      </c>
      <c r="T80" s="122">
        <f t="shared" si="20"/>
        <v>15.096625</v>
      </c>
      <c r="U80" s="122">
        <f t="shared" si="20"/>
        <v>6.6452500000000008</v>
      </c>
      <c r="V80" s="122">
        <f t="shared" ref="V80:W80" si="21">AVERAGE(V28:V35)</f>
        <v>132.31982436350825</v>
      </c>
      <c r="W80" s="122">
        <f t="shared" si="21"/>
        <v>14.780538722826613</v>
      </c>
      <c r="X80" s="122">
        <f t="shared" si="20"/>
        <v>0.79747663555310255</v>
      </c>
      <c r="Y80" s="122">
        <f t="shared" si="20"/>
        <v>1.6863055716786128</v>
      </c>
      <c r="Z80" s="122">
        <f t="shared" si="20"/>
        <v>8.0774999999999988</v>
      </c>
      <c r="AA80" s="122">
        <f>AVERAGE(AA28:AA35)</f>
        <v>48.617588017096821</v>
      </c>
      <c r="AB80" s="122">
        <f>AVERAGE(AB28:AB35)</f>
        <v>39.337499999999999</v>
      </c>
      <c r="AC80" s="124">
        <f t="shared" si="20"/>
        <v>13.825000000000003</v>
      </c>
      <c r="AD80" s="124">
        <f t="shared" si="20"/>
        <v>17.100000000000001</v>
      </c>
      <c r="AE80" s="124">
        <f t="shared" si="20"/>
        <v>35.162500000000001</v>
      </c>
      <c r="AF80" s="124">
        <f>AVERAGE(AF28:AF35)</f>
        <v>3.2249999999999996</v>
      </c>
      <c r="AG80" s="124">
        <f t="shared" si="20"/>
        <v>78.825000000000003</v>
      </c>
      <c r="AH80" s="124">
        <f t="shared" si="20"/>
        <v>2.5374999999999996</v>
      </c>
      <c r="AI80" s="121">
        <f>AVERAGE(AI28:AI35)</f>
        <v>419.57142857142856</v>
      </c>
      <c r="AJ80" s="122">
        <f>AVERAGE(AJ28:AJ35)</f>
        <v>0.01</v>
      </c>
    </row>
    <row r="81" spans="1:36" x14ac:dyDescent="0.2">
      <c r="A81" s="122" t="s">
        <v>817</v>
      </c>
      <c r="B81" s="133" t="s">
        <v>308</v>
      </c>
      <c r="C81" s="122"/>
      <c r="D81" s="122"/>
      <c r="E81" s="122"/>
      <c r="F81" s="122"/>
      <c r="H81" s="123"/>
      <c r="I81" s="123"/>
      <c r="J81" s="123"/>
      <c r="K81" s="154" t="s">
        <v>836</v>
      </c>
      <c r="L81" s="122">
        <f>AVERAGE(L36:L43)</f>
        <v>11.540205416666668</v>
      </c>
      <c r="M81" s="157">
        <f t="shared" ref="M81:AH81" si="22">AVERAGE(M36:M43)</f>
        <v>11.402395455555558</v>
      </c>
      <c r="N81" s="157">
        <f t="shared" si="22"/>
        <v>0.12411606111111112</v>
      </c>
      <c r="O81" s="157">
        <f t="shared" si="22"/>
        <v>1.36939E-2</v>
      </c>
      <c r="P81" s="134">
        <f t="shared" si="22"/>
        <v>0</v>
      </c>
      <c r="Q81" s="157">
        <f>AVERAGE(Q36:Q43)</f>
        <v>70.068750000000009</v>
      </c>
      <c r="R81" s="157">
        <f>AVERAGE(R36:R43)</f>
        <v>21.849625</v>
      </c>
      <c r="S81" s="157">
        <f t="shared" si="22"/>
        <v>3.796125</v>
      </c>
      <c r="T81" s="157">
        <f t="shared" si="22"/>
        <v>13.734500000000001</v>
      </c>
      <c r="U81" s="157">
        <f t="shared" si="22"/>
        <v>7.1628750000000005</v>
      </c>
      <c r="V81" s="157">
        <f t="shared" ref="V81:W81" si="23">AVERAGE(V36:V43)</f>
        <v>48.862021376906142</v>
      </c>
      <c r="W81" s="157">
        <f t="shared" si="23"/>
        <v>2.9814619799367299</v>
      </c>
      <c r="X81" s="157">
        <f t="shared" si="22"/>
        <v>1.6368088037084199</v>
      </c>
      <c r="Y81" s="157">
        <f t="shared" si="22"/>
        <v>1.28</v>
      </c>
      <c r="Z81" s="157">
        <f t="shared" si="22"/>
        <v>7.3883333333333328</v>
      </c>
      <c r="AA81" s="157">
        <f>AVERAGE(AA36:AA43)</f>
        <v>49.659122297830656</v>
      </c>
      <c r="AB81" s="157">
        <f>AVERAGE(AB36:AB43)</f>
        <v>36.800000000000004</v>
      </c>
      <c r="AC81" s="158">
        <f t="shared" si="22"/>
        <v>12.566666666666665</v>
      </c>
      <c r="AD81" s="158">
        <f t="shared" si="22"/>
        <v>17.020000000000003</v>
      </c>
      <c r="AE81" s="158">
        <f t="shared" si="22"/>
        <v>34.979999999999997</v>
      </c>
      <c r="AF81" s="158">
        <f>AVERAGE(AF36:AF43)</f>
        <v>3.5666666666666664</v>
      </c>
      <c r="AG81" s="136">
        <f t="shared" si="22"/>
        <v>75.75</v>
      </c>
      <c r="AH81" s="158">
        <f t="shared" si="22"/>
        <v>2.7000000000000006</v>
      </c>
      <c r="AI81" s="159">
        <f>AVERAGE(AI36:AI43)</f>
        <v>405.75</v>
      </c>
      <c r="AJ81" s="157">
        <f>AVERAGE(AJ36:AJ43)</f>
        <v>2.6875000000000003E-2</v>
      </c>
    </row>
    <row r="82" spans="1:36" x14ac:dyDescent="0.2">
      <c r="A82" s="122" t="s">
        <v>821</v>
      </c>
      <c r="B82" s="133" t="s">
        <v>308</v>
      </c>
      <c r="C82" s="122"/>
      <c r="D82" s="122"/>
      <c r="E82" s="122"/>
      <c r="F82" s="122"/>
      <c r="H82" s="123"/>
      <c r="I82" s="123"/>
      <c r="J82" s="123"/>
      <c r="K82" s="154" t="s">
        <v>837</v>
      </c>
      <c r="L82" s="122">
        <f>AVERAGE(L44:L51)</f>
        <v>8.2379675000000017</v>
      </c>
      <c r="M82" s="157">
        <f t="shared" ref="M82:AH82" si="24">AVERAGE(M44:M51)</f>
        <v>8.2023518722222217</v>
      </c>
      <c r="N82" s="157">
        <f t="shared" si="24"/>
        <v>3.1563548611111117E-2</v>
      </c>
      <c r="O82" s="157">
        <f t="shared" si="24"/>
        <v>4.0520791666666675E-3</v>
      </c>
      <c r="P82" s="134">
        <f t="shared" si="24"/>
        <v>0</v>
      </c>
      <c r="Q82" s="157">
        <f>AVERAGE(Q44:Q51)</f>
        <v>70.418750000000003</v>
      </c>
      <c r="R82" s="157">
        <f>AVERAGE(R44:R51)</f>
        <v>17.776875</v>
      </c>
      <c r="S82" s="157">
        <f t="shared" si="24"/>
        <v>3.7227499999999996</v>
      </c>
      <c r="T82" s="157">
        <f t="shared" si="24"/>
        <v>12.111375000000001</v>
      </c>
      <c r="U82" s="157">
        <f t="shared" si="24"/>
        <v>7.1518749999999995</v>
      </c>
      <c r="V82" s="157">
        <f t="shared" ref="V82:W82" si="25">AVERAGE(V44:V51)</f>
        <v>47.028145056189047</v>
      </c>
      <c r="W82" s="157">
        <f t="shared" si="25"/>
        <v>2.6088601298584377</v>
      </c>
      <c r="X82" s="157">
        <f t="shared" si="24"/>
        <v>1.5696452427730623</v>
      </c>
      <c r="Y82" s="157">
        <f t="shared" si="24"/>
        <v>1.28</v>
      </c>
      <c r="Z82" s="157">
        <f t="shared" si="24"/>
        <v>7.1142857142857139</v>
      </c>
      <c r="AA82" s="157">
        <f>AVERAGE(AA44:AA51)</f>
        <v>48.407739872068234</v>
      </c>
      <c r="AB82" s="157">
        <f>AVERAGE(AB44:AB51)</f>
        <v>34.528571428571425</v>
      </c>
      <c r="AC82" s="158">
        <f t="shared" si="24"/>
        <v>12.157142857142857</v>
      </c>
      <c r="AD82" s="158">
        <f t="shared" si="24"/>
        <v>17.057142857142857</v>
      </c>
      <c r="AE82" s="158">
        <f t="shared" si="24"/>
        <v>35.214285714285715</v>
      </c>
      <c r="AF82" s="158">
        <f>AVERAGE(AF44:AF51)</f>
        <v>1.9142857142857144</v>
      </c>
      <c r="AG82" s="136">
        <f t="shared" si="24"/>
        <v>68.614285714285714</v>
      </c>
      <c r="AH82" s="158">
        <f t="shared" si="24"/>
        <v>1.3428571428571427</v>
      </c>
      <c r="AI82" s="159">
        <f>AVERAGE(AI44:AI51)</f>
        <v>385.14285714285717</v>
      </c>
      <c r="AJ82" s="157">
        <f>AVERAGE(AJ44:AJ51)</f>
        <v>3.4875000000000003E-2</v>
      </c>
    </row>
    <row r="83" spans="1:36" x14ac:dyDescent="0.2">
      <c r="A83" s="122" t="s">
        <v>822</v>
      </c>
      <c r="B83" s="133" t="s">
        <v>308</v>
      </c>
      <c r="C83" s="122"/>
      <c r="D83" s="122"/>
      <c r="E83" s="122"/>
      <c r="F83" s="122"/>
      <c r="H83" s="123"/>
      <c r="I83" s="123"/>
      <c r="J83" s="123"/>
      <c r="K83" s="154" t="s">
        <v>838</v>
      </c>
      <c r="L83" s="122">
        <f>AVERAGE(L52:L59)</f>
        <v>10.020302083333334</v>
      </c>
      <c r="M83" s="157">
        <f t="shared" ref="M83:AH83" si="26">AVERAGE(M52:M59)</f>
        <v>9.9037316166666649</v>
      </c>
      <c r="N83" s="157">
        <f t="shared" si="26"/>
        <v>9.943023333333334E-2</v>
      </c>
      <c r="O83" s="157">
        <f t="shared" si="26"/>
        <v>1.7140233333333338E-2</v>
      </c>
      <c r="P83" s="134">
        <f t="shared" si="26"/>
        <v>0</v>
      </c>
      <c r="Q83" s="157">
        <f>AVERAGE(Q52:Q59)</f>
        <v>59.092625000000005</v>
      </c>
      <c r="R83" s="157">
        <f>AVERAGE(R52:R59)</f>
        <v>19.198999999999998</v>
      </c>
      <c r="S83" s="157">
        <f t="shared" si="26"/>
        <v>3.7463749999999996</v>
      </c>
      <c r="T83" s="157">
        <f t="shared" si="26"/>
        <v>15.347125</v>
      </c>
      <c r="U83" s="157">
        <f t="shared" si="26"/>
        <v>7.1582499999999989</v>
      </c>
      <c r="V83" s="157">
        <f t="shared" ref="V83:W83" si="27">AVERAGE(V52:V59)</f>
        <v>61.687323333786019</v>
      </c>
      <c r="W83" s="157">
        <f t="shared" si="27"/>
        <v>6.7040717723942613</v>
      </c>
      <c r="X83" s="157">
        <f t="shared" si="26"/>
        <v>2.3766667078618164</v>
      </c>
      <c r="Y83" s="157">
        <f t="shared" si="26"/>
        <v>1.7447858117440735</v>
      </c>
      <c r="Z83" s="157">
        <f t="shared" si="26"/>
        <v>7.1100000000000012</v>
      </c>
      <c r="AA83" s="157">
        <f>AVERAGE(AA52:AA59)</f>
        <v>48.027151566205546</v>
      </c>
      <c r="AB83" s="157">
        <f>AVERAGE(AB52:AB59)</f>
        <v>34.162500000000001</v>
      </c>
      <c r="AC83" s="158">
        <f t="shared" si="26"/>
        <v>11.887499999999998</v>
      </c>
      <c r="AD83" s="158">
        <f t="shared" si="26"/>
        <v>16.662500000000001</v>
      </c>
      <c r="AE83" s="158">
        <f t="shared" si="26"/>
        <v>34.6875</v>
      </c>
      <c r="AF83" s="158">
        <f>AVERAGE(AF52:AF59)</f>
        <v>2.9125000000000001</v>
      </c>
      <c r="AG83" s="136">
        <f t="shared" si="26"/>
        <v>80.899999999999991</v>
      </c>
      <c r="AH83" s="158">
        <f t="shared" si="26"/>
        <v>2.3374999999999995</v>
      </c>
      <c r="AI83" s="159">
        <f>AVERAGE(AI52:AI59)</f>
        <v>454</v>
      </c>
      <c r="AJ83" s="157">
        <f>AVERAGE(AJ52:AJ59)</f>
        <v>3.7714285714285714E-2</v>
      </c>
    </row>
    <row r="84" spans="1:36" x14ac:dyDescent="0.2">
      <c r="A84" s="120" t="s">
        <v>825</v>
      </c>
      <c r="B84" s="133" t="s">
        <v>308</v>
      </c>
      <c r="K84" s="154" t="s">
        <v>839</v>
      </c>
      <c r="L84" s="122">
        <f>AVERAGE(L60:L67)</f>
        <v>10.336789523809525</v>
      </c>
      <c r="M84" s="157">
        <f>AVERAGE(M60:M67)</f>
        <v>10.213975466666668</v>
      </c>
      <c r="N84" s="157">
        <f t="shared" ref="N84:AH84" si="28">AVERAGE(N60:N67)</f>
        <v>8.5522653968253981E-2</v>
      </c>
      <c r="O84" s="157">
        <f t="shared" si="28"/>
        <v>3.729140317460318E-2</v>
      </c>
      <c r="P84" s="134">
        <f t="shared" si="28"/>
        <v>0</v>
      </c>
      <c r="Q84" s="157">
        <f>AVERAGE(Q60:Q67)</f>
        <v>55.781142857142861</v>
      </c>
      <c r="R84" s="157">
        <f>AVERAGE(R60:R67)</f>
        <v>15.646857142857144</v>
      </c>
      <c r="S84" s="157">
        <f t="shared" si="28"/>
        <v>3.8434285714285714</v>
      </c>
      <c r="T84" s="157">
        <f t="shared" si="28"/>
        <v>12.625428571428571</v>
      </c>
      <c r="U84" s="157">
        <f t="shared" si="28"/>
        <v>6.4278571428571434</v>
      </c>
      <c r="V84" s="157">
        <f t="shared" ref="V84:W84" si="29">AVERAGE(V60:V67)</f>
        <v>58.792175564774062</v>
      </c>
      <c r="W84" s="157">
        <f t="shared" si="29"/>
        <v>5.8685525005705408</v>
      </c>
      <c r="X84" s="157">
        <f t="shared" si="28"/>
        <v>1.7833521813688049</v>
      </c>
      <c r="Y84" s="157">
        <f t="shared" si="28"/>
        <v>1.28</v>
      </c>
      <c r="Z84" s="157">
        <f t="shared" si="28"/>
        <v>8.2385714285714275</v>
      </c>
      <c r="AA84" s="157">
        <f>AVERAGE(AA60:AA67)</f>
        <v>48.41571428571428</v>
      </c>
      <c r="AB84" s="157">
        <f>AVERAGE(AB60:AB67)</f>
        <v>39.914285714285718</v>
      </c>
      <c r="AC84" s="158">
        <f t="shared" si="28"/>
        <v>13.171428571428569</v>
      </c>
      <c r="AD84" s="158">
        <f t="shared" si="28"/>
        <v>16</v>
      </c>
      <c r="AE84" s="158">
        <f t="shared" si="28"/>
        <v>33.057142857142857</v>
      </c>
      <c r="AF84" s="158">
        <f>AVERAGE(AF60:AF67)</f>
        <v>2.2000000000000002</v>
      </c>
      <c r="AG84" s="136">
        <f t="shared" si="28"/>
        <v>78.614285714285714</v>
      </c>
      <c r="AH84" s="158">
        <f t="shared" si="28"/>
        <v>1.7142857142857142</v>
      </c>
      <c r="AI84" s="159">
        <f>AVERAGE(AI60:AI67)</f>
        <v>419.42857142857144</v>
      </c>
      <c r="AJ84" s="157">
        <f>AVERAGE(AJ60:AJ67)</f>
        <v>0.12037500000000001</v>
      </c>
    </row>
    <row r="85" spans="1:36" x14ac:dyDescent="0.2">
      <c r="A85" s="120" t="s">
        <v>831</v>
      </c>
      <c r="B85" s="133" t="s">
        <v>308</v>
      </c>
      <c r="K85" s="154" t="s">
        <v>840</v>
      </c>
      <c r="L85" s="122">
        <f>AVERAGE(L68:L75)</f>
        <v>14.444180833333334</v>
      </c>
      <c r="M85" s="157">
        <f t="shared" ref="M85:AH85" si="30">AVERAGE(M68:M75)</f>
        <v>14.329593766666669</v>
      </c>
      <c r="N85" s="157">
        <f t="shared" si="30"/>
        <v>9.6939261111111119E-2</v>
      </c>
      <c r="O85" s="157">
        <f t="shared" si="30"/>
        <v>1.7647805555555555E-2</v>
      </c>
      <c r="P85" s="134">
        <f t="shared" si="30"/>
        <v>0</v>
      </c>
      <c r="Q85" s="157">
        <f>AVERAGE(Q68:Q75)</f>
        <v>58.067</v>
      </c>
      <c r="R85" s="157">
        <f>AVERAGE(R68:R75)</f>
        <v>15.211499999999999</v>
      </c>
      <c r="S85" s="157">
        <f t="shared" si="30"/>
        <v>3.4129999999999998</v>
      </c>
      <c r="T85" s="157">
        <f t="shared" si="30"/>
        <v>13.611875</v>
      </c>
      <c r="U85" s="157">
        <f t="shared" si="30"/>
        <v>6.9576250000000002</v>
      </c>
      <c r="V85" s="157">
        <f t="shared" ref="V85:W85" si="31">AVERAGE(V68:V75)</f>
        <v>53.459546047844455</v>
      </c>
      <c r="W85" s="157">
        <f t="shared" si="31"/>
        <v>3.7007716913350222</v>
      </c>
      <c r="X85" s="157">
        <f t="shared" si="30"/>
        <v>1.3874127528219551</v>
      </c>
      <c r="Y85" s="157">
        <f t="shared" si="30"/>
        <v>1.28</v>
      </c>
      <c r="Z85" s="157">
        <f t="shared" si="30"/>
        <v>6.9250000000000007</v>
      </c>
      <c r="AA85" s="157">
        <f>AVERAGE(AA68:AA75)</f>
        <v>48.345389092604485</v>
      </c>
      <c r="AB85" s="157">
        <f>AVERAGE(AB68:AB75)</f>
        <v>33.487500000000004</v>
      </c>
      <c r="AC85" s="158">
        <f t="shared" si="30"/>
        <v>11.5</v>
      </c>
      <c r="AD85" s="158">
        <f t="shared" si="30"/>
        <v>16.625</v>
      </c>
      <c r="AE85" s="158">
        <f t="shared" si="30"/>
        <v>34.375000000000007</v>
      </c>
      <c r="AF85" s="158">
        <f>AVERAGE(AF68:AF75)</f>
        <v>2.1625000000000001</v>
      </c>
      <c r="AG85" s="136">
        <f t="shared" si="30"/>
        <v>73.174999999999997</v>
      </c>
      <c r="AH85" s="158">
        <f t="shared" si="30"/>
        <v>1.5874999999999999</v>
      </c>
      <c r="AI85" s="159">
        <f>AVERAGE(AI68:AI75)</f>
        <v>452.5</v>
      </c>
      <c r="AJ85" s="157">
        <f>AVERAGE(AJ68:AJ75)</f>
        <v>0.10162500000000002</v>
      </c>
    </row>
    <row r="86" spans="1:36" x14ac:dyDescent="0.2">
      <c r="H86" s="150"/>
      <c r="I86" s="150"/>
      <c r="P86" s="134"/>
      <c r="AG86" s="136"/>
      <c r="AJ86" s="122"/>
    </row>
    <row r="87" spans="1:36" x14ac:dyDescent="0.2">
      <c r="A87" s="122" t="s">
        <v>802</v>
      </c>
      <c r="B87" s="133" t="s">
        <v>309</v>
      </c>
      <c r="C87" s="122"/>
      <c r="D87" s="122"/>
      <c r="E87" s="122"/>
      <c r="F87" s="122"/>
      <c r="H87" s="123"/>
      <c r="I87" s="123"/>
      <c r="J87" s="123"/>
      <c r="K87" s="154" t="s">
        <v>834</v>
      </c>
      <c r="L87" s="122">
        <f>STDEV(L4:L11)/SQRT(COUNT(L4:L11))</f>
        <v>0.90883013859261108</v>
      </c>
      <c r="M87" s="157">
        <f t="shared" ref="M87:AH87" si="32">STDEV(M4:M11)/SQRT(COUNT(M4:M11))</f>
        <v>0.91470239016498567</v>
      </c>
      <c r="N87" s="157">
        <f t="shared" si="32"/>
        <v>1.5366422003008919E-2</v>
      </c>
      <c r="O87" s="157">
        <f t="shared" si="32"/>
        <v>4.1786791666666677E-3</v>
      </c>
      <c r="P87" s="134">
        <f t="shared" si="32"/>
        <v>0</v>
      </c>
      <c r="Q87" s="157">
        <f>STDEV(Q4:Q11)/SQRT(COUNT(Q4:Q11))</f>
        <v>3.176580708524174</v>
      </c>
      <c r="R87" s="157">
        <f>STDEV(R4:R11)/SQRT(COUNT(R4:R11))</f>
        <v>1.5847442194472312</v>
      </c>
      <c r="S87" s="157">
        <f t="shared" si="32"/>
        <v>0.10317248906564189</v>
      </c>
      <c r="T87" s="157">
        <f t="shared" si="32"/>
        <v>0.81110255511292328</v>
      </c>
      <c r="U87" s="157">
        <f t="shared" si="32"/>
        <v>0.21334211291457936</v>
      </c>
      <c r="V87" s="157">
        <f t="shared" ref="V87:W87" si="33">STDEV(V4:V11)/SQRT(COUNT(V4:V11))</f>
        <v>5.2244358258950045</v>
      </c>
      <c r="W87" s="157">
        <f t="shared" si="33"/>
        <v>0.50298105544888783</v>
      </c>
      <c r="X87" s="157">
        <f t="shared" si="32"/>
        <v>0</v>
      </c>
      <c r="Y87" s="157">
        <f t="shared" si="32"/>
        <v>0</v>
      </c>
      <c r="Z87" s="157">
        <f t="shared" si="32"/>
        <v>0.16976809287125441</v>
      </c>
      <c r="AA87" s="157">
        <f>STDEV(AA4:AA11)/SQRT(COUNT(AA4:AA11))</f>
        <v>0.15111891848970541</v>
      </c>
      <c r="AB87" s="157">
        <f>STDEV(AB4:AB11)/SQRT(COUNT(AB4:AB11))</f>
        <v>0.84282687596987771</v>
      </c>
      <c r="AC87" s="158">
        <f t="shared" si="32"/>
        <v>0.3891382420536067</v>
      </c>
      <c r="AD87" s="158">
        <f t="shared" si="32"/>
        <v>0.19525624189766635</v>
      </c>
      <c r="AE87" s="158">
        <f t="shared" si="32"/>
        <v>0.44838499879328853</v>
      </c>
      <c r="AF87" s="158">
        <f>STDEV(AF4:AF11)/SQRT(COUNT(AF4:AF11))</f>
        <v>0.46175132453982837</v>
      </c>
      <c r="AG87" s="136">
        <f t="shared" si="32"/>
        <v>1.8840436660848088</v>
      </c>
      <c r="AH87" s="158">
        <f t="shared" si="32"/>
        <v>0.41360781976581207</v>
      </c>
      <c r="AI87" s="159">
        <f>STDEV(AI4:AI11)/SQRT(COUNT(AI4:AI11))</f>
        <v>14.092744309639297</v>
      </c>
      <c r="AJ87" s="157">
        <f>STDEV(AJ4:AJ11)/SQRT(COUNT(AJ4:AJ11))</f>
        <v>7.7446698260342723E-3</v>
      </c>
    </row>
    <row r="88" spans="1:36" x14ac:dyDescent="0.2">
      <c r="A88" s="122" t="s">
        <v>804</v>
      </c>
      <c r="B88" s="133" t="s">
        <v>309</v>
      </c>
      <c r="C88" s="122"/>
      <c r="D88" s="122"/>
      <c r="E88" s="122"/>
      <c r="F88" s="122"/>
      <c r="H88" s="123"/>
      <c r="I88" s="123"/>
      <c r="J88" s="123"/>
      <c r="K88" s="154" t="s">
        <v>835</v>
      </c>
      <c r="L88" s="122">
        <f>STDEV(L12:L19)/SQRT(COUNT(L12:L19))</f>
        <v>1.4636659041584614</v>
      </c>
      <c r="M88" s="157">
        <f t="shared" ref="M88:AH88" si="34">STDEV(M12:M19)/SQRT(COUNT(M12:M19))</f>
        <v>1.4523075213731609</v>
      </c>
      <c r="N88" s="157">
        <f t="shared" si="34"/>
        <v>5.2203598402361093E-2</v>
      </c>
      <c r="O88" s="157">
        <f t="shared" si="34"/>
        <v>0</v>
      </c>
      <c r="P88" s="134">
        <f t="shared" si="34"/>
        <v>0</v>
      </c>
      <c r="Q88" s="157">
        <f>STDEV(Q12:Q19)/SQRT(COUNT(Q12:Q19))</f>
        <v>7.9335665798138733</v>
      </c>
      <c r="R88" s="157">
        <f>STDEV(R12:R19)/SQRT(COUNT(R12:R19))</f>
        <v>1.6601567421427921</v>
      </c>
      <c r="S88" s="157">
        <f t="shared" si="34"/>
        <v>0.16734374374749869</v>
      </c>
      <c r="T88" s="157">
        <f t="shared" si="34"/>
        <v>1.217472748301637</v>
      </c>
      <c r="U88" s="157">
        <f t="shared" si="34"/>
        <v>4.6654289919118228E-2</v>
      </c>
      <c r="V88" s="157">
        <f t="shared" ref="V88:W88" si="35">STDEV(V12:V19)/SQRT(COUNT(V12:V19))</f>
        <v>1.1846020124580092</v>
      </c>
      <c r="W88" s="157">
        <f t="shared" si="35"/>
        <v>0.50728077102630265</v>
      </c>
      <c r="X88" s="157">
        <f t="shared" si="34"/>
        <v>1.300163027418505E-3</v>
      </c>
      <c r="Y88" s="157">
        <f t="shared" si="34"/>
        <v>0</v>
      </c>
      <c r="Z88" s="157">
        <f t="shared" si="34"/>
        <v>0.17043995067387896</v>
      </c>
      <c r="AA88" s="157">
        <f>STDEV(AA12:AA19)/SQRT(COUNT(AA12:AA19))</f>
        <v>0.20098877758507111</v>
      </c>
      <c r="AB88" s="157">
        <f>STDEV(AB12:AB19)/SQRT(COUNT(AB12:AB19))</f>
        <v>0.82167892147723953</v>
      </c>
      <c r="AC88" s="158">
        <f t="shared" si="34"/>
        <v>0.35953218612127474</v>
      </c>
      <c r="AD88" s="158">
        <f t="shared" si="34"/>
        <v>0.18844997441534156</v>
      </c>
      <c r="AE88" s="158">
        <f t="shared" si="34"/>
        <v>0.36225361084663976</v>
      </c>
      <c r="AF88" s="158">
        <f>STDEV(AF12:AF19)/SQRT(COUNT(AF12:AF19))</f>
        <v>0.46851494106378261</v>
      </c>
      <c r="AG88" s="136">
        <f t="shared" si="34"/>
        <v>1.2185918046641213</v>
      </c>
      <c r="AH88" s="158">
        <f t="shared" si="34"/>
        <v>0.39982989580349176</v>
      </c>
      <c r="AI88" s="159">
        <f>STDEV(AI12:AI19)/SQRT(COUNT(AI12:AI19))</f>
        <v>17.227210619084151</v>
      </c>
      <c r="AJ88" s="157">
        <f>STDEV(AJ12:AJ19)/SQRT(COUNT(AJ12:AJ19))</f>
        <v>1.0204603302991668E-2</v>
      </c>
    </row>
    <row r="89" spans="1:36" x14ac:dyDescent="0.2">
      <c r="A89" s="122" t="s">
        <v>805</v>
      </c>
      <c r="B89" s="133" t="s">
        <v>309</v>
      </c>
      <c r="C89" s="122"/>
      <c r="D89" s="122"/>
      <c r="E89" s="122"/>
      <c r="F89" s="122"/>
      <c r="H89" s="123"/>
      <c r="I89" s="123"/>
      <c r="J89" s="123"/>
      <c r="K89" s="154" t="s">
        <v>833</v>
      </c>
      <c r="L89" s="122">
        <f>STDEV(L20:L27)/SQRT(COUNT(L20:L27))</f>
        <v>1.3965578798926752</v>
      </c>
      <c r="M89" s="122">
        <f t="shared" ref="M89:AH89" si="36">STDEV(M20:M27)/SQRT(COUNT(M20:M27))</f>
        <v>1.3009196403089978</v>
      </c>
      <c r="N89" s="122">
        <f t="shared" si="36"/>
        <v>0.14645249377848493</v>
      </c>
      <c r="O89" s="122">
        <f t="shared" si="36"/>
        <v>7.0094247452114856E-3</v>
      </c>
      <c r="P89" s="134">
        <f t="shared" si="36"/>
        <v>0</v>
      </c>
      <c r="Q89" s="122">
        <f>STDEV(Q20:Q27)/SQRT(COUNT(Q20:Q27))</f>
        <v>5.6474920512903548</v>
      </c>
      <c r="R89" s="122">
        <f>STDEV(R20:R27)/SQRT(COUNT(R20:R27))</f>
        <v>1.1444601020437724</v>
      </c>
      <c r="S89" s="122">
        <f t="shared" si="36"/>
        <v>0.34404053708315124</v>
      </c>
      <c r="T89" s="122">
        <f t="shared" si="36"/>
        <v>1.8984602138768851</v>
      </c>
      <c r="U89" s="122">
        <f t="shared" si="36"/>
        <v>0.13854093920836069</v>
      </c>
      <c r="V89" s="122">
        <f t="shared" ref="V89:W89" si="37">STDEV(V20:V27)/SQRT(COUNT(V20:V27))</f>
        <v>19.426885160578351</v>
      </c>
      <c r="W89" s="122">
        <f t="shared" si="37"/>
        <v>2.3892049194892877</v>
      </c>
      <c r="X89" s="122">
        <f t="shared" si="36"/>
        <v>0.35055215841259774</v>
      </c>
      <c r="Y89" s="122">
        <f t="shared" si="36"/>
        <v>2.5155599988410349</v>
      </c>
      <c r="Z89" s="122">
        <f t="shared" si="36"/>
        <v>0.14560143126258845</v>
      </c>
      <c r="AA89" s="122">
        <f>STDEV(AA20:AA27)/SQRT(COUNT(AA20:AA27))</f>
        <v>0.23064144552951485</v>
      </c>
      <c r="AB89" s="122">
        <f>STDEV(AB20:AB27)/SQRT(COUNT(AB20:AB27))</f>
        <v>0.66290418937106865</v>
      </c>
      <c r="AC89" s="124">
        <f t="shared" si="36"/>
        <v>0.29150931129455981</v>
      </c>
      <c r="AD89" s="124">
        <f t="shared" si="36"/>
        <v>0.20260579247113633</v>
      </c>
      <c r="AE89" s="124">
        <f t="shared" si="36"/>
        <v>0.50347010125442726</v>
      </c>
      <c r="AF89" s="124">
        <f>STDEV(AF20:AF27)/SQRT(COUNT(AF20:AF27))</f>
        <v>0.27317732398596994</v>
      </c>
      <c r="AG89" s="136">
        <f t="shared" si="36"/>
        <v>1.1399367448735584</v>
      </c>
      <c r="AH89" s="124">
        <f t="shared" si="36"/>
        <v>0.23386722205349791</v>
      </c>
      <c r="AI89" s="121">
        <f>STDEV(AI20:AI27)/SQRT(COUNT(AI20:AI27))</f>
        <v>7.209561552395388</v>
      </c>
      <c r="AJ89" s="122">
        <f>STDEV(AJ20:AJ27)/SQRT(COUNT(AJ20:AJ27))</f>
        <v>2.87489130229301E-2</v>
      </c>
    </row>
    <row r="90" spans="1:36" x14ac:dyDescent="0.2">
      <c r="A90" s="122" t="s">
        <v>815</v>
      </c>
      <c r="B90" s="133" t="s">
        <v>309</v>
      </c>
      <c r="C90" s="122"/>
      <c r="D90" s="122"/>
      <c r="E90" s="122"/>
      <c r="F90" s="122"/>
      <c r="H90" s="123"/>
      <c r="I90" s="123"/>
      <c r="J90" s="123"/>
      <c r="K90" s="154" t="s">
        <v>833</v>
      </c>
      <c r="L90" s="122">
        <f>STDEV(L28:L35)/SQRT(COUNT(L28:L35))</f>
        <v>0.82842592780387436</v>
      </c>
      <c r="M90" s="122">
        <f t="shared" ref="M90:AH90" si="38">STDEV(M28:M35)/SQRT(COUNT(M28:M35))</f>
        <v>0.85666220561457385</v>
      </c>
      <c r="N90" s="122">
        <f t="shared" si="38"/>
        <v>5.9894296399070741E-2</v>
      </c>
      <c r="O90" s="122">
        <f t="shared" si="38"/>
        <v>0</v>
      </c>
      <c r="P90" s="134">
        <f t="shared" si="38"/>
        <v>0</v>
      </c>
      <c r="Q90" s="122">
        <f>STDEV(Q28:Q35)/SQRT(COUNT(Q28:Q35))</f>
        <v>4.0302028592930208</v>
      </c>
      <c r="R90" s="122">
        <f>STDEV(R28:R35)/SQRT(COUNT(R28:R35))</f>
        <v>0.71427919305058563</v>
      </c>
      <c r="S90" s="122">
        <f t="shared" si="38"/>
        <v>0.10429555359649806</v>
      </c>
      <c r="T90" s="122">
        <f t="shared" si="38"/>
        <v>1.4205654298993076</v>
      </c>
      <c r="U90" s="122">
        <f t="shared" si="38"/>
        <v>4.2387140064613228E-2</v>
      </c>
      <c r="V90" s="122">
        <f t="shared" ref="V90:W90" si="39">STDEV(V28:V35)/SQRT(COUNT(V28:V35))</f>
        <v>7.1097711485951924</v>
      </c>
      <c r="W90" s="122">
        <f t="shared" si="39"/>
        <v>1.6149291019363345</v>
      </c>
      <c r="X90" s="122">
        <f t="shared" si="38"/>
        <v>0.15747663555310243</v>
      </c>
      <c r="Y90" s="122">
        <f t="shared" si="38"/>
        <v>0.47666731384787026</v>
      </c>
      <c r="Z90" s="122">
        <f t="shared" si="38"/>
        <v>0.37906251840184008</v>
      </c>
      <c r="AA90" s="122">
        <f>STDEV(AA28:AA35)/SQRT(COUNT(AA28:AA35))</f>
        <v>0.301226823786446</v>
      </c>
      <c r="AB90" s="122">
        <f>STDEV(AB28:AB35)/SQRT(COUNT(AB28:AB35))</f>
        <v>2.0457217989187626</v>
      </c>
      <c r="AC90" s="124">
        <f t="shared" si="38"/>
        <v>0.70956475592938906</v>
      </c>
      <c r="AD90" s="124">
        <f t="shared" si="38"/>
        <v>0.13496031162636554</v>
      </c>
      <c r="AE90" s="124">
        <f t="shared" si="38"/>
        <v>0.22195358266345425</v>
      </c>
      <c r="AF90" s="124">
        <f>STDEV(AF28:AF35)/SQRT(COUNT(AF28:AF35))</f>
        <v>0.30807582554578139</v>
      </c>
      <c r="AG90" s="136">
        <f t="shared" si="38"/>
        <v>0.78233852738349341</v>
      </c>
      <c r="AH90" s="124">
        <f t="shared" si="38"/>
        <v>0.26113591152063814</v>
      </c>
      <c r="AI90" s="121">
        <f>STDEV(AI28:AI35)/SQRT(COUNT(AI28:AI35))</f>
        <v>13.138197931906765</v>
      </c>
      <c r="AJ90" s="122">
        <f>STDEV(AJ28:AJ35)/SQRT(COUNT(AJ28:AJ35))</f>
        <v>0</v>
      </c>
    </row>
    <row r="91" spans="1:36" x14ac:dyDescent="0.2">
      <c r="A91" s="122" t="s">
        <v>817</v>
      </c>
      <c r="B91" s="133" t="s">
        <v>309</v>
      </c>
      <c r="C91" s="122"/>
      <c r="D91" s="122"/>
      <c r="E91" s="122"/>
      <c r="F91" s="122"/>
      <c r="H91" s="123"/>
      <c r="I91" s="123"/>
      <c r="J91" s="123"/>
      <c r="K91" s="154" t="s">
        <v>836</v>
      </c>
      <c r="L91" s="122">
        <f>STDEV(L36:L43)/SQRT(COUNT(L36:L43))</f>
        <v>1.599881818611298</v>
      </c>
      <c r="M91" s="157">
        <f t="shared" ref="M91:AH91" si="40">STDEV(M36:M43)/SQRT(COUNT(M36:M43))</f>
        <v>1.6006099437378143</v>
      </c>
      <c r="N91" s="157">
        <f t="shared" si="40"/>
        <v>4.1532448623734584E-2</v>
      </c>
      <c r="O91" s="157">
        <f t="shared" si="40"/>
        <v>7.7246628315362151E-3</v>
      </c>
      <c r="P91" s="134">
        <f t="shared" si="40"/>
        <v>0</v>
      </c>
      <c r="Q91" s="157">
        <f>STDEV(Q36:Q43)/SQRT(COUNT(Q36:Q43))</f>
        <v>6.3430403924019529</v>
      </c>
      <c r="R91" s="157">
        <f>STDEV(R36:R43)/SQRT(COUNT(R36:R43))</f>
        <v>1.8038668577877344</v>
      </c>
      <c r="S91" s="157">
        <f t="shared" si="40"/>
        <v>0.18213882436011694</v>
      </c>
      <c r="T91" s="157">
        <f t="shared" si="40"/>
        <v>1.5313141415137528</v>
      </c>
      <c r="U91" s="157">
        <f t="shared" si="40"/>
        <v>5.925623460266196E-2</v>
      </c>
      <c r="V91" s="157">
        <f t="shared" ref="V91:W91" si="41">STDEV(V36:V43)/SQRT(COUNT(V36:V43))</f>
        <v>5.3497592006520867</v>
      </c>
      <c r="W91" s="157">
        <f t="shared" si="41"/>
        <v>0.48267687175170454</v>
      </c>
      <c r="X91" s="157">
        <f t="shared" si="40"/>
        <v>0.35055246947109253</v>
      </c>
      <c r="Y91" s="157">
        <f t="shared" si="40"/>
        <v>0</v>
      </c>
      <c r="Z91" s="157">
        <f t="shared" si="40"/>
        <v>0.4822130695495993</v>
      </c>
      <c r="AA91" s="157">
        <f>STDEV(AA36:AA43)/SQRT(COUNT(AA36:AA43))</f>
        <v>1.1649929853196017</v>
      </c>
      <c r="AB91" s="157">
        <f>STDEV(AB36:AB43)/SQRT(COUNT(AB36:AB43))</f>
        <v>2.8267767274170446</v>
      </c>
      <c r="AC91" s="158">
        <f t="shared" si="40"/>
        <v>0.96424985236077942</v>
      </c>
      <c r="AD91" s="158">
        <f t="shared" si="40"/>
        <v>0.24576411454889066</v>
      </c>
      <c r="AE91" s="158">
        <f t="shared" si="40"/>
        <v>0.19078784028338977</v>
      </c>
      <c r="AF91" s="158">
        <f>STDEV(AF36:AF43)/SQRT(COUNT(AF36:AF43))</f>
        <v>0.45946829173634118</v>
      </c>
      <c r="AG91" s="136">
        <f t="shared" si="40"/>
        <v>2.3306293856667426</v>
      </c>
      <c r="AH91" s="158">
        <f t="shared" si="40"/>
        <v>0.33466401061362949</v>
      </c>
      <c r="AI91" s="159">
        <f>STDEV(AI36:AI43)/SQRT(COUNT(AI36:AI43))</f>
        <v>25.335663270049462</v>
      </c>
      <c r="AJ91" s="157">
        <f>STDEV(AJ36:AJ43)/SQRT(COUNT(AJ36:AJ43))</f>
        <v>1.6874999999999994E-2</v>
      </c>
    </row>
    <row r="92" spans="1:36" x14ac:dyDescent="0.2">
      <c r="A92" s="122" t="s">
        <v>821</v>
      </c>
      <c r="B92" s="133" t="s">
        <v>309</v>
      </c>
      <c r="C92" s="122"/>
      <c r="D92" s="122"/>
      <c r="E92" s="122"/>
      <c r="F92" s="122"/>
      <c r="H92" s="123"/>
      <c r="I92" s="123"/>
      <c r="J92" s="123"/>
      <c r="K92" s="154" t="s">
        <v>837</v>
      </c>
      <c r="L92" s="122">
        <f>STDEV(L44:L51)/SQRT(COUNT(L44:L51))</f>
        <v>0.82812883246354718</v>
      </c>
      <c r="M92" s="157">
        <f t="shared" ref="M92:AH92" si="42">STDEV(M44:M51)/SQRT(COUNT(M44:M51))</f>
        <v>0.82857725130950322</v>
      </c>
      <c r="N92" s="157">
        <f t="shared" si="42"/>
        <v>9.5019154476193805E-3</v>
      </c>
      <c r="O92" s="157">
        <f t="shared" si="42"/>
        <v>4.0520791666666667E-3</v>
      </c>
      <c r="P92" s="134">
        <f t="shared" si="42"/>
        <v>0</v>
      </c>
      <c r="Q92" s="157">
        <f>STDEV(Q44:Q51)/SQRT(COUNT(Q44:Q51))</f>
        <v>3.0678614861518998</v>
      </c>
      <c r="R92" s="157">
        <f>STDEV(R44:R51)/SQRT(COUNT(R44:R51))</f>
        <v>0.83406040885837573</v>
      </c>
      <c r="S92" s="157">
        <f t="shared" si="42"/>
        <v>0.12138453508228654</v>
      </c>
      <c r="T92" s="157">
        <f t="shared" si="42"/>
        <v>1.1861664984535549</v>
      </c>
      <c r="U92" s="157">
        <f t="shared" si="42"/>
        <v>4.6613700277616042E-2</v>
      </c>
      <c r="V92" s="157">
        <f t="shared" ref="V92:W92" si="43">STDEV(V44:V51)/SQRT(COUNT(V44:V51))</f>
        <v>1.889431165976746</v>
      </c>
      <c r="W92" s="157">
        <f t="shared" si="43"/>
        <v>0.56010926903250369</v>
      </c>
      <c r="X92" s="157">
        <f t="shared" si="42"/>
        <v>0.41579061414455426</v>
      </c>
      <c r="Y92" s="157">
        <f t="shared" si="42"/>
        <v>0</v>
      </c>
      <c r="Z92" s="157">
        <f t="shared" si="42"/>
        <v>0.7260980425169461</v>
      </c>
      <c r="AA92" s="157">
        <f>STDEV(AA44:AA51)/SQRT(COUNT(AA44:AA51))</f>
        <v>0.31111680345522713</v>
      </c>
      <c r="AB92" s="157">
        <f>STDEV(AB44:AB51)/SQRT(COUNT(AB44:AB51))</f>
        <v>3.6414749945666878</v>
      </c>
      <c r="AC92" s="158">
        <f t="shared" si="42"/>
        <v>1.271829792231715</v>
      </c>
      <c r="AD92" s="158">
        <f t="shared" si="42"/>
        <v>0.13602720816272107</v>
      </c>
      <c r="AE92" s="158">
        <f t="shared" si="42"/>
        <v>0.22299751378986862</v>
      </c>
      <c r="AF92" s="158">
        <f>STDEV(AF44:AF51)/SQRT(COUNT(AF44:AF51))</f>
        <v>0.19812041964490235</v>
      </c>
      <c r="AG92" s="136">
        <f t="shared" si="42"/>
        <v>1.7917042394415028</v>
      </c>
      <c r="AH92" s="158">
        <f t="shared" si="42"/>
        <v>0.15408275892727119</v>
      </c>
      <c r="AI92" s="159">
        <f>STDEV(AI44:AI51)/SQRT(COUNT(AI44:AI51))</f>
        <v>59.651140000852969</v>
      </c>
      <c r="AJ92" s="157">
        <f>STDEV(AJ44:AJ51)/SQRT(COUNT(AJ44:AJ51))</f>
        <v>2.0909189281953795E-2</v>
      </c>
    </row>
    <row r="93" spans="1:36" x14ac:dyDescent="0.2">
      <c r="A93" s="122" t="s">
        <v>822</v>
      </c>
      <c r="B93" s="133" t="s">
        <v>309</v>
      </c>
      <c r="C93" s="122"/>
      <c r="D93" s="122"/>
      <c r="E93" s="122"/>
      <c r="F93" s="122"/>
      <c r="H93" s="123"/>
      <c r="I93" s="123"/>
      <c r="J93" s="123"/>
      <c r="K93" s="154" t="s">
        <v>838</v>
      </c>
      <c r="L93" s="122">
        <f>STDEV(L52:L59)/SQRT(COUNT(L52:L59))</f>
        <v>0.89122645461294436</v>
      </c>
      <c r="M93" s="157">
        <f t="shared" ref="M93:AH93" si="44">STDEV(M52:M59)/SQRT(COUNT(M52:M59))</f>
        <v>0.88473259097588253</v>
      </c>
      <c r="N93" s="157">
        <f t="shared" si="44"/>
        <v>2.8618992382353964E-2</v>
      </c>
      <c r="O93" s="157">
        <f t="shared" si="44"/>
        <v>9.4523856180038605E-3</v>
      </c>
      <c r="P93" s="134">
        <f t="shared" si="44"/>
        <v>0</v>
      </c>
      <c r="Q93" s="157">
        <f>STDEV(Q52:Q59)/SQRT(COUNT(Q52:Q59))</f>
        <v>7.1561184359397121</v>
      </c>
      <c r="R93" s="157">
        <f>STDEV(R52:R59)/SQRT(COUNT(R52:R59))</f>
        <v>2.542326177510895</v>
      </c>
      <c r="S93" s="157">
        <f t="shared" si="44"/>
        <v>7.0371701267524484E-2</v>
      </c>
      <c r="T93" s="157">
        <f t="shared" si="44"/>
        <v>1.9254957472733747</v>
      </c>
      <c r="U93" s="157">
        <f t="shared" si="44"/>
        <v>0.41090669561349719</v>
      </c>
      <c r="V93" s="157">
        <f t="shared" ref="V93:W93" si="45">STDEV(V52:V59)/SQRT(COUNT(V52:V59))</f>
        <v>5.7908275538949647</v>
      </c>
      <c r="W93" s="157">
        <f t="shared" si="45"/>
        <v>0.54003092471733649</v>
      </c>
      <c r="X93" s="157">
        <f t="shared" si="44"/>
        <v>0.87446524427531647</v>
      </c>
      <c r="Y93" s="157">
        <f t="shared" si="44"/>
        <v>0.46478581174407374</v>
      </c>
      <c r="Z93" s="157">
        <f t="shared" si="44"/>
        <v>0.25808359664485236</v>
      </c>
      <c r="AA93" s="157">
        <f>STDEV(AA52:AA59)/SQRT(COUNT(AA52:AA59))</f>
        <v>0.18907777000297038</v>
      </c>
      <c r="AB93" s="157">
        <f>STDEV(AB52:AB59)/SQRT(COUNT(AB52:AB59))</f>
        <v>1.3200294233733603</v>
      </c>
      <c r="AC93" s="158">
        <f t="shared" si="44"/>
        <v>0.49005739459782094</v>
      </c>
      <c r="AD93" s="158">
        <f t="shared" si="44"/>
        <v>0.31106814825234497</v>
      </c>
      <c r="AE93" s="158">
        <f t="shared" si="44"/>
        <v>0.65885113753303293</v>
      </c>
      <c r="AF93" s="158">
        <f>STDEV(AF52:AF59)/SQRT(COUNT(AF52:AF59))</f>
        <v>0.29181543824821871</v>
      </c>
      <c r="AG93" s="136">
        <f t="shared" si="44"/>
        <v>1.2162589010098606</v>
      </c>
      <c r="AH93" s="158">
        <f t="shared" si="44"/>
        <v>0.23371036715192167</v>
      </c>
      <c r="AI93" s="159">
        <f>STDEV(AI52:AI59)/SQRT(COUNT(AI52:AI59))</f>
        <v>18.667516987435434</v>
      </c>
      <c r="AJ93" s="157">
        <f>STDEV(AJ52:AJ59)/SQRT(COUNT(AJ52:AJ59))</f>
        <v>1.8962009997077093E-2</v>
      </c>
    </row>
    <row r="94" spans="1:36" x14ac:dyDescent="0.2">
      <c r="A94" s="120" t="s">
        <v>825</v>
      </c>
      <c r="B94" s="133" t="s">
        <v>309</v>
      </c>
      <c r="K94" s="154" t="s">
        <v>839</v>
      </c>
      <c r="L94" s="122">
        <f>STDEV(L60:L67)/SQRT(COUNT(L60:L67))</f>
        <v>0.63230259813491607</v>
      </c>
      <c r="M94" s="157">
        <f t="shared" ref="M94:AH94" si="46">STDEV(M60:M67)/SQRT(COUNT(M60:M67))</f>
        <v>0.62315136728562059</v>
      </c>
      <c r="N94" s="157">
        <f t="shared" si="46"/>
        <v>2.9784455672752921E-2</v>
      </c>
      <c r="O94" s="157">
        <f t="shared" si="46"/>
        <v>2.3786833825345025E-2</v>
      </c>
      <c r="P94" s="134">
        <f t="shared" si="46"/>
        <v>0</v>
      </c>
      <c r="Q94" s="157">
        <f>STDEV(Q60:Q67)/SQRT(COUNT(Q60:Q67))</f>
        <v>3.2461166867840161</v>
      </c>
      <c r="R94" s="157">
        <f>STDEV(R60:R67)/SQRT(COUNT(R60:R67))</f>
        <v>0.83275350576298557</v>
      </c>
      <c r="S94" s="157">
        <f t="shared" si="46"/>
        <v>0.3492947218626245</v>
      </c>
      <c r="T94" s="157">
        <f t="shared" si="46"/>
        <v>0.55853528076921366</v>
      </c>
      <c r="U94" s="157">
        <f t="shared" si="46"/>
        <v>3.1765081585969066E-2</v>
      </c>
      <c r="V94" s="157">
        <f t="shared" ref="V94:W94" si="47">STDEV(V60:V67)/SQRT(COUNT(V60:V67))</f>
        <v>7.8577508070557736</v>
      </c>
      <c r="W94" s="157">
        <f t="shared" si="47"/>
        <v>0.7300557832100969</v>
      </c>
      <c r="X94" s="157">
        <f t="shared" si="46"/>
        <v>0.44057715119860302</v>
      </c>
      <c r="Y94" s="157">
        <f t="shared" si="46"/>
        <v>0</v>
      </c>
      <c r="Z94" s="157">
        <f t="shared" si="46"/>
        <v>0.20023115893087853</v>
      </c>
      <c r="AA94" s="157">
        <f>STDEV(AA60:AA67)/SQRT(COUNT(AA60:AA67))</f>
        <v>0.26417758405732944</v>
      </c>
      <c r="AB94" s="157">
        <f>STDEV(AB60:AB67)/SQRT(COUNT(AB60:AB67))</f>
        <v>1.0060362038900066</v>
      </c>
      <c r="AC94" s="158">
        <f t="shared" si="46"/>
        <v>0.34483556171869839</v>
      </c>
      <c r="AD94" s="158">
        <f t="shared" si="46"/>
        <v>0.11547005383792507</v>
      </c>
      <c r="AE94" s="158">
        <f t="shared" si="46"/>
        <v>0.3153661083771136</v>
      </c>
      <c r="AF94" s="158">
        <f>STDEV(AF60:AF67)/SQRT(COUNT(AF60:AF67))</f>
        <v>0.24880667576405968</v>
      </c>
      <c r="AG94" s="136">
        <f t="shared" si="46"/>
        <v>1.4519983883351557</v>
      </c>
      <c r="AH94" s="158">
        <f t="shared" si="46"/>
        <v>0.21205184836392676</v>
      </c>
      <c r="AI94" s="159">
        <f>STDEV(AI60:AI67)/SQRT(COUNT(AI60:AI67))</f>
        <v>56.068349930647848</v>
      </c>
      <c r="AJ94" s="157">
        <f>STDEV(AJ60:AJ67)/SQRT(COUNT(AJ60:AJ67))</f>
        <v>2.8981482696468695E-2</v>
      </c>
    </row>
    <row r="95" spans="1:36" x14ac:dyDescent="0.2">
      <c r="A95" s="120" t="s">
        <v>831</v>
      </c>
      <c r="B95" s="133" t="s">
        <v>309</v>
      </c>
      <c r="K95" s="154" t="s">
        <v>840</v>
      </c>
      <c r="L95" s="122">
        <f>STDEV(L68:L75)/SQRT(COUNT(L68:L75))</f>
        <v>1.0347195450922595</v>
      </c>
      <c r="M95" s="157">
        <f t="shared" ref="M95:AH95" si="48">STDEV(M68:M75)/SQRT(COUNT(M68:M75))</f>
        <v>1.0412999804288621</v>
      </c>
      <c r="N95" s="157">
        <f t="shared" si="48"/>
        <v>4.1546115717642211E-2</v>
      </c>
      <c r="O95" s="157">
        <f t="shared" si="48"/>
        <v>8.6397450066954349E-3</v>
      </c>
      <c r="P95" s="134">
        <f t="shared" si="48"/>
        <v>0</v>
      </c>
      <c r="Q95" s="157">
        <f>STDEV(Q68:Q75)/SQRT(COUNT(Q68:Q75))</f>
        <v>2.9007229271338515</v>
      </c>
      <c r="R95" s="157">
        <f>STDEV(R68:R75)/SQRT(COUNT(R68:R75))</f>
        <v>0.53757690479728426</v>
      </c>
      <c r="S95" s="157">
        <f t="shared" si="48"/>
        <v>0.35219302743159014</v>
      </c>
      <c r="T95" s="157">
        <f t="shared" si="48"/>
        <v>0.67660345100414521</v>
      </c>
      <c r="U95" s="157">
        <f t="shared" si="48"/>
        <v>8.8940577574500398E-2</v>
      </c>
      <c r="V95" s="157">
        <f t="shared" ref="V95:W95" si="49">STDEV(V68:V75)/SQRT(COUNT(V68:V75))</f>
        <v>4.2209364608185878</v>
      </c>
      <c r="W95" s="157">
        <f t="shared" si="49"/>
        <v>0.6170297484293723</v>
      </c>
      <c r="X95" s="157">
        <f>STDEV(X68:X75)/SQRT(COUNT(X68:X75))</f>
        <v>0.42345226626135485</v>
      </c>
      <c r="Y95" s="157">
        <f t="shared" si="48"/>
        <v>0</v>
      </c>
      <c r="Z95" s="157">
        <f t="shared" si="48"/>
        <v>7.8148210837759108E-2</v>
      </c>
      <c r="AA95" s="157">
        <f>STDEV(AA68:AA75)/SQRT(COUNT(AA68:AA75))</f>
        <v>0.19380476167061217</v>
      </c>
      <c r="AB95" s="157">
        <f>STDEV(AB68:AB75)/SQRT(COUNT(AB68:AB75))</f>
        <v>0.49223887203557704</v>
      </c>
      <c r="AC95" s="158">
        <f t="shared" si="48"/>
        <v>0.15583874449479598</v>
      </c>
      <c r="AD95" s="158">
        <f t="shared" si="48"/>
        <v>8.6085505665670969E-2</v>
      </c>
      <c r="AE95" s="158">
        <f t="shared" si="48"/>
        <v>0.22099612149150005</v>
      </c>
      <c r="AF95" s="158">
        <f>STDEV(AF68:AF75)/SQRT(COUNT(AF68:AF75))</f>
        <v>0.17210617570059999</v>
      </c>
      <c r="AG95" s="136">
        <f t="shared" si="48"/>
        <v>2.2970283597975638</v>
      </c>
      <c r="AH95" s="158">
        <f t="shared" si="48"/>
        <v>0.15051993223490373</v>
      </c>
      <c r="AI95" s="159">
        <f>STDEV(AI68:AI75)/SQRT(COUNT(AI68:AI75))</f>
        <v>31.809140644969151</v>
      </c>
      <c r="AJ95" s="157">
        <f>STDEV(AJ68:AJ75)/SQRT(COUNT(AJ68:AJ75))</f>
        <v>2.8166556600235763E-2</v>
      </c>
    </row>
    <row r="96" spans="1:36" x14ac:dyDescent="0.2">
      <c r="A96" s="165"/>
      <c r="C96" s="122"/>
      <c r="D96" s="122"/>
      <c r="E96" s="122"/>
      <c r="F96" s="122"/>
      <c r="H96" s="123"/>
      <c r="I96" s="123"/>
      <c r="J96" s="123"/>
      <c r="K96" s="123"/>
    </row>
    <row r="97" spans="1:11" x14ac:dyDescent="0.2">
      <c r="A97" s="161"/>
      <c r="C97" s="122"/>
      <c r="D97" s="122"/>
      <c r="E97" s="122"/>
      <c r="F97" s="122"/>
      <c r="H97" s="123"/>
      <c r="I97" s="123"/>
      <c r="J97" s="123"/>
      <c r="K97" s="123"/>
    </row>
    <row r="98" spans="1:11" x14ac:dyDescent="0.2">
      <c r="A98" s="161"/>
      <c r="C98" s="122"/>
      <c r="D98" s="122"/>
      <c r="E98" s="122"/>
      <c r="F98" s="122"/>
      <c r="H98" s="123"/>
      <c r="I98" s="123"/>
      <c r="J98" s="123"/>
      <c r="K98" s="123"/>
    </row>
    <row r="99" spans="1:11" x14ac:dyDescent="0.2">
      <c r="A99" s="161"/>
      <c r="C99" s="122"/>
      <c r="D99" s="122"/>
      <c r="E99" s="122"/>
      <c r="F99" s="122"/>
      <c r="H99" s="123"/>
      <c r="I99" s="123"/>
      <c r="J99" s="123"/>
      <c r="K99" s="123"/>
    </row>
    <row r="100" spans="1:11" x14ac:dyDescent="0.2">
      <c r="A100" s="161"/>
      <c r="C100" s="122"/>
      <c r="D100" s="122"/>
      <c r="E100" s="122"/>
      <c r="F100" s="122"/>
      <c r="H100" s="123"/>
      <c r="I100" s="123"/>
      <c r="J100" s="123"/>
      <c r="K100" s="123"/>
    </row>
    <row r="101" spans="1:11" x14ac:dyDescent="0.2">
      <c r="A101" s="161"/>
      <c r="C101" s="122"/>
      <c r="D101" s="122"/>
      <c r="E101" s="122"/>
      <c r="F101" s="122"/>
      <c r="H101" s="123"/>
      <c r="I101" s="123"/>
      <c r="J101" s="123"/>
      <c r="K101" s="123"/>
    </row>
    <row r="102" spans="1:11" x14ac:dyDescent="0.2">
      <c r="A102" s="161"/>
      <c r="C102" s="122"/>
      <c r="D102" s="122"/>
      <c r="E102" s="122"/>
      <c r="F102" s="122"/>
      <c r="H102" s="123"/>
      <c r="I102" s="123"/>
      <c r="J102" s="123"/>
      <c r="K102" s="123"/>
    </row>
    <row r="103" spans="1:11" x14ac:dyDescent="0.2">
      <c r="A103" s="161"/>
      <c r="C103" s="122"/>
      <c r="D103" s="122"/>
      <c r="E103" s="122"/>
      <c r="F103" s="122"/>
      <c r="H103" s="123"/>
      <c r="I103" s="123"/>
      <c r="J103" s="123"/>
      <c r="K103" s="123"/>
    </row>
    <row r="104" spans="1:11" x14ac:dyDescent="0.2">
      <c r="A104" s="161"/>
      <c r="C104" s="122"/>
      <c r="D104" s="122"/>
      <c r="E104" s="122"/>
      <c r="F104" s="122"/>
      <c r="H104" s="123"/>
      <c r="I104" s="123"/>
      <c r="J104" s="123"/>
      <c r="K104" s="123"/>
    </row>
    <row r="105" spans="1:11" x14ac:dyDescent="0.2">
      <c r="A105" s="162"/>
      <c r="C105" s="122"/>
      <c r="D105" s="122"/>
      <c r="E105" s="122"/>
      <c r="F105" s="122"/>
      <c r="H105" s="123"/>
      <c r="I105" s="123"/>
      <c r="J105" s="123"/>
      <c r="K105" s="123"/>
    </row>
    <row r="106" spans="1:11" x14ac:dyDescent="0.2">
      <c r="A106" s="162"/>
      <c r="C106" s="151"/>
      <c r="D106" s="151"/>
      <c r="E106" s="151"/>
      <c r="F106" s="151"/>
      <c r="H106" s="152"/>
      <c r="I106" s="152"/>
      <c r="J106" s="152"/>
      <c r="K106" s="152"/>
    </row>
    <row r="107" spans="1:11" x14ac:dyDescent="0.2">
      <c r="A107" s="161"/>
      <c r="C107" s="122"/>
      <c r="D107" s="122"/>
      <c r="E107" s="122"/>
      <c r="F107" s="122"/>
      <c r="H107" s="123"/>
      <c r="I107" s="123"/>
      <c r="J107" s="123"/>
      <c r="K107" s="123"/>
    </row>
    <row r="108" spans="1:11" x14ac:dyDescent="0.2">
      <c r="A108" s="161"/>
      <c r="C108" s="122"/>
      <c r="D108" s="122"/>
      <c r="E108" s="122"/>
      <c r="F108" s="122"/>
      <c r="H108" s="123"/>
      <c r="I108" s="123"/>
      <c r="J108" s="123"/>
      <c r="K108" s="123"/>
    </row>
    <row r="109" spans="1:11" x14ac:dyDescent="0.2">
      <c r="A109" s="161"/>
      <c r="C109" s="122"/>
      <c r="D109" s="122"/>
      <c r="E109" s="122"/>
      <c r="F109" s="122"/>
      <c r="H109" s="123"/>
      <c r="I109" s="123"/>
      <c r="J109" s="123"/>
      <c r="K109" s="123"/>
    </row>
    <row r="110" spans="1:11" x14ac:dyDescent="0.2">
      <c r="A110" s="161"/>
      <c r="C110" s="122"/>
      <c r="D110" s="122"/>
      <c r="E110" s="122"/>
      <c r="F110" s="122"/>
      <c r="H110" s="123"/>
      <c r="I110" s="123"/>
      <c r="J110" s="123"/>
      <c r="K110" s="123"/>
    </row>
    <row r="111" spans="1:11" x14ac:dyDescent="0.2">
      <c r="A111" s="161"/>
      <c r="C111" s="122"/>
      <c r="D111" s="122"/>
      <c r="E111" s="122"/>
      <c r="F111" s="122"/>
      <c r="H111" s="123"/>
      <c r="I111" s="123"/>
      <c r="J111" s="123"/>
      <c r="K111" s="123"/>
    </row>
    <row r="112" spans="1:11" x14ac:dyDescent="0.2">
      <c r="A112" s="161"/>
      <c r="C112" s="122"/>
      <c r="D112" s="122"/>
      <c r="E112" s="122"/>
      <c r="F112" s="122"/>
      <c r="H112" s="123"/>
      <c r="I112" s="123"/>
      <c r="J112" s="123"/>
      <c r="K112" s="123"/>
    </row>
    <row r="113" spans="1:11" x14ac:dyDescent="0.2">
      <c r="A113" s="161"/>
      <c r="C113" s="122"/>
      <c r="D113" s="122"/>
      <c r="E113" s="122"/>
      <c r="F113" s="122"/>
      <c r="H113" s="123"/>
      <c r="I113" s="123"/>
      <c r="J113" s="123"/>
      <c r="K113" s="123"/>
    </row>
    <row r="114" spans="1:11" x14ac:dyDescent="0.2">
      <c r="A114" s="161"/>
      <c r="C114" s="122"/>
      <c r="D114" s="122"/>
      <c r="E114" s="122"/>
      <c r="F114" s="122"/>
      <c r="H114" s="123"/>
      <c r="I114" s="123"/>
      <c r="J114" s="123"/>
      <c r="K114" s="123"/>
    </row>
    <row r="117" spans="1:11" x14ac:dyDescent="0.2">
      <c r="H117" s="150"/>
    </row>
    <row r="118" spans="1:11" x14ac:dyDescent="0.2">
      <c r="A118" s="161"/>
      <c r="C118" s="122"/>
      <c r="D118" s="122"/>
      <c r="E118" s="122"/>
      <c r="F118" s="122"/>
      <c r="H118" s="123"/>
      <c r="I118" s="123"/>
      <c r="J118" s="123"/>
      <c r="K118" s="123"/>
    </row>
    <row r="119" spans="1:11" x14ac:dyDescent="0.2">
      <c r="A119" s="161"/>
      <c r="C119" s="122"/>
      <c r="D119" s="122"/>
      <c r="E119" s="122"/>
      <c r="F119" s="122"/>
      <c r="H119" s="123"/>
      <c r="I119" s="123"/>
      <c r="J119" s="123"/>
      <c r="K119" s="123"/>
    </row>
    <row r="120" spans="1:11" x14ac:dyDescent="0.2">
      <c r="A120" s="161"/>
      <c r="C120" s="122"/>
      <c r="D120" s="122"/>
      <c r="E120" s="122"/>
      <c r="F120" s="122"/>
      <c r="H120" s="123"/>
      <c r="I120" s="123"/>
      <c r="J120" s="123"/>
      <c r="K120" s="123"/>
    </row>
    <row r="121" spans="1:11" x14ac:dyDescent="0.2">
      <c r="A121" s="161"/>
      <c r="C121" s="122"/>
      <c r="D121" s="122"/>
      <c r="E121" s="122"/>
      <c r="F121" s="122"/>
      <c r="H121" s="123"/>
      <c r="I121" s="123"/>
      <c r="J121" s="123"/>
      <c r="K121" s="123"/>
    </row>
    <row r="122" spans="1:11" x14ac:dyDescent="0.2">
      <c r="A122" s="161"/>
      <c r="C122" s="122"/>
      <c r="D122" s="122"/>
      <c r="E122" s="122"/>
      <c r="F122" s="122"/>
      <c r="H122" s="123"/>
      <c r="I122" s="123"/>
      <c r="J122" s="123"/>
      <c r="K122" s="123"/>
    </row>
    <row r="123" spans="1:11" x14ac:dyDescent="0.2">
      <c r="A123" s="161"/>
      <c r="C123" s="122"/>
      <c r="D123" s="122"/>
      <c r="E123" s="122"/>
      <c r="F123" s="122"/>
      <c r="H123" s="123"/>
      <c r="I123" s="123"/>
      <c r="J123" s="123"/>
      <c r="K123" s="123"/>
    </row>
    <row r="124" spans="1:11" x14ac:dyDescent="0.2">
      <c r="A124" s="161"/>
      <c r="C124" s="122"/>
      <c r="D124" s="122"/>
      <c r="E124" s="122"/>
      <c r="F124" s="122"/>
      <c r="H124" s="123"/>
      <c r="I124" s="123"/>
      <c r="J124" s="123"/>
      <c r="K124" s="123"/>
    </row>
    <row r="125" spans="1:11" x14ac:dyDescent="0.2">
      <c r="A125" s="161"/>
      <c r="C125" s="122"/>
      <c r="D125" s="122"/>
      <c r="E125" s="122"/>
      <c r="F125" s="122"/>
      <c r="H125" s="123"/>
      <c r="I125" s="123"/>
      <c r="J125" s="123"/>
      <c r="K125" s="123"/>
    </row>
    <row r="126" spans="1:11" x14ac:dyDescent="0.2">
      <c r="A126" s="165"/>
      <c r="C126" s="122"/>
      <c r="D126" s="122"/>
      <c r="E126" s="122"/>
      <c r="F126" s="122"/>
      <c r="H126" s="123"/>
      <c r="I126" s="123"/>
      <c r="J126" s="123"/>
      <c r="K126" s="123"/>
    </row>
    <row r="127" spans="1:11" x14ac:dyDescent="0.2">
      <c r="A127" s="165"/>
      <c r="C127" s="122"/>
      <c r="D127" s="122"/>
      <c r="E127" s="122"/>
      <c r="F127" s="122"/>
      <c r="H127" s="123"/>
      <c r="I127" s="123"/>
      <c r="J127" s="123"/>
      <c r="K127" s="123"/>
    </row>
    <row r="128" spans="1:11" x14ac:dyDescent="0.2">
      <c r="A128" s="161"/>
      <c r="C128" s="122"/>
      <c r="D128" s="122"/>
      <c r="E128" s="122"/>
      <c r="F128" s="122"/>
      <c r="H128" s="123"/>
      <c r="I128" s="123"/>
      <c r="J128" s="123"/>
      <c r="K128" s="123"/>
    </row>
    <row r="129" spans="1:11" x14ac:dyDescent="0.2">
      <c r="A129" s="161"/>
      <c r="C129" s="122"/>
      <c r="D129" s="122"/>
      <c r="E129" s="122"/>
      <c r="F129" s="122"/>
      <c r="H129" s="123"/>
      <c r="I129" s="123"/>
      <c r="J129" s="123"/>
      <c r="K129" s="123"/>
    </row>
    <row r="130" spans="1:11" x14ac:dyDescent="0.2">
      <c r="A130" s="161"/>
      <c r="C130" s="122"/>
      <c r="D130" s="122"/>
      <c r="E130" s="122"/>
      <c r="F130" s="122"/>
      <c r="H130" s="123"/>
      <c r="I130" s="123"/>
      <c r="J130" s="123"/>
      <c r="K130" s="123"/>
    </row>
    <row r="131" spans="1:11" x14ac:dyDescent="0.2">
      <c r="A131" s="161"/>
      <c r="C131" s="122"/>
      <c r="D131" s="122"/>
      <c r="E131" s="122"/>
      <c r="F131" s="122"/>
      <c r="H131" s="123"/>
      <c r="I131" s="123"/>
      <c r="J131" s="123"/>
      <c r="K131" s="123"/>
    </row>
    <row r="132" spans="1:11" x14ac:dyDescent="0.2">
      <c r="A132" s="161"/>
      <c r="C132" s="122"/>
      <c r="D132" s="122"/>
      <c r="E132" s="122"/>
      <c r="F132" s="122"/>
      <c r="H132" s="123"/>
      <c r="I132" s="123"/>
      <c r="J132" s="123"/>
      <c r="K132" s="123"/>
    </row>
    <row r="133" spans="1:11" x14ac:dyDescent="0.2">
      <c r="A133" s="161"/>
      <c r="C133" s="122"/>
      <c r="D133" s="122"/>
      <c r="E133" s="122"/>
      <c r="F133" s="122"/>
      <c r="H133" s="123"/>
      <c r="I133" s="123"/>
      <c r="J133" s="123"/>
      <c r="K133" s="123"/>
    </row>
    <row r="134" spans="1:11" x14ac:dyDescent="0.2">
      <c r="A134" s="161"/>
      <c r="C134" s="122"/>
      <c r="D134" s="122"/>
      <c r="E134" s="122"/>
      <c r="F134" s="122"/>
      <c r="H134" s="123"/>
      <c r="I134" s="123"/>
      <c r="J134" s="123"/>
      <c r="K134" s="123"/>
    </row>
    <row r="135" spans="1:11" x14ac:dyDescent="0.2">
      <c r="A135" s="161"/>
      <c r="C135" s="122"/>
      <c r="D135" s="122"/>
      <c r="E135" s="122"/>
      <c r="F135" s="122"/>
      <c r="H135" s="123"/>
      <c r="I135" s="123"/>
      <c r="J135" s="123"/>
      <c r="K135" s="123"/>
    </row>
    <row r="136" spans="1:11" x14ac:dyDescent="0.2">
      <c r="A136" s="162"/>
      <c r="C136" s="122"/>
      <c r="D136" s="122"/>
      <c r="E136" s="122"/>
      <c r="F136" s="122"/>
      <c r="H136" s="123"/>
      <c r="I136" s="123"/>
      <c r="J136" s="123"/>
      <c r="K136" s="123"/>
    </row>
    <row r="137" spans="1:11" x14ac:dyDescent="0.2">
      <c r="A137" s="162"/>
      <c r="C137" s="122"/>
      <c r="D137" s="122"/>
      <c r="E137" s="122"/>
      <c r="F137" s="122"/>
      <c r="H137" s="123"/>
      <c r="I137" s="123"/>
      <c r="J137" s="123"/>
      <c r="K137" s="123"/>
    </row>
    <row r="138" spans="1:11" x14ac:dyDescent="0.2">
      <c r="A138" s="161"/>
      <c r="C138" s="122"/>
      <c r="D138" s="122"/>
      <c r="E138" s="122"/>
      <c r="F138" s="122"/>
      <c r="H138" s="123"/>
      <c r="I138" s="123"/>
      <c r="J138" s="123"/>
      <c r="K138" s="123"/>
    </row>
    <row r="139" spans="1:11" x14ac:dyDescent="0.2">
      <c r="A139" s="161"/>
      <c r="C139" s="122"/>
      <c r="D139" s="122"/>
      <c r="E139" s="122"/>
      <c r="F139" s="122"/>
      <c r="H139" s="123"/>
      <c r="I139" s="123"/>
      <c r="J139" s="123"/>
      <c r="K139" s="123"/>
    </row>
    <row r="140" spans="1:11" x14ac:dyDescent="0.2">
      <c r="A140" s="161"/>
      <c r="C140" s="122"/>
      <c r="D140" s="122"/>
      <c r="E140" s="122"/>
      <c r="F140" s="122"/>
      <c r="H140" s="123"/>
      <c r="I140" s="123"/>
      <c r="J140" s="123"/>
      <c r="K140" s="123"/>
    </row>
    <row r="141" spans="1:11" x14ac:dyDescent="0.2">
      <c r="A141" s="161"/>
      <c r="C141" s="122"/>
      <c r="D141" s="122"/>
      <c r="E141" s="122"/>
      <c r="F141" s="122"/>
      <c r="H141" s="123"/>
      <c r="I141" s="123"/>
      <c r="J141" s="123"/>
      <c r="K141" s="123"/>
    </row>
    <row r="142" spans="1:11" x14ac:dyDescent="0.2">
      <c r="A142" s="161"/>
      <c r="C142" s="122"/>
      <c r="D142" s="122"/>
      <c r="E142" s="122"/>
      <c r="F142" s="122"/>
      <c r="H142" s="123"/>
      <c r="I142" s="123"/>
      <c r="J142" s="123"/>
      <c r="K142" s="123"/>
    </row>
    <row r="143" spans="1:11" x14ac:dyDescent="0.2">
      <c r="A143" s="161"/>
      <c r="C143" s="122"/>
      <c r="D143" s="122"/>
      <c r="E143" s="122"/>
      <c r="F143" s="122"/>
      <c r="H143" s="123"/>
      <c r="I143" s="123"/>
      <c r="J143" s="123"/>
      <c r="K143" s="123"/>
    </row>
    <row r="144" spans="1:11" x14ac:dyDescent="0.2">
      <c r="A144" s="161"/>
      <c r="C144" s="122"/>
      <c r="D144" s="122"/>
      <c r="E144" s="122"/>
      <c r="F144" s="122"/>
      <c r="H144" s="123"/>
      <c r="I144" s="123"/>
      <c r="J144" s="123"/>
      <c r="K144" s="123"/>
    </row>
    <row r="145" spans="1:11" x14ac:dyDescent="0.2">
      <c r="A145" s="161"/>
      <c r="C145" s="122"/>
      <c r="D145" s="122"/>
      <c r="E145" s="122"/>
      <c r="F145" s="122"/>
      <c r="H145" s="123"/>
      <c r="I145" s="123"/>
      <c r="J145" s="123"/>
      <c r="K145" s="1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1FC6-0962-4D69-A671-7C7EC23CFFD1}">
  <dimension ref="A1:BM637"/>
  <sheetViews>
    <sheetView topLeftCell="C1" zoomScaleNormal="100" workbookViewId="0">
      <pane ySplit="3" topLeftCell="A606" activePane="bottomLeft" state="frozen"/>
      <selection pane="bottomLeft" activeCell="I622" sqref="I622"/>
    </sheetView>
  </sheetViews>
  <sheetFormatPr defaultRowHeight="15" x14ac:dyDescent="0.25"/>
  <cols>
    <col min="1" max="1" width="22.7109375" style="117" customWidth="1"/>
    <col min="2" max="5" width="14.7109375" style="117" customWidth="1"/>
    <col min="6" max="6" width="4.5703125" style="117" customWidth="1"/>
    <col min="7" max="7" width="10" style="169" bestFit="1" customWidth="1"/>
    <col min="8" max="8" width="10" style="84" bestFit="1" customWidth="1"/>
    <col min="9" max="9" width="10" style="169" bestFit="1" customWidth="1"/>
    <col min="10" max="10" width="10.5703125" style="84" bestFit="1" customWidth="1"/>
    <col min="11" max="12" width="8.5703125" style="84" bestFit="1" customWidth="1"/>
    <col min="13" max="13" width="9.7109375" style="167" bestFit="1" customWidth="1"/>
    <col min="14" max="14" width="10.5703125" style="167" bestFit="1" customWidth="1"/>
    <col min="15" max="15" width="8.5703125" style="181" bestFit="1" customWidth="1"/>
    <col min="16" max="16" width="8.5703125" style="84" bestFit="1" customWidth="1"/>
    <col min="17" max="17" width="9.7109375" style="181" bestFit="1" customWidth="1"/>
    <col min="18" max="18" width="10.5703125" style="181" bestFit="1" customWidth="1"/>
    <col min="19" max="19" width="9.85546875" style="182" bestFit="1" customWidth="1"/>
    <col min="20" max="21" width="9.85546875" style="84" bestFit="1" customWidth="1"/>
    <col min="22" max="22" width="10.5703125" style="182" bestFit="1" customWidth="1"/>
    <col min="23" max="23" width="9.85546875" style="182" bestFit="1" customWidth="1"/>
    <col min="24" max="25" width="9.85546875" style="84" bestFit="1" customWidth="1"/>
    <col min="26" max="26" width="10.5703125" style="182" bestFit="1" customWidth="1"/>
    <col min="27" max="27" width="9.85546875" style="182" bestFit="1" customWidth="1"/>
    <col min="28" max="29" width="9.85546875" style="84" bestFit="1" customWidth="1"/>
    <col min="30" max="30" width="10.5703125" style="182" bestFit="1" customWidth="1"/>
    <col min="31" max="32" width="8.5703125" style="84" bestFit="1" customWidth="1"/>
    <col min="33" max="33" width="9.7109375" style="183" bestFit="1" customWidth="1"/>
    <col min="34" max="34" width="10.5703125" style="183" bestFit="1" customWidth="1"/>
    <col min="35" max="65" width="9.140625" style="84"/>
    <col min="66" max="16384" width="9.140625" style="117"/>
  </cols>
  <sheetData>
    <row r="1" spans="1:34" ht="15.75" thickBot="1" x14ac:dyDescent="0.3">
      <c r="A1" s="197" t="s">
        <v>949</v>
      </c>
    </row>
    <row r="2" spans="1:34" ht="15.75" thickTop="1" x14ac:dyDescent="0.25">
      <c r="A2" s="5" t="s">
        <v>55</v>
      </c>
      <c r="B2" s="247" t="s">
        <v>30</v>
      </c>
      <c r="C2" s="247"/>
      <c r="D2" s="247"/>
      <c r="E2" s="247"/>
      <c r="G2" s="248" t="s">
        <v>901</v>
      </c>
      <c r="H2" s="248"/>
      <c r="I2" s="248"/>
      <c r="J2" s="248"/>
      <c r="K2" s="244" t="s">
        <v>14</v>
      </c>
      <c r="L2" s="244"/>
      <c r="M2" s="244"/>
      <c r="N2" s="244"/>
      <c r="O2" s="244" t="s">
        <v>56</v>
      </c>
      <c r="P2" s="244"/>
      <c r="Q2" s="244"/>
      <c r="R2" s="244"/>
      <c r="S2" s="244" t="s">
        <v>74</v>
      </c>
      <c r="T2" s="244"/>
      <c r="U2" s="244"/>
      <c r="V2" s="244"/>
      <c r="W2" s="244" t="s">
        <v>77</v>
      </c>
      <c r="X2" s="244"/>
      <c r="Y2" s="244"/>
      <c r="Z2" s="244"/>
      <c r="AA2" s="244" t="s">
        <v>82</v>
      </c>
      <c r="AB2" s="244"/>
      <c r="AC2" s="244"/>
      <c r="AD2" s="244"/>
      <c r="AE2" s="244" t="s">
        <v>86</v>
      </c>
      <c r="AF2" s="244"/>
      <c r="AG2" s="244"/>
      <c r="AH2" s="244"/>
    </row>
    <row r="3" spans="1:34" ht="15.75" thickBot="1" x14ac:dyDescent="0.3">
      <c r="A3" s="3" t="s">
        <v>31</v>
      </c>
      <c r="B3" s="79" t="s">
        <v>32</v>
      </c>
      <c r="C3" s="79" t="s">
        <v>33</v>
      </c>
      <c r="D3" s="79" t="s">
        <v>34</v>
      </c>
      <c r="E3" s="79" t="s">
        <v>35</v>
      </c>
      <c r="G3" s="169" t="s">
        <v>32</v>
      </c>
      <c r="H3" s="84" t="s">
        <v>33</v>
      </c>
      <c r="I3" s="169" t="s">
        <v>34</v>
      </c>
      <c r="J3" s="84" t="s">
        <v>35</v>
      </c>
      <c r="K3" s="84" t="s">
        <v>32</v>
      </c>
      <c r="L3" s="84" t="s">
        <v>33</v>
      </c>
      <c r="M3" s="167" t="s">
        <v>34</v>
      </c>
      <c r="N3" s="167" t="s">
        <v>35</v>
      </c>
      <c r="O3" s="181" t="s">
        <v>32</v>
      </c>
      <c r="P3" s="84" t="s">
        <v>33</v>
      </c>
      <c r="Q3" s="181" t="s">
        <v>34</v>
      </c>
      <c r="R3" s="181" t="s">
        <v>35</v>
      </c>
      <c r="S3" s="182" t="s">
        <v>32</v>
      </c>
      <c r="T3" s="84" t="s">
        <v>33</v>
      </c>
      <c r="U3" s="84" t="s">
        <v>34</v>
      </c>
      <c r="V3" s="182" t="s">
        <v>35</v>
      </c>
      <c r="W3" s="182" t="s">
        <v>32</v>
      </c>
      <c r="X3" s="84" t="s">
        <v>33</v>
      </c>
      <c r="Y3" s="84" t="s">
        <v>34</v>
      </c>
      <c r="Z3" s="182" t="s">
        <v>35</v>
      </c>
      <c r="AA3" s="182" t="s">
        <v>32</v>
      </c>
      <c r="AB3" s="84" t="s">
        <v>33</v>
      </c>
      <c r="AC3" s="84" t="s">
        <v>34</v>
      </c>
      <c r="AD3" s="182" t="s">
        <v>35</v>
      </c>
      <c r="AE3" s="84" t="s">
        <v>32</v>
      </c>
      <c r="AF3" s="84" t="s">
        <v>33</v>
      </c>
      <c r="AG3" s="183" t="s">
        <v>34</v>
      </c>
      <c r="AH3" s="183" t="s">
        <v>35</v>
      </c>
    </row>
    <row r="4" spans="1:34" ht="25.5" x14ac:dyDescent="0.25">
      <c r="A4" s="82" t="s">
        <v>47</v>
      </c>
      <c r="B4" s="80" t="s">
        <v>48</v>
      </c>
      <c r="C4" s="80" t="s">
        <v>49</v>
      </c>
      <c r="D4" s="80" t="s">
        <v>36</v>
      </c>
      <c r="E4" s="80" t="s">
        <v>37</v>
      </c>
      <c r="G4" s="166">
        <v>43261</v>
      </c>
      <c r="H4" s="166">
        <v>43229</v>
      </c>
      <c r="I4" s="169" t="s">
        <v>90</v>
      </c>
      <c r="J4" s="84" t="s">
        <v>50</v>
      </c>
      <c r="K4" s="166">
        <v>43261</v>
      </c>
      <c r="L4" s="166">
        <v>43229</v>
      </c>
      <c r="M4" s="167" t="s">
        <v>90</v>
      </c>
      <c r="N4" s="167" t="s">
        <v>50</v>
      </c>
      <c r="O4" s="166">
        <v>43261</v>
      </c>
      <c r="P4" s="166">
        <v>43229</v>
      </c>
      <c r="Q4" s="181" t="s">
        <v>90</v>
      </c>
      <c r="R4" s="181" t="s">
        <v>50</v>
      </c>
      <c r="S4" s="166">
        <v>43261</v>
      </c>
      <c r="T4" s="166">
        <v>43229</v>
      </c>
      <c r="U4" s="84" t="s">
        <v>90</v>
      </c>
      <c r="V4" s="182" t="s">
        <v>50</v>
      </c>
      <c r="W4" s="166">
        <v>43261</v>
      </c>
      <c r="X4" s="166">
        <v>43229</v>
      </c>
      <c r="Y4" s="84" t="s">
        <v>90</v>
      </c>
      <c r="Z4" s="182" t="s">
        <v>50</v>
      </c>
      <c r="AA4" s="166">
        <v>43261</v>
      </c>
      <c r="AB4" s="166">
        <v>43229</v>
      </c>
      <c r="AC4" s="84" t="s">
        <v>90</v>
      </c>
      <c r="AD4" s="182" t="s">
        <v>50</v>
      </c>
      <c r="AE4" s="166">
        <v>43261</v>
      </c>
      <c r="AF4" s="166">
        <v>43229</v>
      </c>
      <c r="AG4" s="183" t="s">
        <v>90</v>
      </c>
      <c r="AH4" s="183" t="s">
        <v>50</v>
      </c>
    </row>
    <row r="5" spans="1:34" ht="15.75" x14ac:dyDescent="0.25">
      <c r="A5" s="81" t="s">
        <v>38</v>
      </c>
      <c r="B5" s="81">
        <v>3</v>
      </c>
      <c r="C5" s="81">
        <v>3</v>
      </c>
      <c r="D5" s="81">
        <v>5</v>
      </c>
      <c r="E5" s="81">
        <v>0</v>
      </c>
      <c r="G5" s="184" t="s">
        <v>141</v>
      </c>
      <c r="H5" s="184" t="s">
        <v>216</v>
      </c>
      <c r="I5" s="184" t="s">
        <v>78</v>
      </c>
      <c r="J5" s="84">
        <v>0</v>
      </c>
      <c r="K5" s="185" t="s">
        <v>153</v>
      </c>
      <c r="L5" s="185" t="s">
        <v>226</v>
      </c>
      <c r="M5" s="185" t="s">
        <v>96</v>
      </c>
      <c r="N5" s="185" t="s">
        <v>109</v>
      </c>
      <c r="O5" s="186" t="s">
        <v>165</v>
      </c>
      <c r="P5" s="84" t="s">
        <v>236</v>
      </c>
      <c r="Q5" s="186" t="s">
        <v>108</v>
      </c>
      <c r="R5" s="186" t="s">
        <v>70</v>
      </c>
      <c r="S5" s="187" t="s">
        <v>178</v>
      </c>
      <c r="T5" s="188" t="s">
        <v>247</v>
      </c>
      <c r="U5" s="188" t="s">
        <v>122</v>
      </c>
      <c r="V5" s="182">
        <v>3.8879999999999999</v>
      </c>
      <c r="W5" s="187" t="s">
        <v>190</v>
      </c>
      <c r="X5" s="188" t="s">
        <v>259</v>
      </c>
      <c r="Y5" s="188" t="s">
        <v>123</v>
      </c>
      <c r="Z5" s="182">
        <v>4.4999999999999998E-2</v>
      </c>
      <c r="AA5" s="187" t="s">
        <v>201</v>
      </c>
      <c r="AB5" s="188" t="s">
        <v>270</v>
      </c>
      <c r="AC5" s="188" t="s">
        <v>124</v>
      </c>
      <c r="AD5" s="182">
        <v>3.911</v>
      </c>
      <c r="AE5" s="183" t="s">
        <v>87</v>
      </c>
      <c r="AF5" s="183" t="s">
        <v>87</v>
      </c>
      <c r="AG5" s="183" t="s">
        <v>87</v>
      </c>
      <c r="AH5" s="183" t="s">
        <v>87</v>
      </c>
    </row>
    <row r="6" spans="1:34" ht="15.75" x14ac:dyDescent="0.25">
      <c r="A6" s="81" t="s">
        <v>39</v>
      </c>
      <c r="B6" s="81" t="s">
        <v>152</v>
      </c>
      <c r="C6" s="81" t="s">
        <v>40</v>
      </c>
      <c r="D6" s="81" t="s">
        <v>121</v>
      </c>
      <c r="E6" s="83">
        <v>0</v>
      </c>
      <c r="G6" s="169">
        <v>2.0863907691707464</v>
      </c>
      <c r="H6" s="169">
        <v>2.3125759870746236</v>
      </c>
      <c r="I6" s="169">
        <v>6.2316539284622428</v>
      </c>
      <c r="J6" s="84">
        <v>0</v>
      </c>
      <c r="K6" s="167">
        <v>21.866</v>
      </c>
      <c r="L6" s="167">
        <v>54.963000000000001</v>
      </c>
      <c r="M6" s="167">
        <v>107.072</v>
      </c>
      <c r="N6" s="167">
        <v>87.067999999999998</v>
      </c>
      <c r="O6" s="181">
        <v>3580</v>
      </c>
      <c r="P6" s="84">
        <v>4520</v>
      </c>
      <c r="Q6" s="181">
        <v>8520</v>
      </c>
      <c r="R6" s="181">
        <v>5980</v>
      </c>
      <c r="S6" s="182">
        <v>0.83699999999999997</v>
      </c>
      <c r="T6" s="84">
        <v>1.6910000000000001</v>
      </c>
      <c r="U6" s="84">
        <v>2.375</v>
      </c>
      <c r="V6" s="182">
        <v>3.8759999999999999</v>
      </c>
      <c r="W6" s="182">
        <v>0.998</v>
      </c>
      <c r="X6" s="84">
        <v>1.006</v>
      </c>
      <c r="Y6" s="84">
        <v>1.276</v>
      </c>
      <c r="Z6" s="182">
        <v>0.16500000000000001</v>
      </c>
      <c r="AA6" s="182">
        <v>1.8280000000000001</v>
      </c>
      <c r="AB6" s="84">
        <v>2.6819999999999999</v>
      </c>
      <c r="AC6" s="84">
        <v>3.6339999999999999</v>
      </c>
      <c r="AD6" s="182">
        <v>4.0179999999999998</v>
      </c>
      <c r="AE6" s="183">
        <f>O6/(O6+K6)</f>
        <v>0.9939292577791623</v>
      </c>
      <c r="AF6" s="183">
        <f>P6/(P6+L6)</f>
        <v>0.98798613234686272</v>
      </c>
      <c r="AG6" s="183">
        <f>Q6/(Q6+M6)</f>
        <v>0.9875888366296236</v>
      </c>
      <c r="AH6" s="183">
        <f>R6/(R6+N6)</f>
        <v>0.98564908123660389</v>
      </c>
    </row>
    <row r="7" spans="1:34" ht="15.75" x14ac:dyDescent="0.25">
      <c r="A7" s="81" t="s">
        <v>41</v>
      </c>
      <c r="B7" s="83">
        <v>15</v>
      </c>
      <c r="C7" s="83">
        <v>15</v>
      </c>
      <c r="D7" s="83">
        <v>15</v>
      </c>
      <c r="E7" s="83">
        <v>0</v>
      </c>
      <c r="G7" s="169">
        <v>1.9238788209819941</v>
      </c>
      <c r="H7" s="169">
        <v>2.068544885388266</v>
      </c>
      <c r="I7" s="169">
        <v>6.6687496178538659</v>
      </c>
      <c r="J7" s="84">
        <v>0</v>
      </c>
      <c r="K7" s="167">
        <v>32.889000000000003</v>
      </c>
      <c r="L7" s="167">
        <v>26.587</v>
      </c>
      <c r="M7" s="167">
        <v>217.77500000000001</v>
      </c>
      <c r="N7" s="167">
        <v>76.92</v>
      </c>
      <c r="O7" s="181">
        <v>3180</v>
      </c>
      <c r="P7" s="84">
        <v>4530</v>
      </c>
      <c r="Q7" s="181">
        <v>9800</v>
      </c>
      <c r="R7" s="181">
        <v>6140</v>
      </c>
      <c r="S7" s="182">
        <v>0.85499999999999998</v>
      </c>
      <c r="T7" s="84">
        <v>1.569</v>
      </c>
      <c r="U7" s="84">
        <v>2.2429999999999999</v>
      </c>
      <c r="V7" s="182">
        <v>3.7679999999999998</v>
      </c>
      <c r="W7" s="182">
        <v>0.92</v>
      </c>
      <c r="X7" s="84">
        <v>1.0489999999999999</v>
      </c>
      <c r="Y7" s="84">
        <v>1.0920000000000001</v>
      </c>
      <c r="Z7" s="182">
        <v>0.17399999999999999</v>
      </c>
      <c r="AA7" s="182">
        <v>1.7689999999999999</v>
      </c>
      <c r="AB7" s="84">
        <v>2.6040000000000001</v>
      </c>
      <c r="AC7" s="84">
        <v>3.3170000000000002</v>
      </c>
      <c r="AD7" s="182">
        <v>3.92</v>
      </c>
      <c r="AE7" s="183">
        <f t="shared" ref="AE7:AE70" si="0">O7/(O7+K7)</f>
        <v>0.98976341853079886</v>
      </c>
      <c r="AF7" s="183">
        <f t="shared" ref="AF7:AF70" si="1">P7/(P7+L7)</f>
        <v>0.99416515036363828</v>
      </c>
      <c r="AG7" s="183">
        <f t="shared" ref="AG7:AG70" si="2">Q7/(Q7+M7)</f>
        <v>0.97826114082218862</v>
      </c>
      <c r="AH7" s="183">
        <f t="shared" ref="AH7:AH38" si="3">R7/(R7+N7)</f>
        <v>0.98762731384672797</v>
      </c>
    </row>
    <row r="8" spans="1:34" ht="15.75" x14ac:dyDescent="0.25">
      <c r="A8" s="81" t="s">
        <v>42</v>
      </c>
      <c r="B8" s="81">
        <v>16.59</v>
      </c>
      <c r="C8" s="8">
        <v>15.7</v>
      </c>
      <c r="D8" s="81">
        <v>20.36</v>
      </c>
      <c r="E8" s="83">
        <v>0</v>
      </c>
      <c r="G8" s="169">
        <v>1.9162183251077767</v>
      </c>
      <c r="H8" s="169">
        <v>1.9336605069170958</v>
      </c>
      <c r="I8" s="169">
        <v>6.2159156221339034</v>
      </c>
      <c r="J8" s="84">
        <v>0</v>
      </c>
      <c r="K8" s="167">
        <v>34.956000000000003</v>
      </c>
      <c r="L8" s="167">
        <v>24.843</v>
      </c>
      <c r="M8" s="167">
        <v>136.34100000000001</v>
      </c>
      <c r="N8" s="167">
        <v>79.537999999999997</v>
      </c>
      <c r="O8" s="181">
        <v>3400.0000000000005</v>
      </c>
      <c r="P8" s="84">
        <v>4040.0000000000005</v>
      </c>
      <c r="Q8" s="181">
        <v>7310</v>
      </c>
      <c r="R8" s="181">
        <v>6360</v>
      </c>
      <c r="S8" s="182">
        <v>0.86899999999999999</v>
      </c>
      <c r="T8" s="84">
        <v>1.331</v>
      </c>
      <c r="U8" s="84">
        <v>2.0409999999999999</v>
      </c>
      <c r="V8" s="182">
        <v>3.649</v>
      </c>
      <c r="W8" s="182">
        <v>0.71599999999999997</v>
      </c>
      <c r="X8" s="84">
        <v>1.0489999999999999</v>
      </c>
      <c r="Y8" s="84">
        <v>0.72199999999999998</v>
      </c>
      <c r="Z8" s="182">
        <v>9.1999999999999998E-2</v>
      </c>
      <c r="AA8" s="182">
        <v>1.5820000000000001</v>
      </c>
      <c r="AB8" s="84">
        <v>2.37</v>
      </c>
      <c r="AC8" s="84">
        <v>2.75</v>
      </c>
      <c r="AD8" s="182">
        <v>3.72</v>
      </c>
      <c r="AE8" s="183">
        <f t="shared" si="0"/>
        <v>0.98982345043138831</v>
      </c>
      <c r="AF8" s="183">
        <f t="shared" si="1"/>
        <v>0.99388832483813028</v>
      </c>
      <c r="AG8" s="183">
        <f t="shared" si="2"/>
        <v>0.98169020193944911</v>
      </c>
      <c r="AH8" s="183">
        <f t="shared" si="3"/>
        <v>0.9876484927956013</v>
      </c>
    </row>
    <row r="9" spans="1:34" x14ac:dyDescent="0.25">
      <c r="A9" s="81" t="s">
        <v>14</v>
      </c>
      <c r="B9" s="81" t="s">
        <v>43</v>
      </c>
      <c r="C9" s="81" t="s">
        <v>44</v>
      </c>
      <c r="D9" s="81" t="s">
        <v>115</v>
      </c>
      <c r="E9" s="81" t="s">
        <v>45</v>
      </c>
      <c r="G9" s="169">
        <v>2.0043140276612754</v>
      </c>
      <c r="H9" s="169">
        <v>1.7330021205695243</v>
      </c>
      <c r="I9" s="169">
        <v>5.7416202996025669</v>
      </c>
      <c r="J9" s="84">
        <v>0</v>
      </c>
      <c r="K9" s="167">
        <v>29.337</v>
      </c>
      <c r="L9" s="167">
        <v>40.348999999999997</v>
      </c>
      <c r="M9" s="167">
        <v>74.302999999999997</v>
      </c>
      <c r="N9" s="167">
        <v>116.242</v>
      </c>
      <c r="O9" s="181">
        <v>3910</v>
      </c>
      <c r="P9" s="84">
        <v>3170</v>
      </c>
      <c r="Q9" s="181">
        <v>7000</v>
      </c>
      <c r="R9" s="181">
        <v>6800.0000000000009</v>
      </c>
      <c r="S9" s="182">
        <v>0.874</v>
      </c>
      <c r="T9" s="84">
        <v>1.153</v>
      </c>
      <c r="U9" s="84">
        <v>1.927</v>
      </c>
      <c r="V9" s="182">
        <v>3.6179999999999999</v>
      </c>
      <c r="W9" s="182">
        <v>0.77500000000000002</v>
      </c>
      <c r="X9" s="84">
        <v>0.98699999999999999</v>
      </c>
      <c r="Y9" s="84">
        <v>0.64400000000000002</v>
      </c>
      <c r="Z9" s="182">
        <v>4.3999999999999997E-2</v>
      </c>
      <c r="AA9" s="182">
        <v>1.6419999999999999</v>
      </c>
      <c r="AB9" s="84">
        <v>2.1320000000000001</v>
      </c>
      <c r="AC9" s="84">
        <v>2.5590000000000002</v>
      </c>
      <c r="AD9" s="182">
        <v>3.6389999999999998</v>
      </c>
      <c r="AE9" s="183">
        <f t="shared" si="0"/>
        <v>0.9925528077440442</v>
      </c>
      <c r="AF9" s="183">
        <f t="shared" si="1"/>
        <v>0.9874315845411199</v>
      </c>
      <c r="AG9" s="183">
        <f t="shared" si="2"/>
        <v>0.98949677445255035</v>
      </c>
      <c r="AH9" s="183">
        <f t="shared" si="3"/>
        <v>0.98319289579514424</v>
      </c>
    </row>
    <row r="10" spans="1:34" x14ac:dyDescent="0.25">
      <c r="A10" s="81" t="s">
        <v>19</v>
      </c>
      <c r="B10" s="81" t="s">
        <v>176</v>
      </c>
      <c r="C10" s="81" t="s">
        <v>245</v>
      </c>
      <c r="D10" s="81" t="s">
        <v>46</v>
      </c>
      <c r="E10" s="81" t="s">
        <v>76</v>
      </c>
      <c r="G10" s="169">
        <v>2.0880323040009352</v>
      </c>
      <c r="H10" s="169">
        <v>1.6767605776027463</v>
      </c>
      <c r="I10" s="169">
        <v>5.944787526750229</v>
      </c>
      <c r="J10" s="84">
        <v>0</v>
      </c>
      <c r="K10" s="167">
        <v>27.850999999999999</v>
      </c>
      <c r="L10" s="167">
        <v>56.820999999999998</v>
      </c>
      <c r="M10" s="167">
        <v>75.081000000000003</v>
      </c>
      <c r="N10" s="167">
        <v>158.25</v>
      </c>
      <c r="O10" s="181">
        <v>4020.0000000000005</v>
      </c>
      <c r="P10" s="84">
        <v>3110</v>
      </c>
      <c r="Q10" s="181">
        <v>7170</v>
      </c>
      <c r="R10" s="181">
        <v>7370</v>
      </c>
      <c r="S10" s="182">
        <v>0.89500000000000002</v>
      </c>
      <c r="T10" s="84">
        <v>1.1060000000000001</v>
      </c>
      <c r="U10" s="84">
        <v>2.0779999999999998</v>
      </c>
      <c r="V10" s="182">
        <v>3.7589999999999999</v>
      </c>
      <c r="W10" s="182">
        <v>0.66500000000000004</v>
      </c>
      <c r="X10" s="84">
        <v>0.90700000000000003</v>
      </c>
      <c r="Y10" s="84">
        <v>0.54800000000000004</v>
      </c>
      <c r="Z10" s="182">
        <v>3.5000000000000003E-2</v>
      </c>
      <c r="AA10" s="182">
        <v>1.5529999999999999</v>
      </c>
      <c r="AB10" s="84">
        <v>2.0049999999999999</v>
      </c>
      <c r="AC10" s="84">
        <v>2.613</v>
      </c>
      <c r="AD10" s="182">
        <v>3.7709999999999999</v>
      </c>
      <c r="AE10" s="183">
        <f t="shared" si="0"/>
        <v>0.9931195589956251</v>
      </c>
      <c r="AF10" s="183">
        <f t="shared" si="1"/>
        <v>0.98205740078141457</v>
      </c>
      <c r="AG10" s="183">
        <f t="shared" si="2"/>
        <v>0.98963696886204588</v>
      </c>
      <c r="AH10" s="183">
        <f t="shared" si="3"/>
        <v>0.97897917842792148</v>
      </c>
    </row>
    <row r="11" spans="1:34" x14ac:dyDescent="0.25">
      <c r="A11" s="81" t="s">
        <v>24</v>
      </c>
      <c r="B11" s="81" t="s">
        <v>910</v>
      </c>
      <c r="C11" s="81" t="s">
        <v>911</v>
      </c>
      <c r="D11" s="81" t="s">
        <v>912</v>
      </c>
      <c r="E11" s="81" t="s">
        <v>913</v>
      </c>
      <c r="G11" s="169">
        <v>2.0984286912588019</v>
      </c>
      <c r="H11" s="169">
        <v>1.7163203069776833</v>
      </c>
      <c r="I11" s="169">
        <v>6.2080464689697337</v>
      </c>
      <c r="J11" s="84">
        <v>0</v>
      </c>
      <c r="K11" s="167">
        <v>28.466999999999999</v>
      </c>
      <c r="L11" s="167">
        <v>65.819000000000003</v>
      </c>
      <c r="M11" s="167">
        <v>83.724999999999994</v>
      </c>
      <c r="N11" s="167">
        <v>108.898</v>
      </c>
      <c r="O11" s="181">
        <v>4110</v>
      </c>
      <c r="P11" s="84">
        <v>3230</v>
      </c>
      <c r="Q11" s="181">
        <v>6870.0000000000009</v>
      </c>
      <c r="R11" s="181">
        <v>7470</v>
      </c>
      <c r="S11" s="182">
        <v>0.94899999999999995</v>
      </c>
      <c r="T11" s="84">
        <v>1.206</v>
      </c>
      <c r="U11" s="84">
        <v>2.4540000000000002</v>
      </c>
      <c r="V11" s="182">
        <v>3.77</v>
      </c>
      <c r="W11" s="182">
        <v>0.70699999999999996</v>
      </c>
      <c r="X11" s="84">
        <v>0.94499999999999995</v>
      </c>
      <c r="Y11" s="84">
        <v>0.73499999999999999</v>
      </c>
      <c r="Z11" s="182">
        <v>2.9000000000000001E-2</v>
      </c>
      <c r="AA11" s="182">
        <v>1.649</v>
      </c>
      <c r="AB11" s="84">
        <v>2.141</v>
      </c>
      <c r="AC11" s="84">
        <v>3.169</v>
      </c>
      <c r="AD11" s="182">
        <v>3.7789999999999999</v>
      </c>
      <c r="AE11" s="183">
        <f t="shared" si="0"/>
        <v>0.99312136595507472</v>
      </c>
      <c r="AF11" s="183">
        <f t="shared" si="1"/>
        <v>0.98002954652546148</v>
      </c>
      <c r="AG11" s="183">
        <f t="shared" si="2"/>
        <v>0.98795969066938938</v>
      </c>
      <c r="AH11" s="183">
        <f t="shared" si="3"/>
        <v>0.98563142029355721</v>
      </c>
    </row>
    <row r="12" spans="1:34" x14ac:dyDescent="0.25">
      <c r="A12" s="81" t="s">
        <v>25</v>
      </c>
      <c r="B12" s="81" t="s">
        <v>914</v>
      </c>
      <c r="C12" s="81" t="s">
        <v>915</v>
      </c>
      <c r="D12" s="81" t="s">
        <v>916</v>
      </c>
      <c r="E12" s="81" t="s">
        <v>917</v>
      </c>
      <c r="G12" s="169">
        <v>2.0344088328814145</v>
      </c>
      <c r="H12" s="169">
        <v>1.7973462587094817</v>
      </c>
      <c r="I12" s="169">
        <v>6.0599633139712621</v>
      </c>
      <c r="J12" s="84">
        <v>0</v>
      </c>
      <c r="K12" s="167">
        <v>28.571000000000002</v>
      </c>
      <c r="L12" s="167">
        <v>64.296000000000006</v>
      </c>
      <c r="M12" s="167">
        <v>80.81</v>
      </c>
      <c r="N12" s="167">
        <v>107.307</v>
      </c>
      <c r="O12" s="181">
        <v>3950</v>
      </c>
      <c r="P12" s="84">
        <v>3590</v>
      </c>
      <c r="Q12" s="181">
        <v>7160</v>
      </c>
      <c r="R12" s="181">
        <v>8179.9999999999991</v>
      </c>
      <c r="S12" s="182">
        <v>0.98399999999999999</v>
      </c>
      <c r="T12" s="84">
        <v>1.4710000000000001</v>
      </c>
      <c r="U12" s="84">
        <v>2.827</v>
      </c>
      <c r="V12" s="182">
        <v>3.6309999999999998</v>
      </c>
      <c r="W12" s="182">
        <v>0.70099999999999996</v>
      </c>
      <c r="X12" s="84">
        <v>0.93600000000000005</v>
      </c>
      <c r="Y12" s="84">
        <v>0.76700000000000002</v>
      </c>
      <c r="Z12" s="182">
        <v>2.9000000000000001E-2</v>
      </c>
      <c r="AA12" s="182">
        <v>1.677</v>
      </c>
      <c r="AB12" s="84">
        <v>2.3940000000000001</v>
      </c>
      <c r="AC12" s="84">
        <v>3.5720000000000001</v>
      </c>
      <c r="AD12" s="182">
        <v>3.64</v>
      </c>
      <c r="AE12" s="183">
        <f t="shared" si="0"/>
        <v>0.99281877840058652</v>
      </c>
      <c r="AF12" s="183">
        <f t="shared" si="1"/>
        <v>0.98240536617723362</v>
      </c>
      <c r="AG12" s="183">
        <f t="shared" si="2"/>
        <v>0.98883964639315214</v>
      </c>
      <c r="AH12" s="183">
        <f t="shared" si="3"/>
        <v>0.98705164415895297</v>
      </c>
    </row>
    <row r="13" spans="1:34" x14ac:dyDescent="0.25">
      <c r="A13" s="81" t="s">
        <v>27</v>
      </c>
      <c r="B13" s="81" t="s">
        <v>918</v>
      </c>
      <c r="C13" s="81" t="s">
        <v>919</v>
      </c>
      <c r="D13" s="81" t="s">
        <v>920</v>
      </c>
      <c r="E13" s="81" t="s">
        <v>921</v>
      </c>
      <c r="G13" s="169">
        <v>2.0316729414977659</v>
      </c>
      <c r="H13" s="169">
        <v>1.889811168332828</v>
      </c>
      <c r="I13" s="169">
        <v>6.1930235402017724</v>
      </c>
      <c r="J13" s="84">
        <v>0</v>
      </c>
      <c r="K13" s="167">
        <v>29.350999999999999</v>
      </c>
      <c r="L13" s="167">
        <v>51.654000000000003</v>
      </c>
      <c r="M13" s="167">
        <v>66.718999999999994</v>
      </c>
      <c r="N13" s="167">
        <v>252.30199999999999</v>
      </c>
      <c r="O13" s="181">
        <v>3790</v>
      </c>
      <c r="P13" s="84">
        <v>4160</v>
      </c>
      <c r="Q13" s="181">
        <v>7810</v>
      </c>
      <c r="R13" s="181">
        <v>8760</v>
      </c>
      <c r="S13" s="182">
        <v>0.91300000000000003</v>
      </c>
      <c r="T13" s="84">
        <v>1.657</v>
      </c>
      <c r="U13" s="84">
        <v>2.7959999999999998</v>
      </c>
      <c r="V13" s="182">
        <v>3.4689999999999999</v>
      </c>
      <c r="W13" s="182">
        <v>0.68700000000000006</v>
      </c>
      <c r="X13" s="84">
        <v>0.89500000000000002</v>
      </c>
      <c r="Y13" s="84">
        <v>0.90200000000000002</v>
      </c>
      <c r="Z13" s="182">
        <v>0.03</v>
      </c>
      <c r="AA13" s="182">
        <v>1.595</v>
      </c>
      <c r="AB13" s="84">
        <v>2.5379999999999998</v>
      </c>
      <c r="AC13" s="84">
        <v>3.6760000000000002</v>
      </c>
      <c r="AD13" s="182">
        <v>3.4790000000000001</v>
      </c>
      <c r="AE13" s="183">
        <f t="shared" si="0"/>
        <v>0.99231518653299999</v>
      </c>
      <c r="AF13" s="183">
        <f t="shared" si="1"/>
        <v>0.98773545975049226</v>
      </c>
      <c r="AG13" s="183">
        <f t="shared" si="2"/>
        <v>0.9915295950001517</v>
      </c>
      <c r="AH13" s="183">
        <f t="shared" si="3"/>
        <v>0.97200471089406459</v>
      </c>
    </row>
    <row r="14" spans="1:34" ht="15.75" thickBot="1" x14ac:dyDescent="0.3">
      <c r="A14" s="2" t="s">
        <v>28</v>
      </c>
      <c r="B14" s="2" t="s">
        <v>177</v>
      </c>
      <c r="C14" s="2" t="s">
        <v>246</v>
      </c>
      <c r="D14" s="2" t="s">
        <v>140</v>
      </c>
      <c r="E14" s="2" t="s">
        <v>89</v>
      </c>
      <c r="G14" s="169">
        <v>1.9550679827555928</v>
      </c>
      <c r="H14" s="169">
        <v>1.8221306674745026</v>
      </c>
      <c r="I14" s="169">
        <v>6.2495383674717209</v>
      </c>
      <c r="J14" s="84">
        <v>0</v>
      </c>
      <c r="K14" s="167">
        <v>33.213999999999999</v>
      </c>
      <c r="L14" s="167">
        <v>49.091000000000001</v>
      </c>
      <c r="M14" s="167">
        <v>74.861000000000004</v>
      </c>
      <c r="N14" s="167">
        <v>214.21799999999999</v>
      </c>
      <c r="O14" s="181">
        <v>3650</v>
      </c>
      <c r="P14" s="84">
        <v>4100</v>
      </c>
      <c r="Q14" s="181">
        <v>8020.0000000000009</v>
      </c>
      <c r="R14" s="181">
        <v>9290</v>
      </c>
      <c r="S14" s="182">
        <v>0.81399999999999995</v>
      </c>
      <c r="T14" s="84">
        <v>1.742</v>
      </c>
      <c r="U14" s="84">
        <v>2.8340000000000001</v>
      </c>
      <c r="V14" s="182">
        <v>3.4940000000000002</v>
      </c>
      <c r="W14" s="182">
        <v>0.61799999999999999</v>
      </c>
      <c r="X14" s="84">
        <v>0.91</v>
      </c>
      <c r="Y14" s="84">
        <v>1.0109999999999999</v>
      </c>
      <c r="Z14" s="182">
        <v>2.5999999999999999E-2</v>
      </c>
      <c r="AA14" s="182">
        <v>1.429</v>
      </c>
      <c r="AB14" s="84">
        <v>2.6339999999999999</v>
      </c>
      <c r="AC14" s="84">
        <v>3.8210000000000002</v>
      </c>
      <c r="AD14" s="182">
        <v>3.5009999999999999</v>
      </c>
      <c r="AE14" s="183">
        <f t="shared" si="0"/>
        <v>0.99098233227827659</v>
      </c>
      <c r="AF14" s="183">
        <f t="shared" si="1"/>
        <v>0.98816825179298295</v>
      </c>
      <c r="AG14" s="183">
        <f t="shared" si="2"/>
        <v>0.99075203391386213</v>
      </c>
      <c r="AH14" s="183">
        <f t="shared" si="3"/>
        <v>0.97746074427164853</v>
      </c>
    </row>
    <row r="15" spans="1:34" x14ac:dyDescent="0.25">
      <c r="G15" s="169">
        <v>1.9944648186801388</v>
      </c>
      <c r="H15" s="169">
        <v>1.8254670301928708</v>
      </c>
      <c r="I15" s="169">
        <v>6.180146744114948</v>
      </c>
      <c r="J15" s="84">
        <v>0</v>
      </c>
      <c r="K15" s="167">
        <v>40.863999999999997</v>
      </c>
      <c r="L15" s="167">
        <v>61.654000000000003</v>
      </c>
      <c r="M15" s="167">
        <v>161.607</v>
      </c>
      <c r="N15" s="167">
        <v>151.40600000000001</v>
      </c>
      <c r="O15" s="181">
        <v>3610</v>
      </c>
      <c r="P15" s="84">
        <v>3710</v>
      </c>
      <c r="Q15" s="181">
        <v>8400</v>
      </c>
      <c r="R15" s="181">
        <v>9310</v>
      </c>
      <c r="S15" s="182">
        <v>0.751</v>
      </c>
      <c r="T15" s="84">
        <v>1.782</v>
      </c>
      <c r="U15" s="84">
        <v>2.8679999999999999</v>
      </c>
      <c r="V15" s="182">
        <v>3.5640000000000001</v>
      </c>
      <c r="W15" s="182">
        <v>0.60699999999999998</v>
      </c>
      <c r="X15" s="84">
        <v>0.96699999999999997</v>
      </c>
      <c r="Y15" s="84">
        <v>0.93500000000000005</v>
      </c>
      <c r="Z15" s="182">
        <v>3.4000000000000002E-2</v>
      </c>
      <c r="AA15" s="182">
        <v>1.359</v>
      </c>
      <c r="AB15" s="84">
        <v>2.7349999999999999</v>
      </c>
      <c r="AC15" s="84">
        <v>3.78</v>
      </c>
      <c r="AD15" s="182">
        <v>3.577</v>
      </c>
      <c r="AE15" s="183">
        <f t="shared" si="0"/>
        <v>0.98880703307491047</v>
      </c>
      <c r="AF15" s="183">
        <f t="shared" si="1"/>
        <v>0.98365332557016094</v>
      </c>
      <c r="AG15" s="183">
        <f t="shared" si="2"/>
        <v>0.98112422118884923</v>
      </c>
      <c r="AH15" s="183">
        <f t="shared" si="3"/>
        <v>0.98399751580261952</v>
      </c>
    </row>
    <row r="16" spans="1:34" x14ac:dyDescent="0.25">
      <c r="G16" s="169">
        <v>2.0601262118877157</v>
      </c>
      <c r="H16" s="169">
        <v>1.8574007876401086</v>
      </c>
      <c r="I16" s="169">
        <v>5.8417731580556396</v>
      </c>
      <c r="J16" s="84">
        <v>0</v>
      </c>
      <c r="K16" s="167">
        <v>58.246000000000002</v>
      </c>
      <c r="L16" s="167">
        <v>60.054000000000002</v>
      </c>
      <c r="M16" s="167">
        <v>219.386</v>
      </c>
      <c r="N16" s="167">
        <v>165.72300000000001</v>
      </c>
      <c r="O16" s="181">
        <v>3380</v>
      </c>
      <c r="P16" s="84">
        <v>3730</v>
      </c>
      <c r="Q16" s="181">
        <v>7900</v>
      </c>
      <c r="R16" s="181">
        <v>8820</v>
      </c>
      <c r="S16" s="182">
        <v>0.76600000000000001</v>
      </c>
      <c r="T16" s="84">
        <v>1.8540000000000001</v>
      </c>
      <c r="U16" s="84">
        <v>2.8490000000000002</v>
      </c>
      <c r="V16" s="182">
        <v>3.625</v>
      </c>
      <c r="W16" s="182">
        <v>0.55800000000000005</v>
      </c>
      <c r="X16" s="84">
        <v>1.0369999999999999</v>
      </c>
      <c r="Y16" s="84">
        <v>0.999</v>
      </c>
      <c r="Z16" s="182">
        <v>0.03</v>
      </c>
      <c r="AA16" s="182">
        <v>1.323</v>
      </c>
      <c r="AB16" s="84">
        <v>2.8780000000000001</v>
      </c>
      <c r="AC16" s="84">
        <v>3.827</v>
      </c>
      <c r="AD16" s="182">
        <v>3.633</v>
      </c>
      <c r="AE16" s="183">
        <f t="shared" si="0"/>
        <v>0.98305938551226413</v>
      </c>
      <c r="AF16" s="183">
        <f t="shared" si="1"/>
        <v>0.98415484317637691</v>
      </c>
      <c r="AG16" s="183">
        <f t="shared" si="2"/>
        <v>0.97297997656473034</v>
      </c>
      <c r="AH16" s="183">
        <f t="shared" si="3"/>
        <v>0.98155707670935333</v>
      </c>
    </row>
    <row r="17" spans="7:34" x14ac:dyDescent="0.25">
      <c r="G17" s="169">
        <v>2.1039004740261</v>
      </c>
      <c r="H17" s="169">
        <v>1.9741734827829949</v>
      </c>
      <c r="I17" s="169">
        <v>6.0492326505655756</v>
      </c>
      <c r="J17" s="84">
        <v>0</v>
      </c>
      <c r="K17" s="167">
        <v>64.212000000000003</v>
      </c>
      <c r="L17" s="167">
        <v>70.334999999999994</v>
      </c>
      <c r="M17" s="167">
        <v>117.57599999999999</v>
      </c>
      <c r="N17" s="167">
        <v>340.78399999999999</v>
      </c>
      <c r="O17" s="181">
        <v>3330</v>
      </c>
      <c r="P17" s="84">
        <v>3390.0000000000005</v>
      </c>
      <c r="Q17" s="181">
        <v>7540</v>
      </c>
      <c r="R17" s="181">
        <v>8950</v>
      </c>
      <c r="S17" s="182">
        <v>0.80200000000000005</v>
      </c>
      <c r="T17" s="84">
        <v>1.968</v>
      </c>
      <c r="U17" s="84">
        <v>2.8460000000000001</v>
      </c>
      <c r="V17" s="182">
        <v>3.8109999999999999</v>
      </c>
      <c r="W17" s="182">
        <v>0.63400000000000001</v>
      </c>
      <c r="X17" s="84">
        <v>1.0509999999999999</v>
      </c>
      <c r="Y17" s="84">
        <v>0.88900000000000001</v>
      </c>
      <c r="Z17" s="182">
        <v>2.4E-2</v>
      </c>
      <c r="AA17" s="182">
        <v>1.4319999999999999</v>
      </c>
      <c r="AB17" s="84">
        <v>3.0019999999999998</v>
      </c>
      <c r="AC17" s="84">
        <v>3.714</v>
      </c>
      <c r="AD17" s="182">
        <v>3.8119999999999998</v>
      </c>
      <c r="AE17" s="183">
        <f t="shared" si="0"/>
        <v>0.98108191238496589</v>
      </c>
      <c r="AF17" s="183">
        <f t="shared" si="1"/>
        <v>0.97967393330414543</v>
      </c>
      <c r="AG17" s="183">
        <f t="shared" si="2"/>
        <v>0.98464579391703067</v>
      </c>
      <c r="AH17" s="183">
        <f t="shared" si="3"/>
        <v>0.96332021065175988</v>
      </c>
    </row>
    <row r="18" spans="7:34" x14ac:dyDescent="0.25">
      <c r="G18" s="169">
        <v>2.1919961765795986</v>
      </c>
      <c r="H18" s="169">
        <v>1.8030657376552559</v>
      </c>
      <c r="I18" s="169">
        <v>6.1157627636808298</v>
      </c>
      <c r="J18" s="84">
        <v>0</v>
      </c>
      <c r="K18" s="167">
        <v>53.448</v>
      </c>
      <c r="L18" s="167">
        <v>70.474000000000004</v>
      </c>
      <c r="M18" s="167">
        <v>101.47</v>
      </c>
      <c r="N18" s="167">
        <v>437.13400000000001</v>
      </c>
      <c r="O18" s="181">
        <v>3990</v>
      </c>
      <c r="P18" s="84">
        <v>3420.0000000000005</v>
      </c>
      <c r="Q18" s="181">
        <v>8660</v>
      </c>
      <c r="R18" s="181">
        <v>8690</v>
      </c>
      <c r="S18" s="182">
        <v>0.95899999999999996</v>
      </c>
      <c r="T18" s="84">
        <v>2.0099999999999998</v>
      </c>
      <c r="U18" s="84">
        <v>2.706</v>
      </c>
      <c r="V18" s="182">
        <v>3.8730000000000002</v>
      </c>
      <c r="W18" s="182">
        <v>0.67400000000000004</v>
      </c>
      <c r="X18" s="84">
        <v>1.0409999999999999</v>
      </c>
      <c r="Y18" s="84">
        <v>0.871</v>
      </c>
      <c r="Z18" s="182">
        <v>1.7000000000000001E-2</v>
      </c>
      <c r="AA18" s="182">
        <v>1.6259999999999999</v>
      </c>
      <c r="AB18" s="84">
        <v>3.0329999999999999</v>
      </c>
      <c r="AC18" s="84">
        <v>3.5529999999999999</v>
      </c>
      <c r="AD18" s="182">
        <v>3.87</v>
      </c>
      <c r="AE18" s="183">
        <f t="shared" si="0"/>
        <v>0.98678157849439396</v>
      </c>
      <c r="AF18" s="183">
        <f t="shared" si="1"/>
        <v>0.97980961898011554</v>
      </c>
      <c r="AG18" s="183">
        <f t="shared" si="2"/>
        <v>0.98841861011907828</v>
      </c>
      <c r="AH18" s="183">
        <f t="shared" si="3"/>
        <v>0.9521061047202769</v>
      </c>
    </row>
    <row r="19" spans="7:34" x14ac:dyDescent="0.25">
      <c r="G19" s="169">
        <v>2.229204299397225</v>
      </c>
      <c r="H19" s="169">
        <v>1.8926709078057153</v>
      </c>
      <c r="I19" s="169">
        <v>6.5399816569856295</v>
      </c>
      <c r="J19" s="84">
        <v>0</v>
      </c>
      <c r="K19" s="167">
        <v>37.204000000000001</v>
      </c>
      <c r="L19" s="167">
        <v>56.051000000000002</v>
      </c>
      <c r="M19" s="167">
        <v>215.316</v>
      </c>
      <c r="N19" s="167">
        <v>286.56700000000001</v>
      </c>
      <c r="O19" s="181">
        <v>4470</v>
      </c>
      <c r="P19" s="84">
        <v>3479.9999999999995</v>
      </c>
      <c r="Q19" s="181">
        <v>9250</v>
      </c>
      <c r="R19" s="181">
        <v>7830</v>
      </c>
      <c r="S19" s="182">
        <v>1.0820000000000001</v>
      </c>
      <c r="T19" s="84">
        <v>1.9990000000000001</v>
      </c>
      <c r="U19" s="84">
        <v>2.6970000000000001</v>
      </c>
      <c r="V19" s="182">
        <v>3.6640000000000001</v>
      </c>
      <c r="W19" s="182">
        <v>0.79400000000000004</v>
      </c>
      <c r="X19" s="84">
        <v>1.01</v>
      </c>
      <c r="Y19" s="84">
        <v>0.92</v>
      </c>
      <c r="Z19" s="182">
        <v>0.10100000000000001</v>
      </c>
      <c r="AA19" s="182">
        <v>1.8680000000000001</v>
      </c>
      <c r="AB19" s="84">
        <v>2.9929999999999999</v>
      </c>
      <c r="AC19" s="84">
        <v>3.5939999999999999</v>
      </c>
      <c r="AD19" s="182">
        <v>3.7440000000000002</v>
      </c>
      <c r="AE19" s="183">
        <f t="shared" si="0"/>
        <v>0.99174565872767251</v>
      </c>
      <c r="AF19" s="183">
        <f t="shared" si="1"/>
        <v>0.98414870147517675</v>
      </c>
      <c r="AG19" s="183">
        <f t="shared" si="2"/>
        <v>0.97725210653294614</v>
      </c>
      <c r="AH19" s="183">
        <f t="shared" si="3"/>
        <v>0.964693570569922</v>
      </c>
    </row>
    <row r="20" spans="7:34" x14ac:dyDescent="0.25">
      <c r="G20" s="169">
        <v>2.1881659286424897</v>
      </c>
      <c r="H20" s="169">
        <v>1.9746501060284758</v>
      </c>
      <c r="I20" s="169">
        <v>5.8875573219199024</v>
      </c>
      <c r="J20" s="84">
        <v>0</v>
      </c>
      <c r="K20" s="167">
        <v>38.235999999999997</v>
      </c>
      <c r="L20" s="167">
        <v>52.412999999999997</v>
      </c>
      <c r="M20" s="167">
        <v>332.89</v>
      </c>
      <c r="N20" s="167">
        <v>213.16800000000001</v>
      </c>
      <c r="O20" s="181">
        <v>4260</v>
      </c>
      <c r="P20" s="84">
        <v>3370</v>
      </c>
      <c r="Q20" s="181">
        <v>9250</v>
      </c>
      <c r="R20" s="181">
        <v>7540</v>
      </c>
      <c r="S20" s="182">
        <v>0.99299999999999999</v>
      </c>
      <c r="T20" s="84">
        <v>1.7589999999999999</v>
      </c>
      <c r="U20" s="84">
        <v>2.7189999999999999</v>
      </c>
      <c r="V20" s="200" t="s">
        <v>881</v>
      </c>
      <c r="W20" s="182">
        <v>0.54</v>
      </c>
      <c r="X20" s="84">
        <v>0.872</v>
      </c>
      <c r="Y20" s="84">
        <v>0.88200000000000001</v>
      </c>
      <c r="Z20" s="200" t="s">
        <v>881</v>
      </c>
      <c r="AA20" s="182">
        <v>1.524</v>
      </c>
      <c r="AB20" s="84">
        <v>2.617</v>
      </c>
      <c r="AC20" s="84">
        <v>3.5819999999999999</v>
      </c>
      <c r="AD20" s="200" t="s">
        <v>881</v>
      </c>
      <c r="AE20" s="183">
        <f t="shared" si="0"/>
        <v>0.99110425765360488</v>
      </c>
      <c r="AF20" s="183">
        <f t="shared" si="1"/>
        <v>0.98468536672809504</v>
      </c>
      <c r="AG20" s="183">
        <f t="shared" si="2"/>
        <v>0.96526204516591552</v>
      </c>
      <c r="AH20" s="183">
        <f t="shared" si="3"/>
        <v>0.97250569057706482</v>
      </c>
    </row>
    <row r="21" spans="7:34" x14ac:dyDescent="0.25">
      <c r="G21" s="169">
        <v>2.1142968612839659</v>
      </c>
      <c r="H21" s="169">
        <v>2.0742643643340402</v>
      </c>
      <c r="I21" s="169">
        <v>5.8660959951085285</v>
      </c>
      <c r="J21" s="84">
        <v>0</v>
      </c>
      <c r="K21" s="167">
        <v>50.622999999999998</v>
      </c>
      <c r="L21" s="167">
        <v>58.628</v>
      </c>
      <c r="M21" s="167">
        <v>244.40100000000001</v>
      </c>
      <c r="N21" s="167">
        <v>232.88200000000001</v>
      </c>
      <c r="O21" s="181">
        <v>4000</v>
      </c>
      <c r="P21" s="84">
        <v>3520</v>
      </c>
      <c r="Q21" s="181">
        <v>9150</v>
      </c>
      <c r="R21" s="181">
        <v>7400</v>
      </c>
      <c r="S21" s="187" t="s">
        <v>179</v>
      </c>
      <c r="T21" s="188" t="s">
        <v>248</v>
      </c>
      <c r="U21" s="84">
        <v>2.6909999999999998</v>
      </c>
      <c r="V21" s="201">
        <f>AVERAGE(V5:V19)</f>
        <v>3.6972666666666663</v>
      </c>
      <c r="W21" s="187" t="s">
        <v>191</v>
      </c>
      <c r="X21" s="188" t="s">
        <v>260</v>
      </c>
      <c r="Y21" s="84">
        <v>1.0760000000000001</v>
      </c>
      <c r="Z21" s="201">
        <f>AVERAGE(Z5:Z19)</f>
        <v>5.8333333333333348E-2</v>
      </c>
      <c r="AA21" s="187" t="s">
        <v>202</v>
      </c>
      <c r="AB21" s="188" t="s">
        <v>271</v>
      </c>
      <c r="AC21" s="84">
        <v>3.7440000000000002</v>
      </c>
      <c r="AD21" s="201">
        <f>AVERAGE(AD5:AD19)</f>
        <v>3.7342666666666662</v>
      </c>
      <c r="AE21" s="183">
        <f t="shared" si="0"/>
        <v>0.98750241629497482</v>
      </c>
      <c r="AF21" s="183">
        <f t="shared" si="1"/>
        <v>0.98361718513352037</v>
      </c>
      <c r="AG21" s="183">
        <f t="shared" si="2"/>
        <v>0.97398439772796586</v>
      </c>
      <c r="AH21" s="183">
        <f t="shared" si="3"/>
        <v>0.96948963707286451</v>
      </c>
    </row>
    <row r="22" spans="7:34" x14ac:dyDescent="0.25">
      <c r="G22" s="169">
        <v>2.3753008992840834</v>
      </c>
      <c r="H22" s="169">
        <v>2.2472786024437035</v>
      </c>
      <c r="I22" s="169">
        <v>5.8525038214613252</v>
      </c>
      <c r="J22" s="84">
        <v>0</v>
      </c>
      <c r="K22" s="167">
        <v>55.429000000000002</v>
      </c>
      <c r="L22" s="167">
        <v>60.59</v>
      </c>
      <c r="M22" s="167">
        <v>145.35400000000001</v>
      </c>
      <c r="N22" s="167">
        <v>180.32599999999999</v>
      </c>
      <c r="O22" s="181">
        <v>4270</v>
      </c>
      <c r="P22" s="84">
        <v>3830</v>
      </c>
      <c r="Q22" s="181">
        <v>9070</v>
      </c>
      <c r="R22" s="181">
        <v>7010</v>
      </c>
      <c r="S22" s="200" t="s">
        <v>869</v>
      </c>
      <c r="T22" s="200" t="s">
        <v>864</v>
      </c>
      <c r="U22" s="84">
        <v>2.7930000000000001</v>
      </c>
      <c r="V22" s="182" t="s">
        <v>51</v>
      </c>
      <c r="W22" s="200" t="s">
        <v>869</v>
      </c>
      <c r="X22" s="200" t="s">
        <v>864</v>
      </c>
      <c r="Y22" s="84">
        <v>0.997</v>
      </c>
      <c r="Z22" s="182" t="s">
        <v>51</v>
      </c>
      <c r="AA22" s="200" t="s">
        <v>869</v>
      </c>
      <c r="AB22" s="200" t="s">
        <v>864</v>
      </c>
      <c r="AC22" s="84">
        <v>3.7679999999999998</v>
      </c>
      <c r="AD22" s="182" t="s">
        <v>51</v>
      </c>
      <c r="AE22" s="183">
        <f t="shared" si="0"/>
        <v>0.98718531734077708</v>
      </c>
      <c r="AF22" s="183">
        <f t="shared" si="1"/>
        <v>0.98442652656794982</v>
      </c>
      <c r="AG22" s="183">
        <f t="shared" si="2"/>
        <v>0.98422697597943609</v>
      </c>
      <c r="AH22" s="183">
        <f t="shared" si="3"/>
        <v>0.9749210258338773</v>
      </c>
    </row>
    <row r="23" spans="7:34" x14ac:dyDescent="0.25">
      <c r="G23" s="169">
        <v>2.4633966018375815</v>
      </c>
      <c r="H23" s="169">
        <v>2.1285994143188929</v>
      </c>
      <c r="I23" s="169">
        <v>5.8825496789972478</v>
      </c>
      <c r="J23" s="84">
        <v>0</v>
      </c>
      <c r="K23" s="167">
        <v>71.623000000000005</v>
      </c>
      <c r="L23" s="167">
        <v>75.438000000000002</v>
      </c>
      <c r="M23" s="167">
        <v>110.312</v>
      </c>
      <c r="N23" s="167">
        <v>152.72999999999999</v>
      </c>
      <c r="O23" s="181">
        <v>4950</v>
      </c>
      <c r="P23" s="84">
        <v>3650</v>
      </c>
      <c r="Q23" s="181">
        <v>8810</v>
      </c>
      <c r="R23" s="181">
        <v>7060</v>
      </c>
      <c r="S23" s="201">
        <f>AVERAGE(S5:S21)</f>
        <v>0.88953333333333329</v>
      </c>
      <c r="T23" s="201">
        <f>AVERAGE(T5:T21)</f>
        <v>1.6198666666666666</v>
      </c>
      <c r="U23" s="84">
        <v>2.7170000000000001</v>
      </c>
      <c r="V23" s="187" t="s">
        <v>71</v>
      </c>
      <c r="W23" s="201">
        <f>AVERAGE(W5:W21)</f>
        <v>0.70626666666666671</v>
      </c>
      <c r="X23" s="201">
        <f>AVERAGE(X5:X21)</f>
        <v>0.97746666666666659</v>
      </c>
      <c r="Y23" s="84">
        <v>1.0469999999999999</v>
      </c>
      <c r="Z23" s="187" t="s">
        <v>81</v>
      </c>
      <c r="AA23" s="201">
        <f>AVERAGE(AA5:AA21)</f>
        <v>1.5903999999999998</v>
      </c>
      <c r="AB23" s="201">
        <f>AVERAGE(AB5:AB21)</f>
        <v>2.5838666666666663</v>
      </c>
      <c r="AC23" s="84">
        <v>3.742</v>
      </c>
      <c r="AD23" s="187" t="s">
        <v>85</v>
      </c>
      <c r="AE23" s="183">
        <f t="shared" si="0"/>
        <v>0.98573708141770111</v>
      </c>
      <c r="AF23" s="183">
        <f t="shared" si="1"/>
        <v>0.97975056892639201</v>
      </c>
      <c r="AG23" s="183">
        <f t="shared" si="2"/>
        <v>0.98763361640265501</v>
      </c>
      <c r="AH23" s="183">
        <f t="shared" si="3"/>
        <v>0.97882493868479759</v>
      </c>
    </row>
    <row r="24" spans="7:34" x14ac:dyDescent="0.25">
      <c r="G24" s="169">
        <v>2.5115482901898045</v>
      </c>
      <c r="H24" s="169">
        <v>2.0590124204786426</v>
      </c>
      <c r="I24" s="169">
        <v>6.0513787832467125</v>
      </c>
      <c r="J24" s="84">
        <v>0</v>
      </c>
      <c r="K24" s="167">
        <v>83.825000000000003</v>
      </c>
      <c r="L24" s="167">
        <v>83.513000000000005</v>
      </c>
      <c r="M24" s="167">
        <v>93.497</v>
      </c>
      <c r="N24" s="167">
        <v>174.46899999999999</v>
      </c>
      <c r="O24" s="181">
        <v>5180</v>
      </c>
      <c r="P24" s="84">
        <v>3720</v>
      </c>
      <c r="Q24" s="181">
        <v>8640</v>
      </c>
      <c r="R24" s="181">
        <v>8200</v>
      </c>
      <c r="S24" s="166">
        <v>43262</v>
      </c>
      <c r="T24" s="166">
        <v>43236</v>
      </c>
      <c r="U24" s="84">
        <v>2.5339999999999998</v>
      </c>
      <c r="V24" s="182">
        <v>2.8029999999999999</v>
      </c>
      <c r="W24" s="166">
        <v>43262</v>
      </c>
      <c r="X24" s="166">
        <v>43236</v>
      </c>
      <c r="Y24" s="84">
        <v>1.079</v>
      </c>
      <c r="Z24" s="182">
        <v>4.2999999999999997E-2</v>
      </c>
      <c r="AA24" s="166">
        <v>43262</v>
      </c>
      <c r="AB24" s="166">
        <v>43236</v>
      </c>
      <c r="AC24" s="84">
        <v>3.593</v>
      </c>
      <c r="AD24" s="182">
        <v>2.8359999999999999</v>
      </c>
      <c r="AE24" s="183">
        <f t="shared" si="0"/>
        <v>0.98407526845972282</v>
      </c>
      <c r="AF24" s="183">
        <f t="shared" si="1"/>
        <v>0.97804319322689315</v>
      </c>
      <c r="AG24" s="183">
        <f t="shared" si="2"/>
        <v>0.9892944372683703</v>
      </c>
      <c r="AH24" s="183">
        <f t="shared" si="3"/>
        <v>0.97916655969471034</v>
      </c>
    </row>
    <row r="25" spans="7:34" x14ac:dyDescent="0.25">
      <c r="G25" s="169">
        <v>2.2696954918752303</v>
      </c>
      <c r="H25" s="169">
        <v>2.1014318893264665</v>
      </c>
      <c r="I25" s="169">
        <v>6.1129012534393148</v>
      </c>
      <c r="J25" s="84">
        <v>0</v>
      </c>
      <c r="K25" s="167">
        <v>71.528000000000006</v>
      </c>
      <c r="L25" s="167">
        <v>73.364000000000004</v>
      </c>
      <c r="M25" s="167">
        <v>98.087999999999994</v>
      </c>
      <c r="N25" s="167">
        <v>197.42500000000001</v>
      </c>
      <c r="O25" s="181">
        <v>4880</v>
      </c>
      <c r="P25" s="84">
        <v>3710</v>
      </c>
      <c r="Q25" s="181">
        <v>8139.9999999999991</v>
      </c>
      <c r="R25" s="181">
        <v>8770</v>
      </c>
      <c r="S25" s="187" t="s">
        <v>180</v>
      </c>
      <c r="T25" s="188" t="s">
        <v>249</v>
      </c>
      <c r="U25" s="188" t="s">
        <v>125</v>
      </c>
      <c r="V25" s="182">
        <v>2.89</v>
      </c>
      <c r="W25" s="187" t="s">
        <v>192</v>
      </c>
      <c r="X25" s="188" t="s">
        <v>261</v>
      </c>
      <c r="Y25" s="188" t="s">
        <v>126</v>
      </c>
      <c r="Z25" s="182">
        <v>0.08</v>
      </c>
      <c r="AA25" s="187" t="s">
        <v>203</v>
      </c>
      <c r="AB25" s="188" t="s">
        <v>272</v>
      </c>
      <c r="AC25" s="188" t="s">
        <v>127</v>
      </c>
      <c r="AD25" s="182">
        <v>2.9550000000000001</v>
      </c>
      <c r="AE25" s="183">
        <f t="shared" si="0"/>
        <v>0.98555435816984172</v>
      </c>
      <c r="AF25" s="183">
        <f t="shared" si="1"/>
        <v>0.98060879154107294</v>
      </c>
      <c r="AG25" s="183">
        <f t="shared" si="2"/>
        <v>0.98809335370051876</v>
      </c>
      <c r="AH25" s="183">
        <f t="shared" si="3"/>
        <v>0.97798420393814289</v>
      </c>
    </row>
    <row r="26" spans="7:34" x14ac:dyDescent="0.25">
      <c r="G26" s="169">
        <v>2.2478083608060384</v>
      </c>
      <c r="H26" s="169">
        <v>2.1500474603655455</v>
      </c>
      <c r="I26" s="169">
        <v>6.1701314582696414</v>
      </c>
      <c r="J26" s="84">
        <v>0</v>
      </c>
      <c r="K26" s="167">
        <v>49.65</v>
      </c>
      <c r="L26" s="167">
        <v>58.774999999999999</v>
      </c>
      <c r="M26" s="167">
        <v>102.786</v>
      </c>
      <c r="N26" s="167">
        <v>156.702</v>
      </c>
      <c r="O26" s="181">
        <v>4700</v>
      </c>
      <c r="P26" s="84">
        <v>3920</v>
      </c>
      <c r="Q26" s="181">
        <v>8159.9999999999991</v>
      </c>
      <c r="R26" s="181">
        <v>8510</v>
      </c>
      <c r="S26" s="182">
        <v>1.016</v>
      </c>
      <c r="T26" s="84">
        <v>1.1299999999999999</v>
      </c>
      <c r="U26" s="200" t="s">
        <v>878</v>
      </c>
      <c r="V26" s="182">
        <v>2.8250000000000002</v>
      </c>
      <c r="W26" s="182">
        <v>0.81399999999999995</v>
      </c>
      <c r="X26" s="84">
        <v>0.80100000000000005</v>
      </c>
      <c r="Y26" s="200" t="s">
        <v>878</v>
      </c>
      <c r="Z26" s="182">
        <v>0.154</v>
      </c>
      <c r="AA26" s="182">
        <v>1.8220000000000001</v>
      </c>
      <c r="AB26" s="84">
        <v>1.925</v>
      </c>
      <c r="AC26" s="200" t="s">
        <v>878</v>
      </c>
      <c r="AD26" s="182">
        <v>2.964</v>
      </c>
      <c r="AE26" s="183">
        <f t="shared" si="0"/>
        <v>0.98954659817039159</v>
      </c>
      <c r="AF26" s="183">
        <f t="shared" si="1"/>
        <v>0.9852278653605695</v>
      </c>
      <c r="AG26" s="183">
        <f t="shared" si="2"/>
        <v>0.98756037007372588</v>
      </c>
      <c r="AH26" s="183">
        <f t="shared" si="3"/>
        <v>0.98191907371454568</v>
      </c>
    </row>
    <row r="27" spans="7:34" x14ac:dyDescent="0.25">
      <c r="G27" s="169">
        <v>2.3298851023155094</v>
      </c>
      <c r="H27" s="169">
        <v>2.2305967888518627</v>
      </c>
      <c r="I27" s="169">
        <v>6.3511219810455515</v>
      </c>
      <c r="J27" s="84">
        <v>0</v>
      </c>
      <c r="K27" s="167">
        <v>49.606999999999999</v>
      </c>
      <c r="L27" s="167">
        <v>55.195</v>
      </c>
      <c r="M27" s="167">
        <v>125.48699999999999</v>
      </c>
      <c r="N27" s="167">
        <v>266.5</v>
      </c>
      <c r="O27" s="181">
        <v>4890</v>
      </c>
      <c r="P27" s="84">
        <v>3990</v>
      </c>
      <c r="Q27" s="181">
        <v>9060</v>
      </c>
      <c r="R27" s="181">
        <v>8720</v>
      </c>
      <c r="S27" s="182">
        <v>1.2549999999999999</v>
      </c>
      <c r="T27" s="84">
        <v>1.1859999999999999</v>
      </c>
      <c r="U27" s="201">
        <f>AVERAGE(U5:U25)</f>
        <v>2.5786842105263159</v>
      </c>
      <c r="V27" s="182">
        <v>2.6739999999999999</v>
      </c>
      <c r="W27" s="182">
        <v>1.153</v>
      </c>
      <c r="X27" s="84">
        <v>0.70499999999999996</v>
      </c>
      <c r="Y27" s="201">
        <f>AVERAGE(Y5:Y25)</f>
        <v>0.91536842105263172</v>
      </c>
      <c r="Z27" s="182">
        <v>0.16400000000000001</v>
      </c>
      <c r="AA27" s="182">
        <v>2.399</v>
      </c>
      <c r="AB27" s="84">
        <v>1.8859999999999999</v>
      </c>
      <c r="AC27" s="201">
        <f>AVERAGE(AC5:AC25)</f>
        <v>3.4741052631578944</v>
      </c>
      <c r="AD27" s="182">
        <v>2.823</v>
      </c>
      <c r="AE27" s="183">
        <f t="shared" si="0"/>
        <v>0.98995729822230794</v>
      </c>
      <c r="AF27" s="183">
        <f t="shared" si="1"/>
        <v>0.98635541673516358</v>
      </c>
      <c r="AG27" s="183">
        <f t="shared" si="2"/>
        <v>0.98633855777053525</v>
      </c>
      <c r="AH27" s="183">
        <f t="shared" si="3"/>
        <v>0.97034440549713463</v>
      </c>
    </row>
    <row r="28" spans="7:34" x14ac:dyDescent="0.25">
      <c r="G28" s="169">
        <v>2.3769424341142726</v>
      </c>
      <c r="H28" s="169">
        <v>2.3740603857416942</v>
      </c>
      <c r="I28" s="169">
        <v>6.384744726383369</v>
      </c>
      <c r="J28" s="84">
        <v>0</v>
      </c>
      <c r="K28" s="167">
        <v>55.820999999999998</v>
      </c>
      <c r="L28" s="167">
        <v>53.581000000000003</v>
      </c>
      <c r="M28" s="167">
        <v>309.5</v>
      </c>
      <c r="N28" s="167">
        <v>342.42</v>
      </c>
      <c r="O28" s="181">
        <v>5080</v>
      </c>
      <c r="P28" s="84">
        <v>4290</v>
      </c>
      <c r="Q28" s="181">
        <v>9190</v>
      </c>
      <c r="R28" s="181">
        <v>8850</v>
      </c>
      <c r="S28" s="182">
        <v>1.3169999999999999</v>
      </c>
      <c r="T28" s="84">
        <v>1.0940000000000001</v>
      </c>
      <c r="U28" s="84" t="s">
        <v>91</v>
      </c>
      <c r="V28" s="182">
        <v>2.6019999999999999</v>
      </c>
      <c r="W28" s="182">
        <v>1.2230000000000001</v>
      </c>
      <c r="X28" s="84">
        <v>0.77100000000000002</v>
      </c>
      <c r="Y28" s="84" t="s">
        <v>91</v>
      </c>
      <c r="Z28" s="182">
        <v>0.121</v>
      </c>
      <c r="AA28" s="182">
        <v>2.528</v>
      </c>
      <c r="AB28" s="84">
        <v>1.86</v>
      </c>
      <c r="AC28" s="84" t="s">
        <v>91</v>
      </c>
      <c r="AD28" s="182">
        <v>2.7090000000000001</v>
      </c>
      <c r="AE28" s="183">
        <f t="shared" si="0"/>
        <v>0.98913104642860417</v>
      </c>
      <c r="AF28" s="183">
        <f t="shared" si="1"/>
        <v>0.98766432581779873</v>
      </c>
      <c r="AG28" s="183">
        <f t="shared" si="2"/>
        <v>0.96741933785988732</v>
      </c>
      <c r="AH28" s="183">
        <f t="shared" si="3"/>
        <v>0.96274974381066136</v>
      </c>
    </row>
    <row r="29" spans="7:34" x14ac:dyDescent="0.25">
      <c r="G29" s="169">
        <v>2.6302859762401725</v>
      </c>
      <c r="H29" s="169">
        <v>2.5947369483994742</v>
      </c>
      <c r="I29" s="169">
        <v>6.2330846835830007</v>
      </c>
      <c r="J29" s="84">
        <v>0</v>
      </c>
      <c r="K29" s="167">
        <v>83.513000000000005</v>
      </c>
      <c r="L29" s="167">
        <v>52.851999999999997</v>
      </c>
      <c r="M29" s="167">
        <v>260.82400000000001</v>
      </c>
      <c r="N29" s="167">
        <v>211.18199999999999</v>
      </c>
      <c r="O29" s="181">
        <v>5550.0000000000009</v>
      </c>
      <c r="P29" s="84">
        <v>5170</v>
      </c>
      <c r="Q29" s="181">
        <v>8490</v>
      </c>
      <c r="R29" s="181">
        <v>8050.0000000000009</v>
      </c>
      <c r="S29" s="182">
        <v>1.363</v>
      </c>
      <c r="T29" s="84">
        <v>1.018</v>
      </c>
      <c r="U29" s="188" t="s">
        <v>128</v>
      </c>
      <c r="V29" s="182">
        <v>2.63</v>
      </c>
      <c r="W29" s="182">
        <v>1.218</v>
      </c>
      <c r="X29" s="84">
        <v>0.72499999999999998</v>
      </c>
      <c r="Y29" s="188" t="s">
        <v>129</v>
      </c>
      <c r="Z29" s="182">
        <v>8.8999999999999996E-2</v>
      </c>
      <c r="AA29" s="182">
        <v>2.569</v>
      </c>
      <c r="AB29" s="84">
        <v>1.734</v>
      </c>
      <c r="AC29" s="188" t="s">
        <v>130</v>
      </c>
      <c r="AD29" s="182">
        <v>2.7069999999999999</v>
      </c>
      <c r="AE29" s="183">
        <f t="shared" si="0"/>
        <v>0.98517567989991328</v>
      </c>
      <c r="AF29" s="183">
        <f t="shared" si="1"/>
        <v>0.98988062460893012</v>
      </c>
      <c r="AG29" s="183">
        <f t="shared" si="2"/>
        <v>0.97019434969781126</v>
      </c>
      <c r="AH29" s="183">
        <f t="shared" si="3"/>
        <v>0.97443682998389336</v>
      </c>
    </row>
    <row r="30" spans="7:34" x14ac:dyDescent="0.25">
      <c r="G30" s="169">
        <v>2.5361713126426455</v>
      </c>
      <c r="H30" s="169">
        <v>2.64192264970211</v>
      </c>
      <c r="I30" s="169">
        <v>6.4598593702231719</v>
      </c>
      <c r="J30" s="84">
        <v>0</v>
      </c>
      <c r="K30" s="167">
        <v>102.16800000000001</v>
      </c>
      <c r="L30" s="167">
        <v>93.856999999999999</v>
      </c>
      <c r="M30" s="167">
        <v>257.41199999999998</v>
      </c>
      <c r="N30" s="167">
        <v>125.081</v>
      </c>
      <c r="O30" s="181">
        <v>5490</v>
      </c>
      <c r="P30" s="84">
        <v>5580.0000000000009</v>
      </c>
      <c r="Q30" s="181">
        <v>8900</v>
      </c>
      <c r="R30" s="181">
        <v>6850.0000000000009</v>
      </c>
      <c r="S30" s="182">
        <v>1.3819999999999999</v>
      </c>
      <c r="T30" s="84">
        <v>0.98</v>
      </c>
      <c r="U30" s="84">
        <v>2.2130000000000001</v>
      </c>
      <c r="V30" s="182">
        <v>2.7130000000000001</v>
      </c>
      <c r="W30" s="182">
        <v>1.2709999999999999</v>
      </c>
      <c r="X30" s="84">
        <v>0.91700000000000004</v>
      </c>
      <c r="Y30" s="84">
        <v>0.63</v>
      </c>
      <c r="Z30" s="182">
        <v>0.104</v>
      </c>
      <c r="AA30" s="182">
        <v>2.645</v>
      </c>
      <c r="AB30" s="84">
        <v>1.891</v>
      </c>
      <c r="AC30" s="84">
        <v>2.8279999999999998</v>
      </c>
      <c r="AD30" s="182">
        <v>2.8039999999999998</v>
      </c>
      <c r="AE30" s="183">
        <f t="shared" si="0"/>
        <v>0.98173016261314039</v>
      </c>
      <c r="AF30" s="183">
        <f t="shared" si="1"/>
        <v>0.98345798986474275</v>
      </c>
      <c r="AG30" s="183">
        <f t="shared" si="2"/>
        <v>0.97189031136744741</v>
      </c>
      <c r="AH30" s="183">
        <f t="shared" si="3"/>
        <v>0.9820674483923556</v>
      </c>
    </row>
    <row r="31" spans="7:34" x14ac:dyDescent="0.25">
      <c r="G31" s="169">
        <v>2.9077053625421834</v>
      </c>
      <c r="H31" s="169">
        <v>2.7524992426537414</v>
      </c>
      <c r="I31" s="169">
        <v>5.8882726994802805</v>
      </c>
      <c r="J31" s="84">
        <v>0</v>
      </c>
      <c r="K31" s="167">
        <v>94.56</v>
      </c>
      <c r="L31" s="167">
        <v>146.90199999999999</v>
      </c>
      <c r="M31" s="167">
        <v>303.99700000000001</v>
      </c>
      <c r="N31" s="167">
        <v>103.83</v>
      </c>
      <c r="O31" s="181">
        <v>5570.0000000000009</v>
      </c>
      <c r="P31" s="84">
        <v>5620.0000000000009</v>
      </c>
      <c r="Q31" s="181">
        <v>8300</v>
      </c>
      <c r="R31" s="181">
        <v>6660</v>
      </c>
      <c r="S31" s="182">
        <v>1.369</v>
      </c>
      <c r="T31" s="84">
        <v>1.022</v>
      </c>
      <c r="U31" s="84">
        <v>1.895</v>
      </c>
      <c r="V31" s="182">
        <v>2.8149999999999999</v>
      </c>
      <c r="W31" s="182">
        <v>1.3089999999999999</v>
      </c>
      <c r="X31" s="84">
        <v>0.76</v>
      </c>
      <c r="Y31" s="84">
        <v>0.57099999999999995</v>
      </c>
      <c r="Z31" s="182">
        <v>0.127</v>
      </c>
      <c r="AA31" s="182">
        <v>2.67</v>
      </c>
      <c r="AB31" s="84">
        <v>1.7749999999999999</v>
      </c>
      <c r="AC31" s="84">
        <v>2.4510000000000001</v>
      </c>
      <c r="AD31" s="182">
        <v>2.9249999999999998</v>
      </c>
      <c r="AE31" s="183">
        <f t="shared" si="0"/>
        <v>0.98330673520979561</v>
      </c>
      <c r="AF31" s="183">
        <f t="shared" si="1"/>
        <v>0.97452670428594068</v>
      </c>
      <c r="AG31" s="183">
        <f t="shared" si="2"/>
        <v>0.96466793282238483</v>
      </c>
      <c r="AH31" s="183">
        <f t="shared" si="3"/>
        <v>0.98464922980027592</v>
      </c>
    </row>
    <row r="32" spans="7:34" x14ac:dyDescent="0.25">
      <c r="G32" s="169">
        <v>2.855176247976122</v>
      </c>
      <c r="H32" s="169">
        <v>3.2186367767343227</v>
      </c>
      <c r="I32" s="169">
        <v>5.5248608988077033</v>
      </c>
      <c r="J32" s="84">
        <v>0</v>
      </c>
      <c r="K32" s="167">
        <v>130.16300000000001</v>
      </c>
      <c r="L32" s="167">
        <v>251.19800000000001</v>
      </c>
      <c r="M32" s="167">
        <v>173.245</v>
      </c>
      <c r="N32" s="167">
        <v>107.218</v>
      </c>
      <c r="O32" s="181">
        <v>5850</v>
      </c>
      <c r="P32" s="84">
        <v>5840</v>
      </c>
      <c r="Q32" s="181">
        <v>7620</v>
      </c>
      <c r="R32" s="181">
        <v>7810</v>
      </c>
      <c r="S32" s="182">
        <v>1.41</v>
      </c>
      <c r="T32" s="84">
        <v>1.1100000000000001</v>
      </c>
      <c r="U32" s="84">
        <v>2.0699999999999998</v>
      </c>
      <c r="V32" s="182">
        <v>2.8730000000000002</v>
      </c>
      <c r="W32" s="182">
        <v>1.2769999999999999</v>
      </c>
      <c r="X32" s="84">
        <v>0.88500000000000001</v>
      </c>
      <c r="Y32" s="84">
        <v>0.38600000000000001</v>
      </c>
      <c r="Z32" s="182">
        <v>0.11799999999999999</v>
      </c>
      <c r="AA32" s="182">
        <v>2.6779999999999999</v>
      </c>
      <c r="AB32" s="84">
        <v>1.9870000000000001</v>
      </c>
      <c r="AC32" s="84">
        <v>2.4409999999999998</v>
      </c>
      <c r="AD32" s="182">
        <v>2.9729999999999999</v>
      </c>
      <c r="AE32" s="183">
        <f t="shared" si="0"/>
        <v>0.97823420532182814</v>
      </c>
      <c r="AF32" s="183">
        <f t="shared" si="1"/>
        <v>0.95876049342017777</v>
      </c>
      <c r="AG32" s="183">
        <f t="shared" si="2"/>
        <v>0.97776985068479183</v>
      </c>
      <c r="AH32" s="183">
        <f t="shared" si="3"/>
        <v>0.98645761680428656</v>
      </c>
    </row>
    <row r="33" spans="7:34" x14ac:dyDescent="0.25">
      <c r="G33" s="169">
        <v>3.7530958000897319</v>
      </c>
      <c r="H33" s="169">
        <v>2.8082641623750373</v>
      </c>
      <c r="I33" s="169">
        <v>6.042794252522163</v>
      </c>
      <c r="J33" s="84">
        <v>0</v>
      </c>
      <c r="K33" s="167">
        <v>153.84100000000001</v>
      </c>
      <c r="L33" s="167">
        <v>333.05</v>
      </c>
      <c r="M33" s="167">
        <v>149.517</v>
      </c>
      <c r="N33" s="167">
        <v>337.59399999999999</v>
      </c>
      <c r="O33" s="181">
        <v>6070</v>
      </c>
      <c r="P33" s="84">
        <v>5380</v>
      </c>
      <c r="Q33" s="181">
        <v>7370</v>
      </c>
      <c r="R33" s="181">
        <v>9330</v>
      </c>
      <c r="S33" s="182">
        <v>1.4810000000000001</v>
      </c>
      <c r="T33" s="84">
        <v>1.1879999999999999</v>
      </c>
      <c r="U33" s="84">
        <v>2.3380000000000001</v>
      </c>
      <c r="V33" s="182">
        <v>2.6850000000000001</v>
      </c>
      <c r="W33" s="182">
        <v>1.2150000000000001</v>
      </c>
      <c r="X33" s="84">
        <v>0.68300000000000005</v>
      </c>
      <c r="Y33" s="84">
        <v>0.47899999999999998</v>
      </c>
      <c r="Z33" s="182">
        <v>0.09</v>
      </c>
      <c r="AA33" s="182">
        <v>2.6850000000000001</v>
      </c>
      <c r="AB33" s="84">
        <v>1.869</v>
      </c>
      <c r="AC33" s="84">
        <v>2.8010000000000002</v>
      </c>
      <c r="AD33" s="182">
        <v>2.7559999999999998</v>
      </c>
      <c r="AE33" s="183">
        <f t="shared" si="0"/>
        <v>0.97528198422806744</v>
      </c>
      <c r="AF33" s="183">
        <f t="shared" si="1"/>
        <v>0.94170364341288804</v>
      </c>
      <c r="AG33" s="183">
        <f t="shared" si="2"/>
        <v>0.98011614309802086</v>
      </c>
      <c r="AH33" s="183">
        <f t="shared" si="3"/>
        <v>0.96507983268639552</v>
      </c>
    </row>
    <row r="34" spans="7:34" x14ac:dyDescent="0.25">
      <c r="G34" s="169">
        <v>3.1484638043032973</v>
      </c>
      <c r="H34" s="169">
        <v>2.5394486519236592</v>
      </c>
      <c r="I34" s="169">
        <v>6.5778966676857227</v>
      </c>
      <c r="J34" s="84">
        <v>0</v>
      </c>
      <c r="K34" s="167">
        <v>178.917</v>
      </c>
      <c r="L34" s="167">
        <v>163.03700000000001</v>
      </c>
      <c r="M34" s="167">
        <v>185.09700000000001</v>
      </c>
      <c r="N34" s="167">
        <v>508.02199999999999</v>
      </c>
      <c r="O34" s="181">
        <v>5719.9999999999991</v>
      </c>
      <c r="P34" s="84">
        <v>4270</v>
      </c>
      <c r="Q34" s="181">
        <v>8149.9999999999991</v>
      </c>
      <c r="R34" s="181">
        <v>9500</v>
      </c>
      <c r="S34" s="182">
        <v>1.39</v>
      </c>
      <c r="T34" s="84">
        <v>1.0389999999999999</v>
      </c>
      <c r="U34" s="84">
        <v>2.242</v>
      </c>
      <c r="V34" s="182">
        <v>2.38</v>
      </c>
      <c r="W34" s="182">
        <v>1.137</v>
      </c>
      <c r="X34" s="84">
        <v>0.82299999999999995</v>
      </c>
      <c r="Y34" s="84">
        <v>0.53400000000000003</v>
      </c>
      <c r="Z34" s="182">
        <v>7.0999999999999994E-2</v>
      </c>
      <c r="AA34" s="182">
        <v>2.5169999999999999</v>
      </c>
      <c r="AB34" s="84">
        <v>1.8560000000000001</v>
      </c>
      <c r="AC34" s="84">
        <v>2.7629999999999999</v>
      </c>
      <c r="AD34" s="182">
        <v>2.4359999999999999</v>
      </c>
      <c r="AE34" s="183">
        <f t="shared" si="0"/>
        <v>0.96966951730292184</v>
      </c>
      <c r="AF34" s="183">
        <f t="shared" si="1"/>
        <v>0.96322227854177611</v>
      </c>
      <c r="AG34" s="183">
        <f t="shared" si="2"/>
        <v>0.97779305987680765</v>
      </c>
      <c r="AH34" s="183">
        <f t="shared" si="3"/>
        <v>0.94923852085856719</v>
      </c>
    </row>
    <row r="35" spans="7:34" x14ac:dyDescent="0.25">
      <c r="G35" s="169">
        <v>2.6855509821898829</v>
      </c>
      <c r="H35" s="169">
        <v>2.0447137231142074</v>
      </c>
      <c r="I35" s="169">
        <v>7.0743686945888093</v>
      </c>
      <c r="J35" s="84">
        <v>0</v>
      </c>
      <c r="K35" s="167">
        <v>117.523</v>
      </c>
      <c r="L35" s="167">
        <v>110.51300000000001</v>
      </c>
      <c r="M35" s="167">
        <v>311.82400000000001</v>
      </c>
      <c r="N35" s="167">
        <v>339.54399999999998</v>
      </c>
      <c r="O35" s="181">
        <v>5390</v>
      </c>
      <c r="P35" s="84">
        <v>3500</v>
      </c>
      <c r="Q35" s="181">
        <v>7680</v>
      </c>
      <c r="R35" s="181">
        <v>8750</v>
      </c>
      <c r="S35" s="182">
        <v>1.2030000000000001</v>
      </c>
      <c r="T35" s="84">
        <v>1.103</v>
      </c>
      <c r="U35" s="84">
        <v>1.9490000000000001</v>
      </c>
      <c r="V35" s="182">
        <v>2.3119999999999998</v>
      </c>
      <c r="W35" s="182">
        <v>1.151</v>
      </c>
      <c r="X35" s="84">
        <v>0.63600000000000001</v>
      </c>
      <c r="Y35" s="84">
        <v>0.76800000000000002</v>
      </c>
      <c r="Z35" s="182">
        <v>0.06</v>
      </c>
      <c r="AA35" s="182">
        <v>2.3479999999999999</v>
      </c>
      <c r="AB35" s="84">
        <v>1.7330000000000001</v>
      </c>
      <c r="AC35" s="84">
        <v>2.7029999999999998</v>
      </c>
      <c r="AD35" s="182">
        <v>2.3620000000000001</v>
      </c>
      <c r="AE35" s="183">
        <f t="shared" si="0"/>
        <v>0.97866136918538515</v>
      </c>
      <c r="AF35" s="183">
        <f t="shared" si="1"/>
        <v>0.96939133026248625</v>
      </c>
      <c r="AG35" s="183">
        <f t="shared" si="2"/>
        <v>0.96098212373045255</v>
      </c>
      <c r="AH35" s="183">
        <f t="shared" si="3"/>
        <v>0.96264455070573396</v>
      </c>
    </row>
    <row r="36" spans="7:34" x14ac:dyDescent="0.25">
      <c r="G36" s="169">
        <v>2.6253613717496038</v>
      </c>
      <c r="H36" s="169">
        <v>2.0909461779258804</v>
      </c>
      <c r="I36" s="169">
        <v>6.5056435340874339</v>
      </c>
      <c r="J36" s="84">
        <v>0</v>
      </c>
      <c r="K36" s="167">
        <v>95.587000000000003</v>
      </c>
      <c r="L36" s="167">
        <v>114.524</v>
      </c>
      <c r="M36" s="167">
        <v>465.66800000000001</v>
      </c>
      <c r="N36" s="167">
        <v>163.17500000000001</v>
      </c>
      <c r="O36" s="181">
        <v>5510</v>
      </c>
      <c r="P36" s="84">
        <v>3370</v>
      </c>
      <c r="Q36" s="181">
        <v>7030</v>
      </c>
      <c r="R36" s="181">
        <v>7890</v>
      </c>
      <c r="S36" s="182">
        <v>1.073</v>
      </c>
      <c r="T36" s="84">
        <v>1.145</v>
      </c>
      <c r="U36" s="84">
        <v>1.873</v>
      </c>
      <c r="V36" s="182">
        <v>2.3460000000000001</v>
      </c>
      <c r="W36" s="182">
        <v>1.208</v>
      </c>
      <c r="X36" s="84">
        <v>0.78800000000000003</v>
      </c>
      <c r="Y36" s="84">
        <v>0.84299999999999997</v>
      </c>
      <c r="Z36" s="182">
        <v>7.0999999999999994E-2</v>
      </c>
      <c r="AA36" s="182">
        <v>2.2759999999999998</v>
      </c>
      <c r="AB36" s="84">
        <v>1.927</v>
      </c>
      <c r="AC36" s="84">
        <v>2.7029999999999998</v>
      </c>
      <c r="AD36" s="182">
        <v>2.4039999999999999</v>
      </c>
      <c r="AE36" s="183">
        <f t="shared" si="0"/>
        <v>0.98294790536655652</v>
      </c>
      <c r="AF36" s="183">
        <f t="shared" si="1"/>
        <v>0.96713353100739152</v>
      </c>
      <c r="AG36" s="183">
        <f t="shared" si="2"/>
        <v>0.93787504996219151</v>
      </c>
      <c r="AH36" s="183">
        <f t="shared" si="3"/>
        <v>0.97973780527555898</v>
      </c>
    </row>
    <row r="37" spans="7:34" x14ac:dyDescent="0.25">
      <c r="G37" s="169">
        <v>3.9938542418508463</v>
      </c>
      <c r="H37" s="169">
        <v>2.4245824497626978</v>
      </c>
      <c r="I37" s="169">
        <v>5.8854111892387646</v>
      </c>
      <c r="J37" s="84">
        <v>0</v>
      </c>
      <c r="K37" s="167">
        <v>170.97</v>
      </c>
      <c r="L37" s="167">
        <v>117.749</v>
      </c>
      <c r="M37" s="167">
        <v>575.85400000000004</v>
      </c>
      <c r="N37" s="167">
        <v>136.98099999999999</v>
      </c>
      <c r="O37" s="181">
        <v>5960</v>
      </c>
      <c r="P37" s="84">
        <v>3800</v>
      </c>
      <c r="Q37" s="181">
        <v>7130</v>
      </c>
      <c r="R37" s="181">
        <v>7990</v>
      </c>
      <c r="S37" s="182">
        <v>1.0409999999999999</v>
      </c>
      <c r="T37" s="84">
        <v>1.1339999999999999</v>
      </c>
      <c r="U37" s="84">
        <v>1.8879999999999999</v>
      </c>
      <c r="V37" s="182">
        <v>2.3199999999999998</v>
      </c>
      <c r="W37" s="182">
        <v>1.0980000000000001</v>
      </c>
      <c r="X37" s="84">
        <v>0.59499999999999997</v>
      </c>
      <c r="Y37" s="84">
        <v>0.89500000000000002</v>
      </c>
      <c r="Z37" s="182">
        <v>0.11899999999999999</v>
      </c>
      <c r="AA37" s="182">
        <v>2.129</v>
      </c>
      <c r="AB37" s="84">
        <v>1.7230000000000001</v>
      </c>
      <c r="AC37" s="84">
        <v>2.7679999999999998</v>
      </c>
      <c r="AD37" s="182">
        <v>2.427</v>
      </c>
      <c r="AE37" s="183">
        <f t="shared" si="0"/>
        <v>0.97211371120719881</v>
      </c>
      <c r="AF37" s="183">
        <f t="shared" si="1"/>
        <v>0.96994473101773493</v>
      </c>
      <c r="AG37" s="183">
        <f t="shared" si="2"/>
        <v>0.92527058000320273</v>
      </c>
      <c r="AH37" s="183">
        <f t="shared" si="3"/>
        <v>0.9831449095303656</v>
      </c>
    </row>
    <row r="38" spans="7:34" x14ac:dyDescent="0.25">
      <c r="G38" s="169">
        <v>3.4165811599009013</v>
      </c>
      <c r="H38" s="169">
        <v>2.2077188730687665</v>
      </c>
      <c r="I38" s="169">
        <v>5.6786670742892076</v>
      </c>
      <c r="J38" s="84">
        <v>0</v>
      </c>
      <c r="K38" s="167">
        <v>312.11900000000003</v>
      </c>
      <c r="L38" s="167">
        <v>108.389</v>
      </c>
      <c r="M38" s="167">
        <v>613.66399999999999</v>
      </c>
      <c r="N38" s="167">
        <v>200.19399999999999</v>
      </c>
      <c r="O38" s="181">
        <v>6070</v>
      </c>
      <c r="P38" s="84">
        <v>4100</v>
      </c>
      <c r="Q38" s="181">
        <v>6990</v>
      </c>
      <c r="R38" s="181">
        <v>8800</v>
      </c>
      <c r="S38" s="182">
        <v>1.026</v>
      </c>
      <c r="T38" s="84">
        <v>1.036</v>
      </c>
      <c r="U38" s="84">
        <v>1.8220000000000001</v>
      </c>
      <c r="V38" s="182">
        <v>2.2570000000000001</v>
      </c>
      <c r="W38" s="182">
        <v>0.77600000000000002</v>
      </c>
      <c r="X38" s="84">
        <v>0.77400000000000002</v>
      </c>
      <c r="Y38" s="84">
        <v>0.95799999999999996</v>
      </c>
      <c r="Z38" s="182">
        <v>0.13800000000000001</v>
      </c>
      <c r="AA38" s="182">
        <v>1.796</v>
      </c>
      <c r="AB38" s="84">
        <v>1.8049999999999999</v>
      </c>
      <c r="AC38" s="84">
        <v>2.766</v>
      </c>
      <c r="AD38" s="182">
        <v>2.379</v>
      </c>
      <c r="AE38" s="183">
        <f t="shared" si="0"/>
        <v>0.951094769621187</v>
      </c>
      <c r="AF38" s="183">
        <f t="shared" si="1"/>
        <v>0.97424453870590377</v>
      </c>
      <c r="AG38" s="183">
        <f t="shared" si="2"/>
        <v>0.91929364580023532</v>
      </c>
      <c r="AH38" s="183">
        <f t="shared" si="3"/>
        <v>0.97775670168887474</v>
      </c>
    </row>
    <row r="39" spans="7:34" x14ac:dyDescent="0.25">
      <c r="G39" s="169">
        <v>3.3257495659637546</v>
      </c>
      <c r="H39" s="169">
        <v>2.156720185802282</v>
      </c>
      <c r="I39" s="169">
        <v>5.2544481809844079</v>
      </c>
      <c r="J39" s="84">
        <v>0</v>
      </c>
      <c r="K39" s="167">
        <v>207.321</v>
      </c>
      <c r="L39" s="167">
        <v>74.600999999999999</v>
      </c>
      <c r="M39" s="167">
        <v>428.20100000000002</v>
      </c>
      <c r="N39" s="167">
        <v>215.06800000000001</v>
      </c>
      <c r="O39" s="181">
        <v>5900</v>
      </c>
      <c r="P39" s="84">
        <v>4650</v>
      </c>
      <c r="Q39" s="181">
        <v>7360</v>
      </c>
      <c r="R39" s="181">
        <v>8450</v>
      </c>
      <c r="S39" s="182">
        <v>1.0109999999999999</v>
      </c>
      <c r="T39" s="84">
        <v>1.071</v>
      </c>
      <c r="U39" s="84">
        <v>2.0409999999999999</v>
      </c>
      <c r="V39" s="182">
        <v>2.1920000000000002</v>
      </c>
      <c r="W39" s="182">
        <v>0.79</v>
      </c>
      <c r="X39" s="84">
        <v>0.64500000000000002</v>
      </c>
      <c r="Y39" s="84">
        <v>0.88200000000000001</v>
      </c>
      <c r="Z39" s="182">
        <v>0.113</v>
      </c>
      <c r="AA39" s="182">
        <v>1.792</v>
      </c>
      <c r="AB39" s="84">
        <v>1.7130000000000001</v>
      </c>
      <c r="AC39" s="84">
        <v>2.9089999999999998</v>
      </c>
      <c r="AD39" s="182">
        <v>2.2909999999999999</v>
      </c>
      <c r="AE39" s="183">
        <f t="shared" si="0"/>
        <v>0.96605369195429547</v>
      </c>
      <c r="AF39" s="183">
        <f t="shared" si="1"/>
        <v>0.98421009520169012</v>
      </c>
      <c r="AG39" s="183">
        <f t="shared" si="2"/>
        <v>0.94501926696550331</v>
      </c>
      <c r="AH39" s="183">
        <f t="shared" ref="AH39:AH70" si="4">R39/(R39+N39)</f>
        <v>0.97517988318152848</v>
      </c>
    </row>
    <row r="40" spans="7:34" x14ac:dyDescent="0.25">
      <c r="G40" s="169">
        <v>4.2078009480522001</v>
      </c>
      <c r="H40" s="169">
        <v>2.3611915581137026</v>
      </c>
      <c r="I40" s="169">
        <v>5.7716661571384886</v>
      </c>
      <c r="J40" s="84">
        <v>0</v>
      </c>
      <c r="K40" s="167">
        <v>246.10499999999999</v>
      </c>
      <c r="L40" s="167">
        <v>63.116</v>
      </c>
      <c r="M40" s="167">
        <v>228.63300000000001</v>
      </c>
      <c r="N40" s="167">
        <v>194.69399999999999</v>
      </c>
      <c r="O40" s="181">
        <v>6200</v>
      </c>
      <c r="P40" s="84">
        <v>5130</v>
      </c>
      <c r="Q40" s="181">
        <v>7240</v>
      </c>
      <c r="R40" s="181">
        <v>7700</v>
      </c>
      <c r="S40" s="182">
        <v>0.93400000000000005</v>
      </c>
      <c r="T40" s="84">
        <v>0.873</v>
      </c>
      <c r="U40" s="84">
        <v>2.3119999999999998</v>
      </c>
      <c r="V40" s="182">
        <v>2.15</v>
      </c>
      <c r="W40" s="182">
        <v>0.88700000000000001</v>
      </c>
      <c r="X40" s="84">
        <v>0.79700000000000004</v>
      </c>
      <c r="Y40" s="84">
        <v>1.0429999999999999</v>
      </c>
      <c r="Z40" s="182">
        <v>8.6999999999999994E-2</v>
      </c>
      <c r="AA40" s="182">
        <v>1.8129999999999999</v>
      </c>
      <c r="AB40" s="84">
        <v>1.6639999999999999</v>
      </c>
      <c r="AC40" s="84">
        <v>3.331</v>
      </c>
      <c r="AD40" s="182">
        <v>2.2229999999999999</v>
      </c>
      <c r="AE40" s="183">
        <f t="shared" si="0"/>
        <v>0.96182113074484521</v>
      </c>
      <c r="AF40" s="183">
        <f t="shared" si="1"/>
        <v>0.9878462179546923</v>
      </c>
      <c r="AG40" s="183">
        <f t="shared" si="2"/>
        <v>0.96938757065717385</v>
      </c>
      <c r="AH40" s="183">
        <f t="shared" si="4"/>
        <v>0.97533862617094469</v>
      </c>
    </row>
    <row r="41" spans="7:34" x14ac:dyDescent="0.25">
      <c r="G41" s="169">
        <v>3.284164016932289</v>
      </c>
      <c r="H41" s="169">
        <v>2.3573785721498535</v>
      </c>
      <c r="I41" s="169">
        <v>6.1293549373280332</v>
      </c>
      <c r="J41" s="84">
        <v>0</v>
      </c>
      <c r="K41" s="167">
        <v>251.31399999999999</v>
      </c>
      <c r="L41" s="167">
        <v>67.206000000000003</v>
      </c>
      <c r="M41" s="167">
        <v>174.81899999999999</v>
      </c>
      <c r="N41" s="167">
        <v>193.61</v>
      </c>
      <c r="O41" s="181">
        <v>5990</v>
      </c>
      <c r="P41" s="84">
        <v>5090</v>
      </c>
      <c r="Q41" s="181">
        <v>7280</v>
      </c>
      <c r="R41" s="181">
        <v>7360</v>
      </c>
      <c r="S41" s="182">
        <v>0.86299999999999999</v>
      </c>
      <c r="T41" s="84">
        <v>0.78400000000000003</v>
      </c>
      <c r="U41" s="84">
        <v>2.2589999999999999</v>
      </c>
      <c r="V41" s="182">
        <v>2.202</v>
      </c>
      <c r="W41" s="182">
        <v>0.98199999999999998</v>
      </c>
      <c r="X41" s="84">
        <v>0.63</v>
      </c>
      <c r="Y41" s="84">
        <v>0.996</v>
      </c>
      <c r="Z41" s="182">
        <v>8.3000000000000004E-2</v>
      </c>
      <c r="AA41" s="182">
        <v>1.8380000000000001</v>
      </c>
      <c r="AB41" s="84">
        <v>1.4119999999999999</v>
      </c>
      <c r="AC41" s="84">
        <v>3.2320000000000002</v>
      </c>
      <c r="AD41" s="182">
        <v>2.274</v>
      </c>
      <c r="AE41" s="183">
        <f t="shared" si="0"/>
        <v>0.95973379964539518</v>
      </c>
      <c r="AF41" s="183">
        <f t="shared" si="1"/>
        <v>0.98696852520531464</v>
      </c>
      <c r="AG41" s="183">
        <f t="shared" si="2"/>
        <v>0.97654953124951782</v>
      </c>
      <c r="AH41" s="183">
        <f t="shared" si="4"/>
        <v>0.97436854695966568</v>
      </c>
    </row>
    <row r="42" spans="7:34" x14ac:dyDescent="0.25">
      <c r="G42" s="169">
        <v>2.6510787507559046</v>
      </c>
      <c r="H42" s="169">
        <v>2.3349772796122386</v>
      </c>
      <c r="I42" s="169">
        <v>6.3868908590645059</v>
      </c>
      <c r="J42" s="84">
        <v>0</v>
      </c>
      <c r="K42" s="167">
        <v>121.38</v>
      </c>
      <c r="L42" s="167">
        <v>51.390999999999998</v>
      </c>
      <c r="M42" s="167">
        <v>173.625</v>
      </c>
      <c r="N42" s="167">
        <v>206.846</v>
      </c>
      <c r="O42" s="181">
        <v>5500</v>
      </c>
      <c r="P42" s="84">
        <v>4730</v>
      </c>
      <c r="Q42" s="181">
        <v>8340</v>
      </c>
      <c r="R42" s="181">
        <v>7980</v>
      </c>
      <c r="S42" s="182">
        <v>0.85399999999999998</v>
      </c>
      <c r="T42" s="84">
        <v>0.72699999999999998</v>
      </c>
      <c r="U42" s="84">
        <v>2.036</v>
      </c>
      <c r="V42" s="182">
        <v>2.274</v>
      </c>
      <c r="W42" s="182">
        <v>0.98299999999999998</v>
      </c>
      <c r="X42" s="84">
        <v>0.70199999999999996</v>
      </c>
      <c r="Y42" s="84">
        <v>1.171</v>
      </c>
      <c r="Z42" s="182">
        <v>8.5000000000000006E-2</v>
      </c>
      <c r="AA42" s="182">
        <v>1.831</v>
      </c>
      <c r="AB42" s="84">
        <v>1.4279999999999999</v>
      </c>
      <c r="AC42" s="84">
        <v>3.1880000000000002</v>
      </c>
      <c r="AD42" s="182">
        <v>2.347</v>
      </c>
      <c r="AE42" s="183">
        <f t="shared" si="0"/>
        <v>0.97840743731966173</v>
      </c>
      <c r="AF42" s="183">
        <f t="shared" si="1"/>
        <v>0.98925187251994251</v>
      </c>
      <c r="AG42" s="183">
        <f t="shared" si="2"/>
        <v>0.97960621944236448</v>
      </c>
      <c r="AH42" s="183">
        <f t="shared" si="4"/>
        <v>0.97473434824595462</v>
      </c>
    </row>
    <row r="43" spans="7:34" x14ac:dyDescent="0.25">
      <c r="G43" s="169">
        <v>2.6078516668942502</v>
      </c>
      <c r="H43" s="169">
        <v>3.3868847823891746</v>
      </c>
      <c r="I43" s="169">
        <v>6.4140752063589099</v>
      </c>
      <c r="J43" s="84">
        <v>0</v>
      </c>
      <c r="K43" s="167">
        <v>77.013999999999996</v>
      </c>
      <c r="L43" s="167">
        <v>87.174999999999997</v>
      </c>
      <c r="M43" s="167">
        <v>210.54900000000001</v>
      </c>
      <c r="N43" s="167">
        <v>211.613</v>
      </c>
      <c r="O43" s="181">
        <v>5140</v>
      </c>
      <c r="P43" s="84">
        <v>4630</v>
      </c>
      <c r="Q43" s="181">
        <v>8260</v>
      </c>
      <c r="R43" s="181">
        <v>8010</v>
      </c>
      <c r="S43" s="182">
        <v>0.82099999999999995</v>
      </c>
      <c r="T43" s="84">
        <v>0.878</v>
      </c>
      <c r="U43" s="188" t="s">
        <v>131</v>
      </c>
      <c r="V43" s="182">
        <v>2.36</v>
      </c>
      <c r="W43" s="182">
        <v>0.83899999999999997</v>
      </c>
      <c r="X43" s="84">
        <v>0.63600000000000001</v>
      </c>
      <c r="Y43" s="188" t="s">
        <v>132</v>
      </c>
      <c r="Z43" s="182">
        <v>7.6999999999999999E-2</v>
      </c>
      <c r="AA43" s="182">
        <v>1.655</v>
      </c>
      <c r="AB43" s="84">
        <v>1.5129999999999999</v>
      </c>
      <c r="AC43" s="188" t="s">
        <v>133</v>
      </c>
      <c r="AD43" s="182">
        <v>2.4260000000000002</v>
      </c>
      <c r="AE43" s="183">
        <f t="shared" si="0"/>
        <v>0.98523791578861009</v>
      </c>
      <c r="AF43" s="183">
        <f t="shared" si="1"/>
        <v>0.98151965954199283</v>
      </c>
      <c r="AG43" s="183">
        <f t="shared" si="2"/>
        <v>0.9751434056989694</v>
      </c>
      <c r="AH43" s="183">
        <f t="shared" si="4"/>
        <v>0.97426137669092439</v>
      </c>
    </row>
    <row r="44" spans="7:34" x14ac:dyDescent="0.25">
      <c r="G44" s="169">
        <v>2.69156994323391</v>
      </c>
      <c r="H44" s="169">
        <v>2.6037927900636166</v>
      </c>
      <c r="I44" s="169">
        <v>6.2638459186793023</v>
      </c>
      <c r="J44" s="84">
        <v>0</v>
      </c>
      <c r="K44" s="167">
        <v>66.762</v>
      </c>
      <c r="L44" s="167">
        <v>85.649000000000001</v>
      </c>
      <c r="M44" s="167">
        <v>225.851</v>
      </c>
      <c r="N44" s="167">
        <v>188.59200000000001</v>
      </c>
      <c r="O44" s="181">
        <v>5030</v>
      </c>
      <c r="P44" s="84">
        <v>5080</v>
      </c>
      <c r="Q44" s="181">
        <v>8250</v>
      </c>
      <c r="R44" s="181">
        <v>7710</v>
      </c>
      <c r="S44" s="182">
        <v>0.84899999999999998</v>
      </c>
      <c r="T44" s="84">
        <v>0.93500000000000005</v>
      </c>
      <c r="U44" s="200" t="s">
        <v>879</v>
      </c>
      <c r="V44" s="182">
        <v>2.609</v>
      </c>
      <c r="W44" s="182">
        <v>0.79800000000000004</v>
      </c>
      <c r="X44" s="84">
        <v>0.72199999999999998</v>
      </c>
      <c r="Y44" s="200" t="s">
        <v>879</v>
      </c>
      <c r="Z44" s="182">
        <v>5.8000000000000003E-2</v>
      </c>
      <c r="AA44" s="182">
        <v>1.64</v>
      </c>
      <c r="AB44" s="84">
        <v>1.653</v>
      </c>
      <c r="AC44" s="200" t="s">
        <v>879</v>
      </c>
      <c r="AD44" s="182">
        <v>2.653</v>
      </c>
      <c r="AE44" s="183">
        <f t="shared" si="0"/>
        <v>0.98690109524439251</v>
      </c>
      <c r="AF44" s="183">
        <f t="shared" si="1"/>
        <v>0.98341950837155212</v>
      </c>
      <c r="AG44" s="183">
        <f t="shared" si="2"/>
        <v>0.97335359009968436</v>
      </c>
      <c r="AH44" s="183">
        <f t="shared" si="4"/>
        <v>0.97612333945087937</v>
      </c>
    </row>
    <row r="45" spans="7:34" x14ac:dyDescent="0.25">
      <c r="G45" s="169">
        <v>2.86119520902015</v>
      </c>
      <c r="H45" s="169">
        <v>2.5685226698980106</v>
      </c>
      <c r="I45" s="169">
        <v>6.2044695811678379</v>
      </c>
      <c r="J45" s="84">
        <v>0</v>
      </c>
      <c r="K45" s="167">
        <v>71.701999999999998</v>
      </c>
      <c r="L45" s="167">
        <v>56.872999999999998</v>
      </c>
      <c r="M45" s="167">
        <v>225.4</v>
      </c>
      <c r="N45" s="167">
        <v>131.66300000000001</v>
      </c>
      <c r="O45" s="181">
        <v>5240</v>
      </c>
      <c r="P45" s="84">
        <v>5250</v>
      </c>
      <c r="Q45" s="181">
        <v>8220</v>
      </c>
      <c r="R45" s="181">
        <v>7450</v>
      </c>
      <c r="S45" s="182">
        <v>0.874</v>
      </c>
      <c r="T45" s="84">
        <v>1.026</v>
      </c>
      <c r="U45" s="201">
        <f>AVERAGE(U29:U43)</f>
        <v>2.0721538461538467</v>
      </c>
      <c r="V45" s="182">
        <v>2.89</v>
      </c>
      <c r="W45" s="182">
        <v>0.71899999999999997</v>
      </c>
      <c r="X45" s="84">
        <v>0.627</v>
      </c>
      <c r="Y45" s="201">
        <f>AVERAGE(Y29:Y43)</f>
        <v>0.78123076923076917</v>
      </c>
      <c r="Z45" s="182">
        <v>4.8000000000000001E-2</v>
      </c>
      <c r="AA45" s="182">
        <v>1.587</v>
      </c>
      <c r="AB45" s="84">
        <v>1.649</v>
      </c>
      <c r="AC45" s="201">
        <f>AVERAGE(AC29:AC43)</f>
        <v>2.8372307692307697</v>
      </c>
      <c r="AD45" s="182">
        <v>2.9249999999999998</v>
      </c>
      <c r="AE45" s="183">
        <f t="shared" si="0"/>
        <v>0.9865011252513789</v>
      </c>
      <c r="AF45" s="183">
        <f t="shared" si="1"/>
        <v>0.98928314282252472</v>
      </c>
      <c r="AG45" s="183">
        <f t="shared" si="2"/>
        <v>0.97331091481753385</v>
      </c>
      <c r="AH45" s="183">
        <f t="shared" si="4"/>
        <v>0.98263402105844055</v>
      </c>
    </row>
    <row r="46" spans="7:34" x14ac:dyDescent="0.25">
      <c r="G46" s="169">
        <v>3.0543491407057703</v>
      </c>
      <c r="H46" s="169">
        <v>2.4817772392204378</v>
      </c>
      <c r="I46" s="169">
        <v>5.9104494038520325</v>
      </c>
      <c r="J46" s="84">
        <v>0</v>
      </c>
      <c r="K46" s="167">
        <v>80.903000000000006</v>
      </c>
      <c r="L46" s="167">
        <v>67.548000000000002</v>
      </c>
      <c r="M46" s="167">
        <v>186.27600000000001</v>
      </c>
      <c r="N46" s="167">
        <v>97.397999999999996</v>
      </c>
      <c r="O46" s="181">
        <v>5250</v>
      </c>
      <c r="P46" s="84">
        <v>4830</v>
      </c>
      <c r="Q46" s="181">
        <v>7270</v>
      </c>
      <c r="R46" s="181">
        <v>7110</v>
      </c>
      <c r="S46" s="182">
        <v>0.96499999999999997</v>
      </c>
      <c r="T46" s="84">
        <v>1.083</v>
      </c>
      <c r="U46" s="84" t="s">
        <v>92</v>
      </c>
      <c r="V46" s="182">
        <v>2.9159999999999999</v>
      </c>
      <c r="W46" s="182">
        <v>0.56799999999999995</v>
      </c>
      <c r="X46" s="84">
        <v>0.60699999999999998</v>
      </c>
      <c r="Y46" s="84" t="s">
        <v>92</v>
      </c>
      <c r="Z46" s="182">
        <v>4.8000000000000001E-2</v>
      </c>
      <c r="AA46" s="182">
        <v>1.526</v>
      </c>
      <c r="AB46" s="84">
        <v>1.6850000000000001</v>
      </c>
      <c r="AC46" s="84" t="s">
        <v>92</v>
      </c>
      <c r="AD46" s="182">
        <v>2.9489999999999998</v>
      </c>
      <c r="AE46" s="183">
        <f t="shared" si="0"/>
        <v>0.98482377188254966</v>
      </c>
      <c r="AF46" s="183">
        <f t="shared" si="1"/>
        <v>0.98620779214415055</v>
      </c>
      <c r="AG46" s="183">
        <f t="shared" si="2"/>
        <v>0.97501755568061055</v>
      </c>
      <c r="AH46" s="183">
        <f t="shared" si="4"/>
        <v>0.98648638523916676</v>
      </c>
    </row>
    <row r="47" spans="7:34" x14ac:dyDescent="0.25">
      <c r="G47" s="169">
        <v>3.031914831359849</v>
      </c>
      <c r="H47" s="169">
        <v>2.3974149247702714</v>
      </c>
      <c r="I47" s="169">
        <v>5.8732497707123201</v>
      </c>
      <c r="J47" s="84">
        <v>0</v>
      </c>
      <c r="K47" s="167">
        <v>85.037000000000006</v>
      </c>
      <c r="L47" s="167">
        <v>67.290999999999997</v>
      </c>
      <c r="M47" s="167">
        <v>140.691</v>
      </c>
      <c r="N47" s="167">
        <v>87.277000000000001</v>
      </c>
      <c r="O47" s="181">
        <v>5160</v>
      </c>
      <c r="P47" s="84">
        <v>4190</v>
      </c>
      <c r="Q47" s="181">
        <v>7330</v>
      </c>
      <c r="R47" s="181">
        <v>7180</v>
      </c>
      <c r="S47" s="182">
        <v>1.048</v>
      </c>
      <c r="T47" s="84">
        <v>1.1080000000000001</v>
      </c>
      <c r="U47" s="188" t="s">
        <v>134</v>
      </c>
      <c r="V47" s="187" t="s">
        <v>72</v>
      </c>
      <c r="W47" s="182">
        <v>0.47399999999999998</v>
      </c>
      <c r="X47" s="84">
        <v>0.55300000000000005</v>
      </c>
      <c r="Y47" s="188" t="s">
        <v>135</v>
      </c>
      <c r="Z47" s="187" t="s">
        <v>80</v>
      </c>
      <c r="AA47" s="182">
        <v>1.5149999999999999</v>
      </c>
      <c r="AB47" s="84">
        <v>1.655</v>
      </c>
      <c r="AC47" s="188" t="s">
        <v>136</v>
      </c>
      <c r="AD47" s="187" t="s">
        <v>84</v>
      </c>
      <c r="AE47" s="183">
        <f t="shared" si="0"/>
        <v>0.98378714964260494</v>
      </c>
      <c r="AF47" s="183">
        <f t="shared" si="1"/>
        <v>0.98419393929144139</v>
      </c>
      <c r="AG47" s="183">
        <f t="shared" si="2"/>
        <v>0.98116760551333204</v>
      </c>
      <c r="AH47" s="183">
        <f t="shared" si="4"/>
        <v>0.98799041236490637</v>
      </c>
    </row>
    <row r="48" spans="7:34" x14ac:dyDescent="0.25">
      <c r="G48" s="169">
        <v>3.010027700290657</v>
      </c>
      <c r="H48" s="169">
        <v>2.447936988791275</v>
      </c>
      <c r="I48" s="169">
        <v>5.9648180984408432</v>
      </c>
      <c r="J48" s="84">
        <v>0</v>
      </c>
      <c r="K48" s="167">
        <v>85.861999999999995</v>
      </c>
      <c r="L48" s="167">
        <v>61.037999999999997</v>
      </c>
      <c r="M48" s="167">
        <v>144.279</v>
      </c>
      <c r="N48" s="167">
        <v>89.864999999999995</v>
      </c>
      <c r="O48" s="181">
        <v>5090</v>
      </c>
      <c r="P48" s="84">
        <v>4440</v>
      </c>
      <c r="Q48" s="181">
        <v>7290</v>
      </c>
      <c r="R48" s="181">
        <v>7470</v>
      </c>
      <c r="S48" s="182">
        <v>1.0429999999999999</v>
      </c>
      <c r="T48" s="84">
        <v>1.048</v>
      </c>
      <c r="U48" s="84">
        <v>2.5880000000000001</v>
      </c>
      <c r="V48" s="200" t="s">
        <v>882</v>
      </c>
      <c r="W48" s="182">
        <v>0.56999999999999995</v>
      </c>
      <c r="X48" s="84">
        <v>0.51200000000000001</v>
      </c>
      <c r="Y48" s="84">
        <v>1.0620000000000001</v>
      </c>
      <c r="Z48" s="200" t="s">
        <v>882</v>
      </c>
      <c r="AA48" s="182">
        <v>1.6080000000000001</v>
      </c>
      <c r="AB48" s="84">
        <v>1.556</v>
      </c>
      <c r="AC48" s="84">
        <v>3.629</v>
      </c>
      <c r="AD48" s="200" t="s">
        <v>882</v>
      </c>
      <c r="AE48" s="183">
        <f t="shared" si="0"/>
        <v>0.98341107239721615</v>
      </c>
      <c r="AF48" s="183">
        <f t="shared" si="1"/>
        <v>0.98643912804113199</v>
      </c>
      <c r="AG48" s="183">
        <f t="shared" si="2"/>
        <v>0.98059273804494018</v>
      </c>
      <c r="AH48" s="183">
        <f t="shared" si="4"/>
        <v>0.98811288296814825</v>
      </c>
    </row>
    <row r="49" spans="7:34" x14ac:dyDescent="0.25">
      <c r="G49" s="169">
        <v>2.761608762655325</v>
      </c>
      <c r="H49" s="169">
        <v>2.3835928506513175</v>
      </c>
      <c r="I49" s="169">
        <v>6.0077407520635884</v>
      </c>
      <c r="J49" s="84">
        <v>0</v>
      </c>
      <c r="K49" s="167">
        <v>84.12</v>
      </c>
      <c r="L49" s="167">
        <v>59.491999999999997</v>
      </c>
      <c r="M49" s="167">
        <v>123.57899999999999</v>
      </c>
      <c r="N49" s="167">
        <v>113.363</v>
      </c>
      <c r="O49" s="181">
        <v>4510</v>
      </c>
      <c r="P49" s="84">
        <v>4620</v>
      </c>
      <c r="Q49" s="181">
        <v>7530</v>
      </c>
      <c r="R49" s="181">
        <v>7970</v>
      </c>
      <c r="S49" s="182">
        <v>1.0429999999999999</v>
      </c>
      <c r="T49" s="84">
        <v>0.99399999999999999</v>
      </c>
      <c r="U49" s="84">
        <v>2.8330000000000002</v>
      </c>
      <c r="V49" s="201">
        <f>AVERAGE(V23:V47)</f>
        <v>2.5529565217391301</v>
      </c>
      <c r="W49" s="182">
        <v>0.68899999999999995</v>
      </c>
      <c r="X49" s="84">
        <v>0.65400000000000003</v>
      </c>
      <c r="Y49" s="84">
        <v>1.2549999999999999</v>
      </c>
      <c r="Z49" s="201">
        <f>AVERAGE(Z23:Z47)</f>
        <v>9.3391304347826068E-2</v>
      </c>
      <c r="AA49" s="182">
        <v>1.7230000000000001</v>
      </c>
      <c r="AB49" s="84">
        <v>1.643</v>
      </c>
      <c r="AC49" s="84">
        <v>4.0679999999999996</v>
      </c>
      <c r="AD49" s="201">
        <f>AVERAGE(AD23:AD47)</f>
        <v>2.6325217391304343</v>
      </c>
      <c r="AE49" s="183">
        <f t="shared" si="0"/>
        <v>0.98168963805908427</v>
      </c>
      <c r="AF49" s="183">
        <f t="shared" si="1"/>
        <v>0.98728665419237815</v>
      </c>
      <c r="AG49" s="183">
        <f t="shared" si="2"/>
        <v>0.98385343641190615</v>
      </c>
      <c r="AH49" s="183">
        <f t="shared" si="4"/>
        <v>0.9859757628106024</v>
      </c>
    </row>
    <row r="50" spans="7:34" x14ac:dyDescent="0.25">
      <c r="G50" s="169">
        <v>2.8502516434855534</v>
      </c>
      <c r="H50" s="169">
        <v>2.485113601938806</v>
      </c>
      <c r="I50" s="169">
        <v>6.1837236319168447</v>
      </c>
      <c r="J50" s="84">
        <v>0</v>
      </c>
      <c r="K50" s="167">
        <v>91.457999999999998</v>
      </c>
      <c r="L50" s="167">
        <v>67.397999999999996</v>
      </c>
      <c r="M50" s="167">
        <v>154.887</v>
      </c>
      <c r="N50" s="167">
        <v>135.44200000000001</v>
      </c>
      <c r="O50" s="181">
        <v>4430</v>
      </c>
      <c r="P50" s="84">
        <v>4440</v>
      </c>
      <c r="Q50" s="181">
        <v>7880</v>
      </c>
      <c r="R50" s="181">
        <v>8390</v>
      </c>
      <c r="S50" s="182">
        <v>1.044</v>
      </c>
      <c r="T50" s="84">
        <v>0.99</v>
      </c>
      <c r="U50" s="84">
        <v>2.8690000000000002</v>
      </c>
      <c r="V50" s="182" t="s">
        <v>52</v>
      </c>
      <c r="W50" s="182">
        <v>0.83699999999999997</v>
      </c>
      <c r="X50" s="84">
        <v>0.61699999999999999</v>
      </c>
      <c r="Y50" s="84">
        <v>1.2709999999999999</v>
      </c>
      <c r="Z50" s="182" t="s">
        <v>52</v>
      </c>
      <c r="AA50" s="182">
        <v>1.875</v>
      </c>
      <c r="AB50" s="84">
        <v>1.603</v>
      </c>
      <c r="AC50" s="84">
        <v>4.12</v>
      </c>
      <c r="AD50" s="182" t="s">
        <v>52</v>
      </c>
      <c r="AE50" s="183">
        <f t="shared" si="0"/>
        <v>0.97977245392968382</v>
      </c>
      <c r="AF50" s="183">
        <f t="shared" si="1"/>
        <v>0.98504724898932816</v>
      </c>
      <c r="AG50" s="183">
        <f t="shared" si="2"/>
        <v>0.98072318876419795</v>
      </c>
      <c r="AH50" s="183">
        <f t="shared" si="4"/>
        <v>0.98411319905759731</v>
      </c>
    </row>
    <row r="51" spans="7:34" x14ac:dyDescent="0.25">
      <c r="G51" s="169">
        <v>3.3377874880518097</v>
      </c>
      <c r="H51" s="169">
        <v>2.6300070685650807</v>
      </c>
      <c r="I51" s="169">
        <v>5.9290492204218888</v>
      </c>
      <c r="J51" s="84">
        <v>0</v>
      </c>
      <c r="K51" s="167">
        <v>88.637</v>
      </c>
      <c r="L51" s="167">
        <v>92.65</v>
      </c>
      <c r="M51" s="167">
        <v>143.52000000000001</v>
      </c>
      <c r="N51" s="167">
        <v>109.926</v>
      </c>
      <c r="O51" s="181">
        <v>5050</v>
      </c>
      <c r="P51" s="84">
        <v>3920</v>
      </c>
      <c r="Q51" s="181">
        <v>7610</v>
      </c>
      <c r="R51" s="181">
        <v>8520</v>
      </c>
      <c r="S51" s="182">
        <v>1.02</v>
      </c>
      <c r="T51" s="84">
        <v>0.97299999999999998</v>
      </c>
      <c r="U51" s="84">
        <v>2.7909999999999999</v>
      </c>
      <c r="V51" s="182">
        <v>3.629</v>
      </c>
      <c r="W51" s="182">
        <v>0.65100000000000002</v>
      </c>
      <c r="X51" s="84">
        <v>0.72699999999999998</v>
      </c>
      <c r="Y51" s="84">
        <v>1.0860000000000001</v>
      </c>
      <c r="Z51" s="182">
        <v>8.0000000000000002E-3</v>
      </c>
      <c r="AA51" s="182">
        <v>1.6659999999999999</v>
      </c>
      <c r="AB51" s="84">
        <v>1.696</v>
      </c>
      <c r="AC51" s="84">
        <v>3.8530000000000002</v>
      </c>
      <c r="AD51" s="182">
        <v>3.6139999999999999</v>
      </c>
      <c r="AE51" s="183">
        <f t="shared" si="0"/>
        <v>0.98275087343200163</v>
      </c>
      <c r="AF51" s="183">
        <f t="shared" si="1"/>
        <v>0.97691052047898519</v>
      </c>
      <c r="AG51" s="183">
        <f t="shared" si="2"/>
        <v>0.98148969758251725</v>
      </c>
      <c r="AH51" s="183">
        <f t="shared" si="4"/>
        <v>0.98726223144902991</v>
      </c>
    </row>
    <row r="52" spans="7:34" x14ac:dyDescent="0.25">
      <c r="G52" s="169">
        <v>3.889343190995453</v>
      </c>
      <c r="H52" s="169">
        <v>3.2238796324346155</v>
      </c>
      <c r="I52" s="169">
        <v>6.2788688474472618</v>
      </c>
      <c r="J52" s="84">
        <v>0</v>
      </c>
      <c r="K52" s="167">
        <v>158.886</v>
      </c>
      <c r="L52" s="167">
        <v>121.643</v>
      </c>
      <c r="M52" s="167">
        <v>129.60400000000001</v>
      </c>
      <c r="N52" s="167">
        <v>109.03100000000001</v>
      </c>
      <c r="O52" s="181">
        <v>5659.9999999999991</v>
      </c>
      <c r="P52" s="84">
        <v>3650</v>
      </c>
      <c r="Q52" s="181">
        <v>7750</v>
      </c>
      <c r="R52" s="181">
        <v>8260</v>
      </c>
      <c r="S52" s="182">
        <v>0.96699999999999997</v>
      </c>
      <c r="T52" s="84">
        <v>1.0029999999999999</v>
      </c>
      <c r="U52" s="84">
        <v>2.7829999999999999</v>
      </c>
      <c r="V52" s="182">
        <v>3.508</v>
      </c>
      <c r="W52" s="182">
        <v>0.746</v>
      </c>
      <c r="X52" s="84">
        <v>0.59399999999999997</v>
      </c>
      <c r="Y52" s="84">
        <v>1.1759999999999999</v>
      </c>
      <c r="Z52" s="182">
        <v>2.1000000000000001E-2</v>
      </c>
      <c r="AA52" s="182">
        <v>1.706</v>
      </c>
      <c r="AB52" s="84">
        <v>1.5920000000000001</v>
      </c>
      <c r="AC52" s="84">
        <v>3.94</v>
      </c>
      <c r="AD52" s="182">
        <v>3.5070000000000001</v>
      </c>
      <c r="AE52" s="183">
        <f t="shared" si="0"/>
        <v>0.97269477353569045</v>
      </c>
      <c r="AF52" s="183">
        <f t="shared" si="1"/>
        <v>0.96774800796363813</v>
      </c>
      <c r="AG52" s="183">
        <f t="shared" si="2"/>
        <v>0.98355196530180955</v>
      </c>
      <c r="AH52" s="183">
        <f t="shared" si="4"/>
        <v>0.98697208792750313</v>
      </c>
    </row>
    <row r="53" spans="7:34" x14ac:dyDescent="0.25">
      <c r="G53" s="169">
        <v>3.3536556580769736</v>
      </c>
      <c r="H53" s="169">
        <v>3.746735332727456</v>
      </c>
      <c r="I53" s="169">
        <v>6.3339529195964523</v>
      </c>
      <c r="J53" s="84">
        <v>0</v>
      </c>
      <c r="K53" s="167">
        <v>156.36500000000001</v>
      </c>
      <c r="L53" s="167">
        <v>153.90199999999999</v>
      </c>
      <c r="M53" s="167">
        <v>139.465</v>
      </c>
      <c r="N53" s="167">
        <v>123.56399999999999</v>
      </c>
      <c r="O53" s="181">
        <v>4920</v>
      </c>
      <c r="P53" s="84">
        <v>3620</v>
      </c>
      <c r="Q53" s="181">
        <v>7800</v>
      </c>
      <c r="R53" s="181">
        <v>8340</v>
      </c>
      <c r="S53" s="182">
        <v>0.95599999999999996</v>
      </c>
      <c r="T53" s="84">
        <v>0.92300000000000004</v>
      </c>
      <c r="U53" s="84">
        <v>2.8359999999999999</v>
      </c>
      <c r="V53" s="182">
        <v>3.5680000000000001</v>
      </c>
      <c r="W53" s="182">
        <v>0.76100000000000001</v>
      </c>
      <c r="X53" s="84">
        <v>0.74299999999999999</v>
      </c>
      <c r="Y53" s="84">
        <v>1.1479999999999999</v>
      </c>
      <c r="Z53" s="182">
        <v>2.1999999999999999E-2</v>
      </c>
      <c r="AA53" s="182">
        <v>1.712</v>
      </c>
      <c r="AB53" s="84">
        <v>1.659</v>
      </c>
      <c r="AC53" s="84">
        <v>3.9609999999999999</v>
      </c>
      <c r="AD53" s="182">
        <v>3.5710000000000002</v>
      </c>
      <c r="AE53" s="183">
        <f t="shared" si="0"/>
        <v>0.96919744738607261</v>
      </c>
      <c r="AF53" s="183">
        <f t="shared" si="1"/>
        <v>0.95921939679408741</v>
      </c>
      <c r="AG53" s="183">
        <f t="shared" si="2"/>
        <v>0.98243395493273156</v>
      </c>
      <c r="AH53" s="183">
        <f t="shared" si="4"/>
        <v>0.98540047667861907</v>
      </c>
    </row>
    <row r="54" spans="7:34" x14ac:dyDescent="0.25">
      <c r="G54" s="169">
        <v>3.378825858806545</v>
      </c>
      <c r="H54" s="169">
        <v>3.2091043118246994</v>
      </c>
      <c r="I54" s="169">
        <v>6.3861754815041261</v>
      </c>
      <c r="J54" s="84">
        <v>0</v>
      </c>
      <c r="K54" s="167">
        <v>126.169</v>
      </c>
      <c r="L54" s="167">
        <v>119.093</v>
      </c>
      <c r="M54" s="167">
        <v>127.06699999999999</v>
      </c>
      <c r="N54" s="167">
        <v>237.89599999999999</v>
      </c>
      <c r="O54" s="181">
        <v>4230</v>
      </c>
      <c r="P54" s="84">
        <v>3950</v>
      </c>
      <c r="Q54" s="181">
        <v>7440</v>
      </c>
      <c r="R54" s="181">
        <v>9130</v>
      </c>
      <c r="S54" s="182">
        <v>0.84599999999999997</v>
      </c>
      <c r="T54" s="84">
        <v>0.97099999999999997</v>
      </c>
      <c r="U54" s="84">
        <v>2.7149999999999999</v>
      </c>
      <c r="V54" s="182">
        <v>3.722</v>
      </c>
      <c r="W54" s="182">
        <v>0.91700000000000004</v>
      </c>
      <c r="X54" s="84">
        <v>0.624</v>
      </c>
      <c r="Y54" s="84">
        <v>1.268</v>
      </c>
      <c r="Z54" s="182">
        <v>0.03</v>
      </c>
      <c r="AA54" s="182">
        <v>1.7589999999999999</v>
      </c>
      <c r="AB54" s="84">
        <v>1.5880000000000001</v>
      </c>
      <c r="AC54" s="84">
        <v>3.9660000000000002</v>
      </c>
      <c r="AD54" s="182">
        <v>3.7290000000000001</v>
      </c>
      <c r="AE54" s="183">
        <f t="shared" si="0"/>
        <v>0.97103670679443344</v>
      </c>
      <c r="AF54" s="183">
        <f t="shared" si="1"/>
        <v>0.97073229832790753</v>
      </c>
      <c r="AG54" s="183">
        <f t="shared" si="2"/>
        <v>0.98320789283351129</v>
      </c>
      <c r="AH54" s="183">
        <f t="shared" si="4"/>
        <v>0.9746051834905084</v>
      </c>
    </row>
    <row r="55" spans="7:34" x14ac:dyDescent="0.25">
      <c r="G55" s="169">
        <v>3.7793603573727625</v>
      </c>
      <c r="H55" s="169">
        <v>3.2195900232252845</v>
      </c>
      <c r="I55" s="169">
        <v>6.1336472026903079</v>
      </c>
      <c r="J55" s="84">
        <v>0</v>
      </c>
      <c r="K55" s="167">
        <v>101.05800000000001</v>
      </c>
      <c r="L55" s="167">
        <v>112.40600000000001</v>
      </c>
      <c r="M55" s="167">
        <v>150.655</v>
      </c>
      <c r="N55" s="167">
        <v>242.46299999999999</v>
      </c>
      <c r="O55" s="181">
        <v>4620</v>
      </c>
      <c r="P55" s="84">
        <v>4620</v>
      </c>
      <c r="Q55" s="181">
        <v>7110</v>
      </c>
      <c r="R55" s="181">
        <v>8980</v>
      </c>
      <c r="S55" s="182">
        <v>0.88400000000000001</v>
      </c>
      <c r="T55" s="84">
        <v>0.873</v>
      </c>
      <c r="U55" s="84">
        <v>2.9209999999999998</v>
      </c>
      <c r="V55" s="182">
        <v>3.6059999999999999</v>
      </c>
      <c r="W55" s="182">
        <v>0.77800000000000002</v>
      </c>
      <c r="X55" s="84">
        <v>0.79400000000000004</v>
      </c>
      <c r="Y55" s="84">
        <v>1.3640000000000001</v>
      </c>
      <c r="Z55" s="182">
        <v>3.6999999999999998E-2</v>
      </c>
      <c r="AA55" s="182">
        <v>1.6559999999999999</v>
      </c>
      <c r="AB55" s="84">
        <v>1.6639999999999999</v>
      </c>
      <c r="AC55" s="84">
        <v>4.2679999999999998</v>
      </c>
      <c r="AD55" s="182">
        <v>3.621</v>
      </c>
      <c r="AE55" s="183">
        <f t="shared" si="0"/>
        <v>0.9785942049430445</v>
      </c>
      <c r="AF55" s="183">
        <f t="shared" si="1"/>
        <v>0.97624760005798317</v>
      </c>
      <c r="AG55" s="183">
        <f t="shared" si="2"/>
        <v>0.97925049461790981</v>
      </c>
      <c r="AH55" s="183">
        <f t="shared" si="4"/>
        <v>0.97370951772861547</v>
      </c>
    </row>
    <row r="56" spans="7:34" x14ac:dyDescent="0.25">
      <c r="G56" s="169">
        <v>4.1000068275364283</v>
      </c>
      <c r="H56" s="169">
        <v>2.935045945673028</v>
      </c>
      <c r="I56" s="169">
        <v>5.781681442983797</v>
      </c>
      <c r="J56" s="84">
        <v>0</v>
      </c>
      <c r="K56" s="167">
        <v>102.59399999999999</v>
      </c>
      <c r="L56" s="167">
        <v>146.74</v>
      </c>
      <c r="M56" s="167">
        <v>182.797</v>
      </c>
      <c r="N56" s="167">
        <v>126.818</v>
      </c>
      <c r="O56" s="181">
        <v>5030</v>
      </c>
      <c r="P56" s="84">
        <v>4900</v>
      </c>
      <c r="Q56" s="181">
        <v>7420</v>
      </c>
      <c r="R56" s="181">
        <v>8400</v>
      </c>
      <c r="S56" s="182">
        <v>0.96199999999999997</v>
      </c>
      <c r="T56" s="84">
        <v>0.82799999999999996</v>
      </c>
      <c r="U56" s="84">
        <v>3.093</v>
      </c>
      <c r="V56" s="182">
        <v>3.4630000000000001</v>
      </c>
      <c r="W56" s="182">
        <v>0.876</v>
      </c>
      <c r="X56" s="84">
        <v>0.64200000000000002</v>
      </c>
      <c r="Y56" s="84">
        <v>1.49</v>
      </c>
      <c r="Z56" s="182">
        <v>0.04</v>
      </c>
      <c r="AA56" s="182">
        <v>1.8320000000000001</v>
      </c>
      <c r="AB56" s="84">
        <v>1.4670000000000001</v>
      </c>
      <c r="AC56" s="84">
        <v>4.5640000000000001</v>
      </c>
      <c r="AD56" s="182">
        <v>3.484</v>
      </c>
      <c r="AE56" s="183">
        <f t="shared" si="0"/>
        <v>0.98001127694884882</v>
      </c>
      <c r="AF56" s="183">
        <f t="shared" si="1"/>
        <v>0.97092380427761293</v>
      </c>
      <c r="AG56" s="183">
        <f t="shared" si="2"/>
        <v>0.97595661175748882</v>
      </c>
      <c r="AH56" s="183">
        <f t="shared" si="4"/>
        <v>0.98512715997925615</v>
      </c>
    </row>
    <row r="57" spans="7:34" x14ac:dyDescent="0.25">
      <c r="G57" s="169">
        <v>3.7881152098004396</v>
      </c>
      <c r="H57" s="169">
        <v>2.7505927496718163</v>
      </c>
      <c r="I57" s="169">
        <v>5.8575114643839807</v>
      </c>
      <c r="J57" s="84">
        <v>0</v>
      </c>
      <c r="K57" s="167">
        <v>109.934</v>
      </c>
      <c r="L57" s="167">
        <v>90.314999999999998</v>
      </c>
      <c r="M57" s="167">
        <v>152.136</v>
      </c>
      <c r="N57" s="167">
        <v>124.232</v>
      </c>
      <c r="O57" s="181">
        <v>5180</v>
      </c>
      <c r="P57" s="84">
        <v>4670</v>
      </c>
      <c r="Q57" s="181">
        <v>7440</v>
      </c>
      <c r="R57" s="181">
        <v>7180</v>
      </c>
      <c r="S57" s="182">
        <v>1.1140000000000001</v>
      </c>
      <c r="T57" s="84">
        <v>0.752</v>
      </c>
      <c r="U57" s="84">
        <v>3.0089999999999999</v>
      </c>
      <c r="V57" s="182">
        <v>3.5870000000000002</v>
      </c>
      <c r="W57" s="182">
        <v>0.77800000000000002</v>
      </c>
      <c r="X57" s="84">
        <v>0.77</v>
      </c>
      <c r="Y57" s="84">
        <v>1.536</v>
      </c>
      <c r="Z57" s="182">
        <v>8.2000000000000003E-2</v>
      </c>
      <c r="AA57" s="182">
        <v>1.8839999999999999</v>
      </c>
      <c r="AB57" s="84">
        <v>1.518</v>
      </c>
      <c r="AC57" s="84">
        <v>4.5279999999999996</v>
      </c>
      <c r="AD57" s="182">
        <v>3.6509999999999998</v>
      </c>
      <c r="AE57" s="183">
        <f t="shared" si="0"/>
        <v>0.97921826623923847</v>
      </c>
      <c r="AF57" s="183">
        <f t="shared" si="1"/>
        <v>0.98102751603622873</v>
      </c>
      <c r="AG57" s="183">
        <f t="shared" si="2"/>
        <v>0.97996137055500576</v>
      </c>
      <c r="AH57" s="183">
        <f t="shared" si="4"/>
        <v>0.98299177791724035</v>
      </c>
    </row>
    <row r="58" spans="7:34" x14ac:dyDescent="0.25">
      <c r="G58" s="169">
        <v>3.4143924467939826</v>
      </c>
      <c r="H58" s="169">
        <v>2.7138927597697666</v>
      </c>
      <c r="I58" s="169">
        <v>6.410498318557015</v>
      </c>
      <c r="J58" s="84">
        <v>0</v>
      </c>
      <c r="K58" s="167">
        <v>86.796000000000006</v>
      </c>
      <c r="L58" s="167">
        <v>59.176000000000002</v>
      </c>
      <c r="M58" s="167">
        <v>159.98699999999999</v>
      </c>
      <c r="N58" s="167">
        <v>169.46199999999999</v>
      </c>
      <c r="O58" s="181">
        <v>4620</v>
      </c>
      <c r="P58" s="84">
        <v>4120</v>
      </c>
      <c r="Q58" s="181">
        <v>7340</v>
      </c>
      <c r="R58" s="181">
        <v>5920</v>
      </c>
      <c r="S58" s="182">
        <v>0.97799999999999998</v>
      </c>
      <c r="T58" s="84">
        <v>0.77200000000000002</v>
      </c>
      <c r="U58" s="84">
        <v>2.835</v>
      </c>
      <c r="V58" s="182">
        <v>3.851</v>
      </c>
      <c r="W58" s="182">
        <v>0.91</v>
      </c>
      <c r="X58" s="84">
        <v>0.67400000000000004</v>
      </c>
      <c r="Y58" s="84">
        <v>1.5009999999999999</v>
      </c>
      <c r="Z58" s="182">
        <v>0.13600000000000001</v>
      </c>
      <c r="AA58" s="182">
        <v>1.881</v>
      </c>
      <c r="AB58" s="84">
        <v>1.4470000000000001</v>
      </c>
      <c r="AC58" s="84">
        <v>4.3170000000000002</v>
      </c>
      <c r="AD58" s="182">
        <v>3.9670000000000001</v>
      </c>
      <c r="AE58" s="183">
        <f t="shared" si="0"/>
        <v>0.98155943023661951</v>
      </c>
      <c r="AF58" s="183">
        <f t="shared" si="1"/>
        <v>0.98584027090507786</v>
      </c>
      <c r="AG58" s="183">
        <f t="shared" si="2"/>
        <v>0.97866836302516258</v>
      </c>
      <c r="AH58" s="183">
        <f t="shared" si="4"/>
        <v>0.97217126898895179</v>
      </c>
    </row>
    <row r="59" spans="7:34" x14ac:dyDescent="0.25">
      <c r="G59" s="169">
        <v>3.2885414431461273</v>
      </c>
      <c r="H59" s="169">
        <v>2.9545874987377561</v>
      </c>
      <c r="I59" s="169">
        <v>7.056484255579333</v>
      </c>
      <c r="J59" s="84">
        <v>0</v>
      </c>
      <c r="K59" s="167">
        <v>98.608999999999995</v>
      </c>
      <c r="L59" s="167">
        <v>55.555999999999997</v>
      </c>
      <c r="M59" s="167">
        <v>313.61799999999999</v>
      </c>
      <c r="N59" s="167">
        <v>252.96199999999999</v>
      </c>
      <c r="O59" s="181">
        <v>4110</v>
      </c>
      <c r="P59" s="84">
        <v>4380</v>
      </c>
      <c r="Q59" s="181">
        <v>6800.0000000000009</v>
      </c>
      <c r="R59" s="181">
        <v>5110</v>
      </c>
      <c r="S59" s="182">
        <v>0.84099999999999997</v>
      </c>
      <c r="T59" s="84">
        <v>0.70399999999999996</v>
      </c>
      <c r="U59" s="84">
        <v>2.3730000000000002</v>
      </c>
      <c r="V59" s="182">
        <v>4.0060000000000002</v>
      </c>
      <c r="W59" s="182">
        <v>0.8</v>
      </c>
      <c r="X59" s="84">
        <v>0.77900000000000003</v>
      </c>
      <c r="Y59" s="84">
        <v>1.4350000000000001</v>
      </c>
      <c r="Z59" s="182">
        <v>0.124</v>
      </c>
      <c r="AA59" s="182">
        <v>1.635</v>
      </c>
      <c r="AB59" s="84">
        <v>1.4810000000000001</v>
      </c>
      <c r="AC59" s="84">
        <v>3.79</v>
      </c>
      <c r="AD59" s="182">
        <v>4.1070000000000002</v>
      </c>
      <c r="AE59" s="183">
        <f t="shared" si="0"/>
        <v>0.97656969321692744</v>
      </c>
      <c r="AF59" s="183">
        <f t="shared" si="1"/>
        <v>0.98747485095442389</v>
      </c>
      <c r="AG59" s="183">
        <f t="shared" si="2"/>
        <v>0.95591301079141444</v>
      </c>
      <c r="AH59" s="183">
        <f t="shared" si="4"/>
        <v>0.95283166280126552</v>
      </c>
    </row>
    <row r="60" spans="7:34" x14ac:dyDescent="0.25">
      <c r="G60" s="169">
        <v>3.412203733687063</v>
      </c>
      <c r="H60" s="169">
        <v>2.9026355649803088</v>
      </c>
      <c r="I60" s="169">
        <v>5.96767960868236</v>
      </c>
      <c r="J60" s="84">
        <v>0</v>
      </c>
      <c r="K60" s="167">
        <v>83.745999999999995</v>
      </c>
      <c r="L60" s="167">
        <v>74.549000000000007</v>
      </c>
      <c r="M60" s="167">
        <v>375.91199999999998</v>
      </c>
      <c r="N60" s="167">
        <v>238.131</v>
      </c>
      <c r="O60" s="181">
        <v>4430</v>
      </c>
      <c r="P60" s="84">
        <v>4770</v>
      </c>
      <c r="Q60" s="181">
        <v>6690</v>
      </c>
      <c r="R60" s="181">
        <v>5360</v>
      </c>
      <c r="S60" s="182">
        <v>0.7</v>
      </c>
      <c r="T60" s="188" t="s">
        <v>250</v>
      </c>
      <c r="U60" s="84">
        <v>1.913</v>
      </c>
      <c r="V60" s="182">
        <v>3.871</v>
      </c>
      <c r="W60" s="182">
        <v>0.81100000000000005</v>
      </c>
      <c r="X60" s="188" t="s">
        <v>262</v>
      </c>
      <c r="Y60" s="84">
        <v>1.069</v>
      </c>
      <c r="Z60" s="182">
        <v>0.10199999999999999</v>
      </c>
      <c r="AA60" s="182">
        <v>1.5069999999999999</v>
      </c>
      <c r="AB60" s="188" t="s">
        <v>273</v>
      </c>
      <c r="AC60" s="84">
        <v>2.9660000000000002</v>
      </c>
      <c r="AD60" s="182">
        <v>3.9510000000000001</v>
      </c>
      <c r="AE60" s="183">
        <f t="shared" si="0"/>
        <v>0.9814464526803236</v>
      </c>
      <c r="AF60" s="183">
        <f t="shared" si="1"/>
        <v>0.9846117770715086</v>
      </c>
      <c r="AG60" s="183">
        <f t="shared" si="2"/>
        <v>0.94679922421903917</v>
      </c>
      <c r="AH60" s="183">
        <f t="shared" si="4"/>
        <v>0.95746241022226874</v>
      </c>
    </row>
    <row r="61" spans="7:34" x14ac:dyDescent="0.25">
      <c r="G61" s="169">
        <v>3.5752628601525447</v>
      </c>
      <c r="H61" s="169">
        <v>2.809217408866</v>
      </c>
      <c r="I61" s="169">
        <v>5.1378416386426169</v>
      </c>
      <c r="J61" s="84">
        <v>0</v>
      </c>
      <c r="K61" s="167">
        <v>86.372</v>
      </c>
      <c r="L61" s="167">
        <v>81.88</v>
      </c>
      <c r="M61" s="167">
        <v>262.55</v>
      </c>
      <c r="N61" s="167">
        <v>161.94800000000001</v>
      </c>
      <c r="O61" s="181">
        <v>4730</v>
      </c>
      <c r="P61" s="84">
        <v>4760</v>
      </c>
      <c r="Q61" s="181">
        <v>7100</v>
      </c>
      <c r="R61" s="181">
        <v>6100</v>
      </c>
      <c r="S61" s="182">
        <v>0.66500000000000004</v>
      </c>
      <c r="T61" s="200" t="s">
        <v>874</v>
      </c>
      <c r="U61" s="84">
        <v>1.869</v>
      </c>
      <c r="V61" s="182">
        <v>3.6339999999999999</v>
      </c>
      <c r="W61" s="182">
        <v>0.627</v>
      </c>
      <c r="X61" s="200" t="s">
        <v>874</v>
      </c>
      <c r="Y61" s="84">
        <v>0.75900000000000001</v>
      </c>
      <c r="Z61" s="182">
        <v>7.0999999999999994E-2</v>
      </c>
      <c r="AA61" s="182">
        <v>1.29</v>
      </c>
      <c r="AB61" s="200" t="s">
        <v>874</v>
      </c>
      <c r="AC61" s="84">
        <v>2.6139999999999999</v>
      </c>
      <c r="AD61" s="182">
        <v>3.6829999999999998</v>
      </c>
      <c r="AE61" s="183">
        <f t="shared" si="0"/>
        <v>0.98206699980815426</v>
      </c>
      <c r="AF61" s="183">
        <f t="shared" si="1"/>
        <v>0.98308921328079169</v>
      </c>
      <c r="AG61" s="183">
        <f t="shared" si="2"/>
        <v>0.96433980074838199</v>
      </c>
      <c r="AH61" s="183">
        <f t="shared" si="4"/>
        <v>0.97413776032633925</v>
      </c>
    </row>
    <row r="62" spans="7:34" x14ac:dyDescent="0.25">
      <c r="G62" s="169">
        <v>3.542979341825486</v>
      </c>
      <c r="H62" s="169">
        <v>2.7701343027365439</v>
      </c>
      <c r="I62" s="169">
        <v>5.7759584225007634</v>
      </c>
      <c r="J62" s="84">
        <v>0</v>
      </c>
      <c r="K62" s="167">
        <v>81.08</v>
      </c>
      <c r="L62" s="167">
        <v>65.897999999999996</v>
      </c>
      <c r="M62" s="167">
        <v>138.75200000000001</v>
      </c>
      <c r="N62" s="167">
        <v>138.142</v>
      </c>
      <c r="O62" s="181">
        <v>4920</v>
      </c>
      <c r="P62" s="84">
        <v>4620</v>
      </c>
      <c r="Q62" s="181">
        <v>6600</v>
      </c>
      <c r="R62" s="181">
        <v>6840.0000000000009</v>
      </c>
      <c r="S62" s="182">
        <v>0.66800000000000004</v>
      </c>
      <c r="T62" s="201">
        <f>AVERAGE(T25:T60)</f>
        <v>0.98532352941176438</v>
      </c>
      <c r="U62" s="84">
        <v>2.1040000000000001</v>
      </c>
      <c r="V62" s="182">
        <v>3.5720000000000001</v>
      </c>
      <c r="W62" s="182">
        <v>0.68300000000000005</v>
      </c>
      <c r="X62" s="201">
        <f>AVERAGE(X25:X60)</f>
        <v>0.70329411764705885</v>
      </c>
      <c r="Y62" s="84">
        <v>0.89200000000000002</v>
      </c>
      <c r="Z62" s="182">
        <v>7.0999999999999994E-2</v>
      </c>
      <c r="AA62" s="182">
        <v>1.349</v>
      </c>
      <c r="AB62" s="201">
        <f>AVERAGE(AB25:AB60)</f>
        <v>1.6840294117647061</v>
      </c>
      <c r="AC62" s="84">
        <v>2.9790000000000001</v>
      </c>
      <c r="AD62" s="182">
        <v>3.6190000000000002</v>
      </c>
      <c r="AE62" s="183">
        <f t="shared" si="0"/>
        <v>0.98378750189958974</v>
      </c>
      <c r="AF62" s="183">
        <f t="shared" si="1"/>
        <v>0.98593695381333524</v>
      </c>
      <c r="AG62" s="183">
        <f t="shared" si="2"/>
        <v>0.97940983731112219</v>
      </c>
      <c r="AH62" s="183">
        <f t="shared" si="4"/>
        <v>0.98020361293880232</v>
      </c>
    </row>
    <row r="63" spans="7:34" x14ac:dyDescent="0.25">
      <c r="G63" s="169">
        <v>4.0786668747439654</v>
      </c>
      <c r="H63" s="169">
        <v>2.8049277996566691</v>
      </c>
      <c r="I63" s="169">
        <v>6.1608315499847137</v>
      </c>
      <c r="J63" s="84">
        <v>0</v>
      </c>
      <c r="K63" s="167">
        <v>103.49</v>
      </c>
      <c r="L63" s="167">
        <v>58.293999999999997</v>
      </c>
      <c r="M63" s="167">
        <v>128.714</v>
      </c>
      <c r="N63" s="167">
        <v>219.928</v>
      </c>
      <c r="O63" s="181">
        <v>4850</v>
      </c>
      <c r="P63" s="84">
        <v>4500</v>
      </c>
      <c r="Q63" s="181">
        <v>6590</v>
      </c>
      <c r="R63" s="181">
        <v>7940</v>
      </c>
      <c r="S63" s="182">
        <v>0.753</v>
      </c>
      <c r="T63" s="166">
        <v>43243</v>
      </c>
      <c r="U63" s="188" t="s">
        <v>137</v>
      </c>
      <c r="V63" s="182">
        <v>3.2269999999999999</v>
      </c>
      <c r="W63" s="182">
        <v>0.629</v>
      </c>
      <c r="X63" s="166">
        <v>43243</v>
      </c>
      <c r="Y63" s="188" t="s">
        <v>138</v>
      </c>
      <c r="Z63" s="182">
        <v>0.189</v>
      </c>
      <c r="AA63" s="182">
        <v>1.38</v>
      </c>
      <c r="AB63" s="166">
        <v>43243</v>
      </c>
      <c r="AC63" s="188" t="s">
        <v>139</v>
      </c>
      <c r="AD63" s="182">
        <v>3.3959999999999999</v>
      </c>
      <c r="AE63" s="183">
        <f t="shared" si="0"/>
        <v>0.97910765944818712</v>
      </c>
      <c r="AF63" s="183">
        <f t="shared" si="1"/>
        <v>0.98721144357954971</v>
      </c>
      <c r="AG63" s="183">
        <f t="shared" si="2"/>
        <v>0.98084246479311366</v>
      </c>
      <c r="AH63" s="183">
        <f t="shared" si="4"/>
        <v>0.97304780140216929</v>
      </c>
    </row>
    <row r="64" spans="7:34" x14ac:dyDescent="0.25">
      <c r="G64" s="169">
        <v>3.348183875309676</v>
      </c>
      <c r="H64" s="169">
        <v>2.9221771180450364</v>
      </c>
      <c r="I64" s="169">
        <v>6.1372240904922037</v>
      </c>
      <c r="J64" s="84">
        <v>0</v>
      </c>
      <c r="K64" s="167">
        <v>85.986000000000004</v>
      </c>
      <c r="L64" s="167">
        <v>54.066000000000003</v>
      </c>
      <c r="M64" s="167">
        <v>108.79</v>
      </c>
      <c r="N64" s="167">
        <v>309.46600000000001</v>
      </c>
      <c r="O64" s="181">
        <v>4630</v>
      </c>
      <c r="P64" s="84">
        <v>4660</v>
      </c>
      <c r="Q64" s="181">
        <v>7200</v>
      </c>
      <c r="R64" s="181">
        <v>8330</v>
      </c>
      <c r="S64" s="182">
        <v>0.69899999999999995</v>
      </c>
      <c r="T64" s="188" t="s">
        <v>251</v>
      </c>
      <c r="U64" s="200" t="s">
        <v>880</v>
      </c>
      <c r="V64" s="187" t="s">
        <v>73</v>
      </c>
      <c r="W64" s="182">
        <v>0.64200000000000002</v>
      </c>
      <c r="X64" s="188" t="s">
        <v>263</v>
      </c>
      <c r="Y64" s="200" t="s">
        <v>880</v>
      </c>
      <c r="Z64" s="187" t="s">
        <v>79</v>
      </c>
      <c r="AA64" s="182">
        <v>1.339</v>
      </c>
      <c r="AB64" s="188" t="s">
        <v>274</v>
      </c>
      <c r="AC64" s="200" t="s">
        <v>880</v>
      </c>
      <c r="AD64" s="187" t="s">
        <v>83</v>
      </c>
      <c r="AE64" s="183">
        <f t="shared" si="0"/>
        <v>0.98176712144607725</v>
      </c>
      <c r="AF64" s="183">
        <f t="shared" si="1"/>
        <v>0.98853092001681775</v>
      </c>
      <c r="AG64" s="183">
        <f t="shared" si="2"/>
        <v>0.98511518322458302</v>
      </c>
      <c r="AH64" s="183">
        <f t="shared" si="4"/>
        <v>0.96417996204858025</v>
      </c>
    </row>
    <row r="65" spans="7:34" x14ac:dyDescent="0.25">
      <c r="G65" s="169">
        <v>3.235465150303336</v>
      </c>
      <c r="H65" s="169">
        <v>2.9488680197919819</v>
      </c>
      <c r="I65" s="169">
        <v>5.9898563130541103</v>
      </c>
      <c r="J65" s="84">
        <v>0</v>
      </c>
      <c r="K65" s="167">
        <v>53.411999999999999</v>
      </c>
      <c r="L65" s="167">
        <v>65.474999999999994</v>
      </c>
      <c r="M65" s="167">
        <v>117.096</v>
      </c>
      <c r="N65" s="167">
        <v>218.476</v>
      </c>
      <c r="O65" s="181">
        <v>4550</v>
      </c>
      <c r="P65" s="84">
        <v>4710</v>
      </c>
      <c r="Q65" s="181">
        <v>6979.9999999999991</v>
      </c>
      <c r="R65" s="181">
        <v>7750</v>
      </c>
      <c r="S65" s="182">
        <v>0.65100000000000002</v>
      </c>
      <c r="T65" s="84">
        <v>1.0329999999999999</v>
      </c>
      <c r="U65" s="201">
        <f>AVERAGE(U47:U63)</f>
        <v>2.6354666666666664</v>
      </c>
      <c r="V65" s="200" t="s">
        <v>883</v>
      </c>
      <c r="W65" s="182">
        <v>0.61499999999999999</v>
      </c>
      <c r="X65" s="84">
        <v>0.78300000000000003</v>
      </c>
      <c r="Y65" s="201">
        <f>AVERAGE(Y47:Y63)</f>
        <v>1.2208000000000001</v>
      </c>
      <c r="Z65" s="200" t="s">
        <v>883</v>
      </c>
      <c r="AA65" s="182">
        <v>1.262</v>
      </c>
      <c r="AB65" s="84">
        <v>1.8080000000000001</v>
      </c>
      <c r="AC65" s="201">
        <f>AVERAGE(AC47:AC63)</f>
        <v>3.837533333333333</v>
      </c>
      <c r="AD65" s="200" t="s">
        <v>883</v>
      </c>
      <c r="AE65" s="183">
        <f t="shared" si="0"/>
        <v>0.98839730182742713</v>
      </c>
      <c r="AF65" s="183">
        <f t="shared" si="1"/>
        <v>0.98628932200461727</v>
      </c>
      <c r="AG65" s="183">
        <f t="shared" si="2"/>
        <v>0.98350085725203651</v>
      </c>
      <c r="AH65" s="183">
        <f t="shared" si="4"/>
        <v>0.9725824611883126</v>
      </c>
    </row>
    <row r="66" spans="7:34" x14ac:dyDescent="0.25">
      <c r="G66" s="169">
        <v>3.317541891812807</v>
      </c>
      <c r="H66" s="169">
        <v>2.8983459557709788</v>
      </c>
      <c r="I66" s="169">
        <v>6.1915927850810135</v>
      </c>
      <c r="J66" s="84">
        <v>0</v>
      </c>
      <c r="K66" s="167">
        <v>54.546999999999997</v>
      </c>
      <c r="L66" s="167">
        <v>53.975000000000001</v>
      </c>
      <c r="M66" s="167">
        <v>101.622</v>
      </c>
      <c r="N66" s="167">
        <v>142.251</v>
      </c>
      <c r="O66" s="181">
        <v>4300</v>
      </c>
      <c r="P66" s="84">
        <v>4640</v>
      </c>
      <c r="Q66" s="181">
        <v>6870.0000000000009</v>
      </c>
      <c r="R66" s="181">
        <v>7280</v>
      </c>
      <c r="S66" s="182">
        <v>0.66600000000000004</v>
      </c>
      <c r="T66" s="84">
        <v>1.3280000000000001</v>
      </c>
      <c r="U66" s="182" t="s">
        <v>53</v>
      </c>
      <c r="V66" s="201">
        <f>AVERAGE(V51:V64)</f>
        <v>3.6341538461538461</v>
      </c>
      <c r="W66" s="182">
        <v>0.54300000000000004</v>
      </c>
      <c r="X66" s="84">
        <v>0.79400000000000004</v>
      </c>
      <c r="Y66" s="182" t="s">
        <v>53</v>
      </c>
      <c r="Z66" s="201">
        <f>AVERAGE(Z51:Z64)</f>
        <v>7.1769230769230752E-2</v>
      </c>
      <c r="AA66" s="182">
        <v>1.2030000000000001</v>
      </c>
      <c r="AB66" s="84">
        <v>2.1120000000000001</v>
      </c>
      <c r="AC66" s="182" t="s">
        <v>53</v>
      </c>
      <c r="AD66" s="201">
        <f>AVERAGE(AD51:AD64)</f>
        <v>3.6846153846153844</v>
      </c>
      <c r="AE66" s="183">
        <f t="shared" si="0"/>
        <v>0.98747355350625454</v>
      </c>
      <c r="AF66" s="183">
        <f t="shared" si="1"/>
        <v>0.98850121698560378</v>
      </c>
      <c r="AG66" s="183">
        <f t="shared" si="2"/>
        <v>0.9854234782092316</v>
      </c>
      <c r="AH66" s="183">
        <f t="shared" si="4"/>
        <v>0.98083452041705399</v>
      </c>
    </row>
    <row r="67" spans="7:34" x14ac:dyDescent="0.25">
      <c r="G67" s="169">
        <v>3.6069992002028739</v>
      </c>
      <c r="H67" s="169">
        <v>2.8883368676158732</v>
      </c>
      <c r="I67" s="169">
        <v>6.9234240293488227</v>
      </c>
      <c r="J67" s="84">
        <v>0</v>
      </c>
      <c r="K67" s="167">
        <v>60.375999999999998</v>
      </c>
      <c r="L67" s="167">
        <v>62.052</v>
      </c>
      <c r="M67" s="167">
        <v>240.928</v>
      </c>
      <c r="N67" s="167">
        <v>104.78400000000001</v>
      </c>
      <c r="O67" s="181">
        <v>4300</v>
      </c>
      <c r="P67" s="84">
        <v>4830</v>
      </c>
      <c r="Q67" s="181">
        <v>8260</v>
      </c>
      <c r="R67" s="181">
        <v>6820.0000000000009</v>
      </c>
      <c r="S67" s="182">
        <v>0.65900000000000003</v>
      </c>
      <c r="T67" s="84">
        <v>1.377</v>
      </c>
      <c r="U67" s="189">
        <f>AVERAGE(U27,U45,U65)</f>
        <v>2.4287682411156095</v>
      </c>
      <c r="V67" s="182" t="s">
        <v>53</v>
      </c>
      <c r="W67" s="182">
        <v>0.61299999999999999</v>
      </c>
      <c r="X67" s="84">
        <v>0.85799999999999998</v>
      </c>
      <c r="Y67" s="189">
        <f>AVERAGE(Y27,Y45,Y65)</f>
        <v>0.97246639676113367</v>
      </c>
      <c r="Z67" s="182" t="s">
        <v>53</v>
      </c>
      <c r="AA67" s="182">
        <v>1.2669999999999999</v>
      </c>
      <c r="AB67" s="84">
        <v>2.2269999999999999</v>
      </c>
      <c r="AC67" s="189">
        <f>AVERAGE(AC27,AC45,AC65)</f>
        <v>3.3829564552406652</v>
      </c>
      <c r="AD67" s="182" t="s">
        <v>53</v>
      </c>
      <c r="AE67" s="183">
        <f t="shared" si="0"/>
        <v>0.98615348768087885</v>
      </c>
      <c r="AF67" s="183">
        <f t="shared" si="1"/>
        <v>0.98731575216289613</v>
      </c>
      <c r="AG67" s="183">
        <f t="shared" si="2"/>
        <v>0.97165862362320909</v>
      </c>
      <c r="AH67" s="183">
        <f t="shared" si="4"/>
        <v>0.98486826448305109</v>
      </c>
    </row>
    <row r="68" spans="7:34" x14ac:dyDescent="0.25">
      <c r="G68" s="169">
        <v>4.6893178315744279</v>
      </c>
      <c r="H68" s="169">
        <v>2.8826173886700999</v>
      </c>
      <c r="I68" s="169">
        <v>6.2667074289208182</v>
      </c>
      <c r="J68" s="84">
        <v>0</v>
      </c>
      <c r="K68" s="167">
        <v>92.366</v>
      </c>
      <c r="L68" s="167">
        <v>68.286000000000001</v>
      </c>
      <c r="M68" s="167">
        <v>300.19499999999999</v>
      </c>
      <c r="N68" s="167">
        <v>90.149000000000001</v>
      </c>
      <c r="O68" s="181">
        <v>4680</v>
      </c>
      <c r="P68" s="84">
        <v>4830</v>
      </c>
      <c r="Q68" s="181">
        <v>6870.0000000000009</v>
      </c>
      <c r="R68" s="181">
        <v>6240</v>
      </c>
      <c r="S68" s="182">
        <v>0.71199999999999997</v>
      </c>
      <c r="T68" s="84">
        <v>1.4139999999999999</v>
      </c>
      <c r="U68" s="182" t="s">
        <v>54</v>
      </c>
      <c r="V68" s="189">
        <f>AVERAGE(V21,V49,V66)</f>
        <v>3.2947923448532137</v>
      </c>
      <c r="W68" s="182">
        <v>0.51</v>
      </c>
      <c r="X68" s="84">
        <v>0.79800000000000004</v>
      </c>
      <c r="Y68" s="182" t="s">
        <v>54</v>
      </c>
      <c r="Z68" s="189">
        <f>AVERAGE(Z21,Z49,Z66)</f>
        <v>7.4497956150130051E-2</v>
      </c>
      <c r="AA68" s="182">
        <v>1.218</v>
      </c>
      <c r="AB68" s="84">
        <v>2.2010000000000001</v>
      </c>
      <c r="AC68" s="182" t="s">
        <v>54</v>
      </c>
      <c r="AD68" s="189">
        <f>AVERAGE(AD21,AD49,AD66)</f>
        <v>3.3504679301374947</v>
      </c>
      <c r="AE68" s="183">
        <f t="shared" si="0"/>
        <v>0.98064565877805687</v>
      </c>
      <c r="AF68" s="183">
        <f t="shared" si="1"/>
        <v>0.98605920519953305</v>
      </c>
      <c r="AG68" s="183">
        <f t="shared" si="2"/>
        <v>0.95813293780713082</v>
      </c>
      <c r="AH68" s="183">
        <f t="shared" si="4"/>
        <v>0.98575878703645048</v>
      </c>
    </row>
    <row r="69" spans="7:34" x14ac:dyDescent="0.25">
      <c r="G69" s="169">
        <v>4.5289945964925948</v>
      </c>
      <c r="H69" s="169">
        <v>2.8435342825406438</v>
      </c>
      <c r="I69" s="169">
        <v>5.6600672577193514</v>
      </c>
      <c r="J69" s="84">
        <v>0</v>
      </c>
      <c r="K69" s="167">
        <v>191.952</v>
      </c>
      <c r="L69" s="167">
        <v>72.953999999999994</v>
      </c>
      <c r="M69" s="167">
        <v>241.422</v>
      </c>
      <c r="N69" s="167">
        <v>92.406000000000006</v>
      </c>
      <c r="O69" s="181">
        <v>4720</v>
      </c>
      <c r="P69" s="84">
        <v>4630</v>
      </c>
      <c r="Q69" s="181">
        <v>7600</v>
      </c>
      <c r="R69" s="181">
        <v>5659.9999999999991</v>
      </c>
      <c r="S69" s="182">
        <v>0.65</v>
      </c>
      <c r="T69" s="84">
        <v>1.337</v>
      </c>
      <c r="U69" s="189">
        <f>STDEV(U27,U45,U65)/SQRT(COUNT(U27,U45,U65))</f>
        <v>0.17905905157404647</v>
      </c>
      <c r="V69" s="182" t="s">
        <v>54</v>
      </c>
      <c r="W69" s="182">
        <v>0.63400000000000001</v>
      </c>
      <c r="X69" s="84">
        <v>0.95799999999999996</v>
      </c>
      <c r="Y69" s="189">
        <f>STDEV(Y27,Y45,Y65)/SQRT(COUNT(Y27,Y45,Y65))</f>
        <v>0.13006461379159417</v>
      </c>
      <c r="Z69" s="182" t="s">
        <v>54</v>
      </c>
      <c r="AA69" s="182">
        <v>1.28</v>
      </c>
      <c r="AB69" s="84">
        <v>2.2829999999999999</v>
      </c>
      <c r="AC69" s="189">
        <f>STDEV(AC27,AC45,AC65)/SQRT(COUNT(AC27,AC45,AC65))</f>
        <v>0.29233678285275305</v>
      </c>
      <c r="AD69" s="182" t="s">
        <v>54</v>
      </c>
      <c r="AE69" s="183">
        <f t="shared" si="0"/>
        <v>0.96092144222907716</v>
      </c>
      <c r="AF69" s="183">
        <f t="shared" si="1"/>
        <v>0.98448762203500184</v>
      </c>
      <c r="AG69" s="183">
        <f t="shared" si="2"/>
        <v>0.96921196180998814</v>
      </c>
      <c r="AH69" s="183">
        <f t="shared" si="4"/>
        <v>0.98393611299341532</v>
      </c>
    </row>
    <row r="70" spans="7:34" x14ac:dyDescent="0.25">
      <c r="G70" s="169">
        <v>3.9670425062910852</v>
      </c>
      <c r="H70" s="169">
        <v>2.8692719377966269</v>
      </c>
      <c r="I70" s="169">
        <v>6.0263405686334446</v>
      </c>
      <c r="J70" s="84">
        <v>0</v>
      </c>
      <c r="K70" s="167">
        <v>217.26300000000001</v>
      </c>
      <c r="L70" s="167">
        <v>60.66</v>
      </c>
      <c r="M70" s="167">
        <v>407.83499999999998</v>
      </c>
      <c r="N70" s="167">
        <v>104.51</v>
      </c>
      <c r="O70" s="181">
        <v>4200</v>
      </c>
      <c r="P70" s="84">
        <v>4480</v>
      </c>
      <c r="Q70" s="181">
        <v>6939.9999999999991</v>
      </c>
      <c r="R70" s="181">
        <v>5330</v>
      </c>
      <c r="S70" s="187" t="s">
        <v>181</v>
      </c>
      <c r="T70" s="84">
        <v>1.367</v>
      </c>
      <c r="U70" s="190" t="s">
        <v>75</v>
      </c>
      <c r="V70" s="189">
        <f>STDEV(V21,V49,V66)/SQRT(COUNT(V21,V49,V66))</f>
        <v>0.37136509366111464</v>
      </c>
      <c r="W70" s="187" t="s">
        <v>185</v>
      </c>
      <c r="X70" s="84">
        <v>0.90600000000000003</v>
      </c>
      <c r="Y70" s="190" t="s">
        <v>75</v>
      </c>
      <c r="Z70" s="189">
        <f>STDEV(Z21,Z49,Z66)/SQRT(COUNT(Z21,Z49,Z66))</f>
        <v>1.0211917703783253E-2</v>
      </c>
      <c r="AA70" s="187" t="s">
        <v>204</v>
      </c>
      <c r="AB70" s="84">
        <v>2.2599999999999998</v>
      </c>
      <c r="AC70" s="190" t="s">
        <v>75</v>
      </c>
      <c r="AD70" s="189">
        <f>STDEV(AD21,AD49,AD66)/SQRT(COUNT(AD21,AD49,AD66))</f>
        <v>0.35925912762169054</v>
      </c>
      <c r="AE70" s="183">
        <f t="shared" si="0"/>
        <v>0.95081501825904413</v>
      </c>
      <c r="AF70" s="183">
        <f t="shared" si="1"/>
        <v>0.98664070861945186</v>
      </c>
      <c r="AG70" s="183">
        <f t="shared" si="2"/>
        <v>0.94449589572983061</v>
      </c>
      <c r="AH70" s="183">
        <f t="shared" si="4"/>
        <v>0.98076919538284035</v>
      </c>
    </row>
    <row r="71" spans="7:34" x14ac:dyDescent="0.25">
      <c r="G71" s="169">
        <v>4.2597828843415311</v>
      </c>
      <c r="H71" s="169">
        <v>2.935045945673028</v>
      </c>
      <c r="I71" s="169">
        <v>5.8310424946499531</v>
      </c>
      <c r="J71" s="84">
        <v>0</v>
      </c>
      <c r="K71" s="167">
        <v>173.214</v>
      </c>
      <c r="L71" s="167">
        <v>51.932000000000002</v>
      </c>
      <c r="M71" s="167">
        <v>306.51100000000002</v>
      </c>
      <c r="N71" s="167">
        <v>113.926</v>
      </c>
      <c r="O71" s="181">
        <v>4370</v>
      </c>
      <c r="P71" s="84">
        <v>4180</v>
      </c>
      <c r="Q71" s="181">
        <v>7050</v>
      </c>
      <c r="R71" s="181">
        <v>5530.0000000000009</v>
      </c>
      <c r="S71" s="187" t="s">
        <v>182</v>
      </c>
      <c r="T71" s="84">
        <v>1.2949999999999999</v>
      </c>
      <c r="V71" s="190" t="s">
        <v>75</v>
      </c>
      <c r="W71" s="187" t="s">
        <v>193</v>
      </c>
      <c r="X71" s="84">
        <v>0.99</v>
      </c>
      <c r="Z71" s="190" t="s">
        <v>75</v>
      </c>
      <c r="AA71" s="187" t="s">
        <v>205</v>
      </c>
      <c r="AB71" s="84">
        <v>2.278</v>
      </c>
      <c r="AD71" s="190" t="s">
        <v>75</v>
      </c>
      <c r="AE71" s="183">
        <f t="shared" ref="AE71:AF124" si="5">O71/(O71+K71)</f>
        <v>0.96187412699467822</v>
      </c>
      <c r="AF71" s="183">
        <f t="shared" si="5"/>
        <v>0.98772853628082879</v>
      </c>
      <c r="AG71" s="183">
        <f t="shared" ref="AG71:AG134" si="6">Q71/(Q71+M71)</f>
        <v>0.95833473232079713</v>
      </c>
      <c r="AH71" s="183">
        <f t="shared" ref="AH71:AH123" si="7">R71/(R71+N71)</f>
        <v>0.97981440578774415</v>
      </c>
    </row>
    <row r="72" spans="7:34" x14ac:dyDescent="0.25">
      <c r="G72" s="169">
        <v>4.0310623646684727</v>
      </c>
      <c r="H72" s="169">
        <v>2.8549732404321917</v>
      </c>
      <c r="I72" s="169">
        <v>6.2273616630999689</v>
      </c>
      <c r="J72" s="84">
        <v>0</v>
      </c>
      <c r="K72" s="167">
        <v>204.98599999999999</v>
      </c>
      <c r="L72" s="167">
        <v>61.820999999999998</v>
      </c>
      <c r="M72" s="167">
        <v>172.142</v>
      </c>
      <c r="N72" s="167">
        <v>102.614</v>
      </c>
      <c r="O72" s="181">
        <v>4400</v>
      </c>
      <c r="P72" s="84">
        <v>3980</v>
      </c>
      <c r="Q72" s="181">
        <v>7590</v>
      </c>
      <c r="R72" s="181">
        <v>6310</v>
      </c>
      <c r="S72" s="200" t="s">
        <v>870</v>
      </c>
      <c r="T72" s="84">
        <v>1.282</v>
      </c>
      <c r="W72" s="200" t="s">
        <v>870</v>
      </c>
      <c r="X72" s="84">
        <v>0.89</v>
      </c>
      <c r="AA72" s="200" t="s">
        <v>870</v>
      </c>
      <c r="AB72" s="84">
        <v>2.1629999999999998</v>
      </c>
      <c r="AE72" s="183">
        <f t="shared" si="5"/>
        <v>0.95548607531054386</v>
      </c>
      <c r="AF72" s="183">
        <f t="shared" si="5"/>
        <v>0.98470466653520783</v>
      </c>
      <c r="AG72" s="183">
        <f t="shared" si="6"/>
        <v>0.97782287414994473</v>
      </c>
      <c r="AH72" s="183">
        <f t="shared" si="7"/>
        <v>0.98399810124233278</v>
      </c>
    </row>
    <row r="73" spans="7:34" x14ac:dyDescent="0.25">
      <c r="G73" s="169">
        <v>4.1421395548446229</v>
      </c>
      <c r="H73" s="169">
        <v>2.9726991820660404</v>
      </c>
      <c r="I73" s="169">
        <v>6.2001773158055631</v>
      </c>
      <c r="J73" s="84">
        <v>0</v>
      </c>
      <c r="K73" s="167">
        <v>154.44300000000001</v>
      </c>
      <c r="L73" s="167">
        <v>71.346999999999994</v>
      </c>
      <c r="M73" s="167">
        <v>140.04300000000001</v>
      </c>
      <c r="N73" s="167">
        <v>66.298000000000002</v>
      </c>
      <c r="O73" s="181">
        <v>4330</v>
      </c>
      <c r="P73" s="84">
        <v>4520</v>
      </c>
      <c r="Q73" s="181">
        <v>7640</v>
      </c>
      <c r="R73" s="181">
        <v>6210</v>
      </c>
      <c r="S73" s="201">
        <f>AVERAGE(S25:S71)</f>
        <v>0.97877272727272735</v>
      </c>
      <c r="T73" s="84">
        <v>0.90700000000000003</v>
      </c>
      <c r="W73" s="201">
        <f>AVERAGE(W25:W71)</f>
        <v>0.85250000000000015</v>
      </c>
      <c r="X73" s="84">
        <v>0.66600000000000004</v>
      </c>
      <c r="AA73" s="201">
        <f>AVERAGE(AA25:AA71)</f>
        <v>1.8247954545454552</v>
      </c>
      <c r="AB73" s="84">
        <v>1.5660000000000001</v>
      </c>
      <c r="AE73" s="183">
        <f t="shared" si="5"/>
        <v>0.96556027136480493</v>
      </c>
      <c r="AF73" s="183">
        <f t="shared" si="5"/>
        <v>0.98446055155491408</v>
      </c>
      <c r="AG73" s="183">
        <f t="shared" si="6"/>
        <v>0.98199971388332952</v>
      </c>
      <c r="AH73" s="183">
        <f t="shared" si="7"/>
        <v>0.98943676670546876</v>
      </c>
    </row>
    <row r="74" spans="7:34" x14ac:dyDescent="0.25">
      <c r="G74" s="169">
        <v>4.1990460956245235</v>
      </c>
      <c r="H74" s="169">
        <v>3.1828900333232353</v>
      </c>
      <c r="I74" s="169">
        <v>5.9662488535616012</v>
      </c>
      <c r="J74" s="84">
        <v>0</v>
      </c>
      <c r="K74" s="167">
        <v>103.39</v>
      </c>
      <c r="L74" s="167">
        <v>105.33</v>
      </c>
      <c r="M74" s="167">
        <v>140.369</v>
      </c>
      <c r="N74" s="167">
        <v>88.197000000000003</v>
      </c>
      <c r="O74" s="181">
        <v>4210</v>
      </c>
      <c r="P74" s="84">
        <v>4560</v>
      </c>
      <c r="Q74" s="181">
        <v>7720</v>
      </c>
      <c r="R74" s="181">
        <v>6720</v>
      </c>
      <c r="S74" s="166">
        <v>43263</v>
      </c>
      <c r="T74" s="84" t="s">
        <v>252</v>
      </c>
      <c r="W74" s="166">
        <v>43263</v>
      </c>
      <c r="X74" s="84" t="s">
        <v>264</v>
      </c>
      <c r="AA74" s="166">
        <v>43263</v>
      </c>
      <c r="AB74" s="84" t="s">
        <v>275</v>
      </c>
      <c r="AE74" s="183">
        <f t="shared" si="5"/>
        <v>0.97603045400485455</v>
      </c>
      <c r="AF74" s="183">
        <f t="shared" si="5"/>
        <v>0.97742281896457484</v>
      </c>
      <c r="AG74" s="183">
        <f t="shared" si="6"/>
        <v>0.98214218696348743</v>
      </c>
      <c r="AH74" s="183">
        <f t="shared" si="7"/>
        <v>0.98704546886642675</v>
      </c>
    </row>
    <row r="75" spans="7:34" x14ac:dyDescent="0.25">
      <c r="G75" s="169">
        <v>4.1082145016873755</v>
      </c>
      <c r="H75" s="169">
        <v>2.6709966676764614</v>
      </c>
      <c r="I75" s="169">
        <v>6.0664017120146738</v>
      </c>
      <c r="J75" s="84">
        <v>0</v>
      </c>
      <c r="K75" s="167">
        <v>118.23699999999999</v>
      </c>
      <c r="L75" s="167">
        <v>168.345</v>
      </c>
      <c r="M75" s="167">
        <v>176.214</v>
      </c>
      <c r="N75" s="167">
        <v>142.67599999999999</v>
      </c>
      <c r="O75" s="181">
        <v>3900</v>
      </c>
      <c r="P75" s="84">
        <v>3600</v>
      </c>
      <c r="Q75" s="181">
        <v>7900</v>
      </c>
      <c r="R75" s="181">
        <v>6820.0000000000009</v>
      </c>
      <c r="S75" s="187" t="s">
        <v>183</v>
      </c>
      <c r="T75" s="200" t="s">
        <v>875</v>
      </c>
      <c r="W75" s="187" t="s">
        <v>194</v>
      </c>
      <c r="X75" s="200" t="s">
        <v>875</v>
      </c>
      <c r="AA75" s="187" t="s">
        <v>206</v>
      </c>
      <c r="AB75" s="200" t="s">
        <v>875</v>
      </c>
      <c r="AE75" s="183">
        <f t="shared" si="5"/>
        <v>0.97057490635818644</v>
      </c>
      <c r="AF75" s="183">
        <f t="shared" si="5"/>
        <v>0.95532654255382676</v>
      </c>
      <c r="AG75" s="183">
        <f t="shared" si="6"/>
        <v>0.97818111308095601</v>
      </c>
      <c r="AH75" s="183">
        <f t="shared" si="7"/>
        <v>0.97950845335902459</v>
      </c>
    </row>
    <row r="76" spans="7:34" x14ac:dyDescent="0.25">
      <c r="G76" s="169">
        <v>4.1519887638257593</v>
      </c>
      <c r="H76" s="169">
        <v>2.7153226295062098</v>
      </c>
      <c r="I76" s="169">
        <v>6.4176520941608057</v>
      </c>
      <c r="J76" s="84">
        <v>0</v>
      </c>
      <c r="K76" s="167">
        <v>145.27500000000001</v>
      </c>
      <c r="L76" s="167">
        <v>100.496</v>
      </c>
      <c r="M76" s="167">
        <v>326.166</v>
      </c>
      <c r="N76" s="167">
        <v>99.677999999999997</v>
      </c>
      <c r="O76" s="181">
        <v>3500</v>
      </c>
      <c r="P76" s="84">
        <v>3640</v>
      </c>
      <c r="Q76" s="181">
        <v>6929.9999999999991</v>
      </c>
      <c r="R76" s="181">
        <v>6270</v>
      </c>
      <c r="S76" s="182">
        <v>1.2210000000000001</v>
      </c>
      <c r="T76" s="201">
        <f>AVERAGE(T64:T74)</f>
        <v>1.26</v>
      </c>
      <c r="W76" s="182">
        <v>0.65100000000000002</v>
      </c>
      <c r="X76" s="201">
        <f>AVERAGE(X64:X74)</f>
        <v>0.84922222222222221</v>
      </c>
      <c r="AA76" s="182">
        <v>1.8640000000000001</v>
      </c>
      <c r="AB76" s="201">
        <f>AVERAGE(AB64:AB74)</f>
        <v>2.0997777777777777</v>
      </c>
      <c r="AE76" s="183">
        <f t="shared" si="5"/>
        <v>0.96014703966093096</v>
      </c>
      <c r="AF76" s="183">
        <f t="shared" si="5"/>
        <v>0.97313297487819794</v>
      </c>
      <c r="AG76" s="183">
        <f t="shared" si="6"/>
        <v>0.95504981556375634</v>
      </c>
      <c r="AH76" s="183">
        <f t="shared" si="7"/>
        <v>0.98435117128369753</v>
      </c>
    </row>
    <row r="77" spans="7:34" x14ac:dyDescent="0.25">
      <c r="G77" s="169">
        <v>4.1257242065427286</v>
      </c>
      <c r="H77" s="169">
        <v>2.9369524386549526</v>
      </c>
      <c r="I77" s="169">
        <v>5.8832650565576268</v>
      </c>
      <c r="J77" s="84">
        <v>0</v>
      </c>
      <c r="K77" s="167">
        <v>165.71299999999999</v>
      </c>
      <c r="L77" s="167">
        <v>60.26</v>
      </c>
      <c r="M77" s="167">
        <v>407.89299999999997</v>
      </c>
      <c r="N77" s="167">
        <v>84.760999999999996</v>
      </c>
      <c r="O77" s="181">
        <v>3320</v>
      </c>
      <c r="P77" s="84">
        <v>3760</v>
      </c>
      <c r="Q77" s="181">
        <v>6440</v>
      </c>
      <c r="R77" s="181">
        <v>5410</v>
      </c>
      <c r="S77" s="182">
        <v>1.732</v>
      </c>
      <c r="T77" s="166">
        <v>43250</v>
      </c>
      <c r="W77" s="182">
        <v>0.876</v>
      </c>
      <c r="X77" s="166">
        <v>43250</v>
      </c>
      <c r="AA77" s="182">
        <v>2.597</v>
      </c>
      <c r="AB77" s="166">
        <v>43250</v>
      </c>
      <c r="AE77" s="183">
        <f t="shared" si="5"/>
        <v>0.9524593677104225</v>
      </c>
      <c r="AF77" s="183">
        <f t="shared" si="5"/>
        <v>0.9842262044991702</v>
      </c>
      <c r="AG77" s="183">
        <f t="shared" si="6"/>
        <v>0.94043525504852366</v>
      </c>
      <c r="AH77" s="183">
        <f t="shared" si="7"/>
        <v>0.98457421532983869</v>
      </c>
    </row>
    <row r="78" spans="7:34" x14ac:dyDescent="0.25">
      <c r="G78" s="169">
        <v>4.1640266859138153</v>
      </c>
      <c r="H78" s="169">
        <v>3.2133939210340294</v>
      </c>
      <c r="I78" s="169">
        <v>6.3081993274228054</v>
      </c>
      <c r="J78" s="84">
        <v>0</v>
      </c>
      <c r="K78" s="167">
        <v>187.18199999999999</v>
      </c>
      <c r="L78" s="167">
        <v>92.018000000000001</v>
      </c>
      <c r="M78" s="167">
        <v>385.02600000000001</v>
      </c>
      <c r="N78" s="167">
        <v>100.39700000000001</v>
      </c>
      <c r="O78" s="181">
        <v>3530</v>
      </c>
      <c r="P78" s="84">
        <v>4100</v>
      </c>
      <c r="Q78" s="181">
        <v>7720</v>
      </c>
      <c r="R78" s="181">
        <v>4940</v>
      </c>
      <c r="S78" s="182">
        <v>1.863</v>
      </c>
      <c r="T78" s="84" t="s">
        <v>253</v>
      </c>
      <c r="W78" s="182">
        <v>0.92</v>
      </c>
      <c r="X78" s="84" t="s">
        <v>265</v>
      </c>
      <c r="AA78" s="182">
        <v>2.77</v>
      </c>
      <c r="AB78" s="84" t="s">
        <v>276</v>
      </c>
      <c r="AE78" s="183">
        <f t="shared" si="5"/>
        <v>0.94964411212579858</v>
      </c>
      <c r="AF78" s="183">
        <f t="shared" si="5"/>
        <v>0.97804923547561107</v>
      </c>
      <c r="AG78" s="183">
        <f t="shared" si="6"/>
        <v>0.95249540223560047</v>
      </c>
      <c r="AH78" s="183">
        <f t="shared" si="7"/>
        <v>0.98008152929223635</v>
      </c>
    </row>
    <row r="79" spans="7:34" x14ac:dyDescent="0.25">
      <c r="G79" s="169">
        <v>3.9035698261904286</v>
      </c>
      <c r="H79" s="169">
        <v>2.7324810663435319</v>
      </c>
      <c r="I79" s="169">
        <v>5.9619565881993264</v>
      </c>
      <c r="J79" s="84">
        <v>0</v>
      </c>
      <c r="K79" s="167">
        <v>180.714</v>
      </c>
      <c r="L79" s="167">
        <v>113.28100000000001</v>
      </c>
      <c r="M79" s="167">
        <v>219.79400000000001</v>
      </c>
      <c r="N79" s="167">
        <v>112.399</v>
      </c>
      <c r="O79" s="181">
        <v>3710</v>
      </c>
      <c r="P79" s="84">
        <v>3970</v>
      </c>
      <c r="Q79" s="181">
        <v>6660</v>
      </c>
      <c r="R79" s="181">
        <v>4830</v>
      </c>
      <c r="S79" s="182">
        <v>1.9259999999999999</v>
      </c>
      <c r="T79" s="84">
        <v>1.468</v>
      </c>
      <c r="W79" s="182">
        <v>0.98699999999999999</v>
      </c>
      <c r="X79" s="84">
        <v>0.91800000000000004</v>
      </c>
      <c r="AA79" s="182">
        <v>2.8959999999999999</v>
      </c>
      <c r="AB79" s="84">
        <v>2.3769999999999998</v>
      </c>
      <c r="AE79" s="183">
        <f t="shared" si="5"/>
        <v>0.95355248419698801</v>
      </c>
      <c r="AF79" s="183">
        <f t="shared" si="5"/>
        <v>0.97225735872696495</v>
      </c>
      <c r="AG79" s="183">
        <f t="shared" si="6"/>
        <v>0.96805224109907939</v>
      </c>
      <c r="AH79" s="183">
        <f t="shared" si="7"/>
        <v>0.97725821003120139</v>
      </c>
    </row>
    <row r="80" spans="7:34" x14ac:dyDescent="0.25">
      <c r="G80" s="169">
        <v>4.1032898971968068</v>
      </c>
      <c r="H80" s="169">
        <v>2.8082641623750373</v>
      </c>
      <c r="I80" s="169">
        <v>5.925472332619993</v>
      </c>
      <c r="J80" s="84">
        <v>0</v>
      </c>
      <c r="K80" s="167">
        <v>116.048</v>
      </c>
      <c r="L80" s="167">
        <v>105.15</v>
      </c>
      <c r="M80" s="167">
        <v>139.64099999999999</v>
      </c>
      <c r="N80" s="167">
        <v>117.111</v>
      </c>
      <c r="O80" s="181">
        <v>4079.9999999999995</v>
      </c>
      <c r="P80" s="84">
        <v>3880</v>
      </c>
      <c r="Q80" s="181">
        <v>5719.9999999999991</v>
      </c>
      <c r="R80" s="181">
        <v>4820</v>
      </c>
      <c r="S80" s="182">
        <v>1.998</v>
      </c>
      <c r="T80" s="84">
        <v>1.661</v>
      </c>
      <c r="W80" s="182">
        <v>0.98099999999999998</v>
      </c>
      <c r="X80" s="84">
        <v>1.1020000000000001</v>
      </c>
      <c r="AA80" s="182">
        <v>2.964</v>
      </c>
      <c r="AB80" s="84">
        <v>2.75</v>
      </c>
      <c r="AE80" s="183">
        <f t="shared" si="5"/>
        <v>0.97234350036033901</v>
      </c>
      <c r="AF80" s="183">
        <f t="shared" si="5"/>
        <v>0.97361454399457981</v>
      </c>
      <c r="AG80" s="183">
        <f t="shared" si="6"/>
        <v>0.97616901786303978</v>
      </c>
      <c r="AH80" s="183">
        <f t="shared" si="7"/>
        <v>0.97627944763648222</v>
      </c>
    </row>
    <row r="81" spans="7:34" x14ac:dyDescent="0.25">
      <c r="G81" s="169">
        <v>4.1054786103037264</v>
      </c>
      <c r="H81" s="169">
        <v>2.8564031101686358</v>
      </c>
      <c r="I81" s="169">
        <v>5.9161724243350653</v>
      </c>
      <c r="J81" s="84">
        <v>0</v>
      </c>
      <c r="K81" s="167">
        <v>81.837000000000003</v>
      </c>
      <c r="L81" s="167">
        <v>75.051000000000002</v>
      </c>
      <c r="M81" s="167">
        <v>110.45399999999999</v>
      </c>
      <c r="N81" s="167">
        <v>82.697999999999993</v>
      </c>
      <c r="O81" s="181">
        <v>4160</v>
      </c>
      <c r="P81" s="84">
        <v>3430.0000000000005</v>
      </c>
      <c r="Q81" s="181">
        <v>6170</v>
      </c>
      <c r="R81" s="181">
        <v>5340</v>
      </c>
      <c r="S81" s="182">
        <v>1.964</v>
      </c>
      <c r="T81" s="84">
        <v>1.7310000000000001</v>
      </c>
      <c r="W81" s="182">
        <v>0.89600000000000002</v>
      </c>
      <c r="X81" s="84">
        <v>1.1319999999999999</v>
      </c>
      <c r="AA81" s="182">
        <v>2.8450000000000002</v>
      </c>
      <c r="AB81" s="84">
        <v>2.8490000000000002</v>
      </c>
      <c r="AE81" s="183">
        <f t="shared" si="5"/>
        <v>0.98070717946021957</v>
      </c>
      <c r="AF81" s="183">
        <f t="shared" si="5"/>
        <v>0.97858775806685838</v>
      </c>
      <c r="AG81" s="183">
        <f t="shared" si="6"/>
        <v>0.98241305485240404</v>
      </c>
      <c r="AH81" s="183">
        <f t="shared" si="7"/>
        <v>0.9847496578271554</v>
      </c>
    </row>
    <row r="82" spans="7:34" x14ac:dyDescent="0.25">
      <c r="G82" s="169">
        <v>4.0649874178257202</v>
      </c>
      <c r="H82" s="169">
        <v>2.838291426840351</v>
      </c>
      <c r="I82" s="169">
        <v>6.0542402934882285</v>
      </c>
      <c r="J82" s="84">
        <v>0</v>
      </c>
      <c r="K82" s="167">
        <v>66.248999999999995</v>
      </c>
      <c r="L82" s="167">
        <v>52.168999999999997</v>
      </c>
      <c r="M82" s="167">
        <v>105.639</v>
      </c>
      <c r="N82" s="167">
        <v>59.274999999999999</v>
      </c>
      <c r="O82" s="181">
        <v>4040.0000000000005</v>
      </c>
      <c r="P82" s="84">
        <v>3370</v>
      </c>
      <c r="Q82" s="181">
        <v>6330</v>
      </c>
      <c r="R82" s="181">
        <v>6120</v>
      </c>
      <c r="S82" s="182">
        <v>1.7689999999999999</v>
      </c>
      <c r="T82" s="84">
        <v>1.794</v>
      </c>
      <c r="W82" s="182">
        <v>0.879</v>
      </c>
      <c r="X82" s="84">
        <v>1.1319999999999999</v>
      </c>
      <c r="AA82" s="182">
        <v>2.6349999999999998</v>
      </c>
      <c r="AB82" s="84">
        <v>2.9129999999999998</v>
      </c>
      <c r="AE82" s="183">
        <f t="shared" si="5"/>
        <v>0.98386629744080301</v>
      </c>
      <c r="AF82" s="183">
        <f t="shared" si="5"/>
        <v>0.98475557460779994</v>
      </c>
      <c r="AG82" s="183">
        <f t="shared" si="6"/>
        <v>0.98358531297358354</v>
      </c>
      <c r="AH82" s="183">
        <f t="shared" si="7"/>
        <v>0.99040745071226</v>
      </c>
    </row>
    <row r="83" spans="7:34" x14ac:dyDescent="0.25">
      <c r="G83" s="169">
        <v>4.114233462731403</v>
      </c>
      <c r="H83" s="169">
        <v>2.8373381803493887</v>
      </c>
      <c r="I83" s="169">
        <v>5.8482115560990522</v>
      </c>
      <c r="J83" s="84">
        <v>0</v>
      </c>
      <c r="K83" s="167">
        <v>84.971999999999994</v>
      </c>
      <c r="L83" s="167">
        <v>42.91</v>
      </c>
      <c r="M83" s="167">
        <v>90.620999999999995</v>
      </c>
      <c r="N83" s="167">
        <v>86.385000000000005</v>
      </c>
      <c r="O83" s="181">
        <v>4130</v>
      </c>
      <c r="P83" s="84">
        <v>3310</v>
      </c>
      <c r="Q83" s="181">
        <v>6550</v>
      </c>
      <c r="R83" s="181">
        <v>6130</v>
      </c>
      <c r="S83" s="182">
        <v>1.635</v>
      </c>
      <c r="T83" s="84">
        <v>1.698</v>
      </c>
      <c r="W83" s="182">
        <v>0.92400000000000004</v>
      </c>
      <c r="X83" s="84">
        <v>1.103</v>
      </c>
      <c r="AA83" s="182">
        <v>2.5459999999999998</v>
      </c>
      <c r="AB83" s="84">
        <v>2.7890000000000001</v>
      </c>
      <c r="AE83" s="183">
        <f t="shared" si="5"/>
        <v>0.97984043547620248</v>
      </c>
      <c r="AF83" s="183">
        <f t="shared" si="5"/>
        <v>0.98720216170431063</v>
      </c>
      <c r="AG83" s="183">
        <f t="shared" si="6"/>
        <v>0.9863535353094236</v>
      </c>
      <c r="AH83" s="183">
        <f t="shared" si="7"/>
        <v>0.98610365992453808</v>
      </c>
    </row>
    <row r="84" spans="7:34" x14ac:dyDescent="0.25">
      <c r="G84" s="169">
        <v>4.2094424828823884</v>
      </c>
      <c r="H84" s="169">
        <v>3.2534302736544474</v>
      </c>
      <c r="I84" s="169">
        <v>6.4469825741363493</v>
      </c>
      <c r="J84" s="84">
        <v>0</v>
      </c>
      <c r="K84" s="167">
        <v>119.637</v>
      </c>
      <c r="L84" s="167">
        <v>62.072000000000003</v>
      </c>
      <c r="M84" s="167">
        <v>87.76</v>
      </c>
      <c r="N84" s="167">
        <v>137.38999999999999</v>
      </c>
      <c r="O84" s="181">
        <v>4069.9999999999995</v>
      </c>
      <c r="P84" s="84">
        <v>3300</v>
      </c>
      <c r="Q84" s="181">
        <v>6979.9999999999991</v>
      </c>
      <c r="R84" s="181">
        <v>5540.0000000000009</v>
      </c>
      <c r="S84" s="182">
        <v>1.5349999999999999</v>
      </c>
      <c r="T84" s="84">
        <v>1.669</v>
      </c>
      <c r="W84" s="182">
        <v>1.0329999999999999</v>
      </c>
      <c r="X84" s="84">
        <v>1.014</v>
      </c>
      <c r="AA84" s="182">
        <v>2.5569999999999999</v>
      </c>
      <c r="AB84" s="84">
        <v>2.669</v>
      </c>
      <c r="AE84" s="183">
        <f t="shared" si="5"/>
        <v>0.97144454280883996</v>
      </c>
      <c r="AF84" s="183">
        <f t="shared" si="5"/>
        <v>0.98153757563788047</v>
      </c>
      <c r="AG84" s="183">
        <f t="shared" si="6"/>
        <v>0.98758305318799733</v>
      </c>
      <c r="AH84" s="183">
        <f t="shared" si="7"/>
        <v>0.97580049987758455</v>
      </c>
    </row>
    <row r="85" spans="7:34" x14ac:dyDescent="0.25">
      <c r="G85" s="169">
        <v>4.1153278192848628</v>
      </c>
      <c r="H85" s="169">
        <v>2.9317095829546598</v>
      </c>
      <c r="I85" s="169">
        <v>6.6708957505350037</v>
      </c>
      <c r="J85" s="84">
        <v>0</v>
      </c>
      <c r="K85" s="167">
        <v>185.64699999999999</v>
      </c>
      <c r="L85" s="167">
        <v>88.704999999999998</v>
      </c>
      <c r="M85" s="167">
        <v>198.13300000000001</v>
      </c>
      <c r="N85" s="167">
        <v>120.473</v>
      </c>
      <c r="O85" s="181">
        <v>4550</v>
      </c>
      <c r="P85" s="84">
        <v>3310</v>
      </c>
      <c r="Q85" s="181">
        <v>7360</v>
      </c>
      <c r="R85" s="181">
        <v>6500</v>
      </c>
      <c r="S85" s="182">
        <v>0.69899999999999995</v>
      </c>
      <c r="T85" s="84">
        <v>1.8140000000000001</v>
      </c>
      <c r="W85" s="182">
        <v>0.46800000000000003</v>
      </c>
      <c r="X85" s="84">
        <v>0.88200000000000001</v>
      </c>
      <c r="AA85" s="182">
        <v>1.1599999999999999</v>
      </c>
      <c r="AB85" s="84">
        <v>2.6819999999999999</v>
      </c>
      <c r="AE85" s="183">
        <f t="shared" si="5"/>
        <v>0.96079796488209535</v>
      </c>
      <c r="AF85" s="183">
        <f t="shared" si="5"/>
        <v>0.97390035322277169</v>
      </c>
      <c r="AG85" s="183">
        <f t="shared" si="6"/>
        <v>0.97378545733450317</v>
      </c>
      <c r="AH85" s="183">
        <f t="shared" si="7"/>
        <v>0.98180296181254723</v>
      </c>
    </row>
    <row r="86" spans="7:34" x14ac:dyDescent="0.25">
      <c r="G86" s="169">
        <v>4.0748366268068574</v>
      </c>
      <c r="H86" s="169">
        <v>2.8678420680601837</v>
      </c>
      <c r="I86" s="169">
        <v>6.1508162641394071</v>
      </c>
      <c r="J86" s="84">
        <v>0</v>
      </c>
      <c r="K86" s="167">
        <v>178.93799999999999</v>
      </c>
      <c r="L86" s="167">
        <v>125.3</v>
      </c>
      <c r="M86" s="167">
        <v>248.82</v>
      </c>
      <c r="N86" s="167">
        <v>84.917000000000002</v>
      </c>
      <c r="O86" s="181">
        <v>4370</v>
      </c>
      <c r="P86" s="84">
        <v>3540</v>
      </c>
      <c r="Q86" s="181">
        <v>6780.0000000000009</v>
      </c>
      <c r="R86" s="181">
        <v>7260</v>
      </c>
      <c r="S86" s="187" t="s">
        <v>184</v>
      </c>
      <c r="T86" s="84">
        <v>1.8779999999999999</v>
      </c>
      <c r="W86" s="187" t="s">
        <v>195</v>
      </c>
      <c r="X86" s="84">
        <v>0.94699999999999995</v>
      </c>
      <c r="AA86" s="187" t="s">
        <v>207</v>
      </c>
      <c r="AB86" s="84">
        <v>2.8130000000000002</v>
      </c>
      <c r="AE86" s="183">
        <f t="shared" si="5"/>
        <v>0.96066378570119004</v>
      </c>
      <c r="AF86" s="183">
        <f t="shared" si="5"/>
        <v>0.96581453087059721</v>
      </c>
      <c r="AG86" s="183">
        <f t="shared" si="6"/>
        <v>0.96460003243787729</v>
      </c>
      <c r="AH86" s="183">
        <f t="shared" si="7"/>
        <v>0.98843867126068263</v>
      </c>
    </row>
    <row r="87" spans="7:34" x14ac:dyDescent="0.25">
      <c r="G87" s="169">
        <v>4.071553557146478</v>
      </c>
      <c r="H87" s="169">
        <v>2.7973018277289707</v>
      </c>
      <c r="I87" s="169">
        <v>5.5162763680831546</v>
      </c>
      <c r="J87" s="84">
        <v>0</v>
      </c>
      <c r="K87" s="167">
        <v>130.83600000000001</v>
      </c>
      <c r="L87" s="167">
        <v>131.02600000000001</v>
      </c>
      <c r="M87" s="167">
        <v>161.119</v>
      </c>
      <c r="N87" s="167">
        <v>65.100999999999999</v>
      </c>
      <c r="O87" s="181">
        <v>3900</v>
      </c>
      <c r="P87" s="84">
        <v>3580</v>
      </c>
      <c r="Q87" s="181">
        <v>7240</v>
      </c>
      <c r="R87" s="181">
        <v>6600</v>
      </c>
      <c r="S87" s="200" t="s">
        <v>871</v>
      </c>
      <c r="T87" s="84">
        <v>1.9550000000000001</v>
      </c>
      <c r="W87" s="200" t="s">
        <v>871</v>
      </c>
      <c r="X87" s="84">
        <v>0.97699999999999998</v>
      </c>
      <c r="AA87" s="200" t="s">
        <v>871</v>
      </c>
      <c r="AB87" s="84">
        <v>2.915</v>
      </c>
      <c r="AE87" s="183">
        <f t="shared" si="5"/>
        <v>0.96754122469879689</v>
      </c>
      <c r="AF87" s="183">
        <f t="shared" si="5"/>
        <v>0.96469278307400708</v>
      </c>
      <c r="AG87" s="183">
        <f t="shared" si="6"/>
        <v>0.97823045407052645</v>
      </c>
      <c r="AH87" s="183">
        <f t="shared" si="7"/>
        <v>0.99023255611580385</v>
      </c>
    </row>
    <row r="88" spans="7:34" x14ac:dyDescent="0.25">
      <c r="G88" s="169">
        <v>4.1749702514484115</v>
      </c>
      <c r="H88" s="169">
        <v>2.7849096233464601</v>
      </c>
      <c r="I88" s="169">
        <v>6.134362580250686</v>
      </c>
      <c r="J88" s="84">
        <v>0</v>
      </c>
      <c r="K88" s="167">
        <v>112.99299999999999</v>
      </c>
      <c r="L88" s="167">
        <v>89.253</v>
      </c>
      <c r="M88" s="167">
        <v>148.13900000000001</v>
      </c>
      <c r="N88" s="167">
        <v>73.881</v>
      </c>
      <c r="O88" s="181">
        <v>3730</v>
      </c>
      <c r="P88" s="84">
        <v>3770</v>
      </c>
      <c r="Q88" s="181">
        <v>7030</v>
      </c>
      <c r="R88" s="181">
        <v>6270</v>
      </c>
      <c r="S88" s="201">
        <f>AVERAGE(S75:S86)</f>
        <v>1.6342000000000003</v>
      </c>
      <c r="T88" s="84">
        <v>1.94</v>
      </c>
      <c r="W88" s="201">
        <f>AVERAGE(W75:W86)</f>
        <v>0.86150000000000004</v>
      </c>
      <c r="X88" s="84">
        <v>0.97499999999999998</v>
      </c>
      <c r="AA88" s="201">
        <f>AVERAGE(AA75:AA86)</f>
        <v>2.4833999999999996</v>
      </c>
      <c r="AB88" s="84">
        <v>2.9</v>
      </c>
      <c r="AE88" s="183">
        <f t="shared" si="5"/>
        <v>0.97059765656611918</v>
      </c>
      <c r="AF88" s="183">
        <f t="shared" si="5"/>
        <v>0.97687298552336421</v>
      </c>
      <c r="AG88" s="183">
        <f t="shared" si="6"/>
        <v>0.9793624782133642</v>
      </c>
      <c r="AH88" s="183">
        <f t="shared" si="7"/>
        <v>0.98835397448344309</v>
      </c>
    </row>
    <row r="89" spans="7:34" x14ac:dyDescent="0.25">
      <c r="G89" s="169">
        <v>4.0551382088445838</v>
      </c>
      <c r="H89" s="169">
        <v>2.8120771483388869</v>
      </c>
      <c r="I89" s="169">
        <v>6.0835707734637712</v>
      </c>
      <c r="J89" s="84">
        <v>0</v>
      </c>
      <c r="K89" s="167">
        <v>91.537999999999997</v>
      </c>
      <c r="L89" s="167">
        <v>78.36</v>
      </c>
      <c r="M89" s="167">
        <v>296.96699999999998</v>
      </c>
      <c r="N89" s="167">
        <v>72.033000000000001</v>
      </c>
      <c r="O89" s="181">
        <v>3950</v>
      </c>
      <c r="P89" s="84">
        <v>3780</v>
      </c>
      <c r="Q89" s="181">
        <v>6670</v>
      </c>
      <c r="R89" s="181">
        <v>6990</v>
      </c>
      <c r="S89" s="166">
        <v>43264</v>
      </c>
      <c r="T89" s="84">
        <v>1.925</v>
      </c>
      <c r="W89" s="166">
        <v>43264</v>
      </c>
      <c r="X89" s="84">
        <v>0.91200000000000003</v>
      </c>
      <c r="AA89" s="166">
        <v>43264</v>
      </c>
      <c r="AB89" s="84">
        <v>2.8210000000000002</v>
      </c>
      <c r="AE89" s="183">
        <f t="shared" si="5"/>
        <v>0.97735070163883153</v>
      </c>
      <c r="AF89" s="183">
        <f t="shared" si="5"/>
        <v>0.97969085310857462</v>
      </c>
      <c r="AG89" s="183">
        <f t="shared" si="6"/>
        <v>0.95737499546072202</v>
      </c>
      <c r="AH89" s="183">
        <f t="shared" si="7"/>
        <v>0.98979996270195847</v>
      </c>
    </row>
    <row r="90" spans="7:34" x14ac:dyDescent="0.25">
      <c r="G90" s="169">
        <v>4.0589684567816926</v>
      </c>
      <c r="H90" s="169">
        <v>2.8201797435120666</v>
      </c>
      <c r="I90" s="169">
        <v>6.2366615713848974</v>
      </c>
      <c r="J90" s="84">
        <v>0</v>
      </c>
      <c r="K90" s="167">
        <v>84.941999999999993</v>
      </c>
      <c r="L90" s="167">
        <v>63.941000000000003</v>
      </c>
      <c r="M90" s="167">
        <v>315.71699999999998</v>
      </c>
      <c r="N90" s="167">
        <v>74.936999999999998</v>
      </c>
      <c r="O90" s="181">
        <v>3449.9999999999995</v>
      </c>
      <c r="P90" s="84">
        <v>3459.9999999999995</v>
      </c>
      <c r="Q90" s="181">
        <v>6790.0000000000009</v>
      </c>
      <c r="R90" s="181">
        <v>7450</v>
      </c>
      <c r="S90" s="187" t="s">
        <v>185</v>
      </c>
      <c r="T90" s="84">
        <v>1.774</v>
      </c>
      <c r="W90" s="187" t="s">
        <v>196</v>
      </c>
      <c r="X90" s="84">
        <v>0.91800000000000004</v>
      </c>
      <c r="AA90" s="187" t="s">
        <v>208</v>
      </c>
      <c r="AB90" s="84">
        <v>2.6789999999999998</v>
      </c>
      <c r="AE90" s="183">
        <f t="shared" si="5"/>
        <v>0.975970751429585</v>
      </c>
      <c r="AF90" s="183">
        <f t="shared" si="5"/>
        <v>0.98185525807611429</v>
      </c>
      <c r="AG90" s="183">
        <f t="shared" si="6"/>
        <v>0.95556859357050106</v>
      </c>
      <c r="AH90" s="183">
        <f t="shared" si="7"/>
        <v>0.99004151131099172</v>
      </c>
    </row>
    <row r="91" spans="7:34" x14ac:dyDescent="0.25">
      <c r="G91" s="169">
        <v>4.0157413729200382</v>
      </c>
      <c r="H91" s="169">
        <v>2.9402888013733208</v>
      </c>
      <c r="I91" s="169">
        <v>6.154393151941302</v>
      </c>
      <c r="J91" s="84">
        <v>0</v>
      </c>
      <c r="K91" s="167">
        <v>98.58</v>
      </c>
      <c r="L91" s="167">
        <v>53.243000000000002</v>
      </c>
      <c r="M91" s="167">
        <v>169.99199999999999</v>
      </c>
      <c r="N91" s="167">
        <v>73.69</v>
      </c>
      <c r="O91" s="181">
        <v>3040</v>
      </c>
      <c r="P91" s="84">
        <v>3300</v>
      </c>
      <c r="Q91" s="181">
        <v>6600</v>
      </c>
      <c r="R91" s="181">
        <v>7820</v>
      </c>
      <c r="S91" s="182">
        <v>1.371</v>
      </c>
      <c r="T91" s="84">
        <v>1.635</v>
      </c>
      <c r="W91" s="182">
        <v>0.625</v>
      </c>
      <c r="X91" s="84">
        <v>1.016</v>
      </c>
      <c r="AA91" s="182">
        <v>1.986</v>
      </c>
      <c r="AB91" s="84">
        <v>2.637</v>
      </c>
      <c r="AE91" s="183">
        <f t="shared" si="5"/>
        <v>0.96859089142223553</v>
      </c>
      <c r="AF91" s="183">
        <f t="shared" si="5"/>
        <v>0.98412193807606552</v>
      </c>
      <c r="AG91" s="183">
        <f t="shared" si="6"/>
        <v>0.9748903691466696</v>
      </c>
      <c r="AH91" s="183">
        <f t="shared" si="7"/>
        <v>0.99066469547195302</v>
      </c>
    </row>
    <row r="92" spans="7:34" x14ac:dyDescent="0.25">
      <c r="G92" s="169">
        <v>4.1399508417377033</v>
      </c>
      <c r="H92" s="169">
        <v>2.8502070079773802</v>
      </c>
      <c r="I92" s="169">
        <v>5.9490797921125038</v>
      </c>
      <c r="J92" s="84">
        <v>0</v>
      </c>
      <c r="K92" s="167">
        <v>96.421999999999997</v>
      </c>
      <c r="L92" s="167">
        <v>52.572000000000003</v>
      </c>
      <c r="M92" s="167">
        <v>113.874</v>
      </c>
      <c r="N92" s="167">
        <v>81.915000000000006</v>
      </c>
      <c r="O92" s="181">
        <v>3150</v>
      </c>
      <c r="P92" s="84">
        <v>3280</v>
      </c>
      <c r="Q92" s="181">
        <v>6160</v>
      </c>
      <c r="R92" s="181">
        <v>7690</v>
      </c>
      <c r="S92" s="182">
        <v>1.619</v>
      </c>
      <c r="T92" s="84">
        <v>1.629</v>
      </c>
      <c r="W92" s="182">
        <v>0.82899999999999996</v>
      </c>
      <c r="X92" s="84">
        <v>1.0269999999999999</v>
      </c>
      <c r="AA92" s="182">
        <v>2.4369999999999998</v>
      </c>
      <c r="AB92" s="84">
        <v>2.645</v>
      </c>
      <c r="AE92" s="183">
        <f t="shared" si="5"/>
        <v>0.97029899378454187</v>
      </c>
      <c r="AF92" s="183">
        <f t="shared" si="5"/>
        <v>0.98422479694362186</v>
      </c>
      <c r="AG92" s="183">
        <f t="shared" si="6"/>
        <v>0.98184949203633998</v>
      </c>
      <c r="AH92" s="183">
        <f t="shared" si="7"/>
        <v>0.9894601266225892</v>
      </c>
    </row>
    <row r="93" spans="7:34" x14ac:dyDescent="0.25">
      <c r="G93" s="169">
        <v>4.2674433802157488</v>
      </c>
      <c r="H93" s="169">
        <v>2.8950095930526096</v>
      </c>
      <c r="I93" s="169">
        <v>5.9726872516050129</v>
      </c>
      <c r="J93" s="84">
        <v>0</v>
      </c>
      <c r="K93" s="167">
        <v>92.602999999999994</v>
      </c>
      <c r="L93" s="167">
        <v>55.954999999999998</v>
      </c>
      <c r="M93" s="167">
        <v>88.536000000000001</v>
      </c>
      <c r="N93" s="167">
        <v>104.093</v>
      </c>
      <c r="O93" s="181">
        <v>3310</v>
      </c>
      <c r="P93" s="84">
        <v>3060</v>
      </c>
      <c r="Q93" s="181">
        <v>6060</v>
      </c>
      <c r="R93" s="181">
        <v>7030</v>
      </c>
      <c r="S93" s="182">
        <v>1.6319999999999999</v>
      </c>
      <c r="T93" s="84">
        <v>1.5880000000000001</v>
      </c>
      <c r="W93" s="182">
        <v>0.9</v>
      </c>
      <c r="X93" s="84">
        <v>1.0960000000000001</v>
      </c>
      <c r="AA93" s="182">
        <v>2.5209999999999999</v>
      </c>
      <c r="AB93" s="84">
        <v>2.6739999999999999</v>
      </c>
      <c r="AE93" s="183">
        <f t="shared" si="5"/>
        <v>0.97278465927409097</v>
      </c>
      <c r="AF93" s="183">
        <f t="shared" si="5"/>
        <v>0.98204242359084137</v>
      </c>
      <c r="AG93" s="183">
        <f t="shared" si="6"/>
        <v>0.98560047464957512</v>
      </c>
      <c r="AH93" s="183">
        <f t="shared" si="7"/>
        <v>0.98540907722957916</v>
      </c>
    </row>
    <row r="94" spans="7:34" x14ac:dyDescent="0.25">
      <c r="G94" s="169">
        <v>3.4800538400015593</v>
      </c>
      <c r="H94" s="169">
        <v>2.9112147833989699</v>
      </c>
      <c r="I94" s="169">
        <v>5.9920024457352481</v>
      </c>
      <c r="J94" s="84">
        <v>0</v>
      </c>
      <c r="K94" s="167">
        <v>78.991</v>
      </c>
      <c r="L94" s="167">
        <v>63.223999999999997</v>
      </c>
      <c r="M94" s="167">
        <v>78.555999999999997</v>
      </c>
      <c r="N94" s="167">
        <v>108.726</v>
      </c>
      <c r="O94" s="181">
        <v>3330</v>
      </c>
      <c r="P94" s="84">
        <v>2970</v>
      </c>
      <c r="Q94" s="181">
        <v>6040</v>
      </c>
      <c r="R94" s="181">
        <v>6680</v>
      </c>
      <c r="S94" s="182">
        <v>1.599</v>
      </c>
      <c r="T94" s="84">
        <v>1.62</v>
      </c>
      <c r="W94" s="182">
        <v>1.0069999999999999</v>
      </c>
      <c r="X94" s="84">
        <v>0.998</v>
      </c>
      <c r="AA94" s="182">
        <v>2.5939999999999999</v>
      </c>
      <c r="AB94" s="84">
        <v>2.6019999999999999</v>
      </c>
      <c r="AE94" s="183">
        <f t="shared" si="5"/>
        <v>0.97682862759097933</v>
      </c>
      <c r="AF94" s="183">
        <f t="shared" si="5"/>
        <v>0.97915617178289494</v>
      </c>
      <c r="AG94" s="183">
        <f t="shared" si="6"/>
        <v>0.98716102296031949</v>
      </c>
      <c r="AH94" s="183">
        <f t="shared" si="7"/>
        <v>0.98398432931304047</v>
      </c>
    </row>
    <row r="95" spans="7:34" x14ac:dyDescent="0.25">
      <c r="G95" s="169">
        <v>3.5292998849072417</v>
      </c>
      <c r="H95" s="169">
        <v>2.8830940119155812</v>
      </c>
      <c r="I95" s="169">
        <v>5.9140262916539275</v>
      </c>
      <c r="J95" s="84">
        <v>0</v>
      </c>
      <c r="K95" s="167">
        <v>59.52</v>
      </c>
      <c r="L95" s="167">
        <v>89.632000000000005</v>
      </c>
      <c r="M95" s="167">
        <v>96.531000000000006</v>
      </c>
      <c r="N95" s="167">
        <v>104.232</v>
      </c>
      <c r="O95" s="181">
        <v>3300</v>
      </c>
      <c r="P95" s="84">
        <v>2859.9999999999995</v>
      </c>
      <c r="Q95" s="181">
        <v>6320</v>
      </c>
      <c r="R95" s="181">
        <v>6510</v>
      </c>
      <c r="S95" s="182">
        <v>1.657</v>
      </c>
      <c r="T95" s="84">
        <v>1.619</v>
      </c>
      <c r="W95" s="182">
        <v>1.048</v>
      </c>
      <c r="X95" s="84">
        <v>0.996</v>
      </c>
      <c r="AA95" s="182">
        <v>2.6960000000000002</v>
      </c>
      <c r="AB95" s="84">
        <v>2.601</v>
      </c>
      <c r="AE95" s="183">
        <f t="shared" si="5"/>
        <v>0.98228318331190168</v>
      </c>
      <c r="AF95" s="183">
        <f t="shared" si="5"/>
        <v>0.96961248047214021</v>
      </c>
      <c r="AG95" s="183">
        <f t="shared" si="6"/>
        <v>0.9849558897167332</v>
      </c>
      <c r="AH95" s="183">
        <f t="shared" si="7"/>
        <v>0.98424125431342602</v>
      </c>
    </row>
    <row r="96" spans="7:34" x14ac:dyDescent="0.25">
      <c r="G96" s="169">
        <v>3.6781323761777487</v>
      </c>
      <c r="H96" s="169">
        <v>2.8082641623750373</v>
      </c>
      <c r="I96" s="169">
        <v>6.5793274228064798</v>
      </c>
      <c r="J96" s="84">
        <v>0</v>
      </c>
      <c r="K96" s="167">
        <v>57.523000000000003</v>
      </c>
      <c r="L96" s="167">
        <v>64.643000000000001</v>
      </c>
      <c r="M96" s="167">
        <v>129.226</v>
      </c>
      <c r="N96" s="167">
        <v>110.209</v>
      </c>
      <c r="O96" s="181">
        <v>3280</v>
      </c>
      <c r="P96" s="84">
        <v>2819.9999999999995</v>
      </c>
      <c r="Q96" s="181">
        <v>6899.9999999999991</v>
      </c>
      <c r="R96" s="181">
        <v>6050</v>
      </c>
      <c r="S96" s="182">
        <v>1.6359999999999999</v>
      </c>
      <c r="T96" s="84">
        <v>1.66</v>
      </c>
      <c r="W96" s="182">
        <v>1.002</v>
      </c>
      <c r="X96" s="84">
        <v>0.90800000000000003</v>
      </c>
      <c r="AA96" s="182">
        <v>2.6230000000000002</v>
      </c>
      <c r="AB96" s="84">
        <v>2.556</v>
      </c>
      <c r="AE96" s="183">
        <f t="shared" si="5"/>
        <v>0.98276476296942372</v>
      </c>
      <c r="AF96" s="183">
        <f t="shared" si="5"/>
        <v>0.97759064119892825</v>
      </c>
      <c r="AG96" s="183">
        <f t="shared" si="6"/>
        <v>0.98161589910468094</v>
      </c>
      <c r="AH96" s="183">
        <f t="shared" si="7"/>
        <v>0.9821095355693289</v>
      </c>
    </row>
    <row r="97" spans="7:34" x14ac:dyDescent="0.25">
      <c r="G97" s="169">
        <v>3.4729405224040719</v>
      </c>
      <c r="H97" s="169">
        <v>2.8340018176310204</v>
      </c>
      <c r="I97" s="169">
        <v>6.3146377254662172</v>
      </c>
      <c r="J97" s="84">
        <v>0</v>
      </c>
      <c r="K97" s="167">
        <v>56.353999999999999</v>
      </c>
      <c r="L97" s="167">
        <v>45.988999999999997</v>
      </c>
      <c r="M97" s="167">
        <v>91.843999999999994</v>
      </c>
      <c r="N97" s="167">
        <v>107.13</v>
      </c>
      <c r="O97" s="181">
        <v>3580</v>
      </c>
      <c r="P97" s="84">
        <v>3140</v>
      </c>
      <c r="Q97" s="181">
        <v>6500</v>
      </c>
      <c r="R97" s="181">
        <v>5659.9999999999991</v>
      </c>
      <c r="S97" s="182">
        <v>1.5289999999999999</v>
      </c>
      <c r="T97" s="84">
        <v>1.64</v>
      </c>
      <c r="W97" s="182">
        <v>0.85199999999999998</v>
      </c>
      <c r="X97" s="84">
        <v>1.0369999999999999</v>
      </c>
      <c r="AA97" s="182">
        <v>2.37</v>
      </c>
      <c r="AB97" s="84">
        <v>2.6629999999999998</v>
      </c>
      <c r="AE97" s="183">
        <f t="shared" si="5"/>
        <v>0.98450260893191377</v>
      </c>
      <c r="AF97" s="183">
        <f t="shared" si="5"/>
        <v>0.98556523578706645</v>
      </c>
      <c r="AG97" s="183">
        <f t="shared" si="6"/>
        <v>0.98606702464439389</v>
      </c>
      <c r="AH97" s="183">
        <f t="shared" si="7"/>
        <v>0.98142403587226223</v>
      </c>
    </row>
    <row r="98" spans="7:34" x14ac:dyDescent="0.25">
      <c r="G98" s="169">
        <v>3.7240953514230517</v>
      </c>
      <c r="H98" s="169">
        <v>2.838291426840351</v>
      </c>
      <c r="I98" s="169">
        <v>5.8288963619688161</v>
      </c>
      <c r="J98" s="84">
        <v>0</v>
      </c>
      <c r="K98" s="167">
        <v>76.233000000000004</v>
      </c>
      <c r="L98" s="167">
        <v>49.848999999999997</v>
      </c>
      <c r="M98" s="167">
        <v>60.267000000000003</v>
      </c>
      <c r="N98" s="167">
        <v>103.628</v>
      </c>
      <c r="O98" s="181">
        <v>3880</v>
      </c>
      <c r="P98" s="84">
        <v>3120</v>
      </c>
      <c r="Q98" s="181">
        <v>5950</v>
      </c>
      <c r="R98" s="181">
        <v>6100</v>
      </c>
      <c r="S98" s="182">
        <v>1.5549999999999999</v>
      </c>
      <c r="T98" s="84">
        <v>1.6739999999999999</v>
      </c>
      <c r="W98" s="182">
        <v>0.89400000000000002</v>
      </c>
      <c r="X98" s="84">
        <v>0.97799999999999998</v>
      </c>
      <c r="AA98" s="182">
        <v>2.4380000000000002</v>
      </c>
      <c r="AB98" s="84">
        <v>2.6379999999999999</v>
      </c>
      <c r="AE98" s="183">
        <f t="shared" si="5"/>
        <v>0.98073091246142474</v>
      </c>
      <c r="AF98" s="183">
        <f t="shared" si="5"/>
        <v>0.98427401431424644</v>
      </c>
      <c r="AG98" s="183">
        <f t="shared" si="6"/>
        <v>0.98997265845261118</v>
      </c>
      <c r="AH98" s="183">
        <f t="shared" si="7"/>
        <v>0.98329558123085403</v>
      </c>
    </row>
    <row r="99" spans="7:34" x14ac:dyDescent="0.25">
      <c r="G99" s="169">
        <v>3.58839513879406</v>
      </c>
      <c r="H99" s="169">
        <v>2.8478238917499739</v>
      </c>
      <c r="I99" s="169">
        <v>5.7938428615102415</v>
      </c>
      <c r="J99" s="84">
        <v>0</v>
      </c>
      <c r="K99" s="167">
        <v>118.26300000000001</v>
      </c>
      <c r="L99" s="167">
        <v>53.941000000000003</v>
      </c>
      <c r="M99" s="167">
        <v>62.795000000000002</v>
      </c>
      <c r="N99" s="167">
        <v>121.39700000000001</v>
      </c>
      <c r="O99" s="181">
        <v>4010.0000000000005</v>
      </c>
      <c r="P99" s="84">
        <v>2859.9999999999995</v>
      </c>
      <c r="Q99" s="181">
        <v>5240</v>
      </c>
      <c r="R99" s="181">
        <v>6710</v>
      </c>
      <c r="S99" s="182">
        <v>1.5249999999999999</v>
      </c>
      <c r="T99" s="84">
        <v>1.6839999999999999</v>
      </c>
      <c r="W99" s="182">
        <v>1.036</v>
      </c>
      <c r="X99" s="84">
        <v>0.97099999999999997</v>
      </c>
      <c r="AA99" s="182">
        <v>2.548</v>
      </c>
      <c r="AB99" s="84">
        <v>2.6419999999999999</v>
      </c>
      <c r="AE99" s="183">
        <f t="shared" si="5"/>
        <v>0.97135284258779042</v>
      </c>
      <c r="AF99" s="183">
        <f t="shared" si="5"/>
        <v>0.9814886437302609</v>
      </c>
      <c r="AG99" s="183">
        <f t="shared" si="6"/>
        <v>0.98815813170224376</v>
      </c>
      <c r="AH99" s="183">
        <f t="shared" si="7"/>
        <v>0.98222954982707056</v>
      </c>
    </row>
    <row r="100" spans="7:34" x14ac:dyDescent="0.25">
      <c r="G100" s="169">
        <v>3.5796402863663839</v>
      </c>
      <c r="H100" s="169">
        <v>3.1614419872765822</v>
      </c>
      <c r="I100" s="169">
        <v>5.9512259247936408</v>
      </c>
      <c r="J100" s="84">
        <v>0</v>
      </c>
      <c r="K100" s="167">
        <v>111.46899999999999</v>
      </c>
      <c r="L100" s="167">
        <v>65.894000000000005</v>
      </c>
      <c r="M100" s="167">
        <v>68.882999999999996</v>
      </c>
      <c r="N100" s="167">
        <v>124.759</v>
      </c>
      <c r="O100" s="181">
        <v>4050.0000000000005</v>
      </c>
      <c r="P100" s="84">
        <v>2950</v>
      </c>
      <c r="Q100" s="181">
        <v>4820</v>
      </c>
      <c r="R100" s="181">
        <v>6800.0000000000009</v>
      </c>
      <c r="S100" s="182">
        <v>1.6319999999999999</v>
      </c>
      <c r="T100" s="84">
        <v>1.752</v>
      </c>
      <c r="W100" s="182">
        <v>1.056</v>
      </c>
      <c r="X100" s="84">
        <v>0.79200000000000004</v>
      </c>
      <c r="AA100" s="182">
        <v>2.673</v>
      </c>
      <c r="AB100" s="84">
        <v>2.5310000000000001</v>
      </c>
      <c r="AE100" s="183">
        <f t="shared" si="5"/>
        <v>0.97321402610472418</v>
      </c>
      <c r="AF100" s="183">
        <f t="shared" si="5"/>
        <v>0.97815108886452895</v>
      </c>
      <c r="AG100" s="183">
        <f t="shared" si="6"/>
        <v>0.98591027848283552</v>
      </c>
      <c r="AH100" s="183">
        <f t="shared" si="7"/>
        <v>0.98198363293220747</v>
      </c>
    </row>
    <row r="101" spans="7:34" x14ac:dyDescent="0.25">
      <c r="G101" s="169">
        <v>3.6239617267814976</v>
      </c>
      <c r="H101" s="169">
        <v>3.4150055538725632</v>
      </c>
      <c r="I101" s="169">
        <v>6.5442739223479052</v>
      </c>
      <c r="J101" s="84">
        <v>0</v>
      </c>
      <c r="K101" s="167">
        <v>67.093999999999994</v>
      </c>
      <c r="L101" s="167">
        <v>61.362000000000002</v>
      </c>
      <c r="M101" s="167">
        <v>59.304000000000002</v>
      </c>
      <c r="N101" s="167">
        <v>129.405</v>
      </c>
      <c r="O101" s="181">
        <v>3690</v>
      </c>
      <c r="P101" s="84">
        <v>2950</v>
      </c>
      <c r="Q101" s="181">
        <v>6090</v>
      </c>
      <c r="R101" s="181">
        <v>6790.0000000000009</v>
      </c>
      <c r="S101" s="182">
        <v>2.141</v>
      </c>
      <c r="T101" s="84">
        <v>1.718</v>
      </c>
      <c r="W101" s="182">
        <v>1.222</v>
      </c>
      <c r="X101" s="84">
        <v>0.83499999999999996</v>
      </c>
      <c r="AA101" s="182">
        <v>3.343</v>
      </c>
      <c r="AB101" s="84">
        <v>2.5369999999999999</v>
      </c>
      <c r="AE101" s="183">
        <f t="shared" si="5"/>
        <v>0.9821420491475592</v>
      </c>
      <c r="AF101" s="183">
        <f t="shared" si="5"/>
        <v>0.97962317383296993</v>
      </c>
      <c r="AG101" s="183">
        <f t="shared" si="6"/>
        <v>0.99035598175012973</v>
      </c>
      <c r="AH101" s="183">
        <f t="shared" si="7"/>
        <v>0.98129824746491934</v>
      </c>
    </row>
    <row r="102" spans="7:34" x14ac:dyDescent="0.25">
      <c r="G102" s="169">
        <v>3.387580711234222</v>
      </c>
      <c r="H102" s="169">
        <v>3.4307341209734421</v>
      </c>
      <c r="I102" s="169">
        <v>6.1837236319168447</v>
      </c>
      <c r="J102" s="84">
        <v>0</v>
      </c>
      <c r="K102" s="167">
        <v>41.218000000000004</v>
      </c>
      <c r="L102" s="167">
        <v>103.367</v>
      </c>
      <c r="M102" s="167">
        <v>90.162000000000006</v>
      </c>
      <c r="N102" s="167">
        <v>142.215</v>
      </c>
      <c r="O102" s="181">
        <v>3260</v>
      </c>
      <c r="P102" s="84">
        <v>3120</v>
      </c>
      <c r="Q102" s="181">
        <v>6879.9999999999991</v>
      </c>
      <c r="R102" s="181">
        <v>6730</v>
      </c>
      <c r="S102" s="182">
        <v>2.101</v>
      </c>
      <c r="T102" s="84">
        <v>1.7669999999999999</v>
      </c>
      <c r="W102" s="182">
        <v>1.254</v>
      </c>
      <c r="X102" s="84">
        <v>0.66800000000000004</v>
      </c>
      <c r="AA102" s="182">
        <v>3.3330000000000002</v>
      </c>
      <c r="AB102" s="84">
        <v>2.4239999999999999</v>
      </c>
      <c r="AE102" s="183">
        <f t="shared" si="5"/>
        <v>0.98751430532609485</v>
      </c>
      <c r="AF102" s="183">
        <f t="shared" si="5"/>
        <v>0.96793197920063079</v>
      </c>
      <c r="AG102" s="183">
        <f t="shared" si="6"/>
        <v>0.98706457611745602</v>
      </c>
      <c r="AH102" s="183">
        <f t="shared" si="7"/>
        <v>0.97930579878539892</v>
      </c>
    </row>
    <row r="103" spans="7:34" x14ac:dyDescent="0.25">
      <c r="G103" s="169">
        <v>3.348183875309676</v>
      </c>
      <c r="H103" s="169">
        <v>3.5260587700696751</v>
      </c>
      <c r="I103" s="169">
        <v>5.8153041883216128</v>
      </c>
      <c r="J103" s="84">
        <v>0</v>
      </c>
      <c r="K103" s="167">
        <v>36.225000000000001</v>
      </c>
      <c r="L103" s="167">
        <v>215.202</v>
      </c>
      <c r="M103" s="167">
        <v>105.128</v>
      </c>
      <c r="N103" s="167">
        <v>181.05799999999999</v>
      </c>
      <c r="O103" s="181">
        <v>2950</v>
      </c>
      <c r="P103" s="84">
        <v>3070</v>
      </c>
      <c r="Q103" s="181">
        <v>6030</v>
      </c>
      <c r="R103" s="181">
        <v>6470</v>
      </c>
      <c r="S103" s="182">
        <v>1.837</v>
      </c>
      <c r="T103" s="84">
        <v>1.7470000000000001</v>
      </c>
      <c r="W103" s="182">
        <v>1.129</v>
      </c>
      <c r="X103" s="84">
        <v>0.64500000000000002</v>
      </c>
      <c r="AA103" s="182">
        <v>2.9430000000000001</v>
      </c>
      <c r="AB103" s="84">
        <v>2.3780000000000001</v>
      </c>
      <c r="AE103" s="183">
        <f t="shared" si="5"/>
        <v>0.9878692998685632</v>
      </c>
      <c r="AF103" s="183">
        <f t="shared" si="5"/>
        <v>0.93449352581667722</v>
      </c>
      <c r="AG103" s="183">
        <f t="shared" si="6"/>
        <v>0.98286457919052383</v>
      </c>
      <c r="AH103" s="183">
        <f t="shared" si="7"/>
        <v>0.9727775641108527</v>
      </c>
    </row>
    <row r="104" spans="7:34" x14ac:dyDescent="0.25">
      <c r="G104" s="169">
        <v>3.366787936718489</v>
      </c>
      <c r="H104" s="169">
        <v>3.1318913460567499</v>
      </c>
      <c r="I104" s="169">
        <v>5.6779516967288286</v>
      </c>
      <c r="J104" s="84">
        <v>0</v>
      </c>
      <c r="K104" s="167">
        <v>43.289000000000001</v>
      </c>
      <c r="L104" s="167">
        <v>91.132000000000005</v>
      </c>
      <c r="M104" s="167">
        <v>88.415000000000006</v>
      </c>
      <c r="N104" s="167">
        <v>160.07499999999999</v>
      </c>
      <c r="O104" s="181">
        <v>2700</v>
      </c>
      <c r="P104" s="84">
        <v>2849.9999999999995</v>
      </c>
      <c r="Q104" s="181">
        <v>5330</v>
      </c>
      <c r="R104" s="181">
        <v>6430</v>
      </c>
      <c r="S104" s="182">
        <v>1.4219999999999999</v>
      </c>
      <c r="T104" s="84">
        <v>1.6020000000000001</v>
      </c>
      <c r="W104" s="182">
        <v>0.99199999999999999</v>
      </c>
      <c r="X104" s="84">
        <v>0.65300000000000002</v>
      </c>
      <c r="AA104" s="182">
        <v>2.403</v>
      </c>
      <c r="AB104" s="84">
        <v>2.2429999999999999</v>
      </c>
      <c r="AE104" s="183">
        <f t="shared" si="5"/>
        <v>0.98422003660569479</v>
      </c>
      <c r="AF104" s="183">
        <f t="shared" si="5"/>
        <v>0.96901465150153065</v>
      </c>
      <c r="AG104" s="183">
        <f t="shared" si="6"/>
        <v>0.98368249755694237</v>
      </c>
      <c r="AH104" s="183">
        <f t="shared" si="7"/>
        <v>0.975709684639401</v>
      </c>
    </row>
    <row r="105" spans="7:34" x14ac:dyDescent="0.25">
      <c r="G105" s="169">
        <v>3.3126172873222393</v>
      </c>
      <c r="H105" s="169">
        <v>3.2195900232252845</v>
      </c>
      <c r="I105" s="169">
        <v>6.5499969428309379</v>
      </c>
      <c r="J105" s="84">
        <v>0</v>
      </c>
      <c r="K105" s="167">
        <v>42.500999999999998</v>
      </c>
      <c r="L105" s="167">
        <v>47.354999999999997</v>
      </c>
      <c r="M105" s="167">
        <v>99.504000000000005</v>
      </c>
      <c r="N105" s="167">
        <v>151.285</v>
      </c>
      <c r="O105" s="181">
        <v>2829.9999999999995</v>
      </c>
      <c r="P105" s="84">
        <v>2610</v>
      </c>
      <c r="Q105" s="181">
        <v>5290</v>
      </c>
      <c r="R105" s="181">
        <v>6080</v>
      </c>
      <c r="S105" s="187" t="s">
        <v>186</v>
      </c>
      <c r="T105" s="84">
        <v>1.28</v>
      </c>
      <c r="W105" s="187" t="s">
        <v>197</v>
      </c>
      <c r="X105" s="84">
        <v>0.54200000000000004</v>
      </c>
      <c r="AA105" s="187" t="s">
        <v>209</v>
      </c>
      <c r="AB105" s="84">
        <v>1.8120000000000001</v>
      </c>
      <c r="AE105" s="183">
        <f t="shared" si="5"/>
        <v>0.98520418269654209</v>
      </c>
      <c r="AF105" s="183">
        <f t="shared" si="5"/>
        <v>0.98217964856031659</v>
      </c>
      <c r="AG105" s="183">
        <f t="shared" si="6"/>
        <v>0.98153744760185724</v>
      </c>
      <c r="AH105" s="183">
        <f t="shared" si="7"/>
        <v>0.97572170106165901</v>
      </c>
    </row>
    <row r="106" spans="7:34" x14ac:dyDescent="0.25">
      <c r="G106" s="169">
        <v>3.354202836353704</v>
      </c>
      <c r="H106" s="169">
        <v>3.2972796122387154</v>
      </c>
      <c r="I106" s="169">
        <v>6.4741669214307542</v>
      </c>
      <c r="J106" s="84">
        <v>0</v>
      </c>
      <c r="K106" s="167">
        <v>35.314999999999998</v>
      </c>
      <c r="L106" s="167">
        <v>38.231000000000002</v>
      </c>
      <c r="M106" s="167">
        <v>99.965000000000003</v>
      </c>
      <c r="N106" s="167">
        <v>201.28299999999999</v>
      </c>
      <c r="O106" s="181">
        <v>2849.9999999999995</v>
      </c>
      <c r="P106" s="84">
        <v>2710</v>
      </c>
      <c r="Q106" s="181">
        <v>5400</v>
      </c>
      <c r="R106" s="181">
        <v>5719.9999999999991</v>
      </c>
      <c r="S106" s="187" t="s">
        <v>187</v>
      </c>
      <c r="T106" s="188" t="s">
        <v>254</v>
      </c>
      <c r="W106" s="187" t="s">
        <v>198</v>
      </c>
      <c r="X106" s="188" t="s">
        <v>266</v>
      </c>
      <c r="AA106" s="187" t="s">
        <v>210</v>
      </c>
      <c r="AB106" s="188" t="s">
        <v>277</v>
      </c>
      <c r="AE106" s="183">
        <f t="shared" si="5"/>
        <v>0.9877604351691236</v>
      </c>
      <c r="AF106" s="183">
        <f t="shared" si="5"/>
        <v>0.98608886953098185</v>
      </c>
      <c r="AG106" s="183">
        <f t="shared" si="6"/>
        <v>0.98182442979182594</v>
      </c>
      <c r="AH106" s="183">
        <f t="shared" si="7"/>
        <v>0.96600686033753147</v>
      </c>
    </row>
    <row r="107" spans="7:34" x14ac:dyDescent="0.25">
      <c r="G107" s="169">
        <v>3.3443536273725676</v>
      </c>
      <c r="H107" s="169">
        <v>3.3296899929314341</v>
      </c>
      <c r="I107" s="169">
        <v>5.7523509630082543</v>
      </c>
      <c r="J107" s="84">
        <v>0</v>
      </c>
      <c r="K107" s="167">
        <v>40.790999999999997</v>
      </c>
      <c r="L107" s="167">
        <v>32.506</v>
      </c>
      <c r="M107" s="167">
        <v>95.727000000000004</v>
      </c>
      <c r="N107" s="167">
        <v>296.01299999999998</v>
      </c>
      <c r="O107" s="181">
        <v>2410</v>
      </c>
      <c r="P107" s="84">
        <v>2760.0000000000005</v>
      </c>
      <c r="Q107" s="181">
        <v>5230</v>
      </c>
      <c r="R107" s="181">
        <v>5800</v>
      </c>
      <c r="S107" s="200" t="s">
        <v>872</v>
      </c>
      <c r="T107" s="200" t="s">
        <v>876</v>
      </c>
      <c r="W107" s="200" t="s">
        <v>872</v>
      </c>
      <c r="X107" s="200" t="s">
        <v>876</v>
      </c>
      <c r="AA107" s="200" t="s">
        <v>872</v>
      </c>
      <c r="AB107" s="200" t="s">
        <v>876</v>
      </c>
      <c r="AE107" s="183">
        <f t="shared" si="5"/>
        <v>0.98335598588374118</v>
      </c>
      <c r="AF107" s="183">
        <f t="shared" si="5"/>
        <v>0.9883595594781176</v>
      </c>
      <c r="AG107" s="183">
        <f t="shared" si="6"/>
        <v>0.9820255525677527</v>
      </c>
      <c r="AH107" s="183">
        <f t="shared" si="7"/>
        <v>0.95144154056101915</v>
      </c>
    </row>
    <row r="108" spans="7:34" x14ac:dyDescent="0.25">
      <c r="G108" s="169">
        <v>3.3749956108694366</v>
      </c>
      <c r="H108" s="169">
        <v>3.9955326668686251</v>
      </c>
      <c r="I108" s="169">
        <v>6.27314582696423</v>
      </c>
      <c r="J108" s="84">
        <v>0</v>
      </c>
      <c r="K108" s="167">
        <v>43.679000000000002</v>
      </c>
      <c r="L108" s="167">
        <v>48.625999999999998</v>
      </c>
      <c r="M108" s="167">
        <v>83.962999999999994</v>
      </c>
      <c r="N108" s="167">
        <v>237.239</v>
      </c>
      <c r="O108" s="181">
        <v>2170</v>
      </c>
      <c r="P108" s="84">
        <v>3000</v>
      </c>
      <c r="Q108" s="181">
        <v>4540</v>
      </c>
      <c r="R108" s="181">
        <v>6150</v>
      </c>
      <c r="S108" s="201">
        <f>AVERAGE(S90:S106)</f>
        <v>1.6611428571428573</v>
      </c>
      <c r="T108" s="201">
        <f>AVERAGE(T78:T106)</f>
        <v>1.7008148148148152</v>
      </c>
      <c r="W108" s="201">
        <f>AVERAGE(W90:W106)</f>
        <v>0.98899999999999977</v>
      </c>
      <c r="X108" s="201">
        <f>AVERAGE(X78:X106)</f>
        <v>0.9323703703703704</v>
      </c>
      <c r="AA108" s="201">
        <f>AVERAGE(AA90:AA106)</f>
        <v>2.6362857142857146</v>
      </c>
      <c r="AB108" s="201">
        <f>AVERAGE(AB78:AB106)</f>
        <v>2.6199999999999992</v>
      </c>
      <c r="AE108" s="183">
        <f t="shared" si="5"/>
        <v>0.98026859359464491</v>
      </c>
      <c r="AF108" s="183">
        <f t="shared" si="5"/>
        <v>0.98404986377469716</v>
      </c>
      <c r="AG108" s="183">
        <f t="shared" si="6"/>
        <v>0.98184176646742205</v>
      </c>
      <c r="AH108" s="183">
        <f t="shared" si="7"/>
        <v>0.9628573472826053</v>
      </c>
    </row>
    <row r="109" spans="7:34" x14ac:dyDescent="0.25">
      <c r="G109" s="169">
        <v>3.4581667089323669</v>
      </c>
      <c r="H109" s="169">
        <v>3.7963041502574972</v>
      </c>
      <c r="I109" s="169">
        <v>5.3274166921430748</v>
      </c>
      <c r="J109" s="84">
        <v>0</v>
      </c>
      <c r="K109" s="167">
        <v>37.018999999999998</v>
      </c>
      <c r="L109" s="167">
        <v>60.856000000000002</v>
      </c>
      <c r="M109" s="167">
        <v>71.055000000000007</v>
      </c>
      <c r="N109" s="167">
        <v>141.059</v>
      </c>
      <c r="O109" s="181">
        <v>2150</v>
      </c>
      <c r="P109" s="84">
        <v>3469.9999999999995</v>
      </c>
      <c r="Q109" s="181">
        <v>4970</v>
      </c>
      <c r="R109" s="181">
        <v>6630</v>
      </c>
      <c r="S109" s="166">
        <v>43265</v>
      </c>
      <c r="T109" s="166">
        <v>43257</v>
      </c>
      <c r="W109" s="166">
        <v>43265</v>
      </c>
      <c r="X109" s="166">
        <v>43257</v>
      </c>
      <c r="AA109" s="166">
        <v>43265</v>
      </c>
      <c r="AB109" s="166">
        <v>43257</v>
      </c>
      <c r="AE109" s="183">
        <f t="shared" si="5"/>
        <v>0.98307330663336723</v>
      </c>
      <c r="AF109" s="183">
        <f t="shared" si="5"/>
        <v>0.98276451942531773</v>
      </c>
      <c r="AG109" s="183">
        <f t="shared" si="6"/>
        <v>0.98590473621097163</v>
      </c>
      <c r="AH109" s="183">
        <f t="shared" si="7"/>
        <v>0.97916736510492663</v>
      </c>
    </row>
    <row r="110" spans="7:34" x14ac:dyDescent="0.25">
      <c r="G110" s="169">
        <v>3.4351852213097147</v>
      </c>
      <c r="H110" s="169">
        <v>3.8291911541956982</v>
      </c>
      <c r="I110" s="169">
        <v>6.8168327728523384</v>
      </c>
      <c r="J110" s="84">
        <v>0</v>
      </c>
      <c r="K110" s="167">
        <v>44.142000000000003</v>
      </c>
      <c r="L110" s="167">
        <v>120.873</v>
      </c>
      <c r="M110" s="167">
        <v>98.400999999999996</v>
      </c>
      <c r="N110" s="167">
        <v>82.89</v>
      </c>
      <c r="O110" s="181">
        <v>2020.0000000000002</v>
      </c>
      <c r="P110" s="84">
        <v>3750</v>
      </c>
      <c r="Q110" s="181">
        <v>6130</v>
      </c>
      <c r="R110" s="181">
        <v>7420</v>
      </c>
      <c r="S110" s="187" t="s">
        <v>188</v>
      </c>
      <c r="T110" s="188" t="s">
        <v>255</v>
      </c>
      <c r="W110" s="187" t="s">
        <v>199</v>
      </c>
      <c r="X110" s="188" t="s">
        <v>267</v>
      </c>
      <c r="AA110" s="187" t="s">
        <v>211</v>
      </c>
      <c r="AB110" s="188" t="s">
        <v>278</v>
      </c>
      <c r="AE110" s="183">
        <f t="shared" si="5"/>
        <v>0.9786148433586449</v>
      </c>
      <c r="AF110" s="183">
        <f t="shared" si="5"/>
        <v>0.96877371073657026</v>
      </c>
      <c r="AG110" s="183">
        <f t="shared" si="6"/>
        <v>0.98420124202022319</v>
      </c>
      <c r="AH110" s="183">
        <f t="shared" si="7"/>
        <v>0.98895225706361145</v>
      </c>
    </row>
    <row r="111" spans="7:34" x14ac:dyDescent="0.25">
      <c r="G111" s="169">
        <v>3.2803337689951806</v>
      </c>
      <c r="H111" s="169">
        <v>3.6499808138947789</v>
      </c>
      <c r="I111" s="169">
        <v>6.1880158972791195</v>
      </c>
      <c r="J111" s="84">
        <v>0</v>
      </c>
      <c r="K111" s="167">
        <v>43.228000000000002</v>
      </c>
      <c r="L111" s="167">
        <v>146.21100000000001</v>
      </c>
      <c r="M111" s="167">
        <v>82.15</v>
      </c>
      <c r="N111" s="167">
        <v>60.320999999999998</v>
      </c>
      <c r="O111" s="181">
        <v>2250</v>
      </c>
      <c r="P111" s="84">
        <v>3660</v>
      </c>
      <c r="Q111" s="181">
        <v>5470</v>
      </c>
      <c r="R111" s="181">
        <v>7650</v>
      </c>
      <c r="S111" s="182">
        <v>1.204</v>
      </c>
      <c r="T111" s="188" t="s">
        <v>256</v>
      </c>
      <c r="W111" s="182">
        <v>0.215</v>
      </c>
      <c r="X111" s="188" t="s">
        <v>268</v>
      </c>
      <c r="AA111" s="182">
        <v>1.4139999999999999</v>
      </c>
      <c r="AB111" s="188" t="s">
        <v>279</v>
      </c>
      <c r="AE111" s="183">
        <f t="shared" si="5"/>
        <v>0.98114971559740238</v>
      </c>
      <c r="AF111" s="183">
        <f t="shared" si="5"/>
        <v>0.96158620738577016</v>
      </c>
      <c r="AG111" s="183">
        <f t="shared" si="6"/>
        <v>0.98520393000909567</v>
      </c>
      <c r="AH111" s="183">
        <f t="shared" si="7"/>
        <v>0.99217659031316596</v>
      </c>
    </row>
    <row r="112" spans="7:34" x14ac:dyDescent="0.25">
      <c r="G112" s="169">
        <v>3.2272574761523889</v>
      </c>
      <c r="H112" s="169">
        <v>3.6990730081793393</v>
      </c>
      <c r="I112" s="169">
        <v>5.6450443289513901</v>
      </c>
      <c r="J112" s="84">
        <v>0</v>
      </c>
      <c r="K112" s="167">
        <v>37.125</v>
      </c>
      <c r="L112" s="167">
        <v>62.859000000000002</v>
      </c>
      <c r="M112" s="167">
        <v>75.227000000000004</v>
      </c>
      <c r="N112" s="167">
        <v>75.155000000000001</v>
      </c>
      <c r="O112" s="181">
        <v>2550</v>
      </c>
      <c r="P112" s="84">
        <v>3360</v>
      </c>
      <c r="Q112" s="181">
        <v>5669.9999999999991</v>
      </c>
      <c r="R112" s="181">
        <v>6770.0000000000009</v>
      </c>
      <c r="S112" s="182">
        <v>1.2649999999999999</v>
      </c>
      <c r="T112" s="84">
        <v>0.96199999999999997</v>
      </c>
      <c r="W112" s="182">
        <v>0.41499999999999998</v>
      </c>
      <c r="X112" s="84">
        <v>0.88200000000000001</v>
      </c>
      <c r="AA112" s="182">
        <v>1.67</v>
      </c>
      <c r="AB112" s="84">
        <v>1.839</v>
      </c>
      <c r="AE112" s="183">
        <f t="shared" si="5"/>
        <v>0.98565009421655314</v>
      </c>
      <c r="AF112" s="183">
        <f t="shared" si="5"/>
        <v>0.98163552749324468</v>
      </c>
      <c r="AG112" s="183">
        <f t="shared" si="6"/>
        <v>0.98690617446447293</v>
      </c>
      <c r="AH112" s="183">
        <f t="shared" si="7"/>
        <v>0.98902070150347221</v>
      </c>
    </row>
    <row r="113" spans="7:34" x14ac:dyDescent="0.25">
      <c r="G113" s="169">
        <v>3.2299933675360379</v>
      </c>
      <c r="H113" s="169">
        <v>3.8005937594668278</v>
      </c>
      <c r="I113" s="169">
        <v>5.8882726994802805</v>
      </c>
      <c r="J113" s="84">
        <v>0</v>
      </c>
      <c r="K113" s="167">
        <v>37.113999999999997</v>
      </c>
      <c r="L113" s="167">
        <v>47.606000000000002</v>
      </c>
      <c r="M113" s="167">
        <v>72.861000000000004</v>
      </c>
      <c r="N113" s="167">
        <v>66.706000000000003</v>
      </c>
      <c r="O113" s="181">
        <v>2550</v>
      </c>
      <c r="P113" s="84">
        <v>2920</v>
      </c>
      <c r="Q113" s="181">
        <v>5679.9999999999991</v>
      </c>
      <c r="R113" s="181">
        <v>7450</v>
      </c>
      <c r="S113" s="182">
        <v>1.335</v>
      </c>
      <c r="T113" s="84">
        <v>1.1020000000000001</v>
      </c>
      <c r="W113" s="182">
        <v>0.43</v>
      </c>
      <c r="X113" s="84">
        <v>0.96099999999999997</v>
      </c>
      <c r="AA113" s="182">
        <v>1.7589999999999999</v>
      </c>
      <c r="AB113" s="84">
        <v>2.0569999999999999</v>
      </c>
      <c r="AE113" s="183">
        <f t="shared" si="5"/>
        <v>0.98565428504503472</v>
      </c>
      <c r="AF113" s="183">
        <f t="shared" si="5"/>
        <v>0.98395811303791669</v>
      </c>
      <c r="AG113" s="183">
        <f t="shared" si="6"/>
        <v>0.98733482349043378</v>
      </c>
      <c r="AH113" s="183">
        <f t="shared" si="7"/>
        <v>0.99112563402107257</v>
      </c>
    </row>
    <row r="114" spans="7:34" x14ac:dyDescent="0.25">
      <c r="G114" s="169">
        <v>3.2108421278504951</v>
      </c>
      <c r="H114" s="169">
        <v>3.7905846713117235</v>
      </c>
      <c r="I114" s="169">
        <v>6.4383980434117998</v>
      </c>
      <c r="J114" s="84">
        <v>0</v>
      </c>
      <c r="K114" s="167">
        <v>47.59</v>
      </c>
      <c r="L114" s="167">
        <v>47.844999999999999</v>
      </c>
      <c r="M114" s="167">
        <v>74.25</v>
      </c>
      <c r="N114" s="167">
        <v>61.231999999999999</v>
      </c>
      <c r="O114" s="181">
        <v>2300</v>
      </c>
      <c r="P114" s="84">
        <v>2910</v>
      </c>
      <c r="Q114" s="181">
        <v>5820</v>
      </c>
      <c r="R114" s="181">
        <v>8570</v>
      </c>
      <c r="S114" s="182">
        <v>1.506</v>
      </c>
      <c r="T114" s="84">
        <v>1.302</v>
      </c>
      <c r="W114" s="182">
        <v>0.52700000000000002</v>
      </c>
      <c r="X114" s="84">
        <v>0.98899999999999999</v>
      </c>
      <c r="AA114" s="182">
        <v>2.0259999999999998</v>
      </c>
      <c r="AB114" s="84">
        <v>2.2810000000000001</v>
      </c>
      <c r="AE114" s="183">
        <f t="shared" si="5"/>
        <v>0.97972814673771824</v>
      </c>
      <c r="AF114" s="183">
        <f t="shared" si="5"/>
        <v>0.98382437213579488</v>
      </c>
      <c r="AG114" s="183">
        <f t="shared" si="6"/>
        <v>0.98740297747805061</v>
      </c>
      <c r="AH114" s="183">
        <f t="shared" si="7"/>
        <v>0.99290576362679162</v>
      </c>
    </row>
    <row r="115" spans="7:34" x14ac:dyDescent="0.25">
      <c r="G115" s="169">
        <v>3.1955211361020606</v>
      </c>
      <c r="H115" s="169">
        <v>4.3591962031707565</v>
      </c>
      <c r="I115" s="169">
        <v>6.6222500764292258</v>
      </c>
      <c r="J115" s="84">
        <v>0</v>
      </c>
      <c r="K115" s="167">
        <v>65.197999999999993</v>
      </c>
      <c r="L115" s="167">
        <v>59.917000000000002</v>
      </c>
      <c r="M115" s="167">
        <v>104.92400000000001</v>
      </c>
      <c r="N115" s="167">
        <v>66.448999999999998</v>
      </c>
      <c r="O115" s="181">
        <v>2140</v>
      </c>
      <c r="P115" s="84">
        <v>2819.9999999999995</v>
      </c>
      <c r="Q115" s="181">
        <v>6180</v>
      </c>
      <c r="R115" s="181">
        <v>8139.9999999999991</v>
      </c>
      <c r="S115" s="182">
        <v>1.496</v>
      </c>
      <c r="T115" s="84">
        <v>1.405</v>
      </c>
      <c r="W115" s="182">
        <v>0.57699999999999996</v>
      </c>
      <c r="X115" s="84">
        <v>0.97299999999999998</v>
      </c>
      <c r="AA115" s="182">
        <v>2.0619999999999998</v>
      </c>
      <c r="AB115" s="84">
        <v>2.3660000000000001</v>
      </c>
      <c r="AE115" s="183">
        <f t="shared" si="5"/>
        <v>0.97043440090186917</v>
      </c>
      <c r="AF115" s="183">
        <f t="shared" si="5"/>
        <v>0.97919488651929898</v>
      </c>
      <c r="AG115" s="183">
        <f t="shared" si="6"/>
        <v>0.98330544649386376</v>
      </c>
      <c r="AH115" s="183">
        <f t="shared" si="7"/>
        <v>0.99190283154138903</v>
      </c>
    </row>
    <row r="116" spans="7:34" x14ac:dyDescent="0.25">
      <c r="G116" s="169">
        <v>3.4948276534732639</v>
      </c>
      <c r="H116" s="169">
        <v>3.4521821670200947</v>
      </c>
      <c r="I116" s="169">
        <v>5.9204646896973392</v>
      </c>
      <c r="J116" s="84">
        <v>0</v>
      </c>
      <c r="K116" s="167">
        <v>66.644000000000005</v>
      </c>
      <c r="L116" s="167">
        <v>71.811999999999998</v>
      </c>
      <c r="M116" s="167">
        <v>152.35900000000001</v>
      </c>
      <c r="N116" s="167">
        <v>82.406000000000006</v>
      </c>
      <c r="O116" s="181">
        <v>2270</v>
      </c>
      <c r="P116" s="84">
        <v>2380</v>
      </c>
      <c r="Q116" s="181">
        <v>5970</v>
      </c>
      <c r="R116" s="181">
        <v>7730</v>
      </c>
      <c r="S116" s="182">
        <v>1.2729999999999999</v>
      </c>
      <c r="T116" s="84">
        <v>1.502</v>
      </c>
      <c r="W116" s="182">
        <v>0.58399999999999996</v>
      </c>
      <c r="X116" s="84">
        <v>0.97399999999999998</v>
      </c>
      <c r="AA116" s="182">
        <v>1.85</v>
      </c>
      <c r="AB116" s="84">
        <v>2.4649999999999999</v>
      </c>
      <c r="AE116" s="183">
        <f t="shared" si="5"/>
        <v>0.97147875328890487</v>
      </c>
      <c r="AF116" s="183">
        <f t="shared" si="5"/>
        <v>0.97071064176209276</v>
      </c>
      <c r="AG116" s="183">
        <f t="shared" si="6"/>
        <v>0.97511433093028355</v>
      </c>
      <c r="AH116" s="183">
        <f t="shared" si="7"/>
        <v>0.98945190508532199</v>
      </c>
    </row>
    <row r="117" spans="7:34" x14ac:dyDescent="0.25">
      <c r="G117" s="169">
        <v>3.98345785459298</v>
      </c>
      <c r="H117" s="169">
        <v>3.6876340502877913</v>
      </c>
      <c r="I117" s="169">
        <v>5.6107062060531936</v>
      </c>
      <c r="J117" s="84">
        <v>0</v>
      </c>
      <c r="K117" s="167">
        <v>90.495000000000005</v>
      </c>
      <c r="L117" s="167">
        <v>56.917999999999999</v>
      </c>
      <c r="M117" s="167">
        <v>133.35499999999999</v>
      </c>
      <c r="N117" s="167">
        <v>90.438000000000002</v>
      </c>
      <c r="O117" s="181">
        <v>2500</v>
      </c>
      <c r="P117" s="84">
        <v>2790.0000000000005</v>
      </c>
      <c r="Q117" s="181">
        <v>5810</v>
      </c>
      <c r="R117" s="181">
        <v>7980</v>
      </c>
      <c r="S117" s="182">
        <v>1.135</v>
      </c>
      <c r="T117" s="84">
        <v>1.6140000000000001</v>
      </c>
      <c r="W117" s="182">
        <v>0.65900000000000003</v>
      </c>
      <c r="X117" s="84">
        <v>1.024</v>
      </c>
      <c r="AA117" s="182">
        <v>1.7849999999999999</v>
      </c>
      <c r="AB117" s="84">
        <v>2.6280000000000001</v>
      </c>
      <c r="AE117" s="183">
        <f t="shared" si="5"/>
        <v>0.96506652203536392</v>
      </c>
      <c r="AF117" s="183">
        <f t="shared" si="5"/>
        <v>0.98000715159340734</v>
      </c>
      <c r="AG117" s="183">
        <f t="shared" si="6"/>
        <v>0.97756233642446067</v>
      </c>
      <c r="AH117" s="183">
        <f t="shared" si="7"/>
        <v>0.98879391676139505</v>
      </c>
    </row>
    <row r="118" spans="7:34" x14ac:dyDescent="0.25">
      <c r="G118" s="169">
        <v>3.6781323761777487</v>
      </c>
      <c r="H118" s="169">
        <v>3.9083106129455714</v>
      </c>
      <c r="I118" s="169">
        <v>6.1264934270865172</v>
      </c>
      <c r="J118" s="84">
        <v>0</v>
      </c>
      <c r="K118" s="167">
        <v>80.614000000000004</v>
      </c>
      <c r="L118" s="167">
        <v>47.136000000000003</v>
      </c>
      <c r="M118" s="167">
        <v>137.23500000000001</v>
      </c>
      <c r="N118" s="167">
        <v>77.703999999999994</v>
      </c>
      <c r="O118" s="181">
        <v>2930</v>
      </c>
      <c r="P118" s="84">
        <v>3190</v>
      </c>
      <c r="Q118" s="181">
        <v>5520.0000000000009</v>
      </c>
      <c r="R118" s="181">
        <v>9190</v>
      </c>
      <c r="S118" s="182">
        <v>1.0329999999999999</v>
      </c>
      <c r="T118" s="84">
        <v>1.605</v>
      </c>
      <c r="W118" s="182">
        <v>0.58199999999999996</v>
      </c>
      <c r="X118" s="84">
        <v>1.093</v>
      </c>
      <c r="AA118" s="182">
        <v>1.61</v>
      </c>
      <c r="AB118" s="84">
        <v>2.6880000000000002</v>
      </c>
      <c r="AE118" s="183">
        <f t="shared" si="5"/>
        <v>0.97322340226943738</v>
      </c>
      <c r="AF118" s="183">
        <f t="shared" si="5"/>
        <v>0.98543898062979129</v>
      </c>
      <c r="AG118" s="183">
        <f t="shared" si="6"/>
        <v>0.97574168299531494</v>
      </c>
      <c r="AH118" s="183">
        <f t="shared" si="7"/>
        <v>0.99161561482757765</v>
      </c>
    </row>
    <row r="119" spans="7:34" x14ac:dyDescent="0.25">
      <c r="G119" s="169">
        <v>3.6929061896494533</v>
      </c>
      <c r="H119" s="169">
        <v>4.1204079571846908</v>
      </c>
      <c r="I119" s="169">
        <v>6.5206664628553961</v>
      </c>
      <c r="J119" s="84">
        <v>0</v>
      </c>
      <c r="K119" s="167">
        <v>73.959000000000003</v>
      </c>
      <c r="L119" s="167">
        <v>66.534000000000006</v>
      </c>
      <c r="M119" s="167">
        <v>114.09099999999999</v>
      </c>
      <c r="N119" s="167">
        <v>143.27199999999999</v>
      </c>
      <c r="O119" s="181">
        <v>2930</v>
      </c>
      <c r="P119" s="84">
        <v>3290</v>
      </c>
      <c r="Q119" s="181">
        <v>5310</v>
      </c>
      <c r="R119" s="181">
        <v>10420</v>
      </c>
      <c r="S119" s="182">
        <v>0.52500000000000002</v>
      </c>
      <c r="T119" s="84">
        <v>1.429</v>
      </c>
      <c r="W119" s="182">
        <v>0.34300000000000003</v>
      </c>
      <c r="X119" s="84">
        <v>1.1160000000000001</v>
      </c>
      <c r="AA119" s="182">
        <v>0.85699999999999998</v>
      </c>
      <c r="AB119" s="84">
        <v>2.5350000000000001</v>
      </c>
      <c r="AE119" s="183">
        <f t="shared" si="5"/>
        <v>0.97537949086522158</v>
      </c>
      <c r="AF119" s="183">
        <f t="shared" si="5"/>
        <v>0.98017776670815782</v>
      </c>
      <c r="AG119" s="183">
        <f t="shared" si="6"/>
        <v>0.97896587649432865</v>
      </c>
      <c r="AH119" s="183">
        <f t="shared" si="7"/>
        <v>0.98643677830126875</v>
      </c>
    </row>
    <row r="120" spans="7:34" x14ac:dyDescent="0.25">
      <c r="G120" s="169">
        <v>3.828606402278445</v>
      </c>
      <c r="H120" s="169">
        <v>3.8782833484802581</v>
      </c>
      <c r="I120" s="169">
        <v>5.9111647814124115</v>
      </c>
      <c r="J120" s="84">
        <v>0</v>
      </c>
      <c r="K120" s="167">
        <v>92.433999999999997</v>
      </c>
      <c r="L120" s="167">
        <v>73.096999999999994</v>
      </c>
      <c r="M120" s="167">
        <v>96.088999999999999</v>
      </c>
      <c r="N120" s="167">
        <v>177.947</v>
      </c>
      <c r="O120" s="181">
        <v>2250</v>
      </c>
      <c r="P120" s="84">
        <v>3180</v>
      </c>
      <c r="Q120" s="181">
        <v>4970</v>
      </c>
      <c r="R120" s="181">
        <v>10230</v>
      </c>
      <c r="S120" s="187" t="s">
        <v>189</v>
      </c>
      <c r="T120" s="84">
        <v>1.3380000000000001</v>
      </c>
      <c r="W120" s="187" t="s">
        <v>200</v>
      </c>
      <c r="X120" s="84">
        <v>1.099</v>
      </c>
      <c r="AA120" s="187" t="s">
        <v>212</v>
      </c>
      <c r="AB120" s="84">
        <v>2.4260000000000002</v>
      </c>
      <c r="AE120" s="183">
        <f t="shared" si="5"/>
        <v>0.96053933643381195</v>
      </c>
      <c r="AF120" s="183">
        <f t="shared" si="5"/>
        <v>0.97753002753991036</v>
      </c>
      <c r="AG120" s="183">
        <f t="shared" si="6"/>
        <v>0.98103290329088177</v>
      </c>
      <c r="AH120" s="183">
        <f t="shared" si="7"/>
        <v>0.98290277611905597</v>
      </c>
    </row>
    <row r="121" spans="7:34" x14ac:dyDescent="0.25">
      <c r="G121" s="169">
        <v>3.9024754696369683</v>
      </c>
      <c r="H121" s="169">
        <v>3.8387236191053211</v>
      </c>
      <c r="I121" s="169">
        <v>5.9569489452766735</v>
      </c>
      <c r="J121" s="84">
        <v>0</v>
      </c>
      <c r="K121" s="167">
        <v>88.373000000000005</v>
      </c>
      <c r="L121" s="167">
        <v>51.741</v>
      </c>
      <c r="M121" s="167">
        <v>74.896000000000001</v>
      </c>
      <c r="N121" s="167">
        <v>118.077</v>
      </c>
      <c r="O121" s="181">
        <v>2270</v>
      </c>
      <c r="P121" s="84">
        <v>3469.9999999999995</v>
      </c>
      <c r="Q121" s="181">
        <v>4050.0000000000005</v>
      </c>
      <c r="R121" s="181">
        <v>9230</v>
      </c>
      <c r="S121" s="200" t="s">
        <v>873</v>
      </c>
      <c r="T121" s="84">
        <v>1.329</v>
      </c>
      <c r="W121" s="200" t="s">
        <v>873</v>
      </c>
      <c r="X121" s="84">
        <v>1.07</v>
      </c>
      <c r="AA121" s="200" t="s">
        <v>873</v>
      </c>
      <c r="AB121" s="84">
        <v>2.39</v>
      </c>
      <c r="AE121" s="183">
        <f t="shared" si="5"/>
        <v>0.96252798009475171</v>
      </c>
      <c r="AF121" s="183">
        <f t="shared" si="5"/>
        <v>0.98530811891050474</v>
      </c>
      <c r="AG121" s="183">
        <f t="shared" si="6"/>
        <v>0.98184293616129958</v>
      </c>
      <c r="AH121" s="183">
        <f t="shared" si="7"/>
        <v>0.98736884602041686</v>
      </c>
    </row>
    <row r="122" spans="7:34" x14ac:dyDescent="0.25">
      <c r="G122" s="169">
        <v>4.0266849384546344</v>
      </c>
      <c r="H122" s="169">
        <v>3.9040210037362413</v>
      </c>
      <c r="I122" s="169">
        <v>5.7201589727911948</v>
      </c>
      <c r="J122" s="84">
        <v>0</v>
      </c>
      <c r="K122" s="167">
        <v>104.244</v>
      </c>
      <c r="L122" s="167">
        <v>65.405000000000001</v>
      </c>
      <c r="M122" s="167">
        <v>93.465999999999994</v>
      </c>
      <c r="N122" s="167">
        <v>95.055999999999997</v>
      </c>
      <c r="O122" s="181">
        <v>2510</v>
      </c>
      <c r="P122" s="84">
        <v>3320</v>
      </c>
      <c r="Q122" s="181">
        <v>3220</v>
      </c>
      <c r="R122" s="181">
        <v>8650</v>
      </c>
      <c r="S122" s="201">
        <f>AVERAGE(S110:S120)</f>
        <v>1.1968888888888887</v>
      </c>
      <c r="T122" s="84">
        <v>1.2869999999999999</v>
      </c>
      <c r="W122" s="201">
        <f>AVERAGE(W110:W120)</f>
        <v>0.48133333333333334</v>
      </c>
      <c r="X122" s="84">
        <v>1.054</v>
      </c>
      <c r="AA122" s="201">
        <f>AVERAGE(AA110:AA120)</f>
        <v>1.670333333333333</v>
      </c>
      <c r="AB122" s="84">
        <v>2.3359999999999999</v>
      </c>
      <c r="AE122" s="183">
        <f t="shared" si="5"/>
        <v>0.96012460963857993</v>
      </c>
      <c r="AF122" s="183">
        <f t="shared" si="5"/>
        <v>0.98068030265211981</v>
      </c>
      <c r="AG122" s="183">
        <f t="shared" si="6"/>
        <v>0.97179207512616705</v>
      </c>
      <c r="AH122" s="183">
        <f t="shared" si="7"/>
        <v>0.98913031546052987</v>
      </c>
    </row>
    <row r="123" spans="7:34" x14ac:dyDescent="0.25">
      <c r="G123" s="169">
        <v>4.0108167684294704</v>
      </c>
      <c r="H123" s="169">
        <v>2.692444713723114</v>
      </c>
      <c r="I123" s="184" t="s">
        <v>117</v>
      </c>
      <c r="J123" s="84">
        <v>0</v>
      </c>
      <c r="K123" s="167">
        <v>109.88500000000001</v>
      </c>
      <c r="L123" s="167">
        <v>64.766999999999996</v>
      </c>
      <c r="M123" s="185" t="s">
        <v>110</v>
      </c>
      <c r="N123" s="167">
        <v>107.408</v>
      </c>
      <c r="O123" s="181">
        <v>2270</v>
      </c>
      <c r="P123" s="84">
        <v>2460</v>
      </c>
      <c r="Q123" s="186" t="s">
        <v>107</v>
      </c>
      <c r="R123" s="181">
        <v>8400</v>
      </c>
      <c r="S123" s="182" t="s">
        <v>53</v>
      </c>
      <c r="T123" s="84">
        <v>1.252</v>
      </c>
      <c r="W123" s="182" t="s">
        <v>53</v>
      </c>
      <c r="X123" s="84">
        <v>1.0740000000000001</v>
      </c>
      <c r="AA123" s="182" t="s">
        <v>53</v>
      </c>
      <c r="AB123" s="84">
        <v>2.319</v>
      </c>
      <c r="AE123" s="183">
        <f t="shared" si="5"/>
        <v>0.95382760091348939</v>
      </c>
      <c r="AF123" s="183">
        <f t="shared" si="5"/>
        <v>0.97434733581356225</v>
      </c>
      <c r="AG123" s="183" t="s">
        <v>87</v>
      </c>
      <c r="AH123" s="183">
        <f t="shared" si="7"/>
        <v>0.98737476796692958</v>
      </c>
    </row>
    <row r="124" spans="7:34" x14ac:dyDescent="0.25">
      <c r="G124" s="169">
        <v>1.9140296120008575</v>
      </c>
      <c r="H124" s="184" t="s">
        <v>217</v>
      </c>
      <c r="I124" s="169" t="s">
        <v>91</v>
      </c>
      <c r="J124" s="84">
        <v>0</v>
      </c>
      <c r="K124" s="167">
        <v>80.149000000000001</v>
      </c>
      <c r="L124" s="185" t="s">
        <v>227</v>
      </c>
      <c r="M124" s="167" t="s">
        <v>91</v>
      </c>
      <c r="N124" s="185" t="s">
        <v>61</v>
      </c>
      <c r="O124" s="181">
        <v>1250</v>
      </c>
      <c r="P124" s="84" t="s">
        <v>237</v>
      </c>
      <c r="Q124" s="167" t="s">
        <v>91</v>
      </c>
      <c r="R124" s="186" t="s">
        <v>69</v>
      </c>
      <c r="S124" s="189">
        <f>AVERAGE(S23,S73,S88,S108,S122)</f>
        <v>1.2721075613275612</v>
      </c>
      <c r="T124" s="84">
        <v>1.3440000000000001</v>
      </c>
      <c r="W124" s="189">
        <f>AVERAGE(W23,W73,W88,W108,W122)</f>
        <v>0.77812000000000003</v>
      </c>
      <c r="X124" s="84">
        <v>1.07</v>
      </c>
      <c r="AA124" s="189">
        <f>AVERAGE(AA23,AA73,AA88,AA108,AA122)</f>
        <v>2.0410429004329007</v>
      </c>
      <c r="AB124" s="84">
        <v>2.4039999999999999</v>
      </c>
      <c r="AE124" s="183">
        <f t="shared" si="5"/>
        <v>0.93974434443058641</v>
      </c>
      <c r="AF124" s="183" t="s">
        <v>87</v>
      </c>
      <c r="AG124" s="183" t="s">
        <v>91</v>
      </c>
      <c r="AH124" s="183" t="s">
        <v>87</v>
      </c>
    </row>
    <row r="125" spans="7:34" x14ac:dyDescent="0.25">
      <c r="G125" s="184" t="s">
        <v>142</v>
      </c>
      <c r="H125" s="166">
        <v>43236</v>
      </c>
      <c r="I125" s="184" t="s">
        <v>118</v>
      </c>
      <c r="J125" s="84">
        <v>0</v>
      </c>
      <c r="K125" s="185" t="s">
        <v>154</v>
      </c>
      <c r="L125" s="166">
        <v>43236</v>
      </c>
      <c r="M125" s="185" t="s">
        <v>95</v>
      </c>
      <c r="N125" s="185" t="s">
        <v>60</v>
      </c>
      <c r="O125" s="186" t="s">
        <v>166</v>
      </c>
      <c r="P125" s="166">
        <v>43236</v>
      </c>
      <c r="Q125" s="186" t="s">
        <v>106</v>
      </c>
      <c r="R125" s="186" t="s">
        <v>68</v>
      </c>
      <c r="S125" s="182" t="s">
        <v>54</v>
      </c>
      <c r="T125" s="84">
        <v>1.32</v>
      </c>
      <c r="W125" s="182" t="s">
        <v>54</v>
      </c>
      <c r="X125" s="84">
        <v>1.0309999999999999</v>
      </c>
      <c r="AA125" s="182" t="s">
        <v>54</v>
      </c>
      <c r="AB125" s="84">
        <v>2.3420000000000001</v>
      </c>
      <c r="AE125" s="183" t="s">
        <v>87</v>
      </c>
      <c r="AF125" s="166">
        <v>43236</v>
      </c>
      <c r="AG125" s="183" t="s">
        <v>87</v>
      </c>
      <c r="AH125" s="183" t="s">
        <v>87</v>
      </c>
    </row>
    <row r="126" spans="7:34" x14ac:dyDescent="0.25">
      <c r="G126" s="166">
        <v>43262</v>
      </c>
      <c r="H126" s="184" t="s">
        <v>224</v>
      </c>
      <c r="I126" s="169">
        <v>6.6645391436168282</v>
      </c>
      <c r="J126" s="84" t="s">
        <v>51</v>
      </c>
      <c r="K126" s="166">
        <v>43262</v>
      </c>
      <c r="L126" s="185" t="s">
        <v>228</v>
      </c>
      <c r="M126" s="167">
        <v>353.67200000000003</v>
      </c>
      <c r="N126" s="167" t="s">
        <v>51</v>
      </c>
      <c r="O126" s="166">
        <v>43262</v>
      </c>
      <c r="P126" s="84" t="s">
        <v>238</v>
      </c>
      <c r="Q126" s="181">
        <v>6640</v>
      </c>
      <c r="R126" s="181" t="s">
        <v>51</v>
      </c>
      <c r="S126" s="189">
        <f>STDEV(S23,S73,S88,S108,S122)/SQRT(COUNT(S23,S73,S88,S108,S122))</f>
        <v>0.16132662660153868</v>
      </c>
      <c r="T126" s="84">
        <v>1.1399999999999999</v>
      </c>
      <c r="W126" s="189">
        <f>STDEV(W23,W73,W88,W108,W122)/SQRT(COUNT(W23,W73,W88,W108,W122))</f>
        <v>8.6660316818663499E-2</v>
      </c>
      <c r="X126" s="84">
        <v>0.97799999999999998</v>
      </c>
      <c r="AA126" s="189">
        <f>STDEV(AA23,AA73,AA88,AA108,AA122)/SQRT(COUNT(AA23,AA73,AA88,AA108,AA122))</f>
        <v>0.21647879522985597</v>
      </c>
      <c r="AB126" s="84">
        <v>2.1110000000000002</v>
      </c>
      <c r="AE126" s="166">
        <v>43262</v>
      </c>
      <c r="AF126" s="183" t="s">
        <v>87</v>
      </c>
      <c r="AG126" s="183">
        <f t="shared" si="6"/>
        <v>0.9494297130320094</v>
      </c>
      <c r="AH126" s="183" t="s">
        <v>51</v>
      </c>
    </row>
    <row r="127" spans="7:34" x14ac:dyDescent="0.25">
      <c r="G127" s="184" t="s">
        <v>143</v>
      </c>
      <c r="H127" s="169">
        <v>6.8327391982231838</v>
      </c>
      <c r="I127" s="169">
        <v>6.3794891538433776</v>
      </c>
      <c r="J127" s="84">
        <v>0</v>
      </c>
      <c r="K127" s="185" t="s">
        <v>155</v>
      </c>
      <c r="L127" s="167">
        <v>210.524</v>
      </c>
      <c r="M127" s="167">
        <v>140.077</v>
      </c>
      <c r="N127" s="185" t="s">
        <v>59</v>
      </c>
      <c r="O127" s="181" t="s">
        <v>167</v>
      </c>
      <c r="P127" s="84">
        <v>4440</v>
      </c>
      <c r="Q127" s="181">
        <v>6170</v>
      </c>
      <c r="R127" s="186" t="s">
        <v>67</v>
      </c>
      <c r="S127" s="190" t="s">
        <v>75</v>
      </c>
      <c r="T127" s="188" t="s">
        <v>257</v>
      </c>
      <c r="W127" s="190" t="s">
        <v>75</v>
      </c>
      <c r="X127" s="188" t="s">
        <v>265</v>
      </c>
      <c r="AA127" s="190" t="s">
        <v>75</v>
      </c>
      <c r="AB127" s="188" t="s">
        <v>280</v>
      </c>
      <c r="AE127" s="183" t="s">
        <v>87</v>
      </c>
      <c r="AF127" s="183">
        <f t="shared" ref="AF127:AF190" si="8">P127/(P127+L127)</f>
        <v>0.95473112277240146</v>
      </c>
      <c r="AG127" s="183">
        <f t="shared" si="6"/>
        <v>0.9778010632833799</v>
      </c>
      <c r="AH127" s="183" t="s">
        <v>87</v>
      </c>
    </row>
    <row r="128" spans="7:34" x14ac:dyDescent="0.25">
      <c r="G128" s="169">
        <v>3.0431931476953866</v>
      </c>
      <c r="H128" s="169">
        <v>6.8341628338515248</v>
      </c>
      <c r="I128" s="169">
        <v>5.7383026336369216</v>
      </c>
      <c r="J128" s="84">
        <v>0</v>
      </c>
      <c r="K128" s="167">
        <v>34.124000000000002</v>
      </c>
      <c r="L128" s="167">
        <v>294.40199999999999</v>
      </c>
      <c r="M128" s="167">
        <v>105.511</v>
      </c>
      <c r="N128" s="167">
        <v>171.511</v>
      </c>
      <c r="O128" s="186">
        <v>3120</v>
      </c>
      <c r="P128" s="84">
        <v>5470</v>
      </c>
      <c r="Q128" s="181">
        <v>7050</v>
      </c>
      <c r="R128" s="181">
        <v>5960</v>
      </c>
      <c r="T128" s="188" t="s">
        <v>258</v>
      </c>
      <c r="X128" s="188" t="s">
        <v>269</v>
      </c>
      <c r="AB128" s="188" t="s">
        <v>281</v>
      </c>
      <c r="AE128" s="183">
        <f>O128/(O128+K128)</f>
        <v>0.98918114823640424</v>
      </c>
      <c r="AF128" s="183">
        <f t="shared" si="8"/>
        <v>0.94892757305961661</v>
      </c>
      <c r="AG128" s="183">
        <f t="shared" si="6"/>
        <v>0.98525458209763073</v>
      </c>
      <c r="AH128" s="183">
        <f t="shared" ref="AH128:AH191" si="9">R128/(R128+N128)</f>
        <v>0.97202793895338357</v>
      </c>
    </row>
    <row r="129" spans="7:34" x14ac:dyDescent="0.25">
      <c r="G129" s="169">
        <v>2.7905774248067856</v>
      </c>
      <c r="H129" s="169">
        <v>5.5350953229902569</v>
      </c>
      <c r="I129" s="169">
        <v>5.8931446033904011</v>
      </c>
      <c r="J129" s="84">
        <v>0</v>
      </c>
      <c r="K129" s="167">
        <v>35.5</v>
      </c>
      <c r="L129" s="167">
        <v>269.39600000000002</v>
      </c>
      <c r="M129" s="167">
        <v>122.699</v>
      </c>
      <c r="N129" s="167">
        <v>144.203</v>
      </c>
      <c r="O129" s="181">
        <v>2819.9999999999995</v>
      </c>
      <c r="P129" s="84">
        <v>5550.0000000000009</v>
      </c>
      <c r="Q129" s="181">
        <v>6430</v>
      </c>
      <c r="R129" s="181">
        <v>6560</v>
      </c>
      <c r="T129" s="200" t="s">
        <v>877</v>
      </c>
      <c r="X129" s="200" t="s">
        <v>877</v>
      </c>
      <c r="AB129" s="200" t="s">
        <v>877</v>
      </c>
      <c r="AE129" s="183">
        <f t="shared" ref="AE129:AF191" si="10">O129/(O129+K129)</f>
        <v>0.9875678515146209</v>
      </c>
      <c r="AF129" s="183">
        <f t="shared" si="8"/>
        <v>0.95370722322385348</v>
      </c>
      <c r="AG129" s="183">
        <f t="shared" si="6"/>
        <v>0.98127504406962696</v>
      </c>
      <c r="AH129" s="183">
        <f t="shared" si="9"/>
        <v>0.97849065727872497</v>
      </c>
    </row>
    <row r="130" spans="7:34" x14ac:dyDescent="0.25">
      <c r="G130" s="169">
        <v>2.4254257256780916</v>
      </c>
      <c r="H130" s="169">
        <v>4.9514047153703995</v>
      </c>
      <c r="I130" s="169">
        <v>5.8980713933371032</v>
      </c>
      <c r="J130" s="84">
        <v>0</v>
      </c>
      <c r="K130" s="167">
        <v>37.776000000000003</v>
      </c>
      <c r="L130" s="167">
        <v>143.404</v>
      </c>
      <c r="M130" s="167">
        <v>133.59399999999999</v>
      </c>
      <c r="N130" s="167">
        <v>148.06100000000001</v>
      </c>
      <c r="O130" s="181">
        <v>2760.0000000000005</v>
      </c>
      <c r="P130" s="84">
        <v>4940</v>
      </c>
      <c r="Q130" s="181">
        <v>7310</v>
      </c>
      <c r="R130" s="181">
        <v>8080.0000000000009</v>
      </c>
      <c r="T130" s="201">
        <f>AVERAGE(T110:T128)</f>
        <v>1.3287333333333333</v>
      </c>
      <c r="X130" s="201">
        <f>AVERAGE(X110:X128)</f>
        <v>1.0258666666666667</v>
      </c>
      <c r="AB130" s="201">
        <f>AVERAGE(AB110:AB128)</f>
        <v>2.3457999999999992</v>
      </c>
      <c r="AE130" s="183">
        <f t="shared" si="10"/>
        <v>0.98649784686122122</v>
      </c>
      <c r="AF130" s="183">
        <f t="shared" si="8"/>
        <v>0.97178976921763438</v>
      </c>
      <c r="AG130" s="183">
        <f t="shared" si="6"/>
        <v>0.9820524870109788</v>
      </c>
      <c r="AH130" s="183">
        <f t="shared" si="9"/>
        <v>0.9820053594643986</v>
      </c>
    </row>
    <row r="131" spans="7:34" x14ac:dyDescent="0.25">
      <c r="G131" s="169">
        <v>2.4970395287399691</v>
      </c>
      <c r="H131" s="169">
        <v>4.897306561493437</v>
      </c>
      <c r="I131" s="169">
        <v>6.0493942274143686</v>
      </c>
      <c r="J131" s="84">
        <v>0</v>
      </c>
      <c r="K131" s="167">
        <v>42.040999999999997</v>
      </c>
      <c r="L131" s="167">
        <v>128.726</v>
      </c>
      <c r="M131" s="167">
        <v>117.285</v>
      </c>
      <c r="N131" s="167">
        <v>182.53100000000001</v>
      </c>
      <c r="O131" s="181">
        <v>2910</v>
      </c>
      <c r="P131" s="84">
        <v>4200</v>
      </c>
      <c r="Q131" s="181">
        <v>7030</v>
      </c>
      <c r="R131" s="181">
        <v>8810</v>
      </c>
      <c r="T131" s="182" t="s">
        <v>53</v>
      </c>
      <c r="X131" s="182" t="s">
        <v>53</v>
      </c>
      <c r="AB131" s="182" t="s">
        <v>53</v>
      </c>
      <c r="AE131" s="183">
        <f t="shared" si="10"/>
        <v>0.9857586666309851</v>
      </c>
      <c r="AF131" s="183">
        <f t="shared" si="8"/>
        <v>0.97026238204959159</v>
      </c>
      <c r="AG131" s="183">
        <f t="shared" si="6"/>
        <v>0.9835902723901454</v>
      </c>
      <c r="AH131" s="183">
        <f t="shared" si="9"/>
        <v>0.9797019326372074</v>
      </c>
    </row>
    <row r="132" spans="7:34" x14ac:dyDescent="0.25">
      <c r="G132" s="169">
        <v>2.88658713880183</v>
      </c>
      <c r="H132" s="169">
        <v>4.0623442654713733</v>
      </c>
      <c r="I132" s="169">
        <v>6.0008301550825944</v>
      </c>
      <c r="J132" s="84">
        <v>0</v>
      </c>
      <c r="K132" s="167">
        <v>43.517000000000003</v>
      </c>
      <c r="L132" s="167">
        <v>118.172</v>
      </c>
      <c r="M132" s="167">
        <v>99.649000000000001</v>
      </c>
      <c r="N132" s="167">
        <v>244.97900000000001</v>
      </c>
      <c r="O132" s="181">
        <v>3050</v>
      </c>
      <c r="P132" s="84">
        <v>3780</v>
      </c>
      <c r="Q132" s="181">
        <v>7860</v>
      </c>
      <c r="R132" s="181">
        <v>9080</v>
      </c>
      <c r="T132" s="189">
        <f>AVERAGE(T23,T62,T76,T108,T130)</f>
        <v>1.3789476688453157</v>
      </c>
      <c r="X132" s="189">
        <f>AVERAGE(X23,X62,X76,X108,X130)</f>
        <v>0.89764400871459693</v>
      </c>
      <c r="AB132" s="189">
        <f>AVERAGE(AB23,AB62,AB76,AB108,AB130)</f>
        <v>2.2666947712418297</v>
      </c>
      <c r="AE132" s="183">
        <f t="shared" si="10"/>
        <v>0.98593283954799671</v>
      </c>
      <c r="AF132" s="183">
        <f t="shared" si="8"/>
        <v>0.96968527812523408</v>
      </c>
      <c r="AG132" s="183">
        <f t="shared" si="6"/>
        <v>0.98748072936381992</v>
      </c>
      <c r="AH132" s="183">
        <f t="shared" si="9"/>
        <v>0.97372873440251184</v>
      </c>
    </row>
    <row r="133" spans="7:34" x14ac:dyDescent="0.25">
      <c r="G133" s="169">
        <v>2.8535346143117324</v>
      </c>
      <c r="H133" s="169">
        <v>3.9285225164073081</v>
      </c>
      <c r="I133" s="169">
        <v>6.3963810050892107</v>
      </c>
      <c r="J133" s="84">
        <v>0</v>
      </c>
      <c r="K133" s="167">
        <v>43.088000000000001</v>
      </c>
      <c r="L133" s="167">
        <v>98.322999999999993</v>
      </c>
      <c r="M133" s="167">
        <v>208.92099999999999</v>
      </c>
      <c r="N133" s="167">
        <v>228.10300000000001</v>
      </c>
      <c r="O133" s="181">
        <v>3120</v>
      </c>
      <c r="P133" s="84">
        <v>3770</v>
      </c>
      <c r="Q133" s="181">
        <v>8550</v>
      </c>
      <c r="R133" s="181">
        <v>8680</v>
      </c>
      <c r="T133" s="182" t="s">
        <v>54</v>
      </c>
      <c r="X133" s="182" t="s">
        <v>54</v>
      </c>
      <c r="AB133" s="182" t="s">
        <v>54</v>
      </c>
      <c r="AE133" s="183">
        <f t="shared" si="10"/>
        <v>0.98637786871563482</v>
      </c>
      <c r="AF133" s="183">
        <f t="shared" si="8"/>
        <v>0.9745825258128652</v>
      </c>
      <c r="AG133" s="183">
        <f t="shared" si="6"/>
        <v>0.97614763279632266</v>
      </c>
      <c r="AH133" s="183">
        <f t="shared" si="9"/>
        <v>0.97439376262263699</v>
      </c>
    </row>
    <row r="134" spans="7:34" x14ac:dyDescent="0.25">
      <c r="G134" s="169">
        <v>3.1061503372003338</v>
      </c>
      <c r="H134" s="169">
        <v>3.8324271114942832</v>
      </c>
      <c r="I134" s="169">
        <v>6.4393144603390384</v>
      </c>
      <c r="J134" s="84">
        <v>0</v>
      </c>
      <c r="K134" s="167">
        <v>56.494999999999997</v>
      </c>
      <c r="L134" s="167">
        <v>89.004000000000005</v>
      </c>
      <c r="M134" s="167">
        <v>368.05700000000002</v>
      </c>
      <c r="N134" s="167">
        <v>210.55</v>
      </c>
      <c r="O134" s="181">
        <v>3210</v>
      </c>
      <c r="P134" s="84">
        <v>3940</v>
      </c>
      <c r="Q134" s="181">
        <v>8510</v>
      </c>
      <c r="R134" s="181">
        <v>8090.0000000000009</v>
      </c>
      <c r="T134" s="189">
        <f>STDEV(T23,T62,T76,T108,T130)/SQRT(COUNT(T23,T62,T76,T108,T130))</f>
        <v>0.12908338656179688</v>
      </c>
      <c r="X134" s="189">
        <f>STDEV(X23,X62,X76,X108,X130)/SQRT(COUNT(X23,X62,X76,X108,X130))</f>
        <v>5.6628251118038E-2</v>
      </c>
      <c r="AB134" s="189">
        <f>STDEV(AB23,AB62,AB76,AB108,AB130)/SQRT(COUNT(AB23,AB62,AB76,AB108,AB130))</f>
        <v>0.17306652434451605</v>
      </c>
      <c r="AE134" s="183">
        <f t="shared" si="10"/>
        <v>0.98270470335941129</v>
      </c>
      <c r="AF134" s="183">
        <f t="shared" si="8"/>
        <v>0.97790918053196274</v>
      </c>
      <c r="AG134" s="183">
        <f t="shared" si="6"/>
        <v>0.95854306860160954</v>
      </c>
      <c r="AH134" s="183">
        <f t="shared" si="9"/>
        <v>0.97463421098601899</v>
      </c>
    </row>
    <row r="135" spans="7:34" x14ac:dyDescent="0.25">
      <c r="G135" s="169">
        <v>3.6373516236483256</v>
      </c>
      <c r="H135" s="169">
        <v>3.8359862005651357</v>
      </c>
      <c r="I135" s="169">
        <v>5.8621762094397054</v>
      </c>
      <c r="J135" s="84">
        <v>0</v>
      </c>
      <c r="K135" s="167">
        <v>97.114999999999995</v>
      </c>
      <c r="L135" s="167">
        <v>80.715999999999994</v>
      </c>
      <c r="M135" s="167">
        <v>274.92899999999997</v>
      </c>
      <c r="N135" s="167">
        <v>187.977</v>
      </c>
      <c r="O135" s="181">
        <v>3260</v>
      </c>
      <c r="P135" s="84">
        <v>4000</v>
      </c>
      <c r="Q135" s="181">
        <v>7800</v>
      </c>
      <c r="R135" s="181">
        <v>7760</v>
      </c>
      <c r="T135" s="190" t="s">
        <v>75</v>
      </c>
      <c r="X135" s="190" t="s">
        <v>75</v>
      </c>
      <c r="AB135" s="190" t="s">
        <v>75</v>
      </c>
      <c r="AE135" s="183">
        <f t="shared" si="10"/>
        <v>0.97107188761779095</v>
      </c>
      <c r="AF135" s="183">
        <f t="shared" si="8"/>
        <v>0.98022013783855577</v>
      </c>
      <c r="AG135" s="183">
        <f t="shared" ref="AG135:AG198" si="11">Q135/(Q135+M135)</f>
        <v>0.96595276565280019</v>
      </c>
      <c r="AH135" s="183">
        <f t="shared" si="9"/>
        <v>0.97634907599757781</v>
      </c>
    </row>
    <row r="136" spans="7:34" x14ac:dyDescent="0.25">
      <c r="G136" s="169">
        <v>5.3080780401358627</v>
      </c>
      <c r="H136" s="169">
        <v>3.8794070872295396</v>
      </c>
      <c r="I136" s="169">
        <v>5.4082077072079118</v>
      </c>
      <c r="J136" s="84">
        <v>0</v>
      </c>
      <c r="K136" s="167">
        <v>161.261</v>
      </c>
      <c r="L136" s="167">
        <v>67.201999999999998</v>
      </c>
      <c r="M136" s="167">
        <v>159.309</v>
      </c>
      <c r="N136" s="167">
        <v>149.16</v>
      </c>
      <c r="O136" s="181">
        <v>4010.0000000000005</v>
      </c>
      <c r="P136" s="84">
        <v>4100</v>
      </c>
      <c r="Q136" s="181">
        <v>6370</v>
      </c>
      <c r="R136" s="181">
        <v>7510</v>
      </c>
      <c r="AE136" s="183">
        <f t="shared" si="10"/>
        <v>0.96133998807554844</v>
      </c>
      <c r="AF136" s="183">
        <f t="shared" si="8"/>
        <v>0.98387359192090995</v>
      </c>
      <c r="AG136" s="183">
        <f t="shared" si="11"/>
        <v>0.97560094031389843</v>
      </c>
      <c r="AH136" s="183">
        <f t="shared" si="9"/>
        <v>0.98052527953457036</v>
      </c>
    </row>
    <row r="137" spans="7:34" x14ac:dyDescent="0.25">
      <c r="G137" s="169">
        <v>4.5848573256977811</v>
      </c>
      <c r="H137" s="169">
        <v>4.026041556948674</v>
      </c>
      <c r="I137" s="169">
        <v>5.2871494399460994</v>
      </c>
      <c r="J137" s="84">
        <v>0</v>
      </c>
      <c r="K137" s="167">
        <v>118.017</v>
      </c>
      <c r="L137" s="167">
        <v>60.780999999999999</v>
      </c>
      <c r="M137" s="167">
        <v>145.14699999999999</v>
      </c>
      <c r="N137" s="167">
        <v>157.31399999999999</v>
      </c>
      <c r="O137" s="181">
        <v>3800</v>
      </c>
      <c r="P137" s="84">
        <v>4450</v>
      </c>
      <c r="Q137" s="181">
        <v>7170</v>
      </c>
      <c r="R137" s="181">
        <v>8340</v>
      </c>
      <c r="T137" s="182"/>
      <c r="AE137" s="183">
        <f t="shared" si="10"/>
        <v>0.96987838490746725</v>
      </c>
      <c r="AF137" s="183">
        <f t="shared" si="8"/>
        <v>0.98652539327446842</v>
      </c>
      <c r="AG137" s="183">
        <f t="shared" si="11"/>
        <v>0.98015802006439512</v>
      </c>
      <c r="AH137" s="183">
        <f t="shared" si="9"/>
        <v>0.98148662036026912</v>
      </c>
    </row>
    <row r="138" spans="7:34" x14ac:dyDescent="0.25">
      <c r="G138" s="169">
        <v>3.9820422361879113</v>
      </c>
      <c r="H138" s="169">
        <v>3.6672853786067132</v>
      </c>
      <c r="I138" s="169">
        <v>5.9388933671812021</v>
      </c>
      <c r="J138" s="84">
        <v>0</v>
      </c>
      <c r="K138" s="167">
        <v>96.968000000000004</v>
      </c>
      <c r="L138" s="167">
        <v>56.94</v>
      </c>
      <c r="M138" s="167">
        <v>123.748</v>
      </c>
      <c r="N138" s="167">
        <v>194.20500000000001</v>
      </c>
      <c r="O138" s="181">
        <v>3350</v>
      </c>
      <c r="P138" s="84">
        <v>4660</v>
      </c>
      <c r="Q138" s="181">
        <v>7940</v>
      </c>
      <c r="R138" s="181">
        <v>8950</v>
      </c>
      <c r="T138" s="182"/>
      <c r="AE138" s="183">
        <f t="shared" si="10"/>
        <v>0.97186861032652472</v>
      </c>
      <c r="AF138" s="183">
        <f t="shared" si="8"/>
        <v>0.98792861473752058</v>
      </c>
      <c r="AG138" s="183">
        <f t="shared" si="11"/>
        <v>0.98465378630383793</v>
      </c>
      <c r="AH138" s="183">
        <f t="shared" si="9"/>
        <v>0.97876195907681418</v>
      </c>
    </row>
    <row r="139" spans="7:34" x14ac:dyDescent="0.25">
      <c r="G139" s="169">
        <v>3.2745608191260671</v>
      </c>
      <c r="H139" s="169">
        <v>4.1228487796758699</v>
      </c>
      <c r="I139" s="169">
        <v>6.2464658252824332</v>
      </c>
      <c r="J139" s="84">
        <v>0</v>
      </c>
      <c r="K139" s="167">
        <v>75.480999999999995</v>
      </c>
      <c r="L139" s="167">
        <v>69.691999999999993</v>
      </c>
      <c r="M139" s="167">
        <v>130.994</v>
      </c>
      <c r="N139" s="167">
        <v>147.874</v>
      </c>
      <c r="O139" s="181">
        <v>3430.0000000000005</v>
      </c>
      <c r="P139" s="84">
        <v>4630</v>
      </c>
      <c r="Q139" s="181">
        <v>8610</v>
      </c>
      <c r="R139" s="181">
        <v>8620</v>
      </c>
      <c r="AE139" s="183">
        <f t="shared" si="10"/>
        <v>0.97846771955118284</v>
      </c>
      <c r="AF139" s="183">
        <f t="shared" si="8"/>
        <v>0.98517094311712339</v>
      </c>
      <c r="AG139" s="183">
        <f t="shared" si="11"/>
        <v>0.98501383252293728</v>
      </c>
      <c r="AH139" s="183">
        <f t="shared" si="9"/>
        <v>0.9831345660304881</v>
      </c>
    </row>
    <row r="140" spans="7:34" x14ac:dyDescent="0.25">
      <c r="G140" s="169">
        <v>2.9881056068785576</v>
      </c>
      <c r="H140" s="169">
        <v>4.3299877635995028</v>
      </c>
      <c r="I140" s="169">
        <v>6.6532779094529388</v>
      </c>
      <c r="J140" s="84">
        <v>0</v>
      </c>
      <c r="K140" s="167">
        <v>67.325999999999993</v>
      </c>
      <c r="L140" s="167">
        <v>92.879000000000005</v>
      </c>
      <c r="M140" s="167">
        <v>267.51400000000001</v>
      </c>
      <c r="N140" s="167">
        <v>144.08500000000001</v>
      </c>
      <c r="O140" s="181">
        <v>3620</v>
      </c>
      <c r="P140" s="84">
        <v>5030</v>
      </c>
      <c r="Q140" s="181">
        <v>8570</v>
      </c>
      <c r="R140" s="181">
        <v>8100.0000000000009</v>
      </c>
      <c r="AE140" s="183">
        <f t="shared" si="10"/>
        <v>0.98174124012902575</v>
      </c>
      <c r="AF140" s="183">
        <f t="shared" si="8"/>
        <v>0.9818697650286099</v>
      </c>
      <c r="AG140" s="183">
        <f t="shared" si="11"/>
        <v>0.96972972263466861</v>
      </c>
      <c r="AH140" s="183">
        <f t="shared" si="9"/>
        <v>0.98252262076385677</v>
      </c>
    </row>
    <row r="141" spans="7:34" x14ac:dyDescent="0.25">
      <c r="G141" s="169">
        <v>3.040045288220139</v>
      </c>
      <c r="H141" s="169">
        <v>4.6666775897021768</v>
      </c>
      <c r="I141" s="169">
        <v>6.4020116221711563</v>
      </c>
      <c r="J141" s="84">
        <v>0</v>
      </c>
      <c r="K141" s="167">
        <v>54.301000000000002</v>
      </c>
      <c r="L141" s="167">
        <v>166.35900000000001</v>
      </c>
      <c r="M141" s="167">
        <v>432.45299999999997</v>
      </c>
      <c r="N141" s="167">
        <v>172.91</v>
      </c>
      <c r="O141" s="181">
        <v>3810</v>
      </c>
      <c r="P141" s="84">
        <v>5629.9999999999991</v>
      </c>
      <c r="Q141" s="181">
        <v>7780</v>
      </c>
      <c r="R141" s="181">
        <v>7770</v>
      </c>
      <c r="AE141" s="183">
        <f t="shared" si="10"/>
        <v>0.98594804079702902</v>
      </c>
      <c r="AF141" s="183">
        <f t="shared" si="8"/>
        <v>0.97129939674198917</v>
      </c>
      <c r="AG141" s="183">
        <f t="shared" si="11"/>
        <v>0.94734179909461891</v>
      </c>
      <c r="AH141" s="183">
        <f t="shared" si="9"/>
        <v>0.97823090026199466</v>
      </c>
    </row>
    <row r="142" spans="7:34" x14ac:dyDescent="0.25">
      <c r="G142" s="169">
        <v>3.0392583233513273</v>
      </c>
      <c r="H142" s="169">
        <v>4.1605751238269093</v>
      </c>
      <c r="I142" s="169">
        <v>5.4131344971546129</v>
      </c>
      <c r="J142" s="84">
        <v>0</v>
      </c>
      <c r="K142" s="167">
        <v>58.707999999999998</v>
      </c>
      <c r="L142" s="167">
        <v>145.61699999999999</v>
      </c>
      <c r="M142" s="167">
        <v>238.02799999999999</v>
      </c>
      <c r="N142" s="167">
        <v>164.06899999999999</v>
      </c>
      <c r="O142" s="181">
        <v>3780</v>
      </c>
      <c r="P142" s="84">
        <v>5380</v>
      </c>
      <c r="Q142" s="181">
        <v>7890</v>
      </c>
      <c r="R142" s="181">
        <v>7770</v>
      </c>
      <c r="AE142" s="183">
        <f t="shared" si="10"/>
        <v>0.98470631264477526</v>
      </c>
      <c r="AF142" s="183">
        <f t="shared" si="8"/>
        <v>0.97364692485925097</v>
      </c>
      <c r="AG142" s="183">
        <f t="shared" si="11"/>
        <v>0.97071515993793323</v>
      </c>
      <c r="AH142" s="183">
        <f t="shared" si="9"/>
        <v>0.97932095120423068</v>
      </c>
    </row>
    <row r="143" spans="7:34" x14ac:dyDescent="0.25">
      <c r="G143" s="169">
        <v>3.042406182826574</v>
      </c>
      <c r="H143" s="169">
        <v>4.0189233788069689</v>
      </c>
      <c r="I143" s="169">
        <v>6.3970848322244551</v>
      </c>
      <c r="J143" s="84">
        <v>0</v>
      </c>
      <c r="K143" s="167">
        <v>77.340999999999994</v>
      </c>
      <c r="L143" s="167">
        <v>114.621</v>
      </c>
      <c r="M143" s="167">
        <v>191.53299999999999</v>
      </c>
      <c r="N143" s="167">
        <v>214.35900000000001</v>
      </c>
      <c r="O143" s="181">
        <v>3740</v>
      </c>
      <c r="P143" s="84">
        <v>5330</v>
      </c>
      <c r="Q143" s="181">
        <v>7390</v>
      </c>
      <c r="R143" s="181">
        <v>10029.999999999998</v>
      </c>
      <c r="AE143" s="183">
        <f t="shared" si="10"/>
        <v>0.97973956217167923</v>
      </c>
      <c r="AF143" s="183">
        <f t="shared" si="8"/>
        <v>0.97894784595658724</v>
      </c>
      <c r="AG143" s="183">
        <f t="shared" si="11"/>
        <v>0.97473690347321573</v>
      </c>
      <c r="AH143" s="183">
        <f t="shared" si="9"/>
        <v>0.97907541116042496</v>
      </c>
    </row>
    <row r="144" spans="7:34" x14ac:dyDescent="0.25">
      <c r="G144" s="169">
        <v>3.145498580640925</v>
      </c>
      <c r="H144" s="169">
        <v>4.4460140673093038</v>
      </c>
      <c r="I144" s="169">
        <v>6.2499849609586482</v>
      </c>
      <c r="J144" s="84">
        <v>0</v>
      </c>
      <c r="K144" s="167">
        <v>98.742000000000004</v>
      </c>
      <c r="L144" s="167">
        <v>143.45599999999999</v>
      </c>
      <c r="M144" s="167">
        <v>285.07900000000001</v>
      </c>
      <c r="N144" s="167">
        <v>556.98099999999999</v>
      </c>
      <c r="O144" s="181">
        <v>3840</v>
      </c>
      <c r="P144" s="84">
        <v>5689.9999999999991</v>
      </c>
      <c r="Q144" s="181">
        <v>7750</v>
      </c>
      <c r="R144" s="181">
        <v>11370</v>
      </c>
      <c r="AE144" s="183">
        <f t="shared" si="10"/>
        <v>0.97493057427980812</v>
      </c>
      <c r="AF144" s="183">
        <f t="shared" si="8"/>
        <v>0.97540805999050983</v>
      </c>
      <c r="AG144" s="183">
        <f t="shared" si="11"/>
        <v>0.96452069730739431</v>
      </c>
      <c r="AH144" s="183">
        <f t="shared" si="9"/>
        <v>0.95330075565643979</v>
      </c>
    </row>
    <row r="145" spans="7:34" x14ac:dyDescent="0.25">
      <c r="G145" s="169">
        <v>3.2336386459478517</v>
      </c>
      <c r="H145" s="169">
        <v>5.0731255615935646</v>
      </c>
      <c r="I145" s="169">
        <v>5.7509715220712962</v>
      </c>
      <c r="J145" s="84">
        <v>0</v>
      </c>
      <c r="K145" s="167">
        <v>106.557</v>
      </c>
      <c r="L145" s="167">
        <v>171.63</v>
      </c>
      <c r="M145" s="167">
        <v>212.61099999999999</v>
      </c>
      <c r="N145" s="167">
        <v>405.49299999999999</v>
      </c>
      <c r="O145" s="181">
        <v>3810</v>
      </c>
      <c r="P145" s="84">
        <v>5380</v>
      </c>
      <c r="Q145" s="181">
        <v>8120.0000000000009</v>
      </c>
      <c r="R145" s="181">
        <v>10760</v>
      </c>
      <c r="AE145" s="183">
        <f t="shared" si="10"/>
        <v>0.97279319565628697</v>
      </c>
      <c r="AF145" s="183">
        <f t="shared" si="8"/>
        <v>0.96908475528808657</v>
      </c>
      <c r="AG145" s="183">
        <f t="shared" si="11"/>
        <v>0.97448446831371349</v>
      </c>
      <c r="AH145" s="183">
        <f t="shared" si="9"/>
        <v>0.9636833769901606</v>
      </c>
    </row>
    <row r="146" spans="7:34" x14ac:dyDescent="0.25">
      <c r="G146" s="169">
        <v>3.0730978127102362</v>
      </c>
      <c r="H146" s="169">
        <v>5.3770717682443925</v>
      </c>
      <c r="I146" s="169">
        <v>5.6721428829240708</v>
      </c>
      <c r="J146" s="84">
        <v>0</v>
      </c>
      <c r="K146" s="167">
        <v>109.881</v>
      </c>
      <c r="L146" s="167">
        <v>181.07300000000001</v>
      </c>
      <c r="M146" s="167">
        <v>257.34699999999998</v>
      </c>
      <c r="N146" s="167">
        <v>167.17699999999999</v>
      </c>
      <c r="O146" s="181">
        <v>3770</v>
      </c>
      <c r="P146" s="84">
        <v>4390</v>
      </c>
      <c r="Q146" s="181">
        <v>8450</v>
      </c>
      <c r="R146" s="181">
        <v>9000</v>
      </c>
      <c r="AE146" s="183">
        <f t="shared" si="10"/>
        <v>0.97167928603995846</v>
      </c>
      <c r="AF146" s="183">
        <f t="shared" si="8"/>
        <v>0.96038720011690903</v>
      </c>
      <c r="AG146" s="183">
        <f t="shared" si="11"/>
        <v>0.97044484387724528</v>
      </c>
      <c r="AH146" s="183">
        <f t="shared" si="9"/>
        <v>0.9817635243652435</v>
      </c>
    </row>
    <row r="147" spans="7:34" x14ac:dyDescent="0.25">
      <c r="G147" s="169">
        <v>3.544489769128528</v>
      </c>
      <c r="H147" s="169">
        <v>4.5876658123292442</v>
      </c>
      <c r="I147" s="169">
        <v>6.0719166957421464</v>
      </c>
      <c r="J147" s="84">
        <v>0</v>
      </c>
      <c r="K147" s="167">
        <v>129.00200000000001</v>
      </c>
      <c r="L147" s="167">
        <v>154.17099999999999</v>
      </c>
      <c r="M147" s="167">
        <v>354.858</v>
      </c>
      <c r="N147" s="167">
        <v>145.33199999999999</v>
      </c>
      <c r="O147" s="181">
        <v>3780</v>
      </c>
      <c r="P147" s="84">
        <v>3990</v>
      </c>
      <c r="Q147" s="181">
        <v>8750</v>
      </c>
      <c r="R147" s="181">
        <v>8690</v>
      </c>
      <c r="AE147" s="183">
        <f t="shared" si="10"/>
        <v>0.96699873778524548</v>
      </c>
      <c r="AF147" s="183">
        <f t="shared" si="8"/>
        <v>0.9627981084757361</v>
      </c>
      <c r="AG147" s="183">
        <f t="shared" si="11"/>
        <v>0.9610254218132781</v>
      </c>
      <c r="AH147" s="183">
        <f t="shared" si="9"/>
        <v>0.98355104256410508</v>
      </c>
    </row>
    <row r="148" spans="7:34" x14ac:dyDescent="0.25">
      <c r="G148" s="169">
        <v>3.9340373791903889</v>
      </c>
      <c r="H148" s="169">
        <v>4.7841275290403189</v>
      </c>
      <c r="I148" s="169">
        <v>7.0298254268079932</v>
      </c>
      <c r="J148" s="84">
        <v>0</v>
      </c>
      <c r="K148" s="167">
        <v>121.309</v>
      </c>
      <c r="L148" s="167">
        <v>111.93899999999999</v>
      </c>
      <c r="M148" s="167">
        <v>513.58600000000001</v>
      </c>
      <c r="N148" s="167">
        <v>153.97800000000001</v>
      </c>
      <c r="O148" s="181">
        <v>3980</v>
      </c>
      <c r="P148" s="84">
        <v>4360</v>
      </c>
      <c r="Q148" s="181">
        <v>6320</v>
      </c>
      <c r="R148" s="181">
        <v>8010</v>
      </c>
      <c r="AE148" s="183">
        <f t="shared" si="10"/>
        <v>0.97042188237950366</v>
      </c>
      <c r="AF148" s="183">
        <f t="shared" si="8"/>
        <v>0.97496857627083011</v>
      </c>
      <c r="AG148" s="183">
        <f t="shared" si="11"/>
        <v>0.92484385211512665</v>
      </c>
      <c r="AH148" s="183">
        <f t="shared" si="9"/>
        <v>0.981139341629779</v>
      </c>
    </row>
    <row r="149" spans="7:34" x14ac:dyDescent="0.25">
      <c r="G149" s="169">
        <v>3.6168905370592177</v>
      </c>
      <c r="H149" s="169">
        <v>6.2063395217530921</v>
      </c>
      <c r="I149" s="169">
        <v>5.8269848526775503</v>
      </c>
      <c r="J149" s="84">
        <v>0</v>
      </c>
      <c r="K149" s="167">
        <v>98.320999999999998</v>
      </c>
      <c r="L149" s="167">
        <v>138.16499999999999</v>
      </c>
      <c r="M149" s="167">
        <v>449.97199999999998</v>
      </c>
      <c r="N149" s="167">
        <v>154.14099999999999</v>
      </c>
      <c r="O149" s="181">
        <v>3640</v>
      </c>
      <c r="P149" s="84">
        <v>4760</v>
      </c>
      <c r="Q149" s="181">
        <v>7230</v>
      </c>
      <c r="R149" s="181">
        <v>7930</v>
      </c>
      <c r="AE149" s="183">
        <f t="shared" si="10"/>
        <v>0.97369915531598283</v>
      </c>
      <c r="AF149" s="183">
        <f t="shared" si="8"/>
        <v>0.97179249780274857</v>
      </c>
      <c r="AG149" s="183">
        <f t="shared" si="11"/>
        <v>0.94140968222279975</v>
      </c>
      <c r="AH149" s="183">
        <f t="shared" si="9"/>
        <v>0.98093291544519079</v>
      </c>
    </row>
    <row r="150" spans="7:34" x14ac:dyDescent="0.25">
      <c r="G150" s="169">
        <v>3.4406104064453653</v>
      </c>
      <c r="H150" s="169">
        <v>6.3543976271005675</v>
      </c>
      <c r="I150" s="169">
        <v>5.1520146299794263</v>
      </c>
      <c r="J150" s="84">
        <v>0</v>
      </c>
      <c r="K150" s="167">
        <v>78.319999999999993</v>
      </c>
      <c r="L150" s="167">
        <v>178.54499999999999</v>
      </c>
      <c r="M150" s="167">
        <v>242.87200000000001</v>
      </c>
      <c r="N150" s="167">
        <v>139.434</v>
      </c>
      <c r="O150" s="181">
        <v>3830</v>
      </c>
      <c r="P150" s="84">
        <v>4730</v>
      </c>
      <c r="Q150" s="181">
        <v>7210</v>
      </c>
      <c r="R150" s="181">
        <v>7170</v>
      </c>
      <c r="AE150" s="183">
        <f t="shared" si="10"/>
        <v>0.97996069922626594</v>
      </c>
      <c r="AF150" s="183">
        <f t="shared" si="8"/>
        <v>0.96362567726281412</v>
      </c>
      <c r="AG150" s="183">
        <f t="shared" si="11"/>
        <v>0.96741229421355956</v>
      </c>
      <c r="AH150" s="183">
        <f t="shared" si="9"/>
        <v>0.98092410438345834</v>
      </c>
    </row>
    <row r="151" spans="7:34" x14ac:dyDescent="0.25">
      <c r="G151" s="169">
        <v>3.4351016523636826</v>
      </c>
      <c r="H151" s="169">
        <v>4.5976312617276323</v>
      </c>
      <c r="I151" s="169">
        <v>5.5334889372811817</v>
      </c>
      <c r="J151" s="84">
        <v>0</v>
      </c>
      <c r="K151" s="167">
        <v>55.183999999999997</v>
      </c>
      <c r="L151" s="167">
        <v>148.947</v>
      </c>
      <c r="M151" s="167">
        <v>164.59399999999999</v>
      </c>
      <c r="N151" s="167">
        <v>159.863</v>
      </c>
      <c r="O151" s="181">
        <v>4060.0000000000005</v>
      </c>
      <c r="P151" s="84">
        <v>3970</v>
      </c>
      <c r="Q151" s="181">
        <v>6830.0000000000009</v>
      </c>
      <c r="R151" s="181">
        <v>7890</v>
      </c>
      <c r="AE151" s="183">
        <f t="shared" si="10"/>
        <v>0.98659015003946371</v>
      </c>
      <c r="AF151" s="183">
        <f t="shared" si="8"/>
        <v>0.96383857330526468</v>
      </c>
      <c r="AG151" s="183">
        <f t="shared" si="11"/>
        <v>0.97646839830875098</v>
      </c>
      <c r="AH151" s="183">
        <f t="shared" si="9"/>
        <v>0.98014090426135203</v>
      </c>
    </row>
    <row r="152" spans="7:34" x14ac:dyDescent="0.25">
      <c r="G152" s="169">
        <v>3.4138536009057634</v>
      </c>
      <c r="H152" s="169">
        <v>4.8097529703504582</v>
      </c>
      <c r="I152" s="169">
        <v>6.0627669429839868</v>
      </c>
      <c r="J152" s="84">
        <v>0</v>
      </c>
      <c r="K152" s="167">
        <v>54.219000000000001</v>
      </c>
      <c r="L152" s="167">
        <v>147.56700000000001</v>
      </c>
      <c r="M152" s="167">
        <v>150.67099999999999</v>
      </c>
      <c r="N152" s="167">
        <v>240.99600000000001</v>
      </c>
      <c r="O152" s="181">
        <v>4100</v>
      </c>
      <c r="P152" s="84">
        <v>3660</v>
      </c>
      <c r="Q152" s="181">
        <v>7380</v>
      </c>
      <c r="R152" s="181">
        <v>8420</v>
      </c>
      <c r="AE152" s="183">
        <f t="shared" si="10"/>
        <v>0.98694844927530301</v>
      </c>
      <c r="AF152" s="183">
        <f t="shared" si="8"/>
        <v>0.96124375487023606</v>
      </c>
      <c r="AG152" s="183">
        <f t="shared" si="11"/>
        <v>0.97999235393499462</v>
      </c>
      <c r="AH152" s="183">
        <f t="shared" si="9"/>
        <v>0.97217456283318926</v>
      </c>
    </row>
    <row r="153" spans="7:34" x14ac:dyDescent="0.25">
      <c r="G153" s="169">
        <v>3.1030024777250862</v>
      </c>
      <c r="H153" s="169">
        <v>5.8326351693135505</v>
      </c>
      <c r="I153" s="169">
        <v>6.0923276826641972</v>
      </c>
      <c r="J153" s="84">
        <v>0</v>
      </c>
      <c r="K153" s="167">
        <v>46.119</v>
      </c>
      <c r="L153" s="167">
        <v>180.96799999999999</v>
      </c>
      <c r="M153" s="167">
        <v>138.23699999999999</v>
      </c>
      <c r="N153" s="167">
        <v>356.72300000000001</v>
      </c>
      <c r="O153" s="181">
        <v>4370</v>
      </c>
      <c r="P153" s="84">
        <v>3870</v>
      </c>
      <c r="Q153" s="181">
        <v>7550</v>
      </c>
      <c r="R153" s="181">
        <v>8590</v>
      </c>
      <c r="AE153" s="183">
        <f t="shared" si="10"/>
        <v>0.98955666729089509</v>
      </c>
      <c r="AF153" s="183">
        <f t="shared" si="8"/>
        <v>0.95532722055567953</v>
      </c>
      <c r="AG153" s="183">
        <f t="shared" si="11"/>
        <v>0.98201967499180887</v>
      </c>
      <c r="AH153" s="183">
        <f t="shared" si="9"/>
        <v>0.96012808265104443</v>
      </c>
    </row>
    <row r="154" spans="7:34" x14ac:dyDescent="0.25">
      <c r="G154" s="169">
        <v>3.1872077186879531</v>
      </c>
      <c r="H154" s="169">
        <v>4.7670439015002248</v>
      </c>
      <c r="I154" s="169">
        <v>5.979715341025301</v>
      </c>
      <c r="J154" s="84">
        <v>0</v>
      </c>
      <c r="K154" s="167">
        <v>43.904000000000003</v>
      </c>
      <c r="L154" s="167">
        <v>196.74799999999999</v>
      </c>
      <c r="M154" s="167">
        <v>136.88800000000001</v>
      </c>
      <c r="N154" s="167">
        <v>479.09300000000002</v>
      </c>
      <c r="O154" s="181">
        <v>4530</v>
      </c>
      <c r="P154" s="84">
        <v>3780</v>
      </c>
      <c r="Q154" s="181">
        <v>7640</v>
      </c>
      <c r="R154" s="181">
        <v>8790</v>
      </c>
      <c r="AE154" s="183">
        <f t="shared" si="10"/>
        <v>0.99040119775141755</v>
      </c>
      <c r="AF154" s="183">
        <f t="shared" si="8"/>
        <v>0.95052540417446618</v>
      </c>
      <c r="AG154" s="183">
        <f t="shared" si="11"/>
        <v>0.98239810062842614</v>
      </c>
      <c r="AH154" s="183">
        <f t="shared" si="9"/>
        <v>0.94831285002750532</v>
      </c>
    </row>
    <row r="155" spans="7:34" x14ac:dyDescent="0.25">
      <c r="G155" s="169">
        <v>3.4264450388067527</v>
      </c>
      <c r="H155" s="169">
        <v>4.2758896097225403</v>
      </c>
      <c r="I155" s="169">
        <v>6.2598385408520523</v>
      </c>
      <c r="J155" s="84">
        <v>0</v>
      </c>
      <c r="K155" s="167">
        <v>53.847000000000001</v>
      </c>
      <c r="L155" s="167">
        <v>153.58699999999999</v>
      </c>
      <c r="M155" s="167">
        <v>138.839</v>
      </c>
      <c r="N155" s="167">
        <v>394.27699999999999</v>
      </c>
      <c r="O155" s="181">
        <v>4560</v>
      </c>
      <c r="P155" s="84">
        <v>4030.0000000000005</v>
      </c>
      <c r="Q155" s="181">
        <v>7020</v>
      </c>
      <c r="R155" s="181">
        <v>8320</v>
      </c>
      <c r="AE155" s="183">
        <f t="shared" si="10"/>
        <v>0.98832926189359993</v>
      </c>
      <c r="AF155" s="183">
        <f t="shared" si="8"/>
        <v>0.96328820220542799</v>
      </c>
      <c r="AG155" s="183">
        <f t="shared" si="11"/>
        <v>0.98060593344814717</v>
      </c>
      <c r="AH155" s="183">
        <f t="shared" si="9"/>
        <v>0.95475505311570885</v>
      </c>
    </row>
    <row r="156" spans="7:34" x14ac:dyDescent="0.25">
      <c r="G156" s="169">
        <v>3.8152056839998014</v>
      </c>
      <c r="H156" s="169">
        <v>5.0738373794077347</v>
      </c>
      <c r="I156" s="169">
        <v>6.1415955821312131</v>
      </c>
      <c r="J156" s="84">
        <v>0</v>
      </c>
      <c r="K156" s="167">
        <v>60.645000000000003</v>
      </c>
      <c r="L156" s="167">
        <v>128.31100000000001</v>
      </c>
      <c r="M156" s="167">
        <v>112.29</v>
      </c>
      <c r="N156" s="167">
        <v>286.87900000000002</v>
      </c>
      <c r="O156" s="181">
        <v>4560</v>
      </c>
      <c r="P156" s="84">
        <v>4510</v>
      </c>
      <c r="Q156" s="181">
        <v>7120</v>
      </c>
      <c r="R156" s="181">
        <v>8250</v>
      </c>
      <c r="AE156" s="183">
        <f t="shared" si="10"/>
        <v>0.98687520898056436</v>
      </c>
      <c r="AF156" s="183">
        <f t="shared" si="8"/>
        <v>0.97233669756081476</v>
      </c>
      <c r="AG156" s="183">
        <f t="shared" si="11"/>
        <v>0.98447379737261642</v>
      </c>
      <c r="AH156" s="183">
        <f t="shared" si="9"/>
        <v>0.96639533019034229</v>
      </c>
    </row>
    <row r="157" spans="7:34" x14ac:dyDescent="0.25">
      <c r="G157" s="169">
        <v>3.9482027468290033</v>
      </c>
      <c r="H157" s="169">
        <v>6.3138240116928461</v>
      </c>
      <c r="I157" s="169">
        <v>6.0423559560619369</v>
      </c>
      <c r="J157" s="84">
        <v>0</v>
      </c>
      <c r="K157" s="167">
        <v>65.183000000000007</v>
      </c>
      <c r="L157" s="167">
        <v>157.86600000000001</v>
      </c>
      <c r="M157" s="167">
        <v>122.702</v>
      </c>
      <c r="N157" s="167">
        <v>332.55500000000001</v>
      </c>
      <c r="O157" s="181">
        <v>4200</v>
      </c>
      <c r="P157" s="84">
        <v>4580</v>
      </c>
      <c r="Q157" s="181">
        <v>7700</v>
      </c>
      <c r="R157" s="181">
        <v>8880</v>
      </c>
      <c r="AE157" s="183">
        <f t="shared" si="10"/>
        <v>0.98471742009662888</v>
      </c>
      <c r="AF157" s="183">
        <f t="shared" si="8"/>
        <v>0.96667993565035393</v>
      </c>
      <c r="AG157" s="183">
        <f t="shared" si="11"/>
        <v>0.984314626838655</v>
      </c>
      <c r="AH157" s="183">
        <f t="shared" si="9"/>
        <v>0.96390197941830469</v>
      </c>
    </row>
    <row r="158" spans="7:34" x14ac:dyDescent="0.25">
      <c r="G158" s="169">
        <v>3.6176775019280298</v>
      </c>
      <c r="H158" s="169">
        <v>7.0526909028018849</v>
      </c>
      <c r="I158" s="169">
        <v>6.0353176847095051</v>
      </c>
      <c r="J158" s="84">
        <v>0</v>
      </c>
      <c r="K158" s="167">
        <v>66.144000000000005</v>
      </c>
      <c r="L158" s="167">
        <v>232.31</v>
      </c>
      <c r="M158" s="167">
        <v>122.413</v>
      </c>
      <c r="N158" s="167">
        <v>448.79700000000003</v>
      </c>
      <c r="O158" s="181">
        <v>3960</v>
      </c>
      <c r="P158" s="84">
        <v>4610</v>
      </c>
      <c r="Q158" s="181">
        <v>7440</v>
      </c>
      <c r="R158" s="181">
        <v>9380</v>
      </c>
      <c r="AE158" s="183">
        <f t="shared" si="10"/>
        <v>0.98357137747681145</v>
      </c>
      <c r="AF158" s="183">
        <f t="shared" si="8"/>
        <v>0.9520249632923129</v>
      </c>
      <c r="AG158" s="183">
        <f t="shared" si="11"/>
        <v>0.9838129708070692</v>
      </c>
      <c r="AH158" s="183">
        <f t="shared" si="9"/>
        <v>0.95433856249142179</v>
      </c>
    </row>
    <row r="159" spans="7:34" x14ac:dyDescent="0.25">
      <c r="G159" s="169">
        <v>3.5460636988661522</v>
      </c>
      <c r="H159" s="169">
        <v>6.1650540885311997</v>
      </c>
      <c r="I159" s="169">
        <v>5.758009793423728</v>
      </c>
      <c r="J159" s="84">
        <v>0</v>
      </c>
      <c r="K159" s="167">
        <v>57.677</v>
      </c>
      <c r="L159" s="167">
        <v>266.536</v>
      </c>
      <c r="M159" s="167">
        <v>113.661</v>
      </c>
      <c r="N159" s="167">
        <v>489.67700000000002</v>
      </c>
      <c r="O159" s="181">
        <v>4270</v>
      </c>
      <c r="P159" s="84">
        <v>4180</v>
      </c>
      <c r="Q159" s="181">
        <v>8110.0000000000009</v>
      </c>
      <c r="R159" s="181">
        <v>9490</v>
      </c>
      <c r="AE159" s="183">
        <f t="shared" si="10"/>
        <v>0.98667252662340565</v>
      </c>
      <c r="AF159" s="183">
        <f t="shared" si="8"/>
        <v>0.94005760888925671</v>
      </c>
      <c r="AG159" s="183">
        <f t="shared" si="11"/>
        <v>0.98617878339099829</v>
      </c>
      <c r="AH159" s="183">
        <f t="shared" si="9"/>
        <v>0.95093258028290895</v>
      </c>
    </row>
    <row r="160" spans="7:34" x14ac:dyDescent="0.25">
      <c r="G160" s="169">
        <v>3.4665802471161569</v>
      </c>
      <c r="H160" s="169">
        <v>5.5393662298752799</v>
      </c>
      <c r="I160" s="169">
        <v>6.0916238555289519</v>
      </c>
      <c r="J160" s="84">
        <v>0</v>
      </c>
      <c r="K160" s="167">
        <v>43.89</v>
      </c>
      <c r="L160" s="167">
        <v>260.43599999999998</v>
      </c>
      <c r="M160" s="167">
        <v>259.42700000000002</v>
      </c>
      <c r="N160" s="167">
        <v>362.59899999999999</v>
      </c>
      <c r="O160" s="181">
        <v>4600</v>
      </c>
      <c r="P160" s="84">
        <v>4380</v>
      </c>
      <c r="Q160" s="181">
        <v>8520</v>
      </c>
      <c r="R160" s="181">
        <v>8740</v>
      </c>
      <c r="AE160" s="183">
        <f t="shared" si="10"/>
        <v>0.99054887174330131</v>
      </c>
      <c r="AF160" s="183">
        <f t="shared" si="8"/>
        <v>0.94387682536727158</v>
      </c>
      <c r="AG160" s="183">
        <f t="shared" si="11"/>
        <v>0.97045057724154438</v>
      </c>
      <c r="AH160" s="183">
        <f t="shared" si="9"/>
        <v>0.96016533299994866</v>
      </c>
    </row>
    <row r="161" spans="7:34" x14ac:dyDescent="0.25">
      <c r="G161" s="169">
        <v>3.4760238255418985</v>
      </c>
      <c r="H161" s="169">
        <v>5.5799398452830014</v>
      </c>
      <c r="I161" s="169">
        <v>6.3154408845362564</v>
      </c>
      <c r="J161" s="84">
        <v>0</v>
      </c>
      <c r="K161" s="167">
        <v>46.262999999999998</v>
      </c>
      <c r="L161" s="167">
        <v>277.11399999999998</v>
      </c>
      <c r="M161" s="167">
        <v>332.79399999999998</v>
      </c>
      <c r="N161" s="167">
        <v>257.74599999999998</v>
      </c>
      <c r="O161" s="181">
        <v>4780</v>
      </c>
      <c r="P161" s="84">
        <v>4160</v>
      </c>
      <c r="Q161" s="181">
        <v>7640</v>
      </c>
      <c r="R161" s="181">
        <v>7380</v>
      </c>
      <c r="AE161" s="183">
        <f t="shared" si="10"/>
        <v>0.99041432263430318</v>
      </c>
      <c r="AF161" s="183">
        <f t="shared" si="8"/>
        <v>0.93754634205927556</v>
      </c>
      <c r="AG161" s="183">
        <f t="shared" si="11"/>
        <v>0.9582587986093708</v>
      </c>
      <c r="AH161" s="183">
        <f t="shared" si="9"/>
        <v>0.9662536565107035</v>
      </c>
    </row>
    <row r="162" spans="7:34" x14ac:dyDescent="0.25">
      <c r="G162" s="169">
        <v>3.4996327716062536</v>
      </c>
      <c r="H162" s="169">
        <v>5.0425173955842304</v>
      </c>
      <c r="I162" s="169">
        <v>5.4764789393264914</v>
      </c>
      <c r="J162" s="84">
        <v>0</v>
      </c>
      <c r="K162" s="167">
        <v>61.636000000000003</v>
      </c>
      <c r="L162" s="167">
        <v>233.17599999999999</v>
      </c>
      <c r="M162" s="167">
        <v>240.72399999999999</v>
      </c>
      <c r="N162" s="167">
        <v>236.55500000000001</v>
      </c>
      <c r="O162" s="181">
        <v>4550</v>
      </c>
      <c r="P162" s="84">
        <v>4140</v>
      </c>
      <c r="Q162" s="181">
        <v>7640</v>
      </c>
      <c r="R162" s="181">
        <v>6740</v>
      </c>
      <c r="AE162" s="183">
        <f t="shared" si="10"/>
        <v>0.9866346780188201</v>
      </c>
      <c r="AF162" s="183">
        <f t="shared" si="8"/>
        <v>0.94668039886800792</v>
      </c>
      <c r="AG162" s="183">
        <f t="shared" si="11"/>
        <v>0.96945407553925245</v>
      </c>
      <c r="AH162" s="183">
        <f t="shared" si="9"/>
        <v>0.96609286388482563</v>
      </c>
    </row>
    <row r="163" spans="7:34" x14ac:dyDescent="0.25">
      <c r="G163" s="169">
        <v>3.4484800551334835</v>
      </c>
      <c r="H163" s="169">
        <v>5.5400780476894509</v>
      </c>
      <c r="I163" s="169">
        <v>5.742525596448381</v>
      </c>
      <c r="J163" s="84">
        <v>0</v>
      </c>
      <c r="K163" s="167">
        <v>75.661000000000001</v>
      </c>
      <c r="L163" s="167">
        <v>224.40199999999999</v>
      </c>
      <c r="M163" s="167">
        <v>170.66800000000001</v>
      </c>
      <c r="N163" s="167">
        <v>250.36799999999999</v>
      </c>
      <c r="O163" s="181">
        <v>3920</v>
      </c>
      <c r="P163" s="84">
        <v>4040.0000000000005</v>
      </c>
      <c r="Q163" s="181">
        <v>7880</v>
      </c>
      <c r="R163" s="181">
        <v>6959.9999999999991</v>
      </c>
      <c r="AE163" s="183">
        <f t="shared" si="10"/>
        <v>0.98106420940114791</v>
      </c>
      <c r="AF163" s="183">
        <f t="shared" si="8"/>
        <v>0.9473778503996575</v>
      </c>
      <c r="AG163" s="183">
        <f t="shared" si="11"/>
        <v>0.97880076535263905</v>
      </c>
      <c r="AH163" s="183">
        <f t="shared" si="9"/>
        <v>0.96527666826436598</v>
      </c>
    </row>
    <row r="164" spans="7:34" x14ac:dyDescent="0.25">
      <c r="G164" s="169">
        <v>3.358766060088934</v>
      </c>
      <c r="H164" s="169">
        <v>5.4567953634314952</v>
      </c>
      <c r="I164" s="169">
        <v>6.0895123741232222</v>
      </c>
      <c r="J164" s="84">
        <v>0</v>
      </c>
      <c r="K164" s="167">
        <v>62.506</v>
      </c>
      <c r="L164" s="167">
        <v>206.31399999999999</v>
      </c>
      <c r="M164" s="167">
        <v>215.86699999999999</v>
      </c>
      <c r="N164" s="167">
        <v>329.435</v>
      </c>
      <c r="O164" s="181">
        <v>4150</v>
      </c>
      <c r="P164" s="84">
        <v>3870</v>
      </c>
      <c r="Q164" s="181">
        <v>8340</v>
      </c>
      <c r="R164" s="181">
        <v>7150</v>
      </c>
      <c r="AE164" s="183">
        <f t="shared" si="10"/>
        <v>0.98516180154995614</v>
      </c>
      <c r="AF164" s="183">
        <f t="shared" si="8"/>
        <v>0.94938711787168506</v>
      </c>
      <c r="AG164" s="183">
        <f t="shared" si="11"/>
        <v>0.97476971065585749</v>
      </c>
      <c r="AH164" s="183">
        <f t="shared" si="9"/>
        <v>0.9559545607388793</v>
      </c>
    </row>
    <row r="165" spans="7:34" x14ac:dyDescent="0.25">
      <c r="G165" s="169">
        <v>3.4492670200022957</v>
      </c>
      <c r="H165" s="169">
        <v>5.1870164118608537</v>
      </c>
      <c r="I165" s="169">
        <v>6.534331123596858</v>
      </c>
      <c r="J165" s="84">
        <v>0</v>
      </c>
      <c r="K165" s="167">
        <v>50.555999999999997</v>
      </c>
      <c r="L165" s="167">
        <v>174.06399999999999</v>
      </c>
      <c r="M165" s="167">
        <v>316.72300000000001</v>
      </c>
      <c r="N165" s="167">
        <v>415.846</v>
      </c>
      <c r="O165" s="181">
        <v>4700</v>
      </c>
      <c r="P165" s="84">
        <v>3860</v>
      </c>
      <c r="Q165" s="181">
        <v>7810</v>
      </c>
      <c r="R165" s="181">
        <v>7350</v>
      </c>
      <c r="AE165" s="183">
        <f t="shared" si="10"/>
        <v>0.98935787726741886</v>
      </c>
      <c r="AF165" s="183">
        <f t="shared" si="8"/>
        <v>0.95685145302603036</v>
      </c>
      <c r="AG165" s="183">
        <f t="shared" si="11"/>
        <v>0.9610269723725049</v>
      </c>
      <c r="AH165" s="183">
        <f t="shared" si="9"/>
        <v>0.94645193839795438</v>
      </c>
    </row>
    <row r="166" spans="7:34" x14ac:dyDescent="0.25">
      <c r="G166" s="169">
        <v>3.9482027468290033</v>
      </c>
      <c r="H166" s="169">
        <v>6.4362566757301822</v>
      </c>
      <c r="I166" s="169">
        <v>6.245058171011947</v>
      </c>
      <c r="J166" s="84">
        <v>0</v>
      </c>
      <c r="K166" s="167">
        <v>74.096000000000004</v>
      </c>
      <c r="L166" s="167">
        <v>153.589</v>
      </c>
      <c r="M166" s="167">
        <v>322.23200000000003</v>
      </c>
      <c r="N166" s="167">
        <v>374.59</v>
      </c>
      <c r="O166" s="181">
        <v>5040</v>
      </c>
      <c r="P166" s="84">
        <v>4280</v>
      </c>
      <c r="Q166" s="181">
        <v>7570</v>
      </c>
      <c r="R166" s="181">
        <v>7010</v>
      </c>
      <c r="AE166" s="183">
        <f t="shared" si="10"/>
        <v>0.98551141785371266</v>
      </c>
      <c r="AF166" s="183">
        <f t="shared" si="8"/>
        <v>0.9653578624450756</v>
      </c>
      <c r="AG166" s="183">
        <f t="shared" si="11"/>
        <v>0.95917099243914772</v>
      </c>
      <c r="AH166" s="183">
        <f t="shared" si="9"/>
        <v>0.94927409646303995</v>
      </c>
    </row>
    <row r="167" spans="7:34" x14ac:dyDescent="0.25">
      <c r="G167" s="169">
        <v>4.6084662717621363</v>
      </c>
      <c r="H167" s="169">
        <v>6.4789657445804165</v>
      </c>
      <c r="I167" s="169">
        <v>5.8861063320379703</v>
      </c>
      <c r="J167" s="84">
        <v>0</v>
      </c>
      <c r="K167" s="167">
        <v>89.063999999999993</v>
      </c>
      <c r="L167" s="167">
        <v>185.89</v>
      </c>
      <c r="M167" s="167">
        <v>252.126</v>
      </c>
      <c r="N167" s="167">
        <v>301.02600000000001</v>
      </c>
      <c r="O167" s="181">
        <v>5200</v>
      </c>
      <c r="P167" s="84">
        <v>4280</v>
      </c>
      <c r="Q167" s="181">
        <v>7520</v>
      </c>
      <c r="R167" s="181">
        <v>6620</v>
      </c>
      <c r="AE167" s="183">
        <f t="shared" si="10"/>
        <v>0.98316072560286649</v>
      </c>
      <c r="AF167" s="183">
        <f t="shared" si="8"/>
        <v>0.95837559814505058</v>
      </c>
      <c r="AG167" s="183">
        <f t="shared" si="11"/>
        <v>0.967560227407533</v>
      </c>
      <c r="AH167" s="183">
        <f t="shared" si="9"/>
        <v>0.95650558168687705</v>
      </c>
    </row>
    <row r="168" spans="7:34" x14ac:dyDescent="0.25">
      <c r="G168" s="169">
        <v>3.9033457493067276</v>
      </c>
      <c r="H168" s="169">
        <v>5.8162633595876265</v>
      </c>
      <c r="I168" s="169">
        <v>5.8861063320379703</v>
      </c>
      <c r="J168" s="84">
        <v>0</v>
      </c>
      <c r="K168" s="167">
        <v>59.097999999999999</v>
      </c>
      <c r="L168" s="167">
        <v>209.29300000000001</v>
      </c>
      <c r="M168" s="167">
        <v>163.999</v>
      </c>
      <c r="N168" s="167">
        <v>276.05900000000003</v>
      </c>
      <c r="O168" s="181">
        <v>5070</v>
      </c>
      <c r="P168" s="84">
        <v>4110</v>
      </c>
      <c r="Q168" s="181">
        <v>7370</v>
      </c>
      <c r="R168" s="181">
        <v>6610</v>
      </c>
      <c r="AE168" s="183">
        <f t="shared" si="10"/>
        <v>0.98847789611350767</v>
      </c>
      <c r="AF168" s="183">
        <f t="shared" si="8"/>
        <v>0.95154461621381103</v>
      </c>
      <c r="AG168" s="183">
        <f t="shared" si="11"/>
        <v>0.97823214470827513</v>
      </c>
      <c r="AH168" s="183">
        <f t="shared" si="9"/>
        <v>0.95991045095605476</v>
      </c>
    </row>
    <row r="169" spans="7:34" x14ac:dyDescent="0.25">
      <c r="G169" s="169">
        <v>3.5665247854552602</v>
      </c>
      <c r="H169" s="169">
        <v>5.7842315579499521</v>
      </c>
      <c r="I169" s="169">
        <v>5.6165405392398666</v>
      </c>
      <c r="J169" s="84">
        <v>0</v>
      </c>
      <c r="K169" s="167">
        <v>47.518999999999998</v>
      </c>
      <c r="L169" s="167">
        <v>199.416</v>
      </c>
      <c r="M169" s="167">
        <v>149.49299999999999</v>
      </c>
      <c r="N169" s="167">
        <v>274.43400000000003</v>
      </c>
      <c r="O169" s="181">
        <v>4750</v>
      </c>
      <c r="P169" s="84">
        <v>4130</v>
      </c>
      <c r="Q169" s="181">
        <v>7560</v>
      </c>
      <c r="R169" s="181">
        <v>6919.9999999999991</v>
      </c>
      <c r="AE169" s="183">
        <f t="shared" si="10"/>
        <v>0.99009508873232177</v>
      </c>
      <c r="AF169" s="183">
        <f t="shared" si="8"/>
        <v>0.95393928418983065</v>
      </c>
      <c r="AG169" s="183">
        <f t="shared" si="11"/>
        <v>0.98060923072373241</v>
      </c>
      <c r="AH169" s="183">
        <f t="shared" si="9"/>
        <v>0.96185467821374127</v>
      </c>
    </row>
    <row r="170" spans="7:34" x14ac:dyDescent="0.25">
      <c r="G170" s="169">
        <v>3.4351016523636826</v>
      </c>
      <c r="H170" s="169">
        <v>4.9613701647687876</v>
      </c>
      <c r="I170" s="169">
        <v>5.6841079442232036</v>
      </c>
      <c r="J170" s="84">
        <v>0</v>
      </c>
      <c r="K170" s="167">
        <v>48.097000000000001</v>
      </c>
      <c r="L170" s="167">
        <v>217.52699999999999</v>
      </c>
      <c r="M170" s="167">
        <v>146.572</v>
      </c>
      <c r="N170" s="167">
        <v>265.49</v>
      </c>
      <c r="O170" s="181">
        <v>4780</v>
      </c>
      <c r="P170" s="84">
        <v>3930</v>
      </c>
      <c r="Q170" s="181">
        <v>7580</v>
      </c>
      <c r="R170" s="181">
        <v>6820.0000000000009</v>
      </c>
      <c r="AE170" s="183">
        <f t="shared" si="10"/>
        <v>0.99003810403974901</v>
      </c>
      <c r="AF170" s="183">
        <f t="shared" si="8"/>
        <v>0.94755260182754686</v>
      </c>
      <c r="AG170" s="183">
        <f t="shared" si="11"/>
        <v>0.98103013859186194</v>
      </c>
      <c r="AH170" s="183">
        <f t="shared" si="9"/>
        <v>0.96253046719422375</v>
      </c>
    </row>
    <row r="171" spans="7:34" x14ac:dyDescent="0.25">
      <c r="G171" s="169">
        <v>3.6271210803537715</v>
      </c>
      <c r="H171" s="169">
        <v>4.5855303588867331</v>
      </c>
      <c r="I171" s="169">
        <v>6.0198334877341582</v>
      </c>
      <c r="J171" s="84">
        <v>0</v>
      </c>
      <c r="K171" s="167">
        <v>49.35</v>
      </c>
      <c r="L171" s="167">
        <v>173.09399999999999</v>
      </c>
      <c r="M171" s="167">
        <v>124.036</v>
      </c>
      <c r="N171" s="167">
        <v>230.874</v>
      </c>
      <c r="O171" s="181">
        <v>4970</v>
      </c>
      <c r="P171" s="84">
        <v>3340</v>
      </c>
      <c r="Q171" s="181">
        <v>7360</v>
      </c>
      <c r="R171" s="181">
        <v>6889.9999999999991</v>
      </c>
      <c r="AE171" s="183">
        <f t="shared" si="10"/>
        <v>0.99016804964786265</v>
      </c>
      <c r="AF171" s="183">
        <f t="shared" si="8"/>
        <v>0.95072890164624113</v>
      </c>
      <c r="AG171" s="183">
        <f t="shared" si="11"/>
        <v>0.98342658961020502</v>
      </c>
      <c r="AH171" s="183">
        <f t="shared" si="9"/>
        <v>0.9675778563137053</v>
      </c>
    </row>
    <row r="172" spans="7:34" x14ac:dyDescent="0.25">
      <c r="G172" s="169">
        <v>3.5861989071755564</v>
      </c>
      <c r="H172" s="169">
        <v>4.6631185006313238</v>
      </c>
      <c r="I172" s="169">
        <v>5.9114441089067205</v>
      </c>
      <c r="J172" s="84">
        <v>0</v>
      </c>
      <c r="K172" s="167">
        <v>66.117999999999995</v>
      </c>
      <c r="L172" s="167">
        <v>183.15700000000001</v>
      </c>
      <c r="M172" s="167">
        <v>123.44</v>
      </c>
      <c r="N172" s="167">
        <v>164.21100000000001</v>
      </c>
      <c r="O172" s="181">
        <v>3950</v>
      </c>
      <c r="P172" s="84">
        <v>3459.9999999999995</v>
      </c>
      <c r="Q172" s="181">
        <v>7540</v>
      </c>
      <c r="R172" s="181">
        <v>7500</v>
      </c>
      <c r="AE172" s="183">
        <f t="shared" si="10"/>
        <v>0.9835368383100298</v>
      </c>
      <c r="AF172" s="183">
        <f t="shared" si="8"/>
        <v>0.94972574610427163</v>
      </c>
      <c r="AG172" s="183">
        <f t="shared" si="11"/>
        <v>0.98389235121564211</v>
      </c>
      <c r="AH172" s="183">
        <f t="shared" si="9"/>
        <v>0.97857431117175664</v>
      </c>
    </row>
    <row r="173" spans="7:34" x14ac:dyDescent="0.25">
      <c r="G173" s="169">
        <v>3.7286395484304995</v>
      </c>
      <c r="H173" s="169">
        <v>5.2147773066135059</v>
      </c>
      <c r="I173" s="169">
        <v>6.0339100304390199</v>
      </c>
      <c r="J173" s="84">
        <v>0</v>
      </c>
      <c r="K173" s="167">
        <v>132.059</v>
      </c>
      <c r="L173" s="167">
        <v>173.94499999999999</v>
      </c>
      <c r="M173" s="167">
        <v>147.20099999999999</v>
      </c>
      <c r="N173" s="167">
        <v>156.62200000000001</v>
      </c>
      <c r="O173" s="181">
        <v>3120</v>
      </c>
      <c r="P173" s="84">
        <v>3880</v>
      </c>
      <c r="Q173" s="181">
        <v>7270</v>
      </c>
      <c r="R173" s="181">
        <v>7770</v>
      </c>
      <c r="AE173" s="183">
        <f t="shared" si="10"/>
        <v>0.95939218814910798</v>
      </c>
      <c r="AF173" s="183">
        <f t="shared" si="8"/>
        <v>0.9570924124525616</v>
      </c>
      <c r="AG173" s="183">
        <f t="shared" si="11"/>
        <v>0.98015410395376912</v>
      </c>
      <c r="AH173" s="183">
        <f t="shared" si="9"/>
        <v>0.98024101565584931</v>
      </c>
    </row>
    <row r="174" spans="7:34" x14ac:dyDescent="0.25">
      <c r="G174" s="169">
        <v>3.3375180086310148</v>
      </c>
      <c r="H174" s="169">
        <v>4.674507585658052</v>
      </c>
      <c r="I174" s="169">
        <v>6.1345573107787805</v>
      </c>
      <c r="J174" s="84">
        <v>0</v>
      </c>
      <c r="K174" s="167">
        <v>90.05</v>
      </c>
      <c r="L174" s="167">
        <v>146.03200000000001</v>
      </c>
      <c r="M174" s="167">
        <v>148.428</v>
      </c>
      <c r="N174" s="167">
        <v>147.09200000000001</v>
      </c>
      <c r="O174" s="181">
        <v>3330</v>
      </c>
      <c r="P174" s="84">
        <v>4330</v>
      </c>
      <c r="Q174" s="181">
        <v>7370</v>
      </c>
      <c r="R174" s="181">
        <v>7180</v>
      </c>
      <c r="AE174" s="183">
        <f t="shared" si="10"/>
        <v>0.97366997558515223</v>
      </c>
      <c r="AF174" s="183">
        <f t="shared" si="8"/>
        <v>0.96737467471188765</v>
      </c>
      <c r="AG174" s="183">
        <f t="shared" si="11"/>
        <v>0.98025810714686634</v>
      </c>
      <c r="AH174" s="183">
        <f t="shared" si="9"/>
        <v>0.97992491427704198</v>
      </c>
    </row>
    <row r="175" spans="7:34" x14ac:dyDescent="0.25">
      <c r="G175" s="169">
        <v>3.1903555781632007</v>
      </c>
      <c r="H175" s="169">
        <v>5.1670855130640785</v>
      </c>
      <c r="I175" s="169">
        <v>6.1028850896928422</v>
      </c>
      <c r="J175" s="84">
        <v>0</v>
      </c>
      <c r="K175" s="167">
        <v>50.094000000000001</v>
      </c>
      <c r="L175" s="167">
        <v>121.03100000000001</v>
      </c>
      <c r="M175" s="167">
        <v>152.43700000000001</v>
      </c>
      <c r="N175" s="167">
        <v>182.88800000000001</v>
      </c>
      <c r="O175" s="181">
        <v>4050.0000000000005</v>
      </c>
      <c r="P175" s="84">
        <v>4540</v>
      </c>
      <c r="Q175" s="181">
        <v>7570</v>
      </c>
      <c r="R175" s="181">
        <v>6979.9999999999991</v>
      </c>
      <c r="AE175" s="183">
        <f t="shared" si="10"/>
        <v>0.9877822313342085</v>
      </c>
      <c r="AF175" s="183">
        <f t="shared" si="8"/>
        <v>0.97403342736832255</v>
      </c>
      <c r="AG175" s="183">
        <f t="shared" si="11"/>
        <v>0.98026050584808921</v>
      </c>
      <c r="AH175" s="183">
        <f t="shared" si="9"/>
        <v>0.97446728191198861</v>
      </c>
    </row>
    <row r="176" spans="7:34" x14ac:dyDescent="0.25">
      <c r="G176" s="169">
        <v>3.528750471752292</v>
      </c>
      <c r="H176" s="169">
        <v>4.9300501809452824</v>
      </c>
      <c r="I176" s="169">
        <v>6.3006605146961512</v>
      </c>
      <c r="J176" s="84">
        <v>0</v>
      </c>
      <c r="K176" s="167">
        <v>49.603999999999999</v>
      </c>
      <c r="L176" s="167">
        <v>133.11600000000001</v>
      </c>
      <c r="M176" s="167">
        <v>149.04300000000001</v>
      </c>
      <c r="N176" s="167">
        <v>198.26499999999999</v>
      </c>
      <c r="O176" s="181">
        <v>4590</v>
      </c>
      <c r="P176" s="84">
        <v>4160</v>
      </c>
      <c r="Q176" s="181">
        <v>6939.9999999999991</v>
      </c>
      <c r="R176" s="181">
        <v>7200</v>
      </c>
      <c r="AE176" s="183">
        <f t="shared" si="10"/>
        <v>0.98930857030039632</v>
      </c>
      <c r="AF176" s="183">
        <f t="shared" si="8"/>
        <v>0.96899315089552673</v>
      </c>
      <c r="AG176" s="183">
        <f t="shared" si="11"/>
        <v>0.97897558245873251</v>
      </c>
      <c r="AH176" s="183">
        <f t="shared" si="9"/>
        <v>0.97320114918835698</v>
      </c>
    </row>
    <row r="177" spans="7:34" x14ac:dyDescent="0.25">
      <c r="G177" s="169">
        <v>4.07962587992058</v>
      </c>
      <c r="H177" s="169">
        <v>4.6958621200831692</v>
      </c>
      <c r="I177" s="169">
        <v>6.248577306688162</v>
      </c>
      <c r="J177" s="84">
        <v>0</v>
      </c>
      <c r="K177" s="167">
        <v>63.238</v>
      </c>
      <c r="L177" s="167">
        <v>99.162000000000006</v>
      </c>
      <c r="M177" s="167">
        <v>159.727</v>
      </c>
      <c r="N177" s="167">
        <v>207.09</v>
      </c>
      <c r="O177" s="181">
        <v>4910</v>
      </c>
      <c r="P177" s="84">
        <v>4790</v>
      </c>
      <c r="Q177" s="181">
        <v>5580.0000000000009</v>
      </c>
      <c r="R177" s="181">
        <v>7600</v>
      </c>
      <c r="AE177" s="183">
        <f t="shared" si="10"/>
        <v>0.98728434070519044</v>
      </c>
      <c r="AF177" s="183">
        <f t="shared" si="8"/>
        <v>0.97971799666282278</v>
      </c>
      <c r="AG177" s="183">
        <f t="shared" si="11"/>
        <v>0.97217167297329654</v>
      </c>
      <c r="AH177" s="183">
        <f t="shared" si="9"/>
        <v>0.9734741113526294</v>
      </c>
    </row>
    <row r="178" spans="7:34" x14ac:dyDescent="0.25">
      <c r="G178" s="169">
        <v>4.3495548299230409</v>
      </c>
      <c r="H178" s="169">
        <v>4.8553093104573737</v>
      </c>
      <c r="I178" s="169">
        <v>6.0332062033037754</v>
      </c>
      <c r="J178" s="84">
        <v>0</v>
      </c>
      <c r="K178" s="167">
        <v>68.774000000000001</v>
      </c>
      <c r="L178" s="167">
        <v>98.429000000000002</v>
      </c>
      <c r="M178" s="167">
        <v>169.17599999999999</v>
      </c>
      <c r="N178" s="167">
        <v>212.958</v>
      </c>
      <c r="O178" s="181">
        <v>4280</v>
      </c>
      <c r="P178" s="84">
        <v>5160</v>
      </c>
      <c r="Q178" s="181">
        <v>5709.9999999999991</v>
      </c>
      <c r="R178" s="181">
        <v>7730</v>
      </c>
      <c r="AE178" s="183">
        <f t="shared" si="10"/>
        <v>0.98418542789301067</v>
      </c>
      <c r="AF178" s="183">
        <f t="shared" si="8"/>
        <v>0.98128167176926795</v>
      </c>
      <c r="AG178" s="183">
        <f t="shared" si="11"/>
        <v>0.97122453894899552</v>
      </c>
      <c r="AH178" s="183">
        <f t="shared" si="9"/>
        <v>0.97318908144799465</v>
      </c>
    </row>
    <row r="179" spans="7:34" x14ac:dyDescent="0.25">
      <c r="G179" s="169">
        <v>4.2000315048487913</v>
      </c>
      <c r="H179" s="169">
        <v>4.2965323263334856</v>
      </c>
      <c r="I179" s="169">
        <v>5.774901644669562</v>
      </c>
      <c r="J179" s="84">
        <v>0</v>
      </c>
      <c r="K179" s="167">
        <v>70.744</v>
      </c>
      <c r="L179" s="167">
        <v>92.403000000000006</v>
      </c>
      <c r="M179" s="167">
        <v>273.70100000000002</v>
      </c>
      <c r="N179" s="167">
        <v>190.01</v>
      </c>
      <c r="O179" s="181">
        <v>3740</v>
      </c>
      <c r="P179" s="84">
        <v>4880</v>
      </c>
      <c r="Q179" s="181">
        <v>7340</v>
      </c>
      <c r="R179" s="181">
        <v>7990</v>
      </c>
      <c r="AE179" s="183">
        <f t="shared" si="10"/>
        <v>0.98143564616253409</v>
      </c>
      <c r="AF179" s="183">
        <f t="shared" si="8"/>
        <v>0.98141683206288788</v>
      </c>
      <c r="AG179" s="183">
        <f t="shared" si="11"/>
        <v>0.9640515171268218</v>
      </c>
      <c r="AH179" s="183">
        <f t="shared" si="9"/>
        <v>0.97677142203982636</v>
      </c>
    </row>
    <row r="180" spans="7:34" x14ac:dyDescent="0.25">
      <c r="G180" s="169">
        <v>4.2661365538289857</v>
      </c>
      <c r="H180" s="169">
        <v>4.2047078283054837</v>
      </c>
      <c r="I180" s="169">
        <v>5.7178916467148717</v>
      </c>
      <c r="J180" s="84">
        <v>0</v>
      </c>
      <c r="K180" s="167">
        <v>76.911000000000001</v>
      </c>
      <c r="L180" s="167">
        <v>73.224999999999994</v>
      </c>
      <c r="M180" s="167">
        <v>255.87100000000001</v>
      </c>
      <c r="N180" s="167">
        <v>378.82</v>
      </c>
      <c r="O180" s="181">
        <v>3890</v>
      </c>
      <c r="P180" s="84">
        <v>4400</v>
      </c>
      <c r="Q180" s="181">
        <v>6959.9999999999991</v>
      </c>
      <c r="R180" s="181">
        <v>8610</v>
      </c>
      <c r="AE180" s="183">
        <f t="shared" si="10"/>
        <v>0.98061186651276011</v>
      </c>
      <c r="AF180" s="183">
        <f t="shared" si="8"/>
        <v>0.98363037853003144</v>
      </c>
      <c r="AG180" s="183">
        <f t="shared" si="11"/>
        <v>0.964540524629667</v>
      </c>
      <c r="AH180" s="183">
        <f t="shared" si="9"/>
        <v>0.95785653734305509</v>
      </c>
    </row>
    <row r="181" spans="7:34" x14ac:dyDescent="0.25">
      <c r="G181" s="169">
        <v>4.6509623746779756</v>
      </c>
      <c r="H181" s="169">
        <v>4.3847977352906353</v>
      </c>
      <c r="I181" s="169">
        <v>5.6538433774077497</v>
      </c>
      <c r="J181" s="84">
        <v>0</v>
      </c>
      <c r="K181" s="167">
        <v>81.671999999999997</v>
      </c>
      <c r="L181" s="167">
        <v>69.078000000000003</v>
      </c>
      <c r="M181" s="167">
        <v>141.83699999999999</v>
      </c>
      <c r="N181" s="167">
        <v>324.12</v>
      </c>
      <c r="O181" s="181">
        <v>4340</v>
      </c>
      <c r="P181" s="84">
        <v>4500</v>
      </c>
      <c r="Q181" s="181">
        <v>6889.9999999999991</v>
      </c>
      <c r="R181" s="181">
        <v>7810</v>
      </c>
      <c r="AE181" s="183">
        <f t="shared" si="10"/>
        <v>0.98152915910542449</v>
      </c>
      <c r="AF181" s="183">
        <f t="shared" si="8"/>
        <v>0.98488141371191296</v>
      </c>
      <c r="AG181" s="183">
        <f t="shared" si="11"/>
        <v>0.97982931060546474</v>
      </c>
      <c r="AH181" s="183">
        <f t="shared" si="9"/>
        <v>0.96015303437864208</v>
      </c>
    </row>
    <row r="182" spans="7:34" x14ac:dyDescent="0.25">
      <c r="G182" s="169">
        <v>4.4856997522274895</v>
      </c>
      <c r="H182" s="169">
        <v>4.4438786138667918</v>
      </c>
      <c r="I182" s="169">
        <v>6.2140897770612513</v>
      </c>
      <c r="J182" s="84">
        <v>0</v>
      </c>
      <c r="K182" s="167">
        <v>85.981999999999999</v>
      </c>
      <c r="L182" s="167">
        <v>105.54</v>
      </c>
      <c r="M182" s="167">
        <v>115.718</v>
      </c>
      <c r="N182" s="167">
        <v>156.922</v>
      </c>
      <c r="O182" s="181">
        <v>4410</v>
      </c>
      <c r="P182" s="84">
        <v>4530</v>
      </c>
      <c r="Q182" s="181">
        <v>7020</v>
      </c>
      <c r="R182" s="181">
        <v>6889.9999999999991</v>
      </c>
      <c r="AE182" s="183">
        <f t="shared" si="10"/>
        <v>0.98087581311491012</v>
      </c>
      <c r="AF182" s="183">
        <f t="shared" si="8"/>
        <v>0.97723242599567683</v>
      </c>
      <c r="AG182" s="183">
        <f t="shared" si="11"/>
        <v>0.98378327170440316</v>
      </c>
      <c r="AH182" s="183">
        <f t="shared" si="9"/>
        <v>0.97773183809896014</v>
      </c>
    </row>
    <row r="183" spans="7:34" x14ac:dyDescent="0.25">
      <c r="G183" s="169">
        <v>4.7634983509180691</v>
      </c>
      <c r="H183" s="169">
        <v>4.2018605570488017</v>
      </c>
      <c r="I183" s="169">
        <v>6.7102879074076309</v>
      </c>
      <c r="J183" s="84">
        <v>0</v>
      </c>
      <c r="K183" s="167">
        <v>88.078999999999994</v>
      </c>
      <c r="L183" s="167">
        <v>178.14</v>
      </c>
      <c r="M183" s="167">
        <v>171.12200000000001</v>
      </c>
      <c r="N183" s="167">
        <v>116.151</v>
      </c>
      <c r="O183" s="181">
        <v>4490</v>
      </c>
      <c r="P183" s="84">
        <v>4010.0000000000005</v>
      </c>
      <c r="Q183" s="181">
        <v>5920</v>
      </c>
      <c r="R183" s="181">
        <v>6590</v>
      </c>
      <c r="AE183" s="183">
        <f t="shared" si="10"/>
        <v>0.98076070771168433</v>
      </c>
      <c r="AF183" s="183">
        <f t="shared" si="8"/>
        <v>0.95746560525674884</v>
      </c>
      <c r="AG183" s="183">
        <f t="shared" si="11"/>
        <v>0.97190632530427068</v>
      </c>
      <c r="AH183" s="183">
        <f t="shared" si="9"/>
        <v>0.98267993070838999</v>
      </c>
    </row>
    <row r="184" spans="7:34" x14ac:dyDescent="0.25">
      <c r="G184" s="169">
        <v>4.4471384736557091</v>
      </c>
      <c r="H184" s="169">
        <v>4.2395869011998419</v>
      </c>
      <c r="I184" s="169">
        <v>6.6110482813383546</v>
      </c>
      <c r="J184" s="84">
        <v>0</v>
      </c>
      <c r="K184" s="167">
        <v>78.185000000000002</v>
      </c>
      <c r="L184" s="167">
        <v>206.56700000000001</v>
      </c>
      <c r="M184" s="167">
        <v>264.92700000000002</v>
      </c>
      <c r="N184" s="167">
        <v>161.31200000000001</v>
      </c>
      <c r="O184" s="181">
        <v>4830</v>
      </c>
      <c r="P184" s="84">
        <v>4069.9999999999995</v>
      </c>
      <c r="Q184" s="181">
        <v>5410</v>
      </c>
      <c r="R184" s="181">
        <v>5940</v>
      </c>
      <c r="AE184" s="183">
        <f t="shared" si="10"/>
        <v>0.98407048634067373</v>
      </c>
      <c r="AF184" s="183">
        <f t="shared" si="8"/>
        <v>0.95169793902445587</v>
      </c>
      <c r="AG184" s="183">
        <f t="shared" si="11"/>
        <v>0.95331622768010937</v>
      </c>
      <c r="AH184" s="183">
        <f t="shared" si="9"/>
        <v>0.97356109636746979</v>
      </c>
    </row>
    <row r="185" spans="7:34" x14ac:dyDescent="0.25">
      <c r="G185" s="169">
        <v>4.4982911901284792</v>
      </c>
      <c r="H185" s="169">
        <v>4.2360278121289889</v>
      </c>
      <c r="I185" s="169">
        <v>5.4321378298061767</v>
      </c>
      <c r="J185" s="84">
        <v>0</v>
      </c>
      <c r="K185" s="167">
        <v>86.097999999999999</v>
      </c>
      <c r="L185" s="167">
        <v>196.375</v>
      </c>
      <c r="M185" s="167">
        <v>266.33199999999999</v>
      </c>
      <c r="N185" s="167">
        <v>219.227</v>
      </c>
      <c r="O185" s="181">
        <v>5010</v>
      </c>
      <c r="P185" s="84">
        <v>3940</v>
      </c>
      <c r="Q185" s="181">
        <v>7360</v>
      </c>
      <c r="R185" s="181">
        <v>6010</v>
      </c>
      <c r="AE185" s="183">
        <f t="shared" si="10"/>
        <v>0.98310511297074743</v>
      </c>
      <c r="AF185" s="183">
        <f t="shared" si="8"/>
        <v>0.95252485570094592</v>
      </c>
      <c r="AG185" s="183">
        <f t="shared" si="11"/>
        <v>0.96507731370729721</v>
      </c>
      <c r="AH185" s="183">
        <f t="shared" si="9"/>
        <v>0.96480670876177732</v>
      </c>
    </row>
    <row r="186" spans="7:34" x14ac:dyDescent="0.25">
      <c r="G186" s="169">
        <v>5.5197715898462478</v>
      </c>
      <c r="H186" s="169">
        <v>4.2616532534391292</v>
      </c>
      <c r="I186" s="169">
        <v>5.5236353573877786</v>
      </c>
      <c r="J186" s="84">
        <v>0</v>
      </c>
      <c r="K186" s="167">
        <v>123.521</v>
      </c>
      <c r="L186" s="167">
        <v>157.648</v>
      </c>
      <c r="M186" s="167">
        <v>227.476</v>
      </c>
      <c r="N186" s="167">
        <v>213.26499999999999</v>
      </c>
      <c r="O186" s="181">
        <v>5550.0000000000009</v>
      </c>
      <c r="P186" s="84">
        <v>4110</v>
      </c>
      <c r="Q186" s="181">
        <v>7210</v>
      </c>
      <c r="R186" s="181">
        <v>6630</v>
      </c>
      <c r="AE186" s="183">
        <f t="shared" si="10"/>
        <v>0.97822851100753838</v>
      </c>
      <c r="AF186" s="183">
        <f t="shared" si="8"/>
        <v>0.96305974625836055</v>
      </c>
      <c r="AG186" s="183">
        <f t="shared" si="11"/>
        <v>0.96941489290183935</v>
      </c>
      <c r="AH186" s="183">
        <f t="shared" si="9"/>
        <v>0.9688357823348942</v>
      </c>
    </row>
    <row r="187" spans="7:34" x14ac:dyDescent="0.25">
      <c r="G187" s="169">
        <v>7.2566030553139793</v>
      </c>
      <c r="H187" s="169">
        <v>4.2887023303776104</v>
      </c>
      <c r="I187" s="169">
        <v>6.0092760807055114</v>
      </c>
      <c r="J187" s="84">
        <v>0</v>
      </c>
      <c r="K187" s="167">
        <v>179.08600000000001</v>
      </c>
      <c r="L187" s="167">
        <v>113.458</v>
      </c>
      <c r="M187" s="167">
        <v>192.62200000000001</v>
      </c>
      <c r="N187" s="167">
        <v>171.69499999999999</v>
      </c>
      <c r="O187" s="181">
        <v>5550.0000000000009</v>
      </c>
      <c r="P187" s="84">
        <v>3880</v>
      </c>
      <c r="Q187" s="181">
        <v>6949.9999999999991</v>
      </c>
      <c r="R187" s="181">
        <v>6850.0000000000009</v>
      </c>
      <c r="AE187" s="183">
        <f t="shared" si="10"/>
        <v>0.96874091259932205</v>
      </c>
      <c r="AF187" s="183">
        <f t="shared" si="8"/>
        <v>0.97158903386488604</v>
      </c>
      <c r="AG187" s="183">
        <f t="shared" si="11"/>
        <v>0.97303203221450041</v>
      </c>
      <c r="AH187" s="183">
        <f t="shared" si="9"/>
        <v>0.97554792681823976</v>
      </c>
    </row>
    <row r="188" spans="7:34" x14ac:dyDescent="0.25">
      <c r="G188" s="169">
        <v>6.5286605516630267</v>
      </c>
      <c r="H188" s="169">
        <v>4.132102411260087</v>
      </c>
      <c r="I188" s="169">
        <v>5.6559548588134785</v>
      </c>
      <c r="J188" s="84">
        <v>0</v>
      </c>
      <c r="K188" s="167">
        <v>127.23099999999999</v>
      </c>
      <c r="L188" s="167">
        <v>99.313000000000002</v>
      </c>
      <c r="M188" s="167">
        <v>123.566</v>
      </c>
      <c r="N188" s="167">
        <v>203.76300000000001</v>
      </c>
      <c r="O188" s="181">
        <v>5390</v>
      </c>
      <c r="P188" s="84">
        <v>3510</v>
      </c>
      <c r="Q188" s="181">
        <v>6790.0000000000009</v>
      </c>
      <c r="R188" s="181">
        <v>6660</v>
      </c>
      <c r="AE188" s="183">
        <f t="shared" si="10"/>
        <v>0.97693933786712939</v>
      </c>
      <c r="AF188" s="183">
        <f t="shared" si="8"/>
        <v>0.972484237304994</v>
      </c>
      <c r="AG188" s="183">
        <f t="shared" si="11"/>
        <v>0.98212702388318851</v>
      </c>
      <c r="AH188" s="183">
        <f t="shared" si="9"/>
        <v>0.97031322322755031</v>
      </c>
    </row>
    <row r="189" spans="7:34" x14ac:dyDescent="0.25">
      <c r="G189" s="169">
        <v>6.0171333869353303</v>
      </c>
      <c r="H189" s="169">
        <v>4.3677141077505421</v>
      </c>
      <c r="I189" s="169">
        <v>6.2513926152291344</v>
      </c>
      <c r="J189" s="84">
        <v>0</v>
      </c>
      <c r="K189" s="167">
        <v>182.51300000000001</v>
      </c>
      <c r="L189" s="167">
        <v>60.281999999999996</v>
      </c>
      <c r="M189" s="167">
        <v>100.959</v>
      </c>
      <c r="N189" s="167">
        <v>233.08699999999999</v>
      </c>
      <c r="O189" s="181">
        <v>5870</v>
      </c>
      <c r="P189" s="84">
        <v>3950</v>
      </c>
      <c r="Q189" s="181">
        <v>6810.0000000000009</v>
      </c>
      <c r="R189" s="181">
        <v>6090</v>
      </c>
      <c r="AE189" s="183">
        <f t="shared" si="10"/>
        <v>0.96984508748680098</v>
      </c>
      <c r="AF189" s="183">
        <f t="shared" si="8"/>
        <v>0.98496813939767824</v>
      </c>
      <c r="AG189" s="183">
        <f t="shared" si="11"/>
        <v>0.98539146303718483</v>
      </c>
      <c r="AH189" s="183">
        <f t="shared" si="9"/>
        <v>0.96313715120478338</v>
      </c>
    </row>
    <row r="190" spans="7:34" x14ac:dyDescent="0.25">
      <c r="G190" s="169">
        <v>7.0543530840293363</v>
      </c>
      <c r="H190" s="169">
        <v>4.2887023303776104</v>
      </c>
      <c r="I190" s="169">
        <v>6.2830648363150736</v>
      </c>
      <c r="J190" s="84">
        <v>0</v>
      </c>
      <c r="K190" s="167">
        <v>221.66200000000001</v>
      </c>
      <c r="L190" s="167">
        <v>54.383000000000003</v>
      </c>
      <c r="M190" s="167">
        <v>121.401</v>
      </c>
      <c r="N190" s="167">
        <v>150.137</v>
      </c>
      <c r="O190" s="181">
        <v>5689.9999999999991</v>
      </c>
      <c r="P190" s="84">
        <v>3980</v>
      </c>
      <c r="Q190" s="181">
        <v>7010</v>
      </c>
      <c r="R190" s="181">
        <v>5810</v>
      </c>
      <c r="AE190" s="183">
        <f t="shared" si="10"/>
        <v>0.96250428390527054</v>
      </c>
      <c r="AF190" s="183">
        <f t="shared" si="8"/>
        <v>0.98652011968124997</v>
      </c>
      <c r="AG190" s="183">
        <f t="shared" si="11"/>
        <v>0.98297655678035778</v>
      </c>
      <c r="AH190" s="183">
        <f t="shared" si="9"/>
        <v>0.97480980722422994</v>
      </c>
    </row>
    <row r="191" spans="7:34" x14ac:dyDescent="0.25">
      <c r="G191" s="169">
        <v>6.0139855274600835</v>
      </c>
      <c r="H191" s="169">
        <v>4.241010536828183</v>
      </c>
      <c r="I191" s="169">
        <v>6.0916238555289519</v>
      </c>
      <c r="J191" s="84">
        <v>0</v>
      </c>
      <c r="K191" s="167">
        <v>146.405</v>
      </c>
      <c r="L191" s="167">
        <v>65.866</v>
      </c>
      <c r="M191" s="167">
        <v>138.60900000000001</v>
      </c>
      <c r="N191" s="167">
        <v>100.959</v>
      </c>
      <c r="O191" s="181">
        <v>5230</v>
      </c>
      <c r="P191" s="84">
        <v>3610</v>
      </c>
      <c r="Q191" s="181">
        <v>6850.0000000000009</v>
      </c>
      <c r="R191" s="181">
        <v>5750</v>
      </c>
      <c r="AE191" s="183">
        <f t="shared" si="10"/>
        <v>0.97276897852747335</v>
      </c>
      <c r="AF191" s="183">
        <f t="shared" si="10"/>
        <v>0.98208150133873218</v>
      </c>
      <c r="AG191" s="183">
        <f t="shared" si="11"/>
        <v>0.98016643941591231</v>
      </c>
      <c r="AH191" s="183">
        <f t="shared" si="9"/>
        <v>0.98274487994190352</v>
      </c>
    </row>
    <row r="192" spans="7:34" x14ac:dyDescent="0.25">
      <c r="G192" s="169">
        <v>5.0554623172472617</v>
      </c>
      <c r="H192" s="169">
        <v>4.1947423789070966</v>
      </c>
      <c r="I192" s="169">
        <v>5.8924407762551576</v>
      </c>
      <c r="J192" s="84">
        <v>0</v>
      </c>
      <c r="K192" s="167">
        <v>85.762</v>
      </c>
      <c r="L192" s="167">
        <v>70.3</v>
      </c>
      <c r="M192" s="167">
        <v>125.08199999999999</v>
      </c>
      <c r="N192" s="167">
        <v>85.908000000000001</v>
      </c>
      <c r="O192" s="181">
        <v>4690</v>
      </c>
      <c r="P192" s="84">
        <v>3520</v>
      </c>
      <c r="Q192" s="181">
        <v>6790.0000000000009</v>
      </c>
      <c r="R192" s="181">
        <v>6190</v>
      </c>
      <c r="AE192" s="183">
        <f t="shared" ref="AE192:AF246" si="12">O192/(O192+K192)</f>
        <v>0.98204223744818109</v>
      </c>
      <c r="AF192" s="183">
        <f t="shared" si="12"/>
        <v>0.98041946355457754</v>
      </c>
      <c r="AG192" s="183">
        <f t="shared" si="11"/>
        <v>0.98191171124218046</v>
      </c>
      <c r="AH192" s="183">
        <f t="shared" ref="AH192:AH245" si="13">R192/(R192+N192)</f>
        <v>0.98631146281940396</v>
      </c>
    </row>
    <row r="193" spans="7:34" x14ac:dyDescent="0.25">
      <c r="G193" s="169">
        <v>5.658277406757132</v>
      </c>
      <c r="H193" s="169">
        <v>4.3214459498294557</v>
      </c>
      <c r="I193" s="169">
        <v>5.8692144807921371</v>
      </c>
      <c r="J193" s="84">
        <v>0</v>
      </c>
      <c r="K193" s="167">
        <v>105.996</v>
      </c>
      <c r="L193" s="167">
        <v>63.688000000000002</v>
      </c>
      <c r="M193" s="167">
        <v>116.69499999999999</v>
      </c>
      <c r="N193" s="167">
        <v>88.900999999999996</v>
      </c>
      <c r="O193" s="181">
        <v>4740</v>
      </c>
      <c r="P193" s="84">
        <v>3790</v>
      </c>
      <c r="Q193" s="181">
        <v>6710</v>
      </c>
      <c r="R193" s="181">
        <v>6150</v>
      </c>
      <c r="AE193" s="183">
        <f t="shared" si="12"/>
        <v>0.97812709709211476</v>
      </c>
      <c r="AF193" s="183">
        <f t="shared" si="12"/>
        <v>0.98347349344316404</v>
      </c>
      <c r="AG193" s="183">
        <f t="shared" si="11"/>
        <v>0.98290607680583364</v>
      </c>
      <c r="AH193" s="183">
        <f t="shared" si="13"/>
        <v>0.98575053523048373</v>
      </c>
    </row>
    <row r="194" spans="7:34" x14ac:dyDescent="0.25">
      <c r="G194" s="169">
        <v>6.4483901350442192</v>
      </c>
      <c r="H194" s="169">
        <v>4.2723305206516873</v>
      </c>
      <c r="I194" s="169">
        <v>5.5637535040966348</v>
      </c>
      <c r="J194" s="84">
        <v>0</v>
      </c>
      <c r="K194" s="167">
        <v>153.08799999999999</v>
      </c>
      <c r="L194" s="167">
        <v>67.126000000000005</v>
      </c>
      <c r="M194" s="167">
        <v>99.988</v>
      </c>
      <c r="N194" s="167">
        <v>93.994</v>
      </c>
      <c r="O194" s="181">
        <v>5100</v>
      </c>
      <c r="P194" s="84">
        <v>3479.9999999999995</v>
      </c>
      <c r="Q194" s="181">
        <v>7100</v>
      </c>
      <c r="R194" s="181">
        <v>5649.9999999999991</v>
      </c>
      <c r="AE194" s="183">
        <f t="shared" si="12"/>
        <v>0.97085752228022837</v>
      </c>
      <c r="AF194" s="183">
        <f t="shared" si="12"/>
        <v>0.98107594711887869</v>
      </c>
      <c r="AG194" s="183">
        <f t="shared" si="11"/>
        <v>0.9861127546323688</v>
      </c>
      <c r="AH194" s="183">
        <f t="shared" si="13"/>
        <v>0.98363612496809716</v>
      </c>
    </row>
    <row r="195" spans="7:34" x14ac:dyDescent="0.25">
      <c r="G195" s="169">
        <v>7.2998861230986307</v>
      </c>
      <c r="H195" s="169">
        <v>4.3057859579177036</v>
      </c>
      <c r="I195" s="169">
        <v>6.093031509799439</v>
      </c>
      <c r="J195" s="84">
        <v>0</v>
      </c>
      <c r="K195" s="167">
        <v>243.91499999999999</v>
      </c>
      <c r="L195" s="167">
        <v>67.567999999999998</v>
      </c>
      <c r="M195" s="167">
        <v>132.20099999999999</v>
      </c>
      <c r="N195" s="167">
        <v>85.54</v>
      </c>
      <c r="O195" s="181">
        <v>5350</v>
      </c>
      <c r="P195" s="84">
        <v>3439.9999999999995</v>
      </c>
      <c r="Q195" s="181">
        <v>7370</v>
      </c>
      <c r="R195" s="181">
        <v>5790</v>
      </c>
      <c r="AE195" s="183">
        <f t="shared" si="12"/>
        <v>0.95639636998417032</v>
      </c>
      <c r="AF195" s="183">
        <f t="shared" si="12"/>
        <v>0.98073651031141795</v>
      </c>
      <c r="AG195" s="183">
        <f t="shared" si="11"/>
        <v>0.98237837136061801</v>
      </c>
      <c r="AH195" s="183">
        <f t="shared" si="13"/>
        <v>0.9854413381578544</v>
      </c>
    </row>
    <row r="196" spans="7:34" x14ac:dyDescent="0.25">
      <c r="G196" s="169">
        <v>7.8452527771852356</v>
      </c>
      <c r="H196" s="169">
        <v>4.3791031927772712</v>
      </c>
      <c r="I196" s="169">
        <v>6.6328669225308898</v>
      </c>
      <c r="J196" s="84">
        <v>0</v>
      </c>
      <c r="K196" s="167">
        <v>340.75599999999997</v>
      </c>
      <c r="L196" s="167">
        <v>119.22</v>
      </c>
      <c r="M196" s="167">
        <v>242.55600000000001</v>
      </c>
      <c r="N196" s="167">
        <v>142.66499999999999</v>
      </c>
      <c r="O196" s="181">
        <v>5000</v>
      </c>
      <c r="P196" s="84">
        <v>3340</v>
      </c>
      <c r="Q196" s="181">
        <v>6570</v>
      </c>
      <c r="R196" s="181">
        <v>5900</v>
      </c>
      <c r="AE196" s="183">
        <f t="shared" si="12"/>
        <v>0.93619704775878165</v>
      </c>
      <c r="AF196" s="183">
        <f t="shared" si="12"/>
        <v>0.96553558316614729</v>
      </c>
      <c r="AG196" s="183">
        <f t="shared" si="11"/>
        <v>0.96439574221481639</v>
      </c>
      <c r="AH196" s="183">
        <f t="shared" si="13"/>
        <v>0.97639038404412626</v>
      </c>
    </row>
    <row r="197" spans="7:34" x14ac:dyDescent="0.25">
      <c r="G197" s="169">
        <v>6.3216887911655117</v>
      </c>
      <c r="H197" s="169">
        <v>4.2039960104913137</v>
      </c>
      <c r="I197" s="169">
        <v>6.3611896483270574</v>
      </c>
      <c r="J197" s="84">
        <v>0</v>
      </c>
      <c r="K197" s="167">
        <v>321.46100000000001</v>
      </c>
      <c r="L197" s="167">
        <v>99.233999999999995</v>
      </c>
      <c r="M197" s="167">
        <v>353.65199999999999</v>
      </c>
      <c r="N197" s="167">
        <v>183.31</v>
      </c>
      <c r="O197" s="181">
        <v>4600</v>
      </c>
      <c r="P197" s="84">
        <v>3280</v>
      </c>
      <c r="Q197" s="181">
        <v>6700</v>
      </c>
      <c r="R197" s="181">
        <v>5480</v>
      </c>
      <c r="AE197" s="183">
        <f t="shared" si="12"/>
        <v>0.93468179469470547</v>
      </c>
      <c r="AF197" s="183">
        <f t="shared" si="12"/>
        <v>0.97063417330673163</v>
      </c>
      <c r="AG197" s="183">
        <f t="shared" si="11"/>
        <v>0.94986256764580956</v>
      </c>
      <c r="AH197" s="183">
        <f t="shared" si="13"/>
        <v>0.96763200319247922</v>
      </c>
    </row>
    <row r="198" spans="7:34" x14ac:dyDescent="0.25">
      <c r="G198" s="169">
        <v>5.15304596097993</v>
      </c>
      <c r="H198" s="169">
        <v>4.2246387271022598</v>
      </c>
      <c r="I198" s="169">
        <v>5.7530830034770259</v>
      </c>
      <c r="J198" s="84">
        <v>0</v>
      </c>
      <c r="K198" s="167">
        <v>163.09700000000001</v>
      </c>
      <c r="L198" s="167">
        <v>106.989</v>
      </c>
      <c r="M198" s="167">
        <v>406.62</v>
      </c>
      <c r="N198" s="167">
        <v>118.08</v>
      </c>
      <c r="O198" s="181">
        <v>4430</v>
      </c>
      <c r="P198" s="84">
        <v>3130</v>
      </c>
      <c r="Q198" s="181">
        <v>6750</v>
      </c>
      <c r="R198" s="181">
        <v>5070</v>
      </c>
      <c r="AE198" s="183">
        <f t="shared" si="12"/>
        <v>0.96449084354195003</v>
      </c>
      <c r="AF198" s="183">
        <f t="shared" si="12"/>
        <v>0.96694798777505886</v>
      </c>
      <c r="AG198" s="183">
        <f t="shared" si="11"/>
        <v>0.9431826756206142</v>
      </c>
      <c r="AH198" s="183">
        <f t="shared" si="13"/>
        <v>0.97724013507887308</v>
      </c>
    </row>
    <row r="199" spans="7:34" x14ac:dyDescent="0.25">
      <c r="G199" s="169">
        <v>5.9156149188586031</v>
      </c>
      <c r="H199" s="169">
        <v>4.2182323667747248</v>
      </c>
      <c r="I199" s="169">
        <v>5.5447501714450711</v>
      </c>
      <c r="J199" s="84">
        <v>0</v>
      </c>
      <c r="K199" s="167">
        <v>144.28899999999999</v>
      </c>
      <c r="L199" s="167">
        <v>79.19</v>
      </c>
      <c r="M199" s="167">
        <v>264.87799999999999</v>
      </c>
      <c r="N199" s="167">
        <v>98.367999999999995</v>
      </c>
      <c r="O199" s="181">
        <v>4130</v>
      </c>
      <c r="P199" s="84">
        <v>3610</v>
      </c>
      <c r="Q199" s="181">
        <v>7270</v>
      </c>
      <c r="R199" s="181">
        <v>5070</v>
      </c>
      <c r="AE199" s="183">
        <f t="shared" si="12"/>
        <v>0.96624257274133785</v>
      </c>
      <c r="AF199" s="183">
        <f t="shared" si="12"/>
        <v>0.97853458347225275</v>
      </c>
      <c r="AG199" s="183">
        <f t="shared" ref="AG199:AG262" si="14">Q199/(Q199+M199)</f>
        <v>0.96484641158091744</v>
      </c>
      <c r="AH199" s="183">
        <f t="shared" si="13"/>
        <v>0.98096729954213779</v>
      </c>
    </row>
    <row r="200" spans="7:34" x14ac:dyDescent="0.25">
      <c r="G200" s="169">
        <v>6.7073015768833137</v>
      </c>
      <c r="H200" s="169">
        <v>4.2758896097225403</v>
      </c>
      <c r="I200" s="169">
        <v>5.7277452266082749</v>
      </c>
      <c r="J200" s="84">
        <v>0</v>
      </c>
      <c r="K200" s="167">
        <v>167.89500000000001</v>
      </c>
      <c r="L200" s="167">
        <v>55.610999999999997</v>
      </c>
      <c r="M200" s="167">
        <v>182.536</v>
      </c>
      <c r="N200" s="167">
        <v>84.78</v>
      </c>
      <c r="O200" s="181">
        <v>4480</v>
      </c>
      <c r="P200" s="84">
        <v>3770</v>
      </c>
      <c r="Q200" s="181">
        <v>7190</v>
      </c>
      <c r="R200" s="181">
        <v>5580.0000000000009</v>
      </c>
      <c r="AE200" s="183">
        <f t="shared" si="12"/>
        <v>0.96387719602099431</v>
      </c>
      <c r="AF200" s="183">
        <f t="shared" si="12"/>
        <v>0.98546349851043402</v>
      </c>
      <c r="AG200" s="183">
        <f t="shared" si="14"/>
        <v>0.97524108393638231</v>
      </c>
      <c r="AH200" s="183">
        <f t="shared" si="13"/>
        <v>0.98503384067872013</v>
      </c>
    </row>
    <row r="201" spans="7:34" x14ac:dyDescent="0.25">
      <c r="G201" s="169">
        <v>7.1684629900070522</v>
      </c>
      <c r="H201" s="169">
        <v>4.2965323263334856</v>
      </c>
      <c r="I201" s="169">
        <v>6.2112744685202781</v>
      </c>
      <c r="J201" s="84">
        <v>0</v>
      </c>
      <c r="K201" s="167">
        <v>206.249</v>
      </c>
      <c r="L201" s="167">
        <v>47.292999999999999</v>
      </c>
      <c r="M201" s="167">
        <v>113.65900000000001</v>
      </c>
      <c r="N201" s="167">
        <v>91.292000000000002</v>
      </c>
      <c r="O201" s="181">
        <v>4079.9999999999995</v>
      </c>
      <c r="P201" s="84">
        <v>3790</v>
      </c>
      <c r="Q201" s="181">
        <v>6710</v>
      </c>
      <c r="R201" s="181">
        <v>5570.0000000000009</v>
      </c>
      <c r="AE201" s="183">
        <f t="shared" si="12"/>
        <v>0.95188123695100302</v>
      </c>
      <c r="AF201" s="183">
        <f t="shared" si="12"/>
        <v>0.98767542640085082</v>
      </c>
      <c r="AG201" s="183">
        <f t="shared" si="14"/>
        <v>0.98334339391813108</v>
      </c>
      <c r="AH201" s="183">
        <f t="shared" si="13"/>
        <v>0.98387435235631715</v>
      </c>
    </row>
    <row r="202" spans="7:34" x14ac:dyDescent="0.25">
      <c r="G202" s="169">
        <v>6.7104494363585614</v>
      </c>
      <c r="H202" s="169">
        <v>4.2637887068816411</v>
      </c>
      <c r="I202" s="169">
        <v>6.2556155780405938</v>
      </c>
      <c r="J202" s="84">
        <v>0</v>
      </c>
      <c r="K202" s="167">
        <v>213.488</v>
      </c>
      <c r="L202" s="167">
        <v>50.792000000000002</v>
      </c>
      <c r="M202" s="167">
        <v>72.162000000000006</v>
      </c>
      <c r="N202" s="167">
        <v>105.429</v>
      </c>
      <c r="O202" s="181">
        <v>4069.9999999999995</v>
      </c>
      <c r="P202" s="84">
        <v>3600</v>
      </c>
      <c r="Q202" s="181">
        <v>5860</v>
      </c>
      <c r="R202" s="181">
        <v>5170</v>
      </c>
      <c r="AE202" s="183">
        <f t="shared" si="12"/>
        <v>0.95016024324102233</v>
      </c>
      <c r="AF202" s="183">
        <f t="shared" si="12"/>
        <v>0.98608740240473847</v>
      </c>
      <c r="AG202" s="183">
        <f t="shared" si="14"/>
        <v>0.98783546369772091</v>
      </c>
      <c r="AH202" s="183">
        <f t="shared" si="13"/>
        <v>0.98001508502910373</v>
      </c>
    </row>
    <row r="203" spans="7:34" x14ac:dyDescent="0.25">
      <c r="G203" s="169">
        <v>6.1839699391234406</v>
      </c>
      <c r="H203" s="169">
        <v>4.2951086907051446</v>
      </c>
      <c r="I203" s="169">
        <v>5.871325962197866</v>
      </c>
      <c r="J203" s="84">
        <v>0</v>
      </c>
      <c r="K203" s="167">
        <v>221.845</v>
      </c>
      <c r="L203" s="167">
        <v>57.207000000000001</v>
      </c>
      <c r="M203" s="167">
        <v>66.177000000000007</v>
      </c>
      <c r="N203" s="167">
        <v>121.994</v>
      </c>
      <c r="O203" s="181">
        <v>3870</v>
      </c>
      <c r="P203" s="84">
        <v>3520</v>
      </c>
      <c r="Q203" s="181">
        <v>5649.9999999999991</v>
      </c>
      <c r="R203" s="181">
        <v>5120</v>
      </c>
      <c r="AE203" s="183">
        <f t="shared" si="12"/>
        <v>0.94578362572384833</v>
      </c>
      <c r="AF203" s="183">
        <f t="shared" si="12"/>
        <v>0.98400791455456738</v>
      </c>
      <c r="AG203" s="183">
        <f t="shared" si="14"/>
        <v>0.98842285674498886</v>
      </c>
      <c r="AH203" s="183">
        <f t="shared" si="13"/>
        <v>0.97672755825359592</v>
      </c>
    </row>
    <row r="204" spans="7:34" x14ac:dyDescent="0.25">
      <c r="G204" s="169">
        <v>5.5740721657942647</v>
      </c>
      <c r="H204" s="169">
        <v>4.2338923586864778</v>
      </c>
      <c r="I204" s="169">
        <v>5.4771827664617341</v>
      </c>
      <c r="J204" s="84">
        <v>0</v>
      </c>
      <c r="K204" s="167">
        <v>278.11200000000002</v>
      </c>
      <c r="L204" s="167">
        <v>52.459000000000003</v>
      </c>
      <c r="M204" s="167">
        <v>76.847999999999999</v>
      </c>
      <c r="N204" s="167">
        <v>131.15299999999999</v>
      </c>
      <c r="O204" s="181">
        <v>4370</v>
      </c>
      <c r="P204" s="84">
        <v>3600</v>
      </c>
      <c r="Q204" s="181">
        <v>6280</v>
      </c>
      <c r="R204" s="181">
        <v>4980</v>
      </c>
      <c r="AE204" s="183">
        <f t="shared" si="12"/>
        <v>0.94016667412489197</v>
      </c>
      <c r="AF204" s="183">
        <f t="shared" si="12"/>
        <v>0.98563734733230413</v>
      </c>
      <c r="AG204" s="183">
        <f t="shared" si="14"/>
        <v>0.98791098984905723</v>
      </c>
      <c r="AH204" s="183">
        <f t="shared" si="13"/>
        <v>0.97433984073652258</v>
      </c>
    </row>
    <row r="205" spans="7:34" x14ac:dyDescent="0.25">
      <c r="G205" s="169">
        <v>5.6197161281853516</v>
      </c>
      <c r="H205" s="169">
        <v>4.3193104963869438</v>
      </c>
      <c r="I205" s="169">
        <v>6.226758665495626</v>
      </c>
      <c r="J205" s="84">
        <v>0</v>
      </c>
      <c r="K205" s="167">
        <v>313.49200000000002</v>
      </c>
      <c r="L205" s="167">
        <v>54.787999999999997</v>
      </c>
      <c r="M205" s="167">
        <v>97.04</v>
      </c>
      <c r="N205" s="167">
        <v>122.43</v>
      </c>
      <c r="O205" s="181">
        <v>4030.0000000000005</v>
      </c>
      <c r="P205" s="84">
        <v>3400.0000000000005</v>
      </c>
      <c r="Q205" s="181">
        <v>6050</v>
      </c>
      <c r="R205" s="181">
        <v>5010</v>
      </c>
      <c r="AE205" s="183">
        <f t="shared" si="12"/>
        <v>0.92782489296630455</v>
      </c>
      <c r="AF205" s="183">
        <f t="shared" si="12"/>
        <v>0.98414142922807424</v>
      </c>
      <c r="AG205" s="183">
        <f t="shared" si="14"/>
        <v>0.98421354017543405</v>
      </c>
      <c r="AH205" s="183">
        <f t="shared" si="13"/>
        <v>0.97614580228079095</v>
      </c>
    </row>
    <row r="206" spans="7:34" x14ac:dyDescent="0.25">
      <c r="G206" s="169">
        <v>5.1373066636036926</v>
      </c>
      <c r="H206" s="169">
        <v>4.2595177999966172</v>
      </c>
      <c r="I206" s="169">
        <v>5.6059831322112199</v>
      </c>
      <c r="J206" s="84">
        <v>0</v>
      </c>
      <c r="K206" s="167">
        <v>250.37700000000001</v>
      </c>
      <c r="L206" s="167">
        <v>60.576000000000001</v>
      </c>
      <c r="M206" s="167">
        <v>87.507999999999996</v>
      </c>
      <c r="N206" s="167">
        <v>121.05800000000001</v>
      </c>
      <c r="O206" s="181">
        <v>3870</v>
      </c>
      <c r="P206" s="84">
        <v>3230</v>
      </c>
      <c r="Q206" s="181">
        <v>6889.9999999999991</v>
      </c>
      <c r="R206" s="181">
        <v>4820</v>
      </c>
      <c r="AE206" s="183">
        <f t="shared" si="12"/>
        <v>0.93923444383851273</v>
      </c>
      <c r="AF206" s="183">
        <f t="shared" si="12"/>
        <v>0.98159106490778514</v>
      </c>
      <c r="AG206" s="183">
        <f t="shared" si="14"/>
        <v>0.98745855970355034</v>
      </c>
      <c r="AH206" s="183">
        <f t="shared" si="13"/>
        <v>0.97549957923991182</v>
      </c>
    </row>
    <row r="207" spans="7:34" x14ac:dyDescent="0.25">
      <c r="G207" s="169">
        <v>4.8508514513561831</v>
      </c>
      <c r="H207" s="169">
        <v>4.3107686826168976</v>
      </c>
      <c r="I207" s="169">
        <v>6.4463527316914719</v>
      </c>
      <c r="J207" s="84">
        <v>0</v>
      </c>
      <c r="K207" s="167">
        <v>143.88499999999999</v>
      </c>
      <c r="L207" s="167">
        <v>52.506999999999998</v>
      </c>
      <c r="M207" s="167">
        <v>74.561000000000007</v>
      </c>
      <c r="N207" s="167">
        <v>140.77600000000001</v>
      </c>
      <c r="O207" s="181">
        <v>4030.0000000000005</v>
      </c>
      <c r="P207" s="84">
        <v>3550</v>
      </c>
      <c r="Q207" s="181">
        <v>6000</v>
      </c>
      <c r="R207" s="181">
        <v>4970</v>
      </c>
      <c r="AE207" s="183">
        <f t="shared" si="12"/>
        <v>0.96552732047001777</v>
      </c>
      <c r="AF207" s="183">
        <f t="shared" si="12"/>
        <v>0.98542487217929065</v>
      </c>
      <c r="AG207" s="183">
        <f t="shared" si="14"/>
        <v>0.98772569737961313</v>
      </c>
      <c r="AH207" s="183">
        <f t="shared" si="13"/>
        <v>0.97245506357547273</v>
      </c>
    </row>
    <row r="208" spans="7:34" x14ac:dyDescent="0.25">
      <c r="G208" s="169">
        <v>5.7747482073412835</v>
      </c>
      <c r="H208" s="169">
        <v>4.3769677393347592</v>
      </c>
      <c r="I208" s="169">
        <v>6.2936222433437203</v>
      </c>
      <c r="J208" s="84">
        <v>0</v>
      </c>
      <c r="K208" s="167">
        <v>140.78</v>
      </c>
      <c r="L208" s="167">
        <v>101.80500000000001</v>
      </c>
      <c r="M208" s="167">
        <v>71.031999999999996</v>
      </c>
      <c r="N208" s="167">
        <v>105.001</v>
      </c>
      <c r="O208" s="181">
        <v>4220</v>
      </c>
      <c r="P208" s="84">
        <v>3820</v>
      </c>
      <c r="Q208" s="181">
        <v>5360</v>
      </c>
      <c r="R208" s="181">
        <v>5790</v>
      </c>
      <c r="AE208" s="183">
        <f t="shared" si="12"/>
        <v>0.96771678461192723</v>
      </c>
      <c r="AF208" s="183">
        <f t="shared" si="12"/>
        <v>0.97404128966126569</v>
      </c>
      <c r="AG208" s="183">
        <f t="shared" si="14"/>
        <v>0.98692108608455997</v>
      </c>
      <c r="AH208" s="183">
        <f t="shared" si="13"/>
        <v>0.98218812855163207</v>
      </c>
    </row>
    <row r="209" spans="7:34" x14ac:dyDescent="0.25">
      <c r="G209" s="169">
        <v>5.7912744695863321</v>
      </c>
      <c r="H209" s="169">
        <v>4.2986677797759976</v>
      </c>
      <c r="I209" s="169">
        <v>5.9227053430706107</v>
      </c>
      <c r="J209" s="84">
        <v>0</v>
      </c>
      <c r="K209" s="167">
        <v>239.40899999999999</v>
      </c>
      <c r="L209" s="167">
        <v>72.188000000000002</v>
      </c>
      <c r="M209" s="167">
        <v>70.811999999999998</v>
      </c>
      <c r="N209" s="167">
        <v>72.733000000000004</v>
      </c>
      <c r="O209" s="181">
        <v>4230</v>
      </c>
      <c r="P209" s="84">
        <v>3850</v>
      </c>
      <c r="Q209" s="181">
        <v>5810</v>
      </c>
      <c r="R209" s="181">
        <v>6390</v>
      </c>
      <c r="AE209" s="183">
        <f t="shared" si="12"/>
        <v>0.94643385736234931</v>
      </c>
      <c r="AF209" s="183">
        <f t="shared" si="12"/>
        <v>0.98159496689092918</v>
      </c>
      <c r="AG209" s="183">
        <f t="shared" si="14"/>
        <v>0.98795880568873828</v>
      </c>
      <c r="AH209" s="183">
        <f t="shared" si="13"/>
        <v>0.98874578293734239</v>
      </c>
    </row>
    <row r="210" spans="7:34" x14ac:dyDescent="0.25">
      <c r="G210" s="169">
        <v>5.2986344617101198</v>
      </c>
      <c r="H210" s="169">
        <v>4.2929732372626335</v>
      </c>
      <c r="I210" s="169">
        <v>5.817131272784148</v>
      </c>
      <c r="J210" s="84">
        <v>0</v>
      </c>
      <c r="K210" s="167">
        <v>184.88399999999999</v>
      </c>
      <c r="L210" s="167">
        <v>40.887999999999998</v>
      </c>
      <c r="M210" s="167">
        <v>85.147000000000006</v>
      </c>
      <c r="N210" s="167">
        <v>66.900999999999996</v>
      </c>
      <c r="O210" s="181">
        <v>3570</v>
      </c>
      <c r="P210" s="84">
        <v>3500</v>
      </c>
      <c r="Q210" s="181">
        <v>6390</v>
      </c>
      <c r="R210" s="181">
        <v>6470</v>
      </c>
      <c r="AE210" s="183">
        <f t="shared" si="12"/>
        <v>0.9507617279255498</v>
      </c>
      <c r="AF210" s="183">
        <f t="shared" si="12"/>
        <v>0.98845261414650787</v>
      </c>
      <c r="AG210" s="183">
        <f t="shared" si="14"/>
        <v>0.98685018270627678</v>
      </c>
      <c r="AH210" s="183">
        <f t="shared" si="13"/>
        <v>0.98976563971215104</v>
      </c>
    </row>
    <row r="211" spans="7:34" x14ac:dyDescent="0.25">
      <c r="G211" s="169">
        <v>4.8264555404230167</v>
      </c>
      <c r="H211" s="169">
        <v>4.2915496016342924</v>
      </c>
      <c r="I211" s="169">
        <v>5.8488034938700864</v>
      </c>
      <c r="J211" s="84">
        <v>0</v>
      </c>
      <c r="K211" s="167">
        <v>92.150999999999996</v>
      </c>
      <c r="L211" s="167">
        <v>34.988999999999997</v>
      </c>
      <c r="M211" s="167">
        <v>130.477</v>
      </c>
      <c r="N211" s="167">
        <v>73.506</v>
      </c>
      <c r="O211" s="181">
        <v>3489.9999999999995</v>
      </c>
      <c r="P211" s="84">
        <v>3100</v>
      </c>
      <c r="Q211" s="181">
        <v>6760</v>
      </c>
      <c r="R211" s="181">
        <v>6600</v>
      </c>
      <c r="AE211" s="183">
        <f t="shared" si="12"/>
        <v>0.97427495379173024</v>
      </c>
      <c r="AF211" s="183">
        <f t="shared" si="12"/>
        <v>0.98883919528904252</v>
      </c>
      <c r="AG211" s="183">
        <f t="shared" si="14"/>
        <v>0.98106415564553806</v>
      </c>
      <c r="AH211" s="183">
        <f t="shared" si="13"/>
        <v>0.98898539987826484</v>
      </c>
    </row>
    <row r="212" spans="7:34" x14ac:dyDescent="0.25">
      <c r="G212" s="169">
        <v>5.0987453850319131</v>
      </c>
      <c r="H212" s="169">
        <v>4.3335468526703558</v>
      </c>
      <c r="I212" s="169">
        <v>6.4167919920112615</v>
      </c>
      <c r="J212" s="84">
        <v>0</v>
      </c>
      <c r="K212" s="167">
        <v>88.727000000000004</v>
      </c>
      <c r="L212" s="167">
        <v>33.030999999999999</v>
      </c>
      <c r="M212" s="167">
        <v>244.95</v>
      </c>
      <c r="N212" s="167">
        <v>84.628</v>
      </c>
      <c r="O212" s="181">
        <v>3430.0000000000005</v>
      </c>
      <c r="P212" s="84">
        <v>3060</v>
      </c>
      <c r="Q212" s="181">
        <v>6390</v>
      </c>
      <c r="R212" s="181">
        <v>7210</v>
      </c>
      <c r="AE212" s="183">
        <f t="shared" si="12"/>
        <v>0.97478434672539249</v>
      </c>
      <c r="AF212" s="183">
        <f t="shared" si="12"/>
        <v>0.98932083124934733</v>
      </c>
      <c r="AG212" s="183">
        <f t="shared" si="14"/>
        <v>0.96308186195826651</v>
      </c>
      <c r="AH212" s="183">
        <f t="shared" si="13"/>
        <v>0.98839858591829499</v>
      </c>
    </row>
    <row r="213" spans="7:34" x14ac:dyDescent="0.25">
      <c r="G213" s="169">
        <v>5.2301685181234907</v>
      </c>
      <c r="H213" s="169">
        <v>4.4225240794416747</v>
      </c>
      <c r="I213" s="169">
        <v>6.5688186532237696</v>
      </c>
      <c r="J213" s="84">
        <v>0</v>
      </c>
      <c r="K213" s="167">
        <v>132.05000000000001</v>
      </c>
      <c r="L213" s="167">
        <v>38.383000000000003</v>
      </c>
      <c r="M213" s="167">
        <v>400.79500000000002</v>
      </c>
      <c r="N213" s="167">
        <v>95.796000000000006</v>
      </c>
      <c r="O213" s="181">
        <v>3660</v>
      </c>
      <c r="P213" s="84">
        <v>3590</v>
      </c>
      <c r="Q213" s="181">
        <v>5709.9999999999991</v>
      </c>
      <c r="R213" s="181">
        <v>7280</v>
      </c>
      <c r="AE213" s="183">
        <f t="shared" si="12"/>
        <v>0.96517714692580525</v>
      </c>
      <c r="AF213" s="183">
        <f t="shared" si="12"/>
        <v>0.98942145853952024</v>
      </c>
      <c r="AG213" s="183">
        <f t="shared" si="14"/>
        <v>0.93441197094649708</v>
      </c>
      <c r="AH213" s="183">
        <f t="shared" si="13"/>
        <v>0.98701211367559516</v>
      </c>
    </row>
    <row r="214" spans="7:34" x14ac:dyDescent="0.25">
      <c r="G214" s="169">
        <v>5.1215673662274561</v>
      </c>
      <c r="H214" s="169">
        <v>4.3079214113602147</v>
      </c>
      <c r="I214" s="169">
        <v>5.5792377010719827</v>
      </c>
      <c r="J214" s="84">
        <v>0</v>
      </c>
      <c r="K214" s="167">
        <v>145.17099999999999</v>
      </c>
      <c r="L214" s="167">
        <v>47.567</v>
      </c>
      <c r="M214" s="167">
        <v>249.666</v>
      </c>
      <c r="N214" s="167">
        <v>85.697999999999993</v>
      </c>
      <c r="O214" s="181">
        <v>3560</v>
      </c>
      <c r="P214" s="84">
        <v>3320</v>
      </c>
      <c r="Q214" s="181">
        <v>5960</v>
      </c>
      <c r="R214" s="181">
        <v>7560</v>
      </c>
      <c r="AE214" s="183">
        <f t="shared" si="12"/>
        <v>0.96081935219724002</v>
      </c>
      <c r="AF214" s="183">
        <f t="shared" si="12"/>
        <v>0.98587496551664744</v>
      </c>
      <c r="AG214" s="183">
        <f t="shared" si="14"/>
        <v>0.95979397281592915</v>
      </c>
      <c r="AH214" s="183">
        <f t="shared" si="13"/>
        <v>0.98879134383806422</v>
      </c>
    </row>
    <row r="215" spans="7:34" x14ac:dyDescent="0.25">
      <c r="G215" s="169">
        <v>4.9208913246804373</v>
      </c>
      <c r="H215" s="169">
        <v>4.358460476166325</v>
      </c>
      <c r="I215" s="169">
        <v>5.318117833896796</v>
      </c>
      <c r="J215" s="84">
        <v>0</v>
      </c>
      <c r="K215" s="167">
        <v>90.369</v>
      </c>
      <c r="L215" s="167">
        <v>34.17</v>
      </c>
      <c r="M215" s="167">
        <v>145.93700000000001</v>
      </c>
      <c r="N215" s="167">
        <v>82.254000000000005</v>
      </c>
      <c r="O215" s="181">
        <v>3520</v>
      </c>
      <c r="P215" s="84">
        <v>3140</v>
      </c>
      <c r="Q215" s="181">
        <v>5790</v>
      </c>
      <c r="R215" s="181">
        <v>7290</v>
      </c>
      <c r="AE215" s="183">
        <f t="shared" si="12"/>
        <v>0.97496959452067089</v>
      </c>
      <c r="AF215" s="183">
        <f t="shared" si="12"/>
        <v>0.98923498111317287</v>
      </c>
      <c r="AG215" s="183">
        <f t="shared" si="14"/>
        <v>0.97541466494674722</v>
      </c>
      <c r="AH215" s="183">
        <f t="shared" si="13"/>
        <v>0.98884276097920665</v>
      </c>
    </row>
    <row r="216" spans="7:34" x14ac:dyDescent="0.25">
      <c r="G216" s="169">
        <v>4.9594526032522168</v>
      </c>
      <c r="H216" s="169">
        <v>4.4075759053440935</v>
      </c>
      <c r="I216" s="169">
        <v>5.8720297893331086</v>
      </c>
      <c r="J216" s="84">
        <v>0</v>
      </c>
      <c r="K216" s="167">
        <v>66.492000000000004</v>
      </c>
      <c r="L216" s="167">
        <v>37.235999999999997</v>
      </c>
      <c r="M216" s="167">
        <v>130.786</v>
      </c>
      <c r="N216" s="167">
        <v>101.62</v>
      </c>
      <c r="O216" s="181">
        <v>3360</v>
      </c>
      <c r="P216" s="84">
        <v>3530</v>
      </c>
      <c r="Q216" s="181">
        <v>5070</v>
      </c>
      <c r="R216" s="181">
        <v>6540</v>
      </c>
      <c r="AE216" s="183">
        <f t="shared" si="12"/>
        <v>0.98059473070417202</v>
      </c>
      <c r="AF216" s="183">
        <f t="shared" si="12"/>
        <v>0.98956166623122221</v>
      </c>
      <c r="AG216" s="183">
        <f t="shared" si="14"/>
        <v>0.97485264727293142</v>
      </c>
      <c r="AH216" s="183">
        <f t="shared" si="13"/>
        <v>0.98469951608191975</v>
      </c>
    </row>
    <row r="217" spans="7:34" x14ac:dyDescent="0.25">
      <c r="G217" s="169">
        <v>5.1050411039824084</v>
      </c>
      <c r="H217" s="169">
        <v>4.3776795571489302</v>
      </c>
      <c r="I217" s="169">
        <v>6.3900465608720243</v>
      </c>
      <c r="J217" s="84">
        <v>0</v>
      </c>
      <c r="K217" s="167">
        <v>65.064999999999998</v>
      </c>
      <c r="L217" s="167">
        <v>49.994</v>
      </c>
      <c r="M217" s="167">
        <v>128.333</v>
      </c>
      <c r="N217" s="167">
        <v>109.8</v>
      </c>
      <c r="O217" s="181">
        <v>3180</v>
      </c>
      <c r="P217" s="84">
        <v>3380</v>
      </c>
      <c r="Q217" s="181">
        <v>4890</v>
      </c>
      <c r="R217" s="181">
        <v>6100</v>
      </c>
      <c r="AE217" s="183">
        <f t="shared" si="12"/>
        <v>0.97994955416917684</v>
      </c>
      <c r="AF217" s="183">
        <f t="shared" si="12"/>
        <v>0.98542446429935437</v>
      </c>
      <c r="AG217" s="183">
        <f t="shared" si="14"/>
        <v>0.97442716535550755</v>
      </c>
      <c r="AH217" s="183">
        <f t="shared" si="13"/>
        <v>0.98231827111984282</v>
      </c>
    </row>
    <row r="218" spans="7:34" x14ac:dyDescent="0.25">
      <c r="G218" s="169">
        <v>5.2120683261408187</v>
      </c>
      <c r="H218" s="169">
        <v>4.3940513668748524</v>
      </c>
      <c r="I218" s="169">
        <v>6.1831213831105547</v>
      </c>
      <c r="J218" s="84">
        <v>0</v>
      </c>
      <c r="K218" s="167">
        <v>88.793000000000006</v>
      </c>
      <c r="L218" s="167">
        <v>48.741999999999997</v>
      </c>
      <c r="M218" s="167">
        <v>109.464</v>
      </c>
      <c r="N218" s="167">
        <v>98.379000000000005</v>
      </c>
      <c r="O218" s="181">
        <v>3020</v>
      </c>
      <c r="P218" s="84">
        <v>2970</v>
      </c>
      <c r="Q218" s="181">
        <v>5110</v>
      </c>
      <c r="R218" s="181">
        <v>6040</v>
      </c>
      <c r="AE218" s="183">
        <f t="shared" si="12"/>
        <v>0.97143811118977685</v>
      </c>
      <c r="AF218" s="183">
        <f t="shared" si="12"/>
        <v>0.98385353899074512</v>
      </c>
      <c r="AG218" s="183">
        <f t="shared" si="14"/>
        <v>0.97902773158316636</v>
      </c>
      <c r="AH218" s="183">
        <f t="shared" si="13"/>
        <v>0.98397313036552481</v>
      </c>
    </row>
    <row r="219" spans="7:34" x14ac:dyDescent="0.25">
      <c r="G219" s="169">
        <v>4.9657483222027121</v>
      </c>
      <c r="H219" s="169">
        <v>4.4232358972558457</v>
      </c>
      <c r="I219" s="169">
        <v>5.8072776928907439</v>
      </c>
      <c r="J219" s="84">
        <v>0</v>
      </c>
      <c r="K219" s="167">
        <v>112.727</v>
      </c>
      <c r="L219" s="167">
        <v>46.137</v>
      </c>
      <c r="M219" s="167">
        <v>93.87</v>
      </c>
      <c r="N219" s="167">
        <v>79.516999999999996</v>
      </c>
      <c r="O219" s="181">
        <v>2740</v>
      </c>
      <c r="P219" s="84">
        <v>2910</v>
      </c>
      <c r="Q219" s="181">
        <v>5440</v>
      </c>
      <c r="R219" s="181">
        <v>6180</v>
      </c>
      <c r="AE219" s="183">
        <f t="shared" si="12"/>
        <v>0.96048447678309212</v>
      </c>
      <c r="AF219" s="183">
        <f t="shared" si="12"/>
        <v>0.98439280723457667</v>
      </c>
      <c r="AG219" s="183">
        <f t="shared" si="14"/>
        <v>0.98303718735712986</v>
      </c>
      <c r="AH219" s="183">
        <f t="shared" si="13"/>
        <v>0.98729662368518212</v>
      </c>
    </row>
    <row r="220" spans="7:34" x14ac:dyDescent="0.25">
      <c r="G220" s="169">
        <v>4.8563602054378672</v>
      </c>
      <c r="H220" s="169">
        <v>4.4239477150700166</v>
      </c>
      <c r="I220" s="169">
        <v>5.8861063320379703</v>
      </c>
      <c r="J220" s="84">
        <v>0</v>
      </c>
      <c r="K220" s="167">
        <v>106.59399999999999</v>
      </c>
      <c r="L220" s="167">
        <v>51.664000000000001</v>
      </c>
      <c r="M220" s="167">
        <v>85.126999999999995</v>
      </c>
      <c r="N220" s="167">
        <v>68.605999999999995</v>
      </c>
      <c r="O220" s="181">
        <v>2690</v>
      </c>
      <c r="P220" s="84">
        <v>3420.0000000000005</v>
      </c>
      <c r="Q220" s="181">
        <v>5870</v>
      </c>
      <c r="R220" s="181">
        <v>6290</v>
      </c>
      <c r="AE220" s="183">
        <f t="shared" si="12"/>
        <v>0.96188434931920752</v>
      </c>
      <c r="AF220" s="183">
        <f t="shared" si="12"/>
        <v>0.98511837551099413</v>
      </c>
      <c r="AG220" s="183">
        <f t="shared" si="14"/>
        <v>0.98570525867878211</v>
      </c>
      <c r="AH220" s="183">
        <f t="shared" si="13"/>
        <v>0.98921052821955002</v>
      </c>
    </row>
    <row r="221" spans="7:34" x14ac:dyDescent="0.25">
      <c r="G221" s="169">
        <v>4.7831724726383653</v>
      </c>
      <c r="H221" s="169">
        <v>4.5399740187798177</v>
      </c>
      <c r="I221" s="169">
        <v>5.7383026336369216</v>
      </c>
      <c r="J221" s="84">
        <v>0</v>
      </c>
      <c r="K221" s="167">
        <v>76.001999999999995</v>
      </c>
      <c r="L221" s="167">
        <v>83.938999999999993</v>
      </c>
      <c r="M221" s="167">
        <v>91.926000000000002</v>
      </c>
      <c r="N221" s="167">
        <v>65.994</v>
      </c>
      <c r="O221" s="181">
        <v>2700</v>
      </c>
      <c r="P221" s="84">
        <v>3760</v>
      </c>
      <c r="Q221" s="181">
        <v>6000</v>
      </c>
      <c r="R221" s="181">
        <v>6280</v>
      </c>
      <c r="AE221" s="183">
        <f t="shared" si="12"/>
        <v>0.97262177765001612</v>
      </c>
      <c r="AF221" s="183">
        <f t="shared" si="12"/>
        <v>0.97816328510936312</v>
      </c>
      <c r="AG221" s="183">
        <f t="shared" si="14"/>
        <v>0.98491019096423682</v>
      </c>
      <c r="AH221" s="183">
        <f t="shared" si="13"/>
        <v>0.98960068351782249</v>
      </c>
    </row>
    <row r="222" spans="7:34" x14ac:dyDescent="0.25">
      <c r="G222" s="169">
        <v>4.7068368803636167</v>
      </c>
      <c r="H222" s="169">
        <v>4.350630480210449</v>
      </c>
      <c r="I222" s="169">
        <v>6.4540948301791445</v>
      </c>
      <c r="J222" s="84">
        <v>0</v>
      </c>
      <c r="K222" s="167">
        <v>65.391999999999996</v>
      </c>
      <c r="L222" s="167">
        <v>113.899</v>
      </c>
      <c r="M222" s="167">
        <v>98.852000000000004</v>
      </c>
      <c r="N222" s="167">
        <v>67.706999999999994</v>
      </c>
      <c r="O222" s="181">
        <v>2290</v>
      </c>
      <c r="P222" s="84">
        <v>3740</v>
      </c>
      <c r="Q222" s="181">
        <v>4890</v>
      </c>
      <c r="R222" s="181">
        <v>6140</v>
      </c>
      <c r="AE222" s="183">
        <f t="shared" si="12"/>
        <v>0.97223731760997756</v>
      </c>
      <c r="AF222" s="183">
        <f t="shared" si="12"/>
        <v>0.970445774526006</v>
      </c>
      <c r="AG222" s="183">
        <f t="shared" si="14"/>
        <v>0.98018542141558818</v>
      </c>
      <c r="AH222" s="183">
        <f t="shared" si="13"/>
        <v>0.9890930741415469</v>
      </c>
    </row>
    <row r="223" spans="7:34" x14ac:dyDescent="0.25">
      <c r="G223" s="169">
        <v>4.7194283182646055</v>
      </c>
      <c r="H223" s="169">
        <v>4.2360278121289889</v>
      </c>
      <c r="I223" s="169">
        <v>6.4111613749293159</v>
      </c>
      <c r="J223" s="84">
        <v>0</v>
      </c>
      <c r="K223" s="167">
        <v>75.617000000000004</v>
      </c>
      <c r="L223" s="167">
        <v>89.34</v>
      </c>
      <c r="M223" s="167">
        <v>106.20099999999999</v>
      </c>
      <c r="N223" s="167">
        <v>79.122</v>
      </c>
      <c r="O223" s="181">
        <v>2230</v>
      </c>
      <c r="P223" s="84">
        <v>3530</v>
      </c>
      <c r="Q223" s="181">
        <v>4200</v>
      </c>
      <c r="R223" s="181">
        <v>5990</v>
      </c>
      <c r="AE223" s="183">
        <f t="shared" si="12"/>
        <v>0.96720313911634059</v>
      </c>
      <c r="AF223" s="183">
        <f t="shared" si="12"/>
        <v>0.97531594158050916</v>
      </c>
      <c r="AG223" s="183">
        <f t="shared" si="14"/>
        <v>0.97533765841399411</v>
      </c>
      <c r="AH223" s="183">
        <f t="shared" si="13"/>
        <v>0.98696318841506225</v>
      </c>
    </row>
    <row r="224" spans="7:34" x14ac:dyDescent="0.25">
      <c r="G224" s="169">
        <v>4.6415187962522335</v>
      </c>
      <c r="H224" s="169">
        <v>4.246705079341548</v>
      </c>
      <c r="I224" s="169">
        <v>5.6939615241166059</v>
      </c>
      <c r="J224" s="84">
        <v>0</v>
      </c>
      <c r="K224" s="167">
        <v>81.52</v>
      </c>
      <c r="L224" s="167">
        <v>64.81</v>
      </c>
      <c r="M224" s="167">
        <v>84.584999999999994</v>
      </c>
      <c r="N224" s="167">
        <v>78.369</v>
      </c>
      <c r="O224" s="181">
        <v>2300</v>
      </c>
      <c r="P224" s="84">
        <v>3160</v>
      </c>
      <c r="Q224" s="181">
        <v>4190</v>
      </c>
      <c r="R224" s="181">
        <v>6360</v>
      </c>
      <c r="AE224" s="183">
        <f t="shared" si="12"/>
        <v>0.96576976048909946</v>
      </c>
      <c r="AF224" s="183">
        <f t="shared" si="12"/>
        <v>0.97990269194154078</v>
      </c>
      <c r="AG224" s="183">
        <f t="shared" si="14"/>
        <v>0.98021211415845044</v>
      </c>
      <c r="AH224" s="183">
        <f t="shared" si="13"/>
        <v>0.98782781788369078</v>
      </c>
    </row>
    <row r="225" spans="7:34" x14ac:dyDescent="0.25">
      <c r="G225" s="169">
        <v>4.5022260144725381</v>
      </c>
      <c r="H225" s="169">
        <v>4.2374514477573308</v>
      </c>
      <c r="I225" s="169">
        <v>5.6665122658421252</v>
      </c>
      <c r="J225" s="84">
        <v>0</v>
      </c>
      <c r="K225" s="167">
        <v>80.358000000000004</v>
      </c>
      <c r="L225" s="167">
        <v>54.912999999999997</v>
      </c>
      <c r="M225" s="167">
        <v>85.346999999999994</v>
      </c>
      <c r="N225" s="167">
        <v>68.137</v>
      </c>
      <c r="O225" s="181">
        <v>2300</v>
      </c>
      <c r="P225" s="84">
        <v>2980</v>
      </c>
      <c r="Q225" s="181">
        <v>4260</v>
      </c>
      <c r="R225" s="181">
        <v>7820</v>
      </c>
      <c r="AE225" s="183">
        <f t="shared" si="12"/>
        <v>0.96624121245627748</v>
      </c>
      <c r="AF225" s="183">
        <f t="shared" si="12"/>
        <v>0.98190623586244485</v>
      </c>
      <c r="AG225" s="183">
        <f t="shared" si="14"/>
        <v>0.98035899089301737</v>
      </c>
      <c r="AH225" s="183">
        <f t="shared" si="13"/>
        <v>0.99136209221518345</v>
      </c>
    </row>
    <row r="226" spans="7:34" x14ac:dyDescent="0.25">
      <c r="G226" s="169">
        <v>4.4683865251136288</v>
      </c>
      <c r="H226" s="169">
        <v>4.2331805408723069</v>
      </c>
      <c r="I226" s="169">
        <v>5.7727901632638332</v>
      </c>
      <c r="J226" s="84">
        <v>0</v>
      </c>
      <c r="K226" s="167">
        <v>59.204999999999998</v>
      </c>
      <c r="L226" s="167">
        <v>41.22</v>
      </c>
      <c r="M226" s="167">
        <v>96.466999999999999</v>
      </c>
      <c r="N226" s="167">
        <v>76.275999999999996</v>
      </c>
      <c r="O226" s="181">
        <v>2130</v>
      </c>
      <c r="P226" s="84">
        <v>3130</v>
      </c>
      <c r="Q226" s="181">
        <v>4140</v>
      </c>
      <c r="R226" s="181">
        <v>8730</v>
      </c>
      <c r="AE226" s="183">
        <f t="shared" si="12"/>
        <v>0.97295593605898034</v>
      </c>
      <c r="AF226" s="183">
        <f t="shared" si="12"/>
        <v>0.98700184786927436</v>
      </c>
      <c r="AG226" s="183">
        <f t="shared" si="14"/>
        <v>0.97722937532618581</v>
      </c>
      <c r="AH226" s="183">
        <f t="shared" si="13"/>
        <v>0.99133844998725906</v>
      </c>
    </row>
    <row r="227" spans="7:34" x14ac:dyDescent="0.25">
      <c r="G227" s="169">
        <v>4.4227425627225427</v>
      </c>
      <c r="H227" s="169">
        <v>4.1676933019686153</v>
      </c>
      <c r="I227" s="169">
        <v>6.0339100304390199</v>
      </c>
      <c r="J227" s="84">
        <v>0</v>
      </c>
      <c r="K227" s="167">
        <v>53.851999999999997</v>
      </c>
      <c r="L227" s="167">
        <v>36.536999999999999</v>
      </c>
      <c r="M227" s="167">
        <v>91.698999999999998</v>
      </c>
      <c r="N227" s="167">
        <v>88.290999999999997</v>
      </c>
      <c r="O227" s="181">
        <v>2039.9999999999998</v>
      </c>
      <c r="P227" s="84">
        <v>3060</v>
      </c>
      <c r="Q227" s="181">
        <v>4440</v>
      </c>
      <c r="R227" s="181">
        <v>9130</v>
      </c>
      <c r="AE227" s="183">
        <f t="shared" si="12"/>
        <v>0.97428089473372514</v>
      </c>
      <c r="AF227" s="183">
        <f t="shared" si="12"/>
        <v>0.98820068999659949</v>
      </c>
      <c r="AG227" s="183">
        <f t="shared" si="14"/>
        <v>0.97976498439106396</v>
      </c>
      <c r="AH227" s="183">
        <f t="shared" si="13"/>
        <v>0.99042219430911882</v>
      </c>
    </row>
    <row r="228" spans="7:34" x14ac:dyDescent="0.25">
      <c r="G228" s="169">
        <v>4.4494993682621446</v>
      </c>
      <c r="H228" s="169">
        <v>4.1755232979244914</v>
      </c>
      <c r="I228" s="169">
        <v>6.3091064403190691</v>
      </c>
      <c r="J228" s="84">
        <v>0</v>
      </c>
      <c r="K228" s="167">
        <v>62.832999999999998</v>
      </c>
      <c r="L228" s="167">
        <v>34.277999999999999</v>
      </c>
      <c r="M228" s="167">
        <v>72.614000000000004</v>
      </c>
      <c r="N228" s="167">
        <v>101.277</v>
      </c>
      <c r="O228" s="181">
        <v>2270</v>
      </c>
      <c r="P228" s="84">
        <v>3050</v>
      </c>
      <c r="Q228" s="181">
        <v>4990</v>
      </c>
      <c r="R228" s="181">
        <v>9220</v>
      </c>
      <c r="AE228" s="183">
        <f t="shared" si="12"/>
        <v>0.97306579596567777</v>
      </c>
      <c r="AF228" s="183">
        <f t="shared" si="12"/>
        <v>0.98888621583398129</v>
      </c>
      <c r="AG228" s="183">
        <f t="shared" si="14"/>
        <v>0.98565681681439676</v>
      </c>
      <c r="AH228" s="183">
        <f t="shared" si="13"/>
        <v>0.98913485780971855</v>
      </c>
    </row>
    <row r="229" spans="7:34" x14ac:dyDescent="0.25">
      <c r="G229" s="169">
        <v>4.4384818600987783</v>
      </c>
      <c r="H229" s="169">
        <v>4.1541687634993751</v>
      </c>
      <c r="I229" s="169">
        <v>6.0683975600659306</v>
      </c>
      <c r="J229" s="84">
        <v>0</v>
      </c>
      <c r="K229" s="167">
        <v>113.054</v>
      </c>
      <c r="L229" s="167">
        <v>33.912999999999997</v>
      </c>
      <c r="M229" s="167">
        <v>69.078000000000003</v>
      </c>
      <c r="N229" s="167">
        <v>104.72499999999999</v>
      </c>
      <c r="O229" s="181">
        <v>2560</v>
      </c>
      <c r="P229" s="84">
        <v>3040</v>
      </c>
      <c r="Q229" s="181">
        <v>5040</v>
      </c>
      <c r="R229" s="181">
        <v>9360</v>
      </c>
      <c r="AE229" s="183">
        <f t="shared" si="12"/>
        <v>0.95770605457278446</v>
      </c>
      <c r="AF229" s="183">
        <f t="shared" si="12"/>
        <v>0.98896748216361363</v>
      </c>
      <c r="AG229" s="183">
        <f t="shared" si="14"/>
        <v>0.98647936085532451</v>
      </c>
      <c r="AH229" s="183">
        <f t="shared" si="13"/>
        <v>0.98893523055344978</v>
      </c>
    </row>
    <row r="230" spans="7:34" x14ac:dyDescent="0.25">
      <c r="G230" s="169">
        <v>4.2134099076185922</v>
      </c>
      <c r="H230" s="169">
        <v>4.2274859983589419</v>
      </c>
      <c r="I230" s="169">
        <v>5.5158932589001042</v>
      </c>
      <c r="J230" s="84">
        <v>0</v>
      </c>
      <c r="K230" s="167">
        <v>122.062</v>
      </c>
      <c r="L230" s="167">
        <v>36.527999999999999</v>
      </c>
      <c r="M230" s="167">
        <v>84.061000000000007</v>
      </c>
      <c r="N230" s="167">
        <v>99.137</v>
      </c>
      <c r="O230" s="181">
        <v>2560</v>
      </c>
      <c r="P230" s="84">
        <v>3110</v>
      </c>
      <c r="Q230" s="181">
        <v>5440</v>
      </c>
      <c r="R230" s="181">
        <v>9840</v>
      </c>
      <c r="AE230" s="183">
        <f t="shared" si="12"/>
        <v>0.9544894935314695</v>
      </c>
      <c r="AF230" s="183">
        <f t="shared" si="12"/>
        <v>0.98839101384128802</v>
      </c>
      <c r="AG230" s="183">
        <f t="shared" si="14"/>
        <v>0.98478275312311003</v>
      </c>
      <c r="AH230" s="183">
        <f t="shared" si="13"/>
        <v>0.99002559276524704</v>
      </c>
    </row>
    <row r="231" spans="7:34" x14ac:dyDescent="0.25">
      <c r="G231" s="169">
        <v>4.1150392990171127</v>
      </c>
      <c r="H231" s="169">
        <v>4.2075550995621667</v>
      </c>
      <c r="I231" s="169">
        <v>5.6566586859487238</v>
      </c>
      <c r="J231" s="84">
        <v>0</v>
      </c>
      <c r="K231" s="167">
        <v>134.71199999999999</v>
      </c>
      <c r="L231" s="167">
        <v>40.049999999999997</v>
      </c>
      <c r="M231" s="167">
        <v>102.04</v>
      </c>
      <c r="N231" s="167">
        <v>106.121</v>
      </c>
      <c r="O231" s="181">
        <v>2610</v>
      </c>
      <c r="P231" s="84">
        <v>3220</v>
      </c>
      <c r="Q231" s="181">
        <v>5200</v>
      </c>
      <c r="R231" s="181">
        <v>9640</v>
      </c>
      <c r="AE231" s="183">
        <f t="shared" si="12"/>
        <v>0.95091944072820755</v>
      </c>
      <c r="AF231" s="183">
        <f t="shared" si="12"/>
        <v>0.98771491234797004</v>
      </c>
      <c r="AG231" s="183">
        <f t="shared" si="14"/>
        <v>0.98075457748338379</v>
      </c>
      <c r="AH231" s="183">
        <f t="shared" si="13"/>
        <v>0.98911146290919238</v>
      </c>
    </row>
    <row r="232" spans="7:34" x14ac:dyDescent="0.25">
      <c r="G232" s="169">
        <v>4.0709692663636501</v>
      </c>
      <c r="H232" s="169">
        <v>4.2331805408723069</v>
      </c>
      <c r="I232" s="169">
        <v>6.2035323700326046</v>
      </c>
      <c r="J232" s="84">
        <v>0</v>
      </c>
      <c r="K232" s="167">
        <v>106.17</v>
      </c>
      <c r="L232" s="167">
        <v>47.165999999999997</v>
      </c>
      <c r="M232" s="167">
        <v>102.964</v>
      </c>
      <c r="N232" s="167">
        <v>107.76</v>
      </c>
      <c r="O232" s="181">
        <v>2550</v>
      </c>
      <c r="P232" s="84">
        <v>3060</v>
      </c>
      <c r="Q232" s="181">
        <v>5100</v>
      </c>
      <c r="R232" s="181">
        <v>9060</v>
      </c>
      <c r="AE232" s="183">
        <f t="shared" si="12"/>
        <v>0.9600289138119924</v>
      </c>
      <c r="AF232" s="183">
        <f t="shared" si="12"/>
        <v>0.98482025099399251</v>
      </c>
      <c r="AG232" s="183">
        <f t="shared" si="14"/>
        <v>0.9802105107780873</v>
      </c>
      <c r="AH232" s="183">
        <f t="shared" si="13"/>
        <v>0.988245765595958</v>
      </c>
    </row>
    <row r="233" spans="7:34" x14ac:dyDescent="0.25">
      <c r="G233" s="169">
        <v>4.1315655612621613</v>
      </c>
      <c r="H233" s="169">
        <v>4.2623650712532992</v>
      </c>
      <c r="I233" s="169">
        <v>6.4590216201258457</v>
      </c>
      <c r="J233" s="84">
        <v>0</v>
      </c>
      <c r="K233" s="167">
        <v>80.77</v>
      </c>
      <c r="L233" s="167">
        <v>55.493000000000002</v>
      </c>
      <c r="M233" s="167">
        <v>72.58</v>
      </c>
      <c r="N233" s="167">
        <v>119.401</v>
      </c>
      <c r="O233" s="181">
        <v>2430</v>
      </c>
      <c r="P233" s="84">
        <v>2890</v>
      </c>
      <c r="Q233" s="181">
        <v>5280</v>
      </c>
      <c r="R233" s="181">
        <v>9070</v>
      </c>
      <c r="AE233" s="183">
        <f t="shared" si="12"/>
        <v>0.96783058583621762</v>
      </c>
      <c r="AF233" s="183">
        <f t="shared" si="12"/>
        <v>0.98116002991689344</v>
      </c>
      <c r="AG233" s="183">
        <f t="shared" si="14"/>
        <v>0.98644018398604039</v>
      </c>
      <c r="AH233" s="183">
        <f t="shared" si="13"/>
        <v>0.98700666126116388</v>
      </c>
    </row>
    <row r="234" spans="7:34" x14ac:dyDescent="0.25">
      <c r="G234" s="169">
        <v>4.0922173178215697</v>
      </c>
      <c r="H234" s="169">
        <v>4.1513214922426922</v>
      </c>
      <c r="I234" s="169">
        <v>5.9220015159353672</v>
      </c>
      <c r="J234" s="84">
        <v>0</v>
      </c>
      <c r="K234" s="167">
        <v>49.933999999999997</v>
      </c>
      <c r="L234" s="167">
        <v>68.828999999999994</v>
      </c>
      <c r="M234" s="167">
        <v>91.37</v>
      </c>
      <c r="N234" s="167">
        <v>156.59399999999999</v>
      </c>
      <c r="O234" s="181">
        <v>2410</v>
      </c>
      <c r="P234" s="84">
        <v>2990</v>
      </c>
      <c r="Q234" s="181">
        <v>4850</v>
      </c>
      <c r="R234" s="181">
        <v>10140</v>
      </c>
      <c r="AE234" s="183">
        <f t="shared" si="12"/>
        <v>0.97970108141112722</v>
      </c>
      <c r="AF234" s="183">
        <f t="shared" si="12"/>
        <v>0.97749825178197269</v>
      </c>
      <c r="AG234" s="183">
        <f t="shared" si="14"/>
        <v>0.98150917660486869</v>
      </c>
      <c r="AH234" s="183">
        <f t="shared" si="13"/>
        <v>0.98479166994444967</v>
      </c>
    </row>
    <row r="235" spans="7:34" x14ac:dyDescent="0.25">
      <c r="G235" s="169">
        <v>4.0465733554304828</v>
      </c>
      <c r="H235" s="169">
        <v>4.1548805813135452</v>
      </c>
      <c r="I235" s="169">
        <v>5.8079815200259874</v>
      </c>
      <c r="J235" s="84">
        <v>0</v>
      </c>
      <c r="K235" s="167">
        <v>51.186999999999998</v>
      </c>
      <c r="L235" s="167">
        <v>82.819000000000003</v>
      </c>
      <c r="M235" s="167">
        <v>148.559</v>
      </c>
      <c r="N235" s="167">
        <v>175.58799999999999</v>
      </c>
      <c r="O235" s="181">
        <v>2320</v>
      </c>
      <c r="P235" s="84">
        <v>3000</v>
      </c>
      <c r="Q235" s="181">
        <v>4360</v>
      </c>
      <c r="R235" s="181">
        <v>9630</v>
      </c>
      <c r="AE235" s="183">
        <f t="shared" si="12"/>
        <v>0.9784129214608549</v>
      </c>
      <c r="AF235" s="183">
        <f t="shared" si="12"/>
        <v>0.97313530246180524</v>
      </c>
      <c r="AG235" s="183">
        <f t="shared" si="14"/>
        <v>0.96704956062458092</v>
      </c>
      <c r="AH235" s="183">
        <f t="shared" si="13"/>
        <v>0.98209306774871641</v>
      </c>
    </row>
    <row r="236" spans="7:34" x14ac:dyDescent="0.25">
      <c r="G236" s="169">
        <v>4.1669789803586941</v>
      </c>
      <c r="H236" s="169">
        <v>4.1178660549766759</v>
      </c>
      <c r="I236" s="169">
        <v>5.5919065895063582</v>
      </c>
      <c r="J236" s="84">
        <v>0</v>
      </c>
      <c r="K236" s="167">
        <v>67.472999999999999</v>
      </c>
      <c r="L236" s="167">
        <v>77.674000000000007</v>
      </c>
      <c r="M236" s="167">
        <v>172.286</v>
      </c>
      <c r="N236" s="167">
        <v>156.208</v>
      </c>
      <c r="O236" s="181">
        <v>2300</v>
      </c>
      <c r="P236" s="84">
        <v>3120</v>
      </c>
      <c r="Q236" s="181">
        <v>4270</v>
      </c>
      <c r="R236" s="181">
        <v>9350</v>
      </c>
      <c r="AE236" s="183">
        <f t="shared" si="12"/>
        <v>0.97149999176336965</v>
      </c>
      <c r="AF236" s="183">
        <f t="shared" si="12"/>
        <v>0.97570921863829774</v>
      </c>
      <c r="AG236" s="183">
        <f t="shared" si="14"/>
        <v>0.96121681494617861</v>
      </c>
      <c r="AH236" s="183">
        <f t="shared" si="13"/>
        <v>0.98356779064796385</v>
      </c>
    </row>
    <row r="237" spans="7:34" x14ac:dyDescent="0.25">
      <c r="G237" s="169">
        <v>4.0143077958091977</v>
      </c>
      <c r="H237" s="169">
        <v>4.1712523910394683</v>
      </c>
      <c r="I237" s="169">
        <v>6.3668202654090011</v>
      </c>
      <c r="J237" s="84">
        <v>0</v>
      </c>
      <c r="K237" s="167">
        <v>85.783000000000001</v>
      </c>
      <c r="L237" s="167">
        <v>88.835999999999999</v>
      </c>
      <c r="M237" s="167">
        <v>178.21</v>
      </c>
      <c r="N237" s="167">
        <v>150.798</v>
      </c>
      <c r="O237" s="181">
        <v>2070</v>
      </c>
      <c r="P237" s="84">
        <v>3260</v>
      </c>
      <c r="Q237" s="181">
        <v>3730</v>
      </c>
      <c r="R237" s="181">
        <v>9040</v>
      </c>
      <c r="AE237" s="183">
        <f t="shared" si="12"/>
        <v>0.96020796156199395</v>
      </c>
      <c r="AF237" s="183">
        <f t="shared" si="12"/>
        <v>0.97347257375398499</v>
      </c>
      <c r="AG237" s="183">
        <f t="shared" si="14"/>
        <v>0.95440111969418229</v>
      </c>
      <c r="AH237" s="183">
        <f t="shared" si="13"/>
        <v>0.98359250197860937</v>
      </c>
    </row>
    <row r="238" spans="7:34" x14ac:dyDescent="0.25">
      <c r="G238" s="169">
        <v>4.3747377057250203</v>
      </c>
      <c r="H238" s="169">
        <v>4.3000914154043395</v>
      </c>
      <c r="I238" s="169">
        <v>6.1873443459220132</v>
      </c>
      <c r="J238" s="84">
        <v>0</v>
      </c>
      <c r="K238" s="167">
        <v>95.391000000000005</v>
      </c>
      <c r="L238" s="167">
        <v>98.102000000000004</v>
      </c>
      <c r="M238" s="167">
        <v>139.042</v>
      </c>
      <c r="N238" s="167">
        <v>190.26599999999999</v>
      </c>
      <c r="O238" s="181">
        <v>1850</v>
      </c>
      <c r="P238" s="84">
        <v>3100</v>
      </c>
      <c r="Q238" s="181">
        <v>3610</v>
      </c>
      <c r="R238" s="181">
        <v>8850</v>
      </c>
      <c r="AE238" s="183">
        <f t="shared" si="12"/>
        <v>0.95096564135436012</v>
      </c>
      <c r="AF238" s="183">
        <f t="shared" si="12"/>
        <v>0.96932493084961024</v>
      </c>
      <c r="AG238" s="183">
        <f t="shared" si="14"/>
        <v>0.96291265875388965</v>
      </c>
      <c r="AH238" s="183">
        <f t="shared" si="13"/>
        <v>0.97895349539493648</v>
      </c>
    </row>
    <row r="239" spans="7:34" x14ac:dyDescent="0.25">
      <c r="G239" s="169">
        <v>4.3589984083487829</v>
      </c>
      <c r="H239" s="169">
        <v>4.0473960913737912</v>
      </c>
      <c r="I239" s="169">
        <v>5.7305605351492463</v>
      </c>
      <c r="J239" s="84">
        <v>0</v>
      </c>
      <c r="K239" s="167">
        <v>89.787999999999997</v>
      </c>
      <c r="L239" s="167">
        <v>64.215999999999994</v>
      </c>
      <c r="M239" s="167">
        <v>103.277</v>
      </c>
      <c r="N239" s="167">
        <v>200.79300000000001</v>
      </c>
      <c r="O239" s="181">
        <v>1850</v>
      </c>
      <c r="P239" s="84">
        <v>2490</v>
      </c>
      <c r="Q239" s="181">
        <v>3570</v>
      </c>
      <c r="R239" s="181">
        <v>9390</v>
      </c>
      <c r="AE239" s="183">
        <f t="shared" si="12"/>
        <v>0.9537124675480001</v>
      </c>
      <c r="AF239" s="183">
        <f t="shared" si="12"/>
        <v>0.97485882165016591</v>
      </c>
      <c r="AG239" s="183">
        <f t="shared" si="14"/>
        <v>0.97188423307036198</v>
      </c>
      <c r="AH239" s="183">
        <f t="shared" si="13"/>
        <v>0.97906398355172508</v>
      </c>
    </row>
    <row r="240" spans="7:34" x14ac:dyDescent="0.25">
      <c r="G240" s="169">
        <v>4.3731637759873969</v>
      </c>
      <c r="H240" s="169">
        <v>3.9299461520356487</v>
      </c>
      <c r="I240" s="169">
        <v>5.8347269511652238</v>
      </c>
      <c r="J240" s="84">
        <v>0</v>
      </c>
      <c r="K240" s="167">
        <v>87.519000000000005</v>
      </c>
      <c r="L240" s="167">
        <v>49.219000000000001</v>
      </c>
      <c r="M240" s="167">
        <v>135.875</v>
      </c>
      <c r="N240" s="167">
        <v>225.11199999999999</v>
      </c>
      <c r="O240" s="181">
        <v>1770</v>
      </c>
      <c r="P240" s="84">
        <v>2350</v>
      </c>
      <c r="Q240" s="181">
        <v>3310</v>
      </c>
      <c r="R240" s="181">
        <v>9720</v>
      </c>
      <c r="AE240" s="183">
        <f t="shared" si="12"/>
        <v>0.95288392743223627</v>
      </c>
      <c r="AF240" s="183">
        <f t="shared" si="12"/>
        <v>0.97948540754303792</v>
      </c>
      <c r="AG240" s="183">
        <f t="shared" si="14"/>
        <v>0.96056879602423184</v>
      </c>
      <c r="AH240" s="183">
        <f t="shared" si="13"/>
        <v>0.97736455858918436</v>
      </c>
    </row>
    <row r="241" spans="7:34" x14ac:dyDescent="0.25">
      <c r="G241" s="169">
        <v>4.3692289516433371</v>
      </c>
      <c r="H241" s="169">
        <v>3.9278106985931371</v>
      </c>
      <c r="I241" s="169">
        <v>5.9015905290133182</v>
      </c>
      <c r="J241" s="84">
        <v>0</v>
      </c>
      <c r="K241" s="167">
        <v>105.613</v>
      </c>
      <c r="L241" s="167">
        <v>42.756</v>
      </c>
      <c r="M241" s="167">
        <v>165.91399999999999</v>
      </c>
      <c r="N241" s="167">
        <v>296.54000000000002</v>
      </c>
      <c r="O241" s="181">
        <v>1670</v>
      </c>
      <c r="P241" s="84">
        <v>2350</v>
      </c>
      <c r="Q241" s="181">
        <v>2910</v>
      </c>
      <c r="R241" s="181">
        <v>9050</v>
      </c>
      <c r="AE241" s="183">
        <f t="shared" si="12"/>
        <v>0.94052025976381115</v>
      </c>
      <c r="AF241" s="183">
        <f t="shared" si="12"/>
        <v>0.98213106559966834</v>
      </c>
      <c r="AG241" s="183">
        <f t="shared" si="14"/>
        <v>0.94606026046241876</v>
      </c>
      <c r="AH241" s="183">
        <f t="shared" si="13"/>
        <v>0.96827275119990919</v>
      </c>
    </row>
    <row r="242" spans="7:34" x14ac:dyDescent="0.25">
      <c r="G242" s="169">
        <v>4.3117805162200726</v>
      </c>
      <c r="H242" s="169">
        <v>3.9854679415409526</v>
      </c>
      <c r="I242" s="169">
        <v>6.228166319766113</v>
      </c>
      <c r="J242" s="84">
        <v>0</v>
      </c>
      <c r="K242" s="167">
        <v>128.63399999999999</v>
      </c>
      <c r="L242" s="167">
        <v>44.781999999999996</v>
      </c>
      <c r="M242" s="167">
        <v>164.94</v>
      </c>
      <c r="N242" s="167">
        <v>296.20100000000002</v>
      </c>
      <c r="O242" s="181">
        <v>1690</v>
      </c>
      <c r="P242" s="84">
        <v>2420</v>
      </c>
      <c r="Q242" s="181">
        <v>1429.9999999999998</v>
      </c>
      <c r="R242" s="181">
        <v>9030</v>
      </c>
      <c r="AE242" s="183">
        <f t="shared" si="12"/>
        <v>0.92926889082685138</v>
      </c>
      <c r="AF242" s="183">
        <f t="shared" si="12"/>
        <v>0.98183125323050879</v>
      </c>
      <c r="AG242" s="183">
        <f t="shared" si="14"/>
        <v>0.89658545149033819</v>
      </c>
      <c r="AH242" s="183">
        <f t="shared" si="13"/>
        <v>0.96823990818984051</v>
      </c>
    </row>
    <row r="243" spans="7:34" x14ac:dyDescent="0.25">
      <c r="G243" s="169">
        <v>3.7915967379354458</v>
      </c>
      <c r="H243" s="169">
        <v>3.8281562046092592</v>
      </c>
      <c r="I243" s="184" t="s">
        <v>119</v>
      </c>
      <c r="J243" s="84">
        <v>0</v>
      </c>
      <c r="K243" s="167">
        <v>132.12100000000001</v>
      </c>
      <c r="L243" s="167">
        <v>43.911000000000001</v>
      </c>
      <c r="M243" s="185" t="s">
        <v>111</v>
      </c>
      <c r="N243" s="167">
        <v>311.70299999999997</v>
      </c>
      <c r="O243" s="181">
        <v>1930</v>
      </c>
      <c r="P243" s="84">
        <v>2340</v>
      </c>
      <c r="Q243" s="186" t="s">
        <v>105</v>
      </c>
      <c r="R243" s="181">
        <v>9200</v>
      </c>
      <c r="AE243" s="183">
        <f t="shared" si="12"/>
        <v>0.9359295599045836</v>
      </c>
      <c r="AF243" s="183">
        <f t="shared" si="12"/>
        <v>0.98158026872647508</v>
      </c>
      <c r="AG243" s="183" t="s">
        <v>87</v>
      </c>
      <c r="AH243" s="183">
        <f t="shared" si="13"/>
        <v>0.96722952766712755</v>
      </c>
    </row>
    <row r="244" spans="7:34" x14ac:dyDescent="0.25">
      <c r="G244" s="169">
        <v>3.4862543688364522</v>
      </c>
      <c r="H244" s="169">
        <v>3.6224408563139687</v>
      </c>
      <c r="I244" s="169" t="s">
        <v>92</v>
      </c>
      <c r="J244" s="84">
        <v>0</v>
      </c>
      <c r="K244" s="167">
        <v>95.688999999999993</v>
      </c>
      <c r="L244" s="167">
        <v>36.747</v>
      </c>
      <c r="M244" s="167" t="s">
        <v>92</v>
      </c>
      <c r="N244" s="167">
        <v>371.32</v>
      </c>
      <c r="O244" s="181">
        <v>1930</v>
      </c>
      <c r="P244" s="84">
        <v>2220</v>
      </c>
      <c r="Q244" s="167" t="s">
        <v>92</v>
      </c>
      <c r="R244" s="181">
        <v>8870</v>
      </c>
      <c r="AE244" s="183">
        <f t="shared" si="12"/>
        <v>0.95276224533973375</v>
      </c>
      <c r="AF244" s="183">
        <f t="shared" si="12"/>
        <v>0.9837168278056867</v>
      </c>
      <c r="AG244" s="183" t="s">
        <v>92</v>
      </c>
      <c r="AH244" s="183">
        <f t="shared" si="13"/>
        <v>0.95981959287201402</v>
      </c>
    </row>
    <row r="245" spans="7:34" x14ac:dyDescent="0.25">
      <c r="G245" s="169">
        <v>3.4941240175245709</v>
      </c>
      <c r="H245" s="169">
        <v>3.312088289335605</v>
      </c>
      <c r="I245" s="184" t="s">
        <v>120</v>
      </c>
      <c r="J245" s="84">
        <v>0</v>
      </c>
      <c r="K245" s="167">
        <v>96.188000000000002</v>
      </c>
      <c r="L245" s="167">
        <v>33.814</v>
      </c>
      <c r="M245" s="185" t="s">
        <v>97</v>
      </c>
      <c r="N245" s="167">
        <v>209.25800000000001</v>
      </c>
      <c r="O245" s="181">
        <v>1920</v>
      </c>
      <c r="P245" s="84">
        <v>2080</v>
      </c>
      <c r="Q245" s="186" t="s">
        <v>104</v>
      </c>
      <c r="R245" s="181">
        <v>6010</v>
      </c>
      <c r="AE245" s="183">
        <f t="shared" si="12"/>
        <v>0.95229214735927403</v>
      </c>
      <c r="AF245" s="183">
        <f>P245/(P245+L245)</f>
        <v>0.98400332290352899</v>
      </c>
      <c r="AG245" s="183" t="s">
        <v>87</v>
      </c>
      <c r="AH245" s="183">
        <f t="shared" si="13"/>
        <v>0.96635322091477793</v>
      </c>
    </row>
    <row r="246" spans="7:34" x14ac:dyDescent="0.25">
      <c r="G246" s="169">
        <v>3.5413419096532812</v>
      </c>
      <c r="H246" s="184" t="s">
        <v>218</v>
      </c>
      <c r="I246" s="169">
        <v>9.7023918662760593</v>
      </c>
      <c r="J246" s="84">
        <v>0</v>
      </c>
      <c r="K246" s="167">
        <v>119.768</v>
      </c>
      <c r="L246" s="185" t="s">
        <v>229</v>
      </c>
      <c r="M246" s="167">
        <v>66.296000000000006</v>
      </c>
      <c r="N246" s="185" t="s">
        <v>112</v>
      </c>
      <c r="O246" s="181">
        <v>1990</v>
      </c>
      <c r="P246" s="84" t="s">
        <v>239</v>
      </c>
      <c r="Q246" s="181">
        <v>5380</v>
      </c>
      <c r="R246" s="186" t="s">
        <v>66</v>
      </c>
      <c r="AE246" s="183">
        <f t="shared" si="12"/>
        <v>0.94323167286640042</v>
      </c>
      <c r="AF246" s="183" t="s">
        <v>87</v>
      </c>
      <c r="AG246" s="183">
        <f t="shared" si="14"/>
        <v>0.98782732337720902</v>
      </c>
      <c r="AH246" s="183" t="s">
        <v>87</v>
      </c>
    </row>
    <row r="247" spans="7:34" x14ac:dyDescent="0.25">
      <c r="G247" s="184" t="s">
        <v>144</v>
      </c>
      <c r="H247" s="166">
        <v>43243</v>
      </c>
      <c r="I247" s="169">
        <v>9.1296708599000489</v>
      </c>
      <c r="J247" s="84">
        <v>0</v>
      </c>
      <c r="K247" s="185" t="s">
        <v>156</v>
      </c>
      <c r="L247" s="166">
        <v>43243</v>
      </c>
      <c r="M247" s="167">
        <v>73.548000000000002</v>
      </c>
      <c r="N247" s="185" t="s">
        <v>113</v>
      </c>
      <c r="O247" s="186" t="s">
        <v>168</v>
      </c>
      <c r="P247" s="166">
        <v>43243</v>
      </c>
      <c r="Q247" s="181">
        <v>5610.0000000000009</v>
      </c>
      <c r="R247" s="186" t="s">
        <v>65</v>
      </c>
      <c r="AE247" s="183" t="s">
        <v>87</v>
      </c>
      <c r="AF247" s="166">
        <v>43243</v>
      </c>
      <c r="AG247" s="183">
        <f t="shared" si="14"/>
        <v>0.98705949171186735</v>
      </c>
      <c r="AH247" s="183" t="s">
        <v>87</v>
      </c>
    </row>
    <row r="248" spans="7:34" x14ac:dyDescent="0.25">
      <c r="G248" s="166">
        <v>43263</v>
      </c>
      <c r="H248" s="184" t="s">
        <v>219</v>
      </c>
      <c r="I248" s="169">
        <v>8.6894227123901402</v>
      </c>
      <c r="J248" s="84" t="s">
        <v>52</v>
      </c>
      <c r="K248" s="166">
        <v>43263</v>
      </c>
      <c r="L248" s="185" t="s">
        <v>230</v>
      </c>
      <c r="M248" s="167">
        <v>63.875999999999998</v>
      </c>
      <c r="N248" s="167" t="s">
        <v>52</v>
      </c>
      <c r="O248" s="166">
        <v>43263</v>
      </c>
      <c r="P248" s="84" t="s">
        <v>240</v>
      </c>
      <c r="Q248" s="181">
        <v>6000</v>
      </c>
      <c r="R248" s="181" t="s">
        <v>52</v>
      </c>
      <c r="AE248" s="166">
        <v>43263</v>
      </c>
      <c r="AF248" s="183" t="s">
        <v>87</v>
      </c>
      <c r="AG248" s="183">
        <f t="shared" si="14"/>
        <v>0.98946614343697004</v>
      </c>
      <c r="AH248" s="183" t="s">
        <v>52</v>
      </c>
    </row>
    <row r="249" spans="7:34" x14ac:dyDescent="0.25">
      <c r="G249" s="184" t="s">
        <v>145</v>
      </c>
      <c r="H249" s="169">
        <v>2.1449543404432676</v>
      </c>
      <c r="I249" s="169">
        <v>8.4244769946579332</v>
      </c>
      <c r="J249" s="84">
        <v>0</v>
      </c>
      <c r="K249" s="185" t="s">
        <v>157</v>
      </c>
      <c r="L249" s="167">
        <v>22.553000000000001</v>
      </c>
      <c r="M249" s="167">
        <v>71.495000000000005</v>
      </c>
      <c r="N249" s="185" t="s">
        <v>114</v>
      </c>
      <c r="O249" s="186" t="s">
        <v>169</v>
      </c>
      <c r="P249" s="84">
        <v>3510</v>
      </c>
      <c r="Q249" s="181">
        <v>5760</v>
      </c>
      <c r="R249" s="186" t="s">
        <v>64</v>
      </c>
      <c r="AE249" s="183" t="s">
        <v>87</v>
      </c>
      <c r="AF249" s="183">
        <f t="shared" ref="AF249:AF312" si="15">P249/(P249+L249)</f>
        <v>0.99361566549744618</v>
      </c>
      <c r="AG249" s="183">
        <f t="shared" si="14"/>
        <v>0.98773985058719938</v>
      </c>
      <c r="AH249" s="183" t="s">
        <v>87</v>
      </c>
    </row>
    <row r="250" spans="7:34" x14ac:dyDescent="0.25">
      <c r="G250" s="169">
        <v>1.6919608790549669</v>
      </c>
      <c r="H250" s="169">
        <v>2.1484764329563104</v>
      </c>
      <c r="I250" s="169">
        <v>8.4175047389281374</v>
      </c>
      <c r="J250" s="84">
        <v>0</v>
      </c>
      <c r="K250" s="167">
        <v>149.36799999999999</v>
      </c>
      <c r="L250" s="167">
        <v>23.946000000000002</v>
      </c>
      <c r="M250" s="167">
        <v>66.831000000000003</v>
      </c>
      <c r="N250" s="167">
        <v>211.321</v>
      </c>
      <c r="O250" s="181">
        <v>4089.9999999999995</v>
      </c>
      <c r="P250" s="84">
        <v>3660</v>
      </c>
      <c r="Q250" s="181">
        <v>6450</v>
      </c>
      <c r="R250" s="181">
        <v>8380</v>
      </c>
      <c r="AE250" s="183">
        <f t="shared" ref="AE250:AF313" si="16">O250/(O250+K250)</f>
        <v>0.96476644631935704</v>
      </c>
      <c r="AF250" s="183">
        <f t="shared" si="15"/>
        <v>0.99349990472173044</v>
      </c>
      <c r="AG250" s="183">
        <f t="shared" si="14"/>
        <v>0.98974486218838575</v>
      </c>
      <c r="AH250" s="183">
        <f t="shared" ref="AH250:AH313" si="17">R250/(R250+N250)</f>
        <v>0.97540296771590773</v>
      </c>
    </row>
    <row r="251" spans="7:34" x14ac:dyDescent="0.25">
      <c r="G251" s="169">
        <v>1.7027557939985678</v>
      </c>
      <c r="H251" s="169">
        <v>2.1348912189774305</v>
      </c>
      <c r="I251" s="169">
        <v>8.3716870584180558</v>
      </c>
      <c r="J251" s="84">
        <v>0</v>
      </c>
      <c r="K251" s="167">
        <v>120.705</v>
      </c>
      <c r="L251" s="167">
        <v>26.945</v>
      </c>
      <c r="M251" s="167">
        <v>54.828000000000003</v>
      </c>
      <c r="N251" s="167">
        <v>106.51900000000001</v>
      </c>
      <c r="O251" s="181">
        <v>4370</v>
      </c>
      <c r="P251" s="84">
        <v>3840</v>
      </c>
      <c r="Q251" s="181">
        <v>6990</v>
      </c>
      <c r="R251" s="181">
        <v>7320</v>
      </c>
      <c r="AE251" s="183">
        <f t="shared" si="16"/>
        <v>0.97312114690232376</v>
      </c>
      <c r="AF251" s="183">
        <f t="shared" si="15"/>
        <v>0.99303196709547192</v>
      </c>
      <c r="AG251" s="183">
        <f t="shared" si="14"/>
        <v>0.99221726917960229</v>
      </c>
      <c r="AH251" s="183">
        <f t="shared" si="17"/>
        <v>0.98565694102445567</v>
      </c>
    </row>
    <row r="252" spans="7:34" x14ac:dyDescent="0.25">
      <c r="G252" s="169">
        <v>1.5811709625285333</v>
      </c>
      <c r="H252" s="169">
        <v>2.0609272762035244</v>
      </c>
      <c r="I252" s="169">
        <v>8.4742788212993254</v>
      </c>
      <c r="J252" s="84">
        <v>0</v>
      </c>
      <c r="K252" s="167">
        <v>42.500999999999998</v>
      </c>
      <c r="L252" s="167">
        <v>41.335000000000001</v>
      </c>
      <c r="M252" s="167">
        <v>65.194999999999993</v>
      </c>
      <c r="N252" s="167">
        <v>76.295000000000002</v>
      </c>
      <c r="O252" s="181">
        <v>4060.0000000000005</v>
      </c>
      <c r="P252" s="84">
        <v>3320</v>
      </c>
      <c r="Q252" s="181">
        <v>6310</v>
      </c>
      <c r="R252" s="181">
        <v>8030.0000000000009</v>
      </c>
      <c r="AE252" s="183">
        <f t="shared" si="16"/>
        <v>0.98964022190366319</v>
      </c>
      <c r="AF252" s="183">
        <f t="shared" si="15"/>
        <v>0.9877028026067024</v>
      </c>
      <c r="AG252" s="183">
        <f t="shared" si="14"/>
        <v>0.98977364613945151</v>
      </c>
      <c r="AH252" s="183">
        <f t="shared" si="17"/>
        <v>0.99058817869322546</v>
      </c>
    </row>
    <row r="253" spans="7:34" x14ac:dyDescent="0.25">
      <c r="G253" s="169">
        <v>1.4982205634882293</v>
      </c>
      <c r="H253" s="169">
        <v>1.9678434026445273</v>
      </c>
      <c r="I253" s="169">
        <v>8.2671032224711336</v>
      </c>
      <c r="J253" s="84">
        <v>0</v>
      </c>
      <c r="K253" s="167">
        <v>35.021999999999998</v>
      </c>
      <c r="L253" s="167">
        <v>98.248999999999995</v>
      </c>
      <c r="M253" s="167">
        <v>132.28100000000001</v>
      </c>
      <c r="N253" s="167">
        <v>84.05</v>
      </c>
      <c r="O253" s="181">
        <v>3340</v>
      </c>
      <c r="P253" s="84">
        <v>2829.9999999999995</v>
      </c>
      <c r="Q253" s="181">
        <v>5120</v>
      </c>
      <c r="R253" s="181">
        <v>9550</v>
      </c>
      <c r="AE253" s="183">
        <f t="shared" si="16"/>
        <v>0.98962317875261263</v>
      </c>
      <c r="AF253" s="183">
        <f t="shared" si="15"/>
        <v>0.96644786696759744</v>
      </c>
      <c r="AG253" s="183">
        <f t="shared" si="14"/>
        <v>0.97481456152098489</v>
      </c>
      <c r="AH253" s="183">
        <f t="shared" si="17"/>
        <v>0.99127573554216564</v>
      </c>
    </row>
    <row r="254" spans="7:34" x14ac:dyDescent="0.25">
      <c r="G254" s="169">
        <v>1.889678268548294</v>
      </c>
      <c r="H254" s="169">
        <v>1.9185341074619235</v>
      </c>
      <c r="I254" s="169">
        <v>8.0579355505772856</v>
      </c>
      <c r="J254" s="84">
        <v>0</v>
      </c>
      <c r="K254" s="167">
        <v>39.101999999999997</v>
      </c>
      <c r="L254" s="167">
        <v>103.919</v>
      </c>
      <c r="M254" s="167">
        <v>184.655</v>
      </c>
      <c r="N254" s="167">
        <v>92.716999999999999</v>
      </c>
      <c r="O254" s="181">
        <v>3370</v>
      </c>
      <c r="P254" s="84">
        <v>3270</v>
      </c>
      <c r="Q254" s="181">
        <v>5070</v>
      </c>
      <c r="R254" s="181">
        <v>9330</v>
      </c>
      <c r="AE254" s="183">
        <f t="shared" si="16"/>
        <v>0.98853011731535168</v>
      </c>
      <c r="AF254" s="183">
        <f t="shared" si="15"/>
        <v>0.96919931984140706</v>
      </c>
      <c r="AG254" s="183">
        <f t="shared" si="14"/>
        <v>0.96485877759814875</v>
      </c>
      <c r="AH254" s="183">
        <f t="shared" si="17"/>
        <v>0.99016026906039944</v>
      </c>
    </row>
    <row r="255" spans="7:34" x14ac:dyDescent="0.25">
      <c r="G255" s="169">
        <v>2.0180809410353397</v>
      </c>
      <c r="H255" s="169">
        <v>1.9069615177762103</v>
      </c>
      <c r="I255" s="169">
        <v>7.9732724452869181</v>
      </c>
      <c r="J255" s="84">
        <v>0</v>
      </c>
      <c r="K255" s="167">
        <v>61.093000000000004</v>
      </c>
      <c r="L255" s="167">
        <v>73.921999999999997</v>
      </c>
      <c r="M255" s="167">
        <v>151.06200000000001</v>
      </c>
      <c r="N255" s="167">
        <v>78.882000000000005</v>
      </c>
      <c r="O255" s="181">
        <v>3420.0000000000005</v>
      </c>
      <c r="P255" s="84">
        <v>3520</v>
      </c>
      <c r="Q255" s="181">
        <v>6330</v>
      </c>
      <c r="R255" s="181">
        <v>8310</v>
      </c>
      <c r="AE255" s="183">
        <f t="shared" si="16"/>
        <v>0.98245005232551963</v>
      </c>
      <c r="AF255" s="183">
        <f t="shared" si="15"/>
        <v>0.97943138443182687</v>
      </c>
      <c r="AG255" s="183">
        <f t="shared" si="14"/>
        <v>0.97669178292076209</v>
      </c>
      <c r="AH255" s="183">
        <f t="shared" si="17"/>
        <v>0.990596839960319</v>
      </c>
    </row>
    <row r="256" spans="7:34" x14ac:dyDescent="0.25">
      <c r="G256" s="169">
        <v>2.0737599760075982</v>
      </c>
      <c r="H256" s="169">
        <v>1.9728749633774458</v>
      </c>
      <c r="I256" s="169">
        <v>8.5061519903498155</v>
      </c>
      <c r="J256" s="84">
        <v>0</v>
      </c>
      <c r="K256" s="167">
        <v>57.454999999999998</v>
      </c>
      <c r="L256" s="167">
        <v>69.894000000000005</v>
      </c>
      <c r="M256" s="167">
        <v>96.293999999999997</v>
      </c>
      <c r="N256" s="167">
        <v>67.468000000000004</v>
      </c>
      <c r="O256" s="181">
        <v>3449.9999999999995</v>
      </c>
      <c r="P256" s="84">
        <v>3439.9999999999995</v>
      </c>
      <c r="Q256" s="181">
        <v>7420</v>
      </c>
      <c r="R256" s="181">
        <v>8159.9999999999991</v>
      </c>
      <c r="AE256" s="183">
        <f t="shared" si="16"/>
        <v>0.98361917686755784</v>
      </c>
      <c r="AF256" s="183">
        <f t="shared" si="15"/>
        <v>0.98008657811318523</v>
      </c>
      <c r="AG256" s="183">
        <f t="shared" si="14"/>
        <v>0.98718863312158889</v>
      </c>
      <c r="AH256" s="183">
        <f t="shared" si="17"/>
        <v>0.99179966424664312</v>
      </c>
    </row>
    <row r="257" spans="7:34" x14ac:dyDescent="0.25">
      <c r="G257" s="169">
        <v>1.9925140372215475</v>
      </c>
      <c r="H257" s="169">
        <v>2.005076952068126</v>
      </c>
      <c r="I257" s="169">
        <v>8.8448044115112854</v>
      </c>
      <c r="J257" s="84">
        <v>0</v>
      </c>
      <c r="K257" s="167">
        <v>77.480999999999995</v>
      </c>
      <c r="L257" s="167">
        <v>64.019000000000005</v>
      </c>
      <c r="M257" s="167">
        <v>71.846000000000004</v>
      </c>
      <c r="N257" s="167">
        <v>77.518000000000001</v>
      </c>
      <c r="O257" s="181">
        <v>3220</v>
      </c>
      <c r="P257" s="84">
        <v>3630</v>
      </c>
      <c r="Q257" s="181">
        <v>6740</v>
      </c>
      <c r="R257" s="181">
        <v>7680</v>
      </c>
      <c r="AE257" s="183">
        <f t="shared" si="16"/>
        <v>0.97650297302698641</v>
      </c>
      <c r="AF257" s="183">
        <f t="shared" si="15"/>
        <v>0.98266955313440452</v>
      </c>
      <c r="AG257" s="183">
        <f t="shared" si="14"/>
        <v>0.98945278563255845</v>
      </c>
      <c r="AH257" s="183">
        <f t="shared" si="17"/>
        <v>0.99000737091425373</v>
      </c>
    </row>
    <row r="258" spans="7:34" x14ac:dyDescent="0.25">
      <c r="G258" s="169">
        <v>1.9658108265715866</v>
      </c>
      <c r="H258" s="169">
        <v>2.0387884089786819</v>
      </c>
      <c r="I258" s="169">
        <v>8.6565535068068211</v>
      </c>
      <c r="J258" s="84">
        <v>0</v>
      </c>
      <c r="K258" s="167">
        <v>88.584999999999994</v>
      </c>
      <c r="L258" s="167">
        <v>55.456000000000003</v>
      </c>
      <c r="M258" s="167">
        <v>70.816000000000003</v>
      </c>
      <c r="N258" s="167">
        <v>85.933000000000007</v>
      </c>
      <c r="O258" s="181">
        <v>3040</v>
      </c>
      <c r="P258" s="84">
        <v>3590</v>
      </c>
      <c r="Q258" s="181">
        <v>6700</v>
      </c>
      <c r="R258" s="181">
        <v>7350</v>
      </c>
      <c r="AE258" s="183">
        <f t="shared" si="16"/>
        <v>0.97168528264375109</v>
      </c>
      <c r="AF258" s="183">
        <f t="shared" si="15"/>
        <v>0.98478763699246397</v>
      </c>
      <c r="AG258" s="183">
        <f t="shared" si="14"/>
        <v>0.98954099476340818</v>
      </c>
      <c r="AH258" s="183">
        <f t="shared" si="17"/>
        <v>0.9884435483751669</v>
      </c>
    </row>
    <row r="259" spans="7:34" x14ac:dyDescent="0.25">
      <c r="G259" s="169">
        <v>2.0976224195671382</v>
      </c>
      <c r="H259" s="169">
        <v>1.9628118419116085</v>
      </c>
      <c r="I259" s="169">
        <v>8.5977873513699787</v>
      </c>
      <c r="J259" s="84">
        <v>0</v>
      </c>
      <c r="K259" s="167">
        <v>97.897999999999996</v>
      </c>
      <c r="L259" s="167">
        <v>55.137999999999998</v>
      </c>
      <c r="M259" s="167">
        <v>76.518000000000001</v>
      </c>
      <c r="N259" s="167">
        <v>82.488</v>
      </c>
      <c r="O259" s="181">
        <v>3270</v>
      </c>
      <c r="P259" s="84">
        <v>3590</v>
      </c>
      <c r="Q259" s="181">
        <v>7620</v>
      </c>
      <c r="R259" s="181">
        <v>7150</v>
      </c>
      <c r="AE259" s="183">
        <f t="shared" si="16"/>
        <v>0.97093201753734815</v>
      </c>
      <c r="AF259" s="183">
        <f t="shared" si="15"/>
        <v>0.98487354936905003</v>
      </c>
      <c r="AG259" s="183">
        <f t="shared" si="14"/>
        <v>0.99005810159867103</v>
      </c>
      <c r="AH259" s="183">
        <f t="shared" si="17"/>
        <v>0.98859479614760504</v>
      </c>
    </row>
    <row r="260" spans="7:34" x14ac:dyDescent="0.25">
      <c r="G260" s="169">
        <v>1.8862693480397881</v>
      </c>
      <c r="H260" s="169">
        <v>2.0332536921724711</v>
      </c>
      <c r="I260" s="169">
        <v>8.743208685162843</v>
      </c>
      <c r="J260" s="84">
        <v>0</v>
      </c>
      <c r="K260" s="167">
        <v>83.588999999999999</v>
      </c>
      <c r="L260" s="167">
        <v>55.177999999999997</v>
      </c>
      <c r="M260" s="167">
        <v>103.95</v>
      </c>
      <c r="N260" s="167">
        <v>100.718</v>
      </c>
      <c r="O260" s="181">
        <v>3360</v>
      </c>
      <c r="P260" s="84">
        <v>3820</v>
      </c>
      <c r="Q260" s="181">
        <v>7180</v>
      </c>
      <c r="R260" s="181">
        <v>6420</v>
      </c>
      <c r="AE260" s="183">
        <f t="shared" si="16"/>
        <v>0.97572619729009469</v>
      </c>
      <c r="AF260" s="183">
        <f t="shared" si="15"/>
        <v>0.98576117019656906</v>
      </c>
      <c r="AG260" s="183">
        <f t="shared" si="14"/>
        <v>0.98572889709566924</v>
      </c>
      <c r="AH260" s="183">
        <f t="shared" si="17"/>
        <v>0.98455415492588394</v>
      </c>
    </row>
    <row r="261" spans="7:34" x14ac:dyDescent="0.25">
      <c r="G261" s="169">
        <v>1.8595661373898273</v>
      </c>
      <c r="H261" s="169">
        <v>2.3587956715923148</v>
      </c>
      <c r="I261" s="169">
        <v>8.6993830777184193</v>
      </c>
      <c r="J261" s="84">
        <v>0</v>
      </c>
      <c r="K261" s="167">
        <v>71.63</v>
      </c>
      <c r="L261" s="167">
        <v>61.17</v>
      </c>
      <c r="M261" s="167">
        <v>103.244</v>
      </c>
      <c r="N261" s="167">
        <v>133.899</v>
      </c>
      <c r="O261" s="181">
        <v>3400.0000000000005</v>
      </c>
      <c r="P261" s="84">
        <v>3950</v>
      </c>
      <c r="Q261" s="181">
        <v>5910</v>
      </c>
      <c r="R261" s="181">
        <v>6070</v>
      </c>
      <c r="AE261" s="183">
        <f t="shared" si="16"/>
        <v>0.97936704084248605</v>
      </c>
      <c r="AF261" s="183">
        <f t="shared" si="15"/>
        <v>0.98475008538655806</v>
      </c>
      <c r="AG261" s="183">
        <f t="shared" si="14"/>
        <v>0.98283056533212365</v>
      </c>
      <c r="AH261" s="183">
        <f t="shared" si="17"/>
        <v>0.97841696004399803</v>
      </c>
    </row>
    <row r="262" spans="7:34" x14ac:dyDescent="0.25">
      <c r="G262" s="169">
        <v>1.9374031556673732</v>
      </c>
      <c r="H262" s="169">
        <v>2.1680995198146942</v>
      </c>
      <c r="I262" s="169">
        <v>8.3746751680165392</v>
      </c>
      <c r="J262" s="84">
        <v>0</v>
      </c>
      <c r="K262" s="167">
        <v>69.981999999999999</v>
      </c>
      <c r="L262" s="167">
        <v>82.710999999999999</v>
      </c>
      <c r="M262" s="167">
        <v>118.94799999999999</v>
      </c>
      <c r="N262" s="167">
        <v>113.06</v>
      </c>
      <c r="O262" s="181">
        <v>3570</v>
      </c>
      <c r="P262" s="84">
        <v>3810</v>
      </c>
      <c r="Q262" s="181">
        <v>6020</v>
      </c>
      <c r="R262" s="181">
        <v>6530</v>
      </c>
      <c r="AE262" s="183">
        <f t="shared" si="16"/>
        <v>0.98077408075094874</v>
      </c>
      <c r="AF262" s="183">
        <f t="shared" si="15"/>
        <v>0.97875233995023014</v>
      </c>
      <c r="AG262" s="183">
        <f t="shared" si="14"/>
        <v>0.98062404177393259</v>
      </c>
      <c r="AH262" s="183">
        <f t="shared" si="17"/>
        <v>0.98298073478186254</v>
      </c>
    </row>
    <row r="263" spans="7:34" x14ac:dyDescent="0.25">
      <c r="G263" s="169">
        <v>2.2629550642296619</v>
      </c>
      <c r="H263" s="169">
        <v>2.2169056589240057</v>
      </c>
      <c r="I263" s="169">
        <v>8.2441943822160901</v>
      </c>
      <c r="J263" s="84">
        <v>0</v>
      </c>
      <c r="K263" s="167">
        <v>101.074</v>
      </c>
      <c r="L263" s="167">
        <v>139.648</v>
      </c>
      <c r="M263" s="167">
        <v>121.15300000000001</v>
      </c>
      <c r="N263" s="167">
        <v>87.83</v>
      </c>
      <c r="O263" s="181">
        <v>3530</v>
      </c>
      <c r="P263" s="84">
        <v>3790</v>
      </c>
      <c r="Q263" s="181">
        <v>7930</v>
      </c>
      <c r="R263" s="181">
        <v>7380</v>
      </c>
      <c r="AE263" s="183">
        <f t="shared" si="16"/>
        <v>0.97216415859329774</v>
      </c>
      <c r="AF263" s="183">
        <f t="shared" si="15"/>
        <v>0.96446297480079635</v>
      </c>
      <c r="AG263" s="183">
        <f t="shared" ref="AG263:AG326" si="18">Q263/(Q263+M263)</f>
        <v>0.9849520931970861</v>
      </c>
      <c r="AH263" s="183">
        <f t="shared" si="17"/>
        <v>0.98823888599499454</v>
      </c>
    </row>
    <row r="264" spans="7:34" x14ac:dyDescent="0.25">
      <c r="G264" s="169">
        <v>2.1510288408670597</v>
      </c>
      <c r="H264" s="169">
        <v>2.115771288192339</v>
      </c>
      <c r="I264" s="169">
        <v>8.3348337067034262</v>
      </c>
      <c r="J264" s="84">
        <v>0</v>
      </c>
      <c r="K264" s="167">
        <v>117.315</v>
      </c>
      <c r="L264" s="167">
        <v>111.634</v>
      </c>
      <c r="M264" s="167">
        <v>296.113</v>
      </c>
      <c r="N264" s="167">
        <v>93.245999999999995</v>
      </c>
      <c r="O264" s="181">
        <v>3720</v>
      </c>
      <c r="P264" s="84">
        <v>4160</v>
      </c>
      <c r="Q264" s="181">
        <v>7590</v>
      </c>
      <c r="R264" s="181">
        <v>8550</v>
      </c>
      <c r="AE264" s="183">
        <f t="shared" si="16"/>
        <v>0.96942784212398514</v>
      </c>
      <c r="AF264" s="183">
        <f t="shared" si="15"/>
        <v>0.97386620670216595</v>
      </c>
      <c r="AG264" s="183">
        <f t="shared" si="18"/>
        <v>0.96245133692606222</v>
      </c>
      <c r="AH264" s="183">
        <f t="shared" si="17"/>
        <v>0.9892116919962709</v>
      </c>
    </row>
    <row r="265" spans="7:34" x14ac:dyDescent="0.25">
      <c r="G265" s="169">
        <v>2.0731918225895143</v>
      </c>
      <c r="H265" s="169">
        <v>2.1741373926941963</v>
      </c>
      <c r="I265" s="169">
        <v>9.8547854557987211</v>
      </c>
      <c r="J265" s="84">
        <v>0</v>
      </c>
      <c r="K265" s="167">
        <v>88.263000000000005</v>
      </c>
      <c r="L265" s="167">
        <v>58.817</v>
      </c>
      <c r="M265" s="167">
        <v>483.64400000000001</v>
      </c>
      <c r="N265" s="167">
        <v>86.537000000000006</v>
      </c>
      <c r="O265" s="181">
        <v>3750</v>
      </c>
      <c r="P265" s="84">
        <v>5080</v>
      </c>
      <c r="Q265" s="181">
        <v>7020</v>
      </c>
      <c r="R265" s="181">
        <v>9220</v>
      </c>
      <c r="AE265" s="183">
        <f t="shared" si="16"/>
        <v>0.97700444185299451</v>
      </c>
      <c r="AF265" s="183">
        <f t="shared" si="15"/>
        <v>0.98855436961464083</v>
      </c>
      <c r="AG265" s="183">
        <f t="shared" si="18"/>
        <v>0.93554544965086295</v>
      </c>
      <c r="AH265" s="183">
        <f t="shared" si="17"/>
        <v>0.99070148219471965</v>
      </c>
    </row>
    <row r="266" spans="7:34" x14ac:dyDescent="0.25">
      <c r="G266" s="169">
        <v>1.9163814791982547</v>
      </c>
      <c r="H266" s="169">
        <v>2.4443322040519337</v>
      </c>
      <c r="I266" s="169">
        <v>9.0440117180768542</v>
      </c>
      <c r="J266" s="84">
        <v>0</v>
      </c>
      <c r="K266" s="167">
        <v>64.025000000000006</v>
      </c>
      <c r="L266" s="167">
        <v>49.174999999999997</v>
      </c>
      <c r="M266" s="167">
        <v>276.50200000000001</v>
      </c>
      <c r="N266" s="167">
        <v>112.947</v>
      </c>
      <c r="O266" s="181">
        <v>3540</v>
      </c>
      <c r="P266" s="84">
        <v>5370</v>
      </c>
      <c r="Q266" s="181">
        <v>7260</v>
      </c>
      <c r="R266" s="181">
        <v>9810</v>
      </c>
      <c r="AE266" s="183">
        <f t="shared" si="16"/>
        <v>0.98223513987833044</v>
      </c>
      <c r="AF266" s="183">
        <f t="shared" si="15"/>
        <v>0.99092574054168758</v>
      </c>
      <c r="AG266" s="183">
        <f t="shared" si="18"/>
        <v>0.96331162653443192</v>
      </c>
      <c r="AH266" s="183">
        <f t="shared" si="17"/>
        <v>0.98861759515595515</v>
      </c>
    </row>
    <row r="267" spans="7:34" x14ac:dyDescent="0.25">
      <c r="G267" s="169">
        <v>1.9214948599610133</v>
      </c>
      <c r="H267" s="169">
        <v>2.5394287019040984</v>
      </c>
      <c r="I267" s="169">
        <v>7.0439703601585366</v>
      </c>
      <c r="J267" s="84">
        <v>0</v>
      </c>
      <c r="K267" s="167">
        <v>69.748000000000005</v>
      </c>
      <c r="L267" s="167">
        <v>55.006</v>
      </c>
      <c r="M267" s="167">
        <v>126.553</v>
      </c>
      <c r="N267" s="167">
        <v>183.67099999999999</v>
      </c>
      <c r="O267" s="181">
        <v>3479.9999999999995</v>
      </c>
      <c r="P267" s="84">
        <v>4720</v>
      </c>
      <c r="Q267" s="181">
        <v>7650</v>
      </c>
      <c r="R267" s="181">
        <v>10580</v>
      </c>
      <c r="AE267" s="183">
        <f t="shared" si="16"/>
        <v>0.98035128127405102</v>
      </c>
      <c r="AF267" s="183">
        <f t="shared" si="15"/>
        <v>0.98848043332301561</v>
      </c>
      <c r="AG267" s="183">
        <f t="shared" si="18"/>
        <v>0.98372633736309645</v>
      </c>
      <c r="AH267" s="183">
        <f t="shared" si="17"/>
        <v>0.9829360261940373</v>
      </c>
    </row>
    <row r="268" spans="7:34" x14ac:dyDescent="0.25">
      <c r="G268" s="169">
        <v>1.9425165364301313</v>
      </c>
      <c r="H268" s="169">
        <v>2.1062113227997932</v>
      </c>
      <c r="I268" s="169">
        <v>7.8298431845597074</v>
      </c>
      <c r="J268" s="84">
        <v>0</v>
      </c>
      <c r="K268" s="167">
        <v>69.099000000000004</v>
      </c>
      <c r="L268" s="167">
        <v>71.465000000000003</v>
      </c>
      <c r="M268" s="167">
        <v>105.68899999999999</v>
      </c>
      <c r="N268" s="167">
        <v>316.92399999999998</v>
      </c>
      <c r="O268" s="181">
        <v>3630</v>
      </c>
      <c r="P268" s="84">
        <v>4120</v>
      </c>
      <c r="Q268" s="181">
        <v>7890</v>
      </c>
      <c r="R268" s="181">
        <v>9980</v>
      </c>
      <c r="AE268" s="183">
        <f t="shared" si="16"/>
        <v>0.98132004577330856</v>
      </c>
      <c r="AF268" s="183">
        <f t="shared" si="15"/>
        <v>0.98294987552085011</v>
      </c>
      <c r="AG268" s="183">
        <f t="shared" si="18"/>
        <v>0.98678175201661789</v>
      </c>
      <c r="AH268" s="183">
        <f t="shared" si="17"/>
        <v>0.96922148789288931</v>
      </c>
    </row>
    <row r="269" spans="7:34" x14ac:dyDescent="0.25">
      <c r="G269" s="169">
        <v>2.1692097502457566</v>
      </c>
      <c r="H269" s="169">
        <v>2.0317442239525958</v>
      </c>
      <c r="I269" s="169">
        <v>8.527068757539201</v>
      </c>
      <c r="J269" s="84">
        <v>0</v>
      </c>
      <c r="K269" s="167">
        <v>53.494999999999997</v>
      </c>
      <c r="L269" s="167">
        <v>69.224999999999994</v>
      </c>
      <c r="M269" s="167">
        <v>97.873999999999995</v>
      </c>
      <c r="N269" s="167">
        <v>224.30600000000001</v>
      </c>
      <c r="O269" s="181">
        <v>3960</v>
      </c>
      <c r="P269" s="84">
        <v>4100</v>
      </c>
      <c r="Q269" s="181">
        <v>8340</v>
      </c>
      <c r="R269" s="181">
        <v>9000</v>
      </c>
      <c r="AE269" s="183">
        <f t="shared" si="16"/>
        <v>0.98667121797834556</v>
      </c>
      <c r="AF269" s="183">
        <f t="shared" si="15"/>
        <v>0.98339619473643169</v>
      </c>
      <c r="AG269" s="183">
        <f t="shared" si="18"/>
        <v>0.98840063267121558</v>
      </c>
      <c r="AH269" s="183">
        <f t="shared" si="17"/>
        <v>0.97568315708520503</v>
      </c>
    </row>
    <row r="270" spans="7:34" x14ac:dyDescent="0.25">
      <c r="G270" s="169">
        <v>2.4674902947400001</v>
      </c>
      <c r="H270" s="169">
        <v>2.0116179810209207</v>
      </c>
      <c r="I270" s="169">
        <v>8.1495709115974471</v>
      </c>
      <c r="J270" s="84">
        <v>0</v>
      </c>
      <c r="K270" s="167">
        <v>51.412999999999997</v>
      </c>
      <c r="L270" s="167">
        <v>56.847999999999999</v>
      </c>
      <c r="M270" s="167">
        <v>150.869</v>
      </c>
      <c r="N270" s="167">
        <v>158.065</v>
      </c>
      <c r="O270" s="181">
        <v>4360</v>
      </c>
      <c r="P270" s="84">
        <v>4170</v>
      </c>
      <c r="Q270" s="181">
        <v>9000</v>
      </c>
      <c r="R270" s="181">
        <v>8710</v>
      </c>
      <c r="AE270" s="183">
        <f t="shared" si="16"/>
        <v>0.98834545756654402</v>
      </c>
      <c r="AF270" s="183">
        <f t="shared" si="15"/>
        <v>0.98655073473188537</v>
      </c>
      <c r="AG270" s="183">
        <f t="shared" si="18"/>
        <v>0.98351315049969568</v>
      </c>
      <c r="AH270" s="183">
        <f t="shared" si="17"/>
        <v>0.98217593127700342</v>
      </c>
    </row>
    <row r="271" spans="7:34" x14ac:dyDescent="0.25">
      <c r="G271" s="169">
        <v>2.3646545260667464</v>
      </c>
      <c r="H271" s="169">
        <v>2.0896071723811613</v>
      </c>
      <c r="I271" s="169">
        <v>8.6276684473548144</v>
      </c>
      <c r="J271" s="84">
        <v>0</v>
      </c>
      <c r="K271" s="167">
        <v>59.561</v>
      </c>
      <c r="L271" s="167">
        <v>54.304000000000002</v>
      </c>
      <c r="M271" s="167">
        <v>271.63900000000001</v>
      </c>
      <c r="N271" s="167">
        <v>121.10599999999999</v>
      </c>
      <c r="O271" s="181">
        <v>4560</v>
      </c>
      <c r="P271" s="84">
        <v>4750</v>
      </c>
      <c r="Q271" s="181">
        <v>8159.9999999999991</v>
      </c>
      <c r="R271" s="181">
        <v>8680</v>
      </c>
      <c r="AE271" s="183">
        <f t="shared" si="16"/>
        <v>0.98710678352336945</v>
      </c>
      <c r="AF271" s="183">
        <f t="shared" si="15"/>
        <v>0.98869680186765863</v>
      </c>
      <c r="AG271" s="183">
        <f t="shared" si="18"/>
        <v>0.96778336928324371</v>
      </c>
      <c r="AH271" s="183">
        <f t="shared" si="17"/>
        <v>0.98623968396699235</v>
      </c>
    </row>
    <row r="272" spans="7:34" x14ac:dyDescent="0.25">
      <c r="G272" s="169">
        <v>2.244774154850965</v>
      </c>
      <c r="H272" s="169">
        <v>2.2526297401277295</v>
      </c>
      <c r="I272" s="169">
        <v>9.3866482853696329</v>
      </c>
      <c r="J272" s="84">
        <v>0</v>
      </c>
      <c r="K272" s="167">
        <v>62.134</v>
      </c>
      <c r="L272" s="167">
        <v>62.064999999999998</v>
      </c>
      <c r="M272" s="167">
        <v>188.81200000000001</v>
      </c>
      <c r="N272" s="167">
        <v>148.142</v>
      </c>
      <c r="O272" s="181">
        <v>4100</v>
      </c>
      <c r="P272" s="84">
        <v>5530.0000000000009</v>
      </c>
      <c r="Q272" s="181">
        <v>7540</v>
      </c>
      <c r="R272" s="181">
        <v>7910</v>
      </c>
      <c r="AE272" s="183">
        <f t="shared" si="16"/>
        <v>0.98507160028965912</v>
      </c>
      <c r="AF272" s="183">
        <f t="shared" si="15"/>
        <v>0.98890123773597061</v>
      </c>
      <c r="AG272" s="183">
        <f t="shared" si="18"/>
        <v>0.97557037226419796</v>
      </c>
      <c r="AH272" s="183">
        <f t="shared" si="17"/>
        <v>0.98161586132386347</v>
      </c>
    </row>
    <row r="273" spans="7:34" x14ac:dyDescent="0.25">
      <c r="G273" s="169">
        <v>2.1283027041436888</v>
      </c>
      <c r="H273" s="169">
        <v>2.452885857297896</v>
      </c>
      <c r="I273" s="169">
        <v>8.6236843012235003</v>
      </c>
      <c r="J273" s="84">
        <v>0</v>
      </c>
      <c r="K273" s="167">
        <v>53.235999999999997</v>
      </c>
      <c r="L273" s="167">
        <v>89.111000000000004</v>
      </c>
      <c r="M273" s="167">
        <v>117.14</v>
      </c>
      <c r="N273" s="167">
        <v>219.893</v>
      </c>
      <c r="O273" s="181">
        <v>3840</v>
      </c>
      <c r="P273" s="84">
        <v>5200</v>
      </c>
      <c r="Q273" s="181">
        <v>8080.0000000000009</v>
      </c>
      <c r="R273" s="181">
        <v>7900</v>
      </c>
      <c r="AE273" s="183">
        <f t="shared" si="16"/>
        <v>0.98632602801371405</v>
      </c>
      <c r="AF273" s="183">
        <f t="shared" si="15"/>
        <v>0.98315198905827461</v>
      </c>
      <c r="AG273" s="183">
        <f t="shared" si="18"/>
        <v>0.98570964995108046</v>
      </c>
      <c r="AH273" s="183">
        <f t="shared" si="17"/>
        <v>0.97291922442820367</v>
      </c>
    </row>
    <row r="274" spans="7:34" x14ac:dyDescent="0.25">
      <c r="G274" s="169">
        <v>2.4413552375081231</v>
      </c>
      <c r="H274" s="169">
        <v>2.5127614300196286</v>
      </c>
      <c r="I274" s="169">
        <v>8.1973806651731831</v>
      </c>
      <c r="J274" s="84">
        <v>0</v>
      </c>
      <c r="K274" s="167">
        <v>49.183</v>
      </c>
      <c r="L274" s="167">
        <v>88.054000000000002</v>
      </c>
      <c r="M274" s="167">
        <v>109.214</v>
      </c>
      <c r="N274" s="167">
        <v>221.994</v>
      </c>
      <c r="O274" s="181">
        <v>4020.0000000000005</v>
      </c>
      <c r="P274" s="84">
        <v>4060.0000000000005</v>
      </c>
      <c r="Q274" s="181">
        <v>8110.0000000000009</v>
      </c>
      <c r="R274" s="181">
        <v>8850</v>
      </c>
      <c r="AE274" s="183">
        <f t="shared" si="16"/>
        <v>0.9879132985663216</v>
      </c>
      <c r="AF274" s="183">
        <f t="shared" si="15"/>
        <v>0.97877221463365727</v>
      </c>
      <c r="AG274" s="183">
        <f t="shared" si="18"/>
        <v>0.98671235473367636</v>
      </c>
      <c r="AH274" s="183">
        <f t="shared" si="17"/>
        <v>0.97552974572073126</v>
      </c>
    </row>
    <row r="275" spans="7:34" x14ac:dyDescent="0.25">
      <c r="G275" s="169">
        <v>2.5555540745430627</v>
      </c>
      <c r="H275" s="169">
        <v>2.1982888842122064</v>
      </c>
      <c r="I275" s="169">
        <v>8.3298535240392866</v>
      </c>
      <c r="J275" s="84">
        <v>0</v>
      </c>
      <c r="K275" s="167">
        <v>58.911999999999999</v>
      </c>
      <c r="L275" s="167">
        <v>91.644999999999996</v>
      </c>
      <c r="M275" s="167">
        <v>104.155</v>
      </c>
      <c r="N275" s="167">
        <v>181.375</v>
      </c>
      <c r="O275" s="181">
        <v>4089.9999999999995</v>
      </c>
      <c r="P275" s="84">
        <v>3790</v>
      </c>
      <c r="Q275" s="181">
        <v>8189.9999999999991</v>
      </c>
      <c r="R275" s="181">
        <v>8810</v>
      </c>
      <c r="AE275" s="183">
        <f t="shared" si="16"/>
        <v>0.98580061471537606</v>
      </c>
      <c r="AF275" s="183">
        <f t="shared" si="15"/>
        <v>0.97639016447923499</v>
      </c>
      <c r="AG275" s="183">
        <f t="shared" si="18"/>
        <v>0.98744236151844289</v>
      </c>
      <c r="AH275" s="183">
        <f t="shared" si="17"/>
        <v>0.97982789061739728</v>
      </c>
    </row>
    <row r="276" spans="7:34" x14ac:dyDescent="0.25">
      <c r="G276" s="169">
        <v>2.3993118845698871</v>
      </c>
      <c r="H276" s="169">
        <v>1.8224312974631749</v>
      </c>
      <c r="I276" s="169">
        <v>8.4065483370670311</v>
      </c>
      <c r="J276" s="84">
        <v>0</v>
      </c>
      <c r="K276" s="167">
        <v>56.122</v>
      </c>
      <c r="L276" s="167">
        <v>95.774000000000001</v>
      </c>
      <c r="M276" s="167">
        <v>134.12700000000001</v>
      </c>
      <c r="N276" s="167">
        <v>188.36799999999999</v>
      </c>
      <c r="O276" s="181">
        <v>4100</v>
      </c>
      <c r="P276" s="84">
        <v>4160</v>
      </c>
      <c r="Q276" s="181">
        <v>8500</v>
      </c>
      <c r="R276" s="181">
        <v>8100.0000000000009</v>
      </c>
      <c r="AE276" s="183">
        <f t="shared" si="16"/>
        <v>0.98649654654026031</v>
      </c>
      <c r="AF276" s="183">
        <f t="shared" si="15"/>
        <v>0.97749551550434766</v>
      </c>
      <c r="AG276" s="183">
        <f t="shared" si="18"/>
        <v>0.98446548215007723</v>
      </c>
      <c r="AH276" s="183">
        <f t="shared" si="17"/>
        <v>0.97727320987678157</v>
      </c>
    </row>
    <row r="277" spans="7:34" x14ac:dyDescent="0.25">
      <c r="G277" s="169">
        <v>2.4084023392592355</v>
      </c>
      <c r="H277" s="169">
        <v>2.883587456035742</v>
      </c>
      <c r="I277" s="169">
        <v>8.479259003963465</v>
      </c>
      <c r="J277" s="84">
        <v>0</v>
      </c>
      <c r="K277" s="167">
        <v>63.508000000000003</v>
      </c>
      <c r="L277" s="167">
        <v>154.11000000000001</v>
      </c>
      <c r="M277" s="167">
        <v>178.066</v>
      </c>
      <c r="N277" s="167">
        <v>265.25700000000001</v>
      </c>
      <c r="O277" s="181">
        <v>4330</v>
      </c>
      <c r="P277" s="84">
        <v>4580</v>
      </c>
      <c r="Q277" s="181">
        <v>7810</v>
      </c>
      <c r="R277" s="181">
        <v>8420</v>
      </c>
      <c r="AE277" s="183">
        <f t="shared" si="16"/>
        <v>0.98554503599401666</v>
      </c>
      <c r="AF277" s="183">
        <f t="shared" si="15"/>
        <v>0.96744689075665757</v>
      </c>
      <c r="AG277" s="183">
        <f t="shared" si="18"/>
        <v>0.97770849664987747</v>
      </c>
      <c r="AH277" s="183">
        <f t="shared" si="17"/>
        <v>0.96945893483635548</v>
      </c>
    </row>
    <row r="278" spans="7:34" x14ac:dyDescent="0.25">
      <c r="G278" s="169">
        <v>2.9430347056765371</v>
      </c>
      <c r="H278" s="169">
        <v>4.6587220826094811</v>
      </c>
      <c r="I278" s="169">
        <v>8.7730897811476787</v>
      </c>
      <c r="J278" s="84">
        <v>0</v>
      </c>
      <c r="K278" s="167">
        <v>97.591999999999999</v>
      </c>
      <c r="L278" s="167">
        <v>134.023</v>
      </c>
      <c r="M278" s="167">
        <v>155.71700000000001</v>
      </c>
      <c r="N278" s="167">
        <v>380.447</v>
      </c>
      <c r="O278" s="181">
        <v>4640</v>
      </c>
      <c r="P278" s="84">
        <v>2930</v>
      </c>
      <c r="Q278" s="181">
        <v>7840</v>
      </c>
      <c r="R278" s="181">
        <v>9310</v>
      </c>
      <c r="AE278" s="183">
        <f t="shared" si="16"/>
        <v>0.9794005055732955</v>
      </c>
      <c r="AF278" s="183">
        <f t="shared" si="15"/>
        <v>0.95625914035240589</v>
      </c>
      <c r="AG278" s="183">
        <f t="shared" si="18"/>
        <v>0.98052494854432692</v>
      </c>
      <c r="AH278" s="183">
        <f t="shared" si="17"/>
        <v>0.96073999475978766</v>
      </c>
    </row>
    <row r="279" spans="7:34" x14ac:dyDescent="0.25">
      <c r="G279" s="169">
        <v>3.1839317549442696</v>
      </c>
      <c r="H279" s="169">
        <v>1.6609181979364829</v>
      </c>
      <c r="I279" s="169">
        <v>8.0161020161985146</v>
      </c>
      <c r="J279" s="84">
        <v>0</v>
      </c>
      <c r="K279" s="167">
        <v>154.39099999999999</v>
      </c>
      <c r="L279" s="167">
        <v>127.36199999999999</v>
      </c>
      <c r="M279" s="167">
        <v>146.06700000000001</v>
      </c>
      <c r="N279" s="167">
        <v>426.435</v>
      </c>
      <c r="O279" s="181">
        <v>4910</v>
      </c>
      <c r="P279" s="84">
        <v>4280</v>
      </c>
      <c r="Q279" s="181">
        <v>7870</v>
      </c>
      <c r="R279" s="181">
        <v>10240</v>
      </c>
      <c r="AE279" s="183">
        <f t="shared" si="16"/>
        <v>0.96951439965832031</v>
      </c>
      <c r="AF279" s="183">
        <f t="shared" si="15"/>
        <v>0.97110244177809768</v>
      </c>
      <c r="AG279" s="183">
        <f t="shared" si="18"/>
        <v>0.98177822116506763</v>
      </c>
      <c r="AH279" s="183">
        <f t="shared" si="17"/>
        <v>0.9600208504528458</v>
      </c>
    </row>
    <row r="280" spans="7:34" x14ac:dyDescent="0.25">
      <c r="G280" s="169">
        <v>2.9515570069478012</v>
      </c>
      <c r="H280" s="169">
        <v>3.595553299743746</v>
      </c>
      <c r="I280" s="169">
        <v>8.1754678614509704</v>
      </c>
      <c r="J280" s="84">
        <v>0</v>
      </c>
      <c r="K280" s="167">
        <v>209.98099999999999</v>
      </c>
      <c r="L280" s="167">
        <v>138.554</v>
      </c>
      <c r="M280" s="167">
        <v>156.36699999999999</v>
      </c>
      <c r="N280" s="167">
        <v>322.22500000000002</v>
      </c>
      <c r="O280" s="181">
        <v>5410</v>
      </c>
      <c r="P280" s="84">
        <v>4360</v>
      </c>
      <c r="Q280" s="181">
        <v>7520</v>
      </c>
      <c r="R280" s="181">
        <v>9630</v>
      </c>
      <c r="AE280" s="183">
        <f t="shared" si="16"/>
        <v>0.9626367064230289</v>
      </c>
      <c r="AF280" s="183">
        <f t="shared" si="15"/>
        <v>0.96920032526007249</v>
      </c>
      <c r="AG280" s="183">
        <f t="shared" si="18"/>
        <v>0.97963007761353771</v>
      </c>
      <c r="AH280" s="183">
        <f t="shared" si="17"/>
        <v>0.96762281801305738</v>
      </c>
    </row>
    <row r="281" spans="7:34" x14ac:dyDescent="0.25">
      <c r="G281" s="169">
        <v>2.6674802979056644</v>
      </c>
      <c r="H281" s="169">
        <v>3.2609545110046487</v>
      </c>
      <c r="I281" s="169">
        <v>8.4095364466655145</v>
      </c>
      <c r="J281" s="84">
        <v>0</v>
      </c>
      <c r="K281" s="167">
        <v>200.66900000000001</v>
      </c>
      <c r="L281" s="167">
        <v>121.03</v>
      </c>
      <c r="M281" s="167">
        <v>132.626</v>
      </c>
      <c r="N281" s="167">
        <v>211.54900000000001</v>
      </c>
      <c r="O281" s="181">
        <v>5300</v>
      </c>
      <c r="P281" s="84">
        <v>4810</v>
      </c>
      <c r="Q281" s="181">
        <v>8080.0000000000009</v>
      </c>
      <c r="R281" s="181">
        <v>8670</v>
      </c>
      <c r="AE281" s="183">
        <f t="shared" si="16"/>
        <v>0.96351916466887944</v>
      </c>
      <c r="AF281" s="183">
        <f t="shared" si="15"/>
        <v>0.97545543223221121</v>
      </c>
      <c r="AG281" s="183">
        <f t="shared" si="18"/>
        <v>0.98385096313895226</v>
      </c>
      <c r="AH281" s="183">
        <f t="shared" si="17"/>
        <v>0.97618106931572401</v>
      </c>
    </row>
    <row r="282" spans="7:34" x14ac:dyDescent="0.25">
      <c r="G282" s="169">
        <v>2.9441710125127063</v>
      </c>
      <c r="H282" s="169">
        <v>3.589515426864244</v>
      </c>
      <c r="I282" s="169">
        <v>8.0579355505772856</v>
      </c>
      <c r="J282" s="84">
        <v>0</v>
      </c>
      <c r="K282" s="167">
        <v>131.15199999999999</v>
      </c>
      <c r="L282" s="167">
        <v>155.54</v>
      </c>
      <c r="M282" s="167">
        <v>125.486</v>
      </c>
      <c r="N282" s="167">
        <v>210.72</v>
      </c>
      <c r="O282" s="181">
        <v>4820</v>
      </c>
      <c r="P282" s="84">
        <v>5060</v>
      </c>
      <c r="Q282" s="181">
        <v>8520</v>
      </c>
      <c r="R282" s="181">
        <v>8410</v>
      </c>
      <c r="AE282" s="183">
        <f t="shared" si="16"/>
        <v>0.97351081122130767</v>
      </c>
      <c r="AF282" s="183">
        <f t="shared" si="15"/>
        <v>0.97017758467963044</v>
      </c>
      <c r="AG282" s="183">
        <f t="shared" si="18"/>
        <v>0.98548537352324661</v>
      </c>
      <c r="AH282" s="183">
        <f t="shared" si="17"/>
        <v>0.97555656604088758</v>
      </c>
    </row>
    <row r="283" spans="7:34" x14ac:dyDescent="0.25">
      <c r="G283" s="169">
        <v>3.2276795681367583</v>
      </c>
      <c r="H283" s="169">
        <v>3.6649888378580253</v>
      </c>
      <c r="I283" s="169">
        <v>8.7033672238497299</v>
      </c>
      <c r="J283" s="84">
        <v>0</v>
      </c>
      <c r="K283" s="167">
        <v>111.136</v>
      </c>
      <c r="L283" s="167">
        <v>163.46199999999999</v>
      </c>
      <c r="M283" s="167">
        <v>128.97300000000001</v>
      </c>
      <c r="N283" s="167">
        <v>220.58799999999999</v>
      </c>
      <c r="O283" s="181">
        <v>4320</v>
      </c>
      <c r="P283" s="84">
        <v>4920</v>
      </c>
      <c r="Q283" s="181">
        <v>8310</v>
      </c>
      <c r="R283" s="181">
        <v>8670</v>
      </c>
      <c r="AE283" s="183">
        <f t="shared" si="16"/>
        <v>0.97491929834697011</v>
      </c>
      <c r="AF283" s="183">
        <f t="shared" si="15"/>
        <v>0.96784435489042708</v>
      </c>
      <c r="AG283" s="183">
        <f t="shared" si="18"/>
        <v>0.98471697918692236</v>
      </c>
      <c r="AH283" s="183">
        <f t="shared" si="17"/>
        <v>0.97518859270050529</v>
      </c>
    </row>
    <row r="284" spans="7:34" x14ac:dyDescent="0.25">
      <c r="G284" s="169">
        <v>3.2543827787867188</v>
      </c>
      <c r="H284" s="169">
        <v>3.4516506627822698</v>
      </c>
      <c r="I284" s="169">
        <v>8.5290608306048572</v>
      </c>
      <c r="J284" s="84">
        <v>0</v>
      </c>
      <c r="K284" s="167">
        <v>122.88200000000001</v>
      </c>
      <c r="L284" s="167">
        <v>164.72200000000001</v>
      </c>
      <c r="M284" s="167">
        <v>145.88999999999999</v>
      </c>
      <c r="N284" s="167">
        <v>174.61199999999999</v>
      </c>
      <c r="O284" s="181">
        <v>4290</v>
      </c>
      <c r="P284" s="84">
        <v>4670</v>
      </c>
      <c r="Q284" s="181">
        <v>8490</v>
      </c>
      <c r="R284" s="181">
        <v>8149.9999999999991</v>
      </c>
      <c r="AE284" s="183">
        <f t="shared" si="16"/>
        <v>0.9721537988099388</v>
      </c>
      <c r="AF284" s="183">
        <f t="shared" si="15"/>
        <v>0.96592937504989951</v>
      </c>
      <c r="AG284" s="183">
        <f t="shared" si="18"/>
        <v>0.98310654721169455</v>
      </c>
      <c r="AH284" s="183">
        <f t="shared" si="17"/>
        <v>0.97902460799374191</v>
      </c>
    </row>
    <row r="285" spans="7:34" x14ac:dyDescent="0.25">
      <c r="G285" s="169">
        <v>3.1390476349156118</v>
      </c>
      <c r="H285" s="169">
        <v>3.1583106720531058</v>
      </c>
      <c r="I285" s="169">
        <v>8.679462347061861</v>
      </c>
      <c r="J285" s="84">
        <v>0</v>
      </c>
      <c r="K285" s="167">
        <v>114.176</v>
      </c>
      <c r="L285" s="167">
        <v>106.90900000000001</v>
      </c>
      <c r="M285" s="167">
        <v>269.68099999999998</v>
      </c>
      <c r="N285" s="167">
        <v>160.95500000000001</v>
      </c>
      <c r="O285" s="181">
        <v>4520</v>
      </c>
      <c r="P285" s="84">
        <v>5050</v>
      </c>
      <c r="Q285" s="181">
        <v>8300</v>
      </c>
      <c r="R285" s="181">
        <v>7250</v>
      </c>
      <c r="AE285" s="183">
        <f t="shared" si="16"/>
        <v>0.97536217873468756</v>
      </c>
      <c r="AF285" s="183">
        <f t="shared" si="15"/>
        <v>0.97926878290852148</v>
      </c>
      <c r="AG285" s="183">
        <f t="shared" si="18"/>
        <v>0.96853080062139996</v>
      </c>
      <c r="AH285" s="183">
        <f t="shared" si="17"/>
        <v>0.97828147654384623</v>
      </c>
    </row>
    <row r="286" spans="7:34" x14ac:dyDescent="0.25">
      <c r="G286" s="169">
        <v>3.0060997350838914</v>
      </c>
      <c r="H286" s="169">
        <v>2.9057263232605841</v>
      </c>
      <c r="I286" s="169">
        <v>9.3517870067206577</v>
      </c>
      <c r="J286" s="84">
        <v>0</v>
      </c>
      <c r="K286" s="167">
        <v>115.73699999999999</v>
      </c>
      <c r="L286" s="167">
        <v>70.188000000000002</v>
      </c>
      <c r="M286" s="167">
        <v>472.92200000000003</v>
      </c>
      <c r="N286" s="167">
        <v>157.06700000000001</v>
      </c>
      <c r="O286" s="181">
        <v>4930</v>
      </c>
      <c r="P286" s="84">
        <v>5370</v>
      </c>
      <c r="Q286" s="181">
        <v>7220</v>
      </c>
      <c r="R286" s="181">
        <v>7340</v>
      </c>
      <c r="AE286" s="183">
        <f t="shared" si="16"/>
        <v>0.97706241922636872</v>
      </c>
      <c r="AF286" s="183">
        <f t="shared" si="15"/>
        <v>0.98709823998729451</v>
      </c>
      <c r="AG286" s="183">
        <f t="shared" si="18"/>
        <v>0.93852504938955572</v>
      </c>
      <c r="AH286" s="183">
        <f t="shared" si="17"/>
        <v>0.97904954030689606</v>
      </c>
    </row>
    <row r="287" spans="7:34" x14ac:dyDescent="0.25">
      <c r="G287" s="169">
        <v>2.8515620053649693</v>
      </c>
      <c r="H287" s="169">
        <v>2.829749756193511</v>
      </c>
      <c r="I287" s="169">
        <v>9.5051766327761467</v>
      </c>
      <c r="J287" s="84">
        <v>0</v>
      </c>
      <c r="K287" s="167">
        <v>143.756</v>
      </c>
      <c r="L287" s="167">
        <v>95.962000000000003</v>
      </c>
      <c r="M287" s="167">
        <v>488.88600000000002</v>
      </c>
      <c r="N287" s="167">
        <v>168.06299999999999</v>
      </c>
      <c r="O287" s="181">
        <v>5120</v>
      </c>
      <c r="P287" s="84">
        <v>5430</v>
      </c>
      <c r="Q287" s="181">
        <v>7150</v>
      </c>
      <c r="R287" s="181">
        <v>7880</v>
      </c>
      <c r="AE287" s="183">
        <f t="shared" si="16"/>
        <v>0.97268946356935992</v>
      </c>
      <c r="AF287" s="183">
        <f t="shared" si="15"/>
        <v>0.98263433588576965</v>
      </c>
      <c r="AG287" s="183">
        <f t="shared" si="18"/>
        <v>0.9360003539783156</v>
      </c>
      <c r="AH287" s="183">
        <f t="shared" si="17"/>
        <v>0.97911758394535431</v>
      </c>
    </row>
    <row r="288" spans="7:34" x14ac:dyDescent="0.25">
      <c r="G288" s="169">
        <v>2.7799746746863505</v>
      </c>
      <c r="H288" s="169">
        <v>2.8710085542034447</v>
      </c>
      <c r="I288" s="169">
        <v>8.6147199724280501</v>
      </c>
      <c r="J288" s="84">
        <v>0</v>
      </c>
      <c r="K288" s="167">
        <v>145.18100000000001</v>
      </c>
      <c r="L288" s="167">
        <v>90.444000000000003</v>
      </c>
      <c r="M288" s="167">
        <v>343.875</v>
      </c>
      <c r="N288" s="167">
        <v>141.971</v>
      </c>
      <c r="O288" s="181">
        <v>5010</v>
      </c>
      <c r="P288" s="84">
        <v>4160</v>
      </c>
      <c r="Q288" s="181">
        <v>7320</v>
      </c>
      <c r="R288" s="181">
        <v>7660</v>
      </c>
      <c r="AE288" s="183">
        <f t="shared" si="16"/>
        <v>0.97183784623663072</v>
      </c>
      <c r="AF288" s="183">
        <f t="shared" si="15"/>
        <v>0.97872128182373408</v>
      </c>
      <c r="AG288" s="183">
        <f t="shared" si="18"/>
        <v>0.95513040074374911</v>
      </c>
      <c r="AH288" s="183">
        <f t="shared" si="17"/>
        <v>0.98180318793802235</v>
      </c>
    </row>
    <row r="289" spans="7:34" x14ac:dyDescent="0.25">
      <c r="G289" s="169">
        <v>2.8038371182458897</v>
      </c>
      <c r="H289" s="169">
        <v>2.5323845168780124</v>
      </c>
      <c r="I289" s="169">
        <v>7.4473651559538148</v>
      </c>
      <c r="J289" s="84">
        <v>0</v>
      </c>
      <c r="K289" s="167">
        <v>117.09699999999999</v>
      </c>
      <c r="L289" s="167">
        <v>100.89100000000001</v>
      </c>
      <c r="M289" s="167">
        <v>159.22900000000001</v>
      </c>
      <c r="N289" s="167">
        <v>155.90899999999999</v>
      </c>
      <c r="O289" s="181">
        <v>4790</v>
      </c>
      <c r="P289" s="84">
        <v>3800</v>
      </c>
      <c r="Q289" s="181">
        <v>7010</v>
      </c>
      <c r="R289" s="181">
        <v>6780.0000000000009</v>
      </c>
      <c r="AE289" s="183">
        <f t="shared" si="16"/>
        <v>0.97613721513962337</v>
      </c>
      <c r="AF289" s="183">
        <f t="shared" si="15"/>
        <v>0.97413642165341197</v>
      </c>
      <c r="AG289" s="183">
        <f t="shared" si="18"/>
        <v>0.97778994087090809</v>
      </c>
      <c r="AH289" s="183">
        <f t="shared" si="17"/>
        <v>0.97752147555569147</v>
      </c>
    </row>
    <row r="290" spans="7:34" x14ac:dyDescent="0.25">
      <c r="G290" s="169">
        <v>2.7748612939235922</v>
      </c>
      <c r="H290" s="169">
        <v>2.346216769760018</v>
      </c>
      <c r="I290" s="169">
        <v>7.6146992934688926</v>
      </c>
      <c r="J290" s="84">
        <v>0</v>
      </c>
      <c r="K290" s="167">
        <v>101.78100000000001</v>
      </c>
      <c r="L290" s="167">
        <v>77.352999999999994</v>
      </c>
      <c r="M290" s="167">
        <v>127.123</v>
      </c>
      <c r="N290" s="167">
        <v>139.554</v>
      </c>
      <c r="O290" s="181">
        <v>4830</v>
      </c>
      <c r="P290" s="84">
        <v>4610</v>
      </c>
      <c r="Q290" s="181">
        <v>7650</v>
      </c>
      <c r="R290" s="181">
        <v>7450</v>
      </c>
      <c r="AE290" s="183">
        <f t="shared" si="16"/>
        <v>0.97936222228845926</v>
      </c>
      <c r="AF290" s="183">
        <f t="shared" si="15"/>
        <v>0.98349750914855361</v>
      </c>
      <c r="AG290" s="183">
        <f t="shared" si="18"/>
        <v>0.98365423820608222</v>
      </c>
      <c r="AH290" s="183">
        <f t="shared" si="17"/>
        <v>0.98161235824924631</v>
      </c>
    </row>
    <row r="291" spans="7:34" x14ac:dyDescent="0.25">
      <c r="G291" s="169">
        <v>2.6419133940918722</v>
      </c>
      <c r="H291" s="169">
        <v>2.5530139158829792</v>
      </c>
      <c r="I291" s="169">
        <v>8.4065483370670311</v>
      </c>
      <c r="J291" s="84">
        <v>0</v>
      </c>
      <c r="K291" s="167">
        <v>88.629000000000005</v>
      </c>
      <c r="L291" s="167">
        <v>63.753</v>
      </c>
      <c r="M291" s="167">
        <v>195.608</v>
      </c>
      <c r="N291" s="167">
        <v>111.654</v>
      </c>
      <c r="O291" s="181">
        <v>4710</v>
      </c>
      <c r="P291" s="84">
        <v>4840</v>
      </c>
      <c r="Q291" s="181">
        <v>8179.9999999999991</v>
      </c>
      <c r="R291" s="181">
        <v>8330</v>
      </c>
      <c r="AE291" s="183">
        <f t="shared" si="16"/>
        <v>0.9815303496061063</v>
      </c>
      <c r="AF291" s="183">
        <f t="shared" si="15"/>
        <v>0.98699914126996202</v>
      </c>
      <c r="AG291" s="183">
        <f t="shared" si="18"/>
        <v>0.9766455163613198</v>
      </c>
      <c r="AH291" s="183">
        <f t="shared" si="17"/>
        <v>0.98677344510921672</v>
      </c>
    </row>
    <row r="292" spans="7:34" x14ac:dyDescent="0.25">
      <c r="G292" s="169">
        <v>2.6180509505323322</v>
      </c>
      <c r="H292" s="169">
        <v>2.5917569335264536</v>
      </c>
      <c r="I292" s="169">
        <v>8.7053592969153861</v>
      </c>
      <c r="J292" s="84">
        <v>0</v>
      </c>
      <c r="K292" s="167">
        <v>77.504000000000005</v>
      </c>
      <c r="L292" s="167">
        <v>83.801000000000002</v>
      </c>
      <c r="M292" s="167">
        <v>342.35</v>
      </c>
      <c r="N292" s="167">
        <v>118.015</v>
      </c>
      <c r="O292" s="181">
        <v>4790</v>
      </c>
      <c r="P292" s="84">
        <v>5160</v>
      </c>
      <c r="Q292" s="181">
        <v>7260</v>
      </c>
      <c r="R292" s="181">
        <v>8210</v>
      </c>
      <c r="AE292" s="183">
        <f t="shared" si="16"/>
        <v>0.98407726013168151</v>
      </c>
      <c r="AF292" s="183">
        <f t="shared" si="15"/>
        <v>0.98401903504728716</v>
      </c>
      <c r="AG292" s="183">
        <f t="shared" si="18"/>
        <v>0.95496787177649012</v>
      </c>
      <c r="AH292" s="183">
        <f t="shared" si="17"/>
        <v>0.98582915616746614</v>
      </c>
    </row>
    <row r="293" spans="7:34" x14ac:dyDescent="0.25">
      <c r="G293" s="169">
        <v>2.6243006381312592</v>
      </c>
      <c r="H293" s="169">
        <v>3.1653548570791927</v>
      </c>
      <c r="I293" s="169">
        <v>9.7850628985007724</v>
      </c>
      <c r="J293" s="84">
        <v>0</v>
      </c>
      <c r="K293" s="167">
        <v>75.468000000000004</v>
      </c>
      <c r="L293" s="167">
        <v>137.44999999999999</v>
      </c>
      <c r="M293" s="167">
        <v>402.44400000000002</v>
      </c>
      <c r="N293" s="167">
        <v>212.34800000000001</v>
      </c>
      <c r="O293" s="181">
        <v>4650</v>
      </c>
      <c r="P293" s="84">
        <v>5200</v>
      </c>
      <c r="Q293" s="181">
        <v>6390</v>
      </c>
      <c r="R293" s="181">
        <v>8220</v>
      </c>
      <c r="AE293" s="183">
        <f t="shared" si="16"/>
        <v>0.9840295183461194</v>
      </c>
      <c r="AF293" s="183">
        <f t="shared" si="15"/>
        <v>0.97424800232320685</v>
      </c>
      <c r="AG293" s="183">
        <f t="shared" si="18"/>
        <v>0.94075122297658986</v>
      </c>
      <c r="AH293" s="183">
        <f t="shared" si="17"/>
        <v>0.97481745297988176</v>
      </c>
    </row>
    <row r="294" spans="7:34" x14ac:dyDescent="0.25">
      <c r="G294" s="169">
        <v>2.6873656675386144</v>
      </c>
      <c r="H294" s="169">
        <v>3.4280023273375515</v>
      </c>
      <c r="I294" s="169">
        <v>9.1147303119076319</v>
      </c>
      <c r="J294" s="84">
        <v>0</v>
      </c>
      <c r="K294" s="167">
        <v>73.134</v>
      </c>
      <c r="L294" s="167">
        <v>100.895</v>
      </c>
      <c r="M294" s="167">
        <v>326.09699999999998</v>
      </c>
      <c r="N294" s="167">
        <v>205.50700000000001</v>
      </c>
      <c r="O294" s="181">
        <v>4590</v>
      </c>
      <c r="P294" s="84">
        <v>4790</v>
      </c>
      <c r="Q294" s="181">
        <v>7240</v>
      </c>
      <c r="R294" s="181">
        <v>8630</v>
      </c>
      <c r="AE294" s="183">
        <f t="shared" si="16"/>
        <v>0.98431655620447533</v>
      </c>
      <c r="AF294" s="183">
        <f t="shared" si="15"/>
        <v>0.97937085134724822</v>
      </c>
      <c r="AG294" s="183">
        <f t="shared" si="18"/>
        <v>0.95690023535252067</v>
      </c>
      <c r="AH294" s="183">
        <f t="shared" si="17"/>
        <v>0.97674078012727517</v>
      </c>
    </row>
    <row r="295" spans="7:34" x14ac:dyDescent="0.25">
      <c r="G295" s="169">
        <v>2.7833835951948562</v>
      </c>
      <c r="H295" s="169">
        <v>2.9122673522133788</v>
      </c>
      <c r="I295" s="169">
        <v>7.2581182147165233</v>
      </c>
      <c r="J295" s="84">
        <v>0</v>
      </c>
      <c r="K295" s="167">
        <v>73.796000000000006</v>
      </c>
      <c r="L295" s="167">
        <v>114.126</v>
      </c>
      <c r="M295" s="167">
        <v>221.94499999999999</v>
      </c>
      <c r="N295" s="167">
        <v>201.428</v>
      </c>
      <c r="O295" s="181">
        <v>4760</v>
      </c>
      <c r="P295" s="84">
        <v>4020.0000000000005</v>
      </c>
      <c r="Q295" s="181">
        <v>7120</v>
      </c>
      <c r="R295" s="181">
        <v>8360</v>
      </c>
      <c r="AE295" s="183">
        <f t="shared" si="16"/>
        <v>0.98473332345841647</v>
      </c>
      <c r="AF295" s="183">
        <f t="shared" si="15"/>
        <v>0.97239416505447596</v>
      </c>
      <c r="AG295" s="183">
        <f t="shared" si="18"/>
        <v>0.96977027204644006</v>
      </c>
      <c r="AH295" s="183">
        <f t="shared" si="17"/>
        <v>0.97647261648407258</v>
      </c>
    </row>
    <row r="296" spans="7:34" x14ac:dyDescent="0.25">
      <c r="G296" s="169">
        <v>2.7731568336693395</v>
      </c>
      <c r="H296" s="169">
        <v>2.8171708543612137</v>
      </c>
      <c r="I296" s="169">
        <v>7.7531483715319638</v>
      </c>
      <c r="J296" s="84">
        <v>0</v>
      </c>
      <c r="K296" s="167">
        <v>83.04</v>
      </c>
      <c r="L296" s="167">
        <v>137.34</v>
      </c>
      <c r="M296" s="167">
        <v>180.74100000000001</v>
      </c>
      <c r="N296" s="167">
        <v>174.72800000000001</v>
      </c>
      <c r="O296" s="181">
        <v>4860</v>
      </c>
      <c r="P296" s="84">
        <v>3520</v>
      </c>
      <c r="Q296" s="181">
        <v>7320</v>
      </c>
      <c r="R296" s="181">
        <v>7890</v>
      </c>
      <c r="AE296" s="183">
        <f t="shared" si="16"/>
        <v>0.98320062147989906</v>
      </c>
      <c r="AF296" s="183">
        <f t="shared" si="15"/>
        <v>0.96244811803113739</v>
      </c>
      <c r="AG296" s="183">
        <f t="shared" si="18"/>
        <v>0.9759035807262243</v>
      </c>
      <c r="AH296" s="183">
        <f t="shared" si="17"/>
        <v>0.97833429720134391</v>
      </c>
    </row>
    <row r="297" spans="7:34" x14ac:dyDescent="0.25">
      <c r="G297" s="169">
        <v>2.7987237374831317</v>
      </c>
      <c r="H297" s="169">
        <v>2.6299967950966363</v>
      </c>
      <c r="I297" s="169">
        <v>8.4902154058245696</v>
      </c>
      <c r="J297" s="84">
        <v>0</v>
      </c>
      <c r="K297" s="167">
        <v>90.558000000000007</v>
      </c>
      <c r="L297" s="167">
        <v>125.46899999999999</v>
      </c>
      <c r="M297" s="167">
        <v>242.786</v>
      </c>
      <c r="N297" s="167">
        <v>163.93299999999999</v>
      </c>
      <c r="O297" s="181">
        <v>4920</v>
      </c>
      <c r="P297" s="84">
        <v>3580</v>
      </c>
      <c r="Q297" s="181">
        <v>6949.9999999999991</v>
      </c>
      <c r="R297" s="181">
        <v>8410</v>
      </c>
      <c r="AE297" s="183">
        <f t="shared" si="16"/>
        <v>0.98192656386773691</v>
      </c>
      <c r="AF297" s="183">
        <f t="shared" si="15"/>
        <v>0.96613950892586065</v>
      </c>
      <c r="AG297" s="183">
        <f t="shared" si="18"/>
        <v>0.96624590249174658</v>
      </c>
      <c r="AH297" s="183">
        <f t="shared" si="17"/>
        <v>0.98088006985825515</v>
      </c>
    </row>
    <row r="298" spans="7:34" x14ac:dyDescent="0.25">
      <c r="G298" s="169">
        <v>2.8669021476532448</v>
      </c>
      <c r="H298" s="169">
        <v>2.5922600895997454</v>
      </c>
      <c r="I298" s="169">
        <v>9.2641357918318068</v>
      </c>
      <c r="J298" s="84">
        <v>0</v>
      </c>
      <c r="K298" s="167">
        <v>100.845</v>
      </c>
      <c r="L298" s="167">
        <v>92.171000000000006</v>
      </c>
      <c r="M298" s="167">
        <v>400.20699999999999</v>
      </c>
      <c r="N298" s="167">
        <v>290.67099999999999</v>
      </c>
      <c r="O298" s="181">
        <v>5090</v>
      </c>
      <c r="P298" s="84">
        <v>3770</v>
      </c>
      <c r="Q298" s="181">
        <v>5800</v>
      </c>
      <c r="R298" s="181">
        <v>9600</v>
      </c>
      <c r="AE298" s="183">
        <f t="shared" si="16"/>
        <v>0.98057252720896115</v>
      </c>
      <c r="AF298" s="183">
        <f t="shared" si="15"/>
        <v>0.97613492514961153</v>
      </c>
      <c r="AG298" s="183">
        <f t="shared" si="18"/>
        <v>0.93545263891995856</v>
      </c>
      <c r="AH298" s="183">
        <f t="shared" si="17"/>
        <v>0.97061159955679444</v>
      </c>
    </row>
    <row r="299" spans="7:34" x14ac:dyDescent="0.25">
      <c r="G299" s="169">
        <v>2.8572435395458116</v>
      </c>
      <c r="H299" s="169">
        <v>2.6299967950966363</v>
      </c>
      <c r="I299" s="169">
        <v>9.4633430983973774</v>
      </c>
      <c r="J299" s="84">
        <v>0</v>
      </c>
      <c r="K299" s="167">
        <v>110.471</v>
      </c>
      <c r="L299" s="167">
        <v>66.239000000000004</v>
      </c>
      <c r="M299" s="167">
        <v>492.666</v>
      </c>
      <c r="N299" s="167">
        <v>379.39100000000002</v>
      </c>
      <c r="O299" s="181">
        <v>4880</v>
      </c>
      <c r="P299" s="84">
        <v>4150</v>
      </c>
      <c r="Q299" s="181">
        <v>5719.9999999999991</v>
      </c>
      <c r="R299" s="181">
        <v>9430</v>
      </c>
      <c r="AE299" s="183">
        <f t="shared" si="16"/>
        <v>0.97786361247265041</v>
      </c>
      <c r="AF299" s="183">
        <f t="shared" si="15"/>
        <v>0.98428955284555752</v>
      </c>
      <c r="AG299" s="183">
        <f t="shared" si="18"/>
        <v>0.92069974468287841</v>
      </c>
      <c r="AH299" s="183">
        <f t="shared" si="17"/>
        <v>0.96132369481448954</v>
      </c>
    </row>
    <row r="300" spans="7:34" x14ac:dyDescent="0.25">
      <c r="G300" s="169">
        <v>2.7970192772288787</v>
      </c>
      <c r="H300" s="169">
        <v>2.5842095924270758</v>
      </c>
      <c r="I300" s="169">
        <v>9.0260830604859521</v>
      </c>
      <c r="J300" s="84">
        <v>0</v>
      </c>
      <c r="K300" s="167">
        <v>91.081000000000003</v>
      </c>
      <c r="L300" s="167">
        <v>43.048000000000002</v>
      </c>
      <c r="M300" s="167">
        <v>572.53700000000003</v>
      </c>
      <c r="N300" s="167">
        <v>215</v>
      </c>
      <c r="O300" s="181">
        <v>4420</v>
      </c>
      <c r="P300" s="84">
        <v>4430</v>
      </c>
      <c r="Q300" s="181">
        <v>6610</v>
      </c>
      <c r="R300" s="181">
        <v>8740</v>
      </c>
      <c r="AE300" s="183">
        <f t="shared" si="16"/>
        <v>0.97980949577274268</v>
      </c>
      <c r="AF300" s="183">
        <f t="shared" si="15"/>
        <v>0.99037613725584883</v>
      </c>
      <c r="AG300" s="183">
        <f t="shared" si="18"/>
        <v>0.92028763652731616</v>
      </c>
      <c r="AH300" s="183">
        <f t="shared" si="17"/>
        <v>0.97599106644332778</v>
      </c>
    </row>
    <row r="301" spans="7:34" x14ac:dyDescent="0.25">
      <c r="G301" s="169">
        <v>2.7583848447991484</v>
      </c>
      <c r="H301" s="169">
        <v>2.6521356623214785</v>
      </c>
      <c r="I301" s="169">
        <v>8.0609236601757672</v>
      </c>
      <c r="J301" s="84">
        <v>0</v>
      </c>
      <c r="K301" s="167">
        <v>77.963999999999999</v>
      </c>
      <c r="L301" s="167">
        <v>37.47</v>
      </c>
      <c r="M301" s="167">
        <v>515.88900000000001</v>
      </c>
      <c r="N301" s="167">
        <v>135.643</v>
      </c>
      <c r="O301" s="181">
        <v>4280</v>
      </c>
      <c r="P301" s="84">
        <v>4710</v>
      </c>
      <c r="Q301" s="181">
        <v>6160</v>
      </c>
      <c r="R301" s="181">
        <v>8480</v>
      </c>
      <c r="AE301" s="183">
        <f t="shared" si="16"/>
        <v>0.98210999448366254</v>
      </c>
      <c r="AF301" s="183">
        <f t="shared" si="15"/>
        <v>0.99210737508609848</v>
      </c>
      <c r="AG301" s="183">
        <f t="shared" si="18"/>
        <v>0.92272355037658649</v>
      </c>
      <c r="AH301" s="183">
        <f t="shared" si="17"/>
        <v>0.98425619538785436</v>
      </c>
    </row>
    <row r="302" spans="7:34" x14ac:dyDescent="0.25">
      <c r="G302" s="169">
        <v>2.7515670037821369</v>
      </c>
      <c r="H302" s="169">
        <v>2.7059733621637094</v>
      </c>
      <c r="I302" s="169">
        <v>7.989209029812165</v>
      </c>
      <c r="J302" s="84">
        <v>0</v>
      </c>
      <c r="K302" s="167">
        <v>62.155999999999999</v>
      </c>
      <c r="L302" s="167">
        <v>48.292000000000002</v>
      </c>
      <c r="M302" s="167">
        <v>382.09</v>
      </c>
      <c r="N302" s="167">
        <v>129.226</v>
      </c>
      <c r="O302" s="181">
        <v>4450</v>
      </c>
      <c r="P302" s="84">
        <v>4610</v>
      </c>
      <c r="Q302" s="181">
        <v>6800.0000000000009</v>
      </c>
      <c r="R302" s="181">
        <v>8410</v>
      </c>
      <c r="AE302" s="183">
        <f t="shared" si="16"/>
        <v>0.98622476705149376</v>
      </c>
      <c r="AF302" s="183">
        <f t="shared" si="15"/>
        <v>0.98963311016140676</v>
      </c>
      <c r="AG302" s="183">
        <f t="shared" si="18"/>
        <v>0.94679960847051481</v>
      </c>
      <c r="AH302" s="183">
        <f t="shared" si="17"/>
        <v>0.98486677832393699</v>
      </c>
    </row>
    <row r="303" spans="7:34" x14ac:dyDescent="0.25">
      <c r="G303" s="169">
        <v>2.8106549592629015</v>
      </c>
      <c r="H303" s="169">
        <v>2.8337750047798456</v>
      </c>
      <c r="I303" s="169">
        <v>7.5180837497845916</v>
      </c>
      <c r="J303" s="84">
        <v>0</v>
      </c>
      <c r="K303" s="167">
        <v>59</v>
      </c>
      <c r="L303" s="167">
        <v>48.298999999999999</v>
      </c>
      <c r="M303" s="167">
        <v>328.42700000000002</v>
      </c>
      <c r="N303" s="167">
        <v>170.292</v>
      </c>
      <c r="O303" s="181">
        <v>4560</v>
      </c>
      <c r="P303" s="84">
        <v>4710</v>
      </c>
      <c r="Q303" s="181">
        <v>6580</v>
      </c>
      <c r="R303" s="181">
        <v>9060</v>
      </c>
      <c r="AE303" s="183">
        <f t="shared" si="16"/>
        <v>0.98722667243992202</v>
      </c>
      <c r="AF303" s="183">
        <f t="shared" si="15"/>
        <v>0.98984952395803627</v>
      </c>
      <c r="AG303" s="183">
        <f t="shared" si="18"/>
        <v>0.95245994493391917</v>
      </c>
      <c r="AH303" s="183">
        <f t="shared" si="17"/>
        <v>0.98155074617357718</v>
      </c>
    </row>
    <row r="304" spans="7:34" x14ac:dyDescent="0.25">
      <c r="G304" s="169">
        <v>2.9146270347723235</v>
      </c>
      <c r="H304" s="169">
        <v>2.8161645422146306</v>
      </c>
      <c r="I304" s="169">
        <v>9.0201068412889853</v>
      </c>
      <c r="J304" s="84">
        <v>0</v>
      </c>
      <c r="K304" s="167">
        <v>62.600999999999999</v>
      </c>
      <c r="L304" s="167">
        <v>48.667000000000002</v>
      </c>
      <c r="M304" s="167">
        <v>414.67399999999998</v>
      </c>
      <c r="N304" s="167">
        <v>240.30799999999999</v>
      </c>
      <c r="O304" s="181">
        <v>4370</v>
      </c>
      <c r="P304" s="84">
        <v>4580</v>
      </c>
      <c r="Q304" s="181">
        <v>6040</v>
      </c>
      <c r="R304" s="181">
        <v>9490</v>
      </c>
      <c r="AE304" s="183">
        <f t="shared" si="16"/>
        <v>0.98587714075776289</v>
      </c>
      <c r="AF304" s="183">
        <f t="shared" si="15"/>
        <v>0.9894857417913191</v>
      </c>
      <c r="AG304" s="183">
        <f t="shared" si="18"/>
        <v>0.93575601184505985</v>
      </c>
      <c r="AH304" s="183">
        <f t="shared" si="17"/>
        <v>0.97530314559415787</v>
      </c>
    </row>
    <row r="305" spans="7:34" x14ac:dyDescent="0.25">
      <c r="G305" s="169">
        <v>2.985646212032858</v>
      </c>
      <c r="H305" s="169">
        <v>2.7623268423723997</v>
      </c>
      <c r="I305" s="169">
        <v>9.2591556091676672</v>
      </c>
      <c r="J305" s="84">
        <v>0</v>
      </c>
      <c r="K305" s="167">
        <v>64.132999999999996</v>
      </c>
      <c r="L305" s="167">
        <v>52.127000000000002</v>
      </c>
      <c r="M305" s="167">
        <v>434.88900000000001</v>
      </c>
      <c r="N305" s="167">
        <v>210.255</v>
      </c>
      <c r="O305" s="181">
        <v>4100</v>
      </c>
      <c r="P305" s="84">
        <v>4660</v>
      </c>
      <c r="Q305" s="181">
        <v>6410</v>
      </c>
      <c r="R305" s="181">
        <v>8980</v>
      </c>
      <c r="AE305" s="183">
        <f t="shared" si="16"/>
        <v>0.98459871478648742</v>
      </c>
      <c r="AF305" s="183">
        <f t="shared" si="15"/>
        <v>0.9889376920443782</v>
      </c>
      <c r="AG305" s="183">
        <f t="shared" si="18"/>
        <v>0.93646514939833203</v>
      </c>
      <c r="AH305" s="183">
        <f t="shared" si="17"/>
        <v>0.97712196233945636</v>
      </c>
    </row>
    <row r="306" spans="7:34" x14ac:dyDescent="0.25">
      <c r="G306" s="169">
        <v>3.202112664322966</v>
      </c>
      <c r="H306" s="169">
        <v>2.9756650174481551</v>
      </c>
      <c r="I306" s="169">
        <v>8.4045562640013749</v>
      </c>
      <c r="J306" s="84">
        <v>0</v>
      </c>
      <c r="K306" s="167">
        <v>65.581999999999994</v>
      </c>
      <c r="L306" s="167">
        <v>43.302999999999997</v>
      </c>
      <c r="M306" s="167">
        <v>507.21600000000001</v>
      </c>
      <c r="N306" s="167">
        <v>199.24799999999999</v>
      </c>
      <c r="O306" s="181">
        <v>4180</v>
      </c>
      <c r="P306" s="84">
        <v>4960</v>
      </c>
      <c r="Q306" s="181">
        <v>6700</v>
      </c>
      <c r="R306" s="181">
        <v>8660</v>
      </c>
      <c r="AE306" s="183">
        <f t="shared" si="16"/>
        <v>0.98455288344448411</v>
      </c>
      <c r="AF306" s="183">
        <f t="shared" si="15"/>
        <v>0.99134511741543541</v>
      </c>
      <c r="AG306" s="183">
        <f t="shared" si="18"/>
        <v>0.92962386585888357</v>
      </c>
      <c r="AH306" s="183">
        <f t="shared" si="17"/>
        <v>0.97750960352391092</v>
      </c>
    </row>
    <row r="307" spans="7:34" x14ac:dyDescent="0.25">
      <c r="G307" s="169">
        <v>2.8958779719755428</v>
      </c>
      <c r="H307" s="169">
        <v>3.058182613468023</v>
      </c>
      <c r="I307" s="169">
        <v>8.382643460279164</v>
      </c>
      <c r="J307" s="84">
        <v>0</v>
      </c>
      <c r="K307" s="167">
        <v>57.588999999999999</v>
      </c>
      <c r="L307" s="167">
        <v>46.816000000000003</v>
      </c>
      <c r="M307" s="167">
        <v>529.82500000000005</v>
      </c>
      <c r="N307" s="167">
        <v>200.41499999999999</v>
      </c>
      <c r="O307" s="181">
        <v>4600</v>
      </c>
      <c r="P307" s="84">
        <v>5300</v>
      </c>
      <c r="Q307" s="181">
        <v>5639.9999999999991</v>
      </c>
      <c r="R307" s="181">
        <v>8320</v>
      </c>
      <c r="AE307" s="183">
        <f t="shared" si="16"/>
        <v>0.98763544829739169</v>
      </c>
      <c r="AF307" s="183">
        <f t="shared" si="15"/>
        <v>0.99124413482715701</v>
      </c>
      <c r="AG307" s="183">
        <f t="shared" si="18"/>
        <v>0.91412641363409819</v>
      </c>
      <c r="AH307" s="183">
        <f t="shared" si="17"/>
        <v>0.97647825839469082</v>
      </c>
    </row>
    <row r="308" spans="7:34" x14ac:dyDescent="0.25">
      <c r="G308" s="169">
        <v>2.9572385411286439</v>
      </c>
      <c r="H308" s="169">
        <v>3.2373061755599304</v>
      </c>
      <c r="I308" s="169">
        <v>8.4852352231604318</v>
      </c>
      <c r="J308" s="84">
        <v>0</v>
      </c>
      <c r="K308" s="167">
        <v>47.384</v>
      </c>
      <c r="L308" s="167">
        <v>48.457000000000001</v>
      </c>
      <c r="M308" s="167">
        <v>593.99599999999998</v>
      </c>
      <c r="N308" s="167">
        <v>213.91900000000001</v>
      </c>
      <c r="O308" s="181">
        <v>4650</v>
      </c>
      <c r="P308" s="84">
        <v>4930</v>
      </c>
      <c r="Q308" s="181">
        <v>5500</v>
      </c>
      <c r="R308" s="181">
        <v>8380</v>
      </c>
      <c r="AE308" s="183">
        <f t="shared" si="16"/>
        <v>0.9899126833147982</v>
      </c>
      <c r="AF308" s="183">
        <f t="shared" si="15"/>
        <v>0.99026666294396026</v>
      </c>
      <c r="AG308" s="183">
        <f t="shared" si="18"/>
        <v>0.90252766821638875</v>
      </c>
      <c r="AH308" s="183">
        <f t="shared" si="17"/>
        <v>0.97510809678331856</v>
      </c>
    </row>
    <row r="309" spans="7:34" x14ac:dyDescent="0.25">
      <c r="G309" s="169">
        <v>3.1634782318932353</v>
      </c>
      <c r="H309" s="169">
        <v>3.158813828126398</v>
      </c>
      <c r="I309" s="169">
        <v>9.0938135447182464</v>
      </c>
      <c r="J309" s="84">
        <v>0</v>
      </c>
      <c r="K309" s="167">
        <v>48.347000000000001</v>
      </c>
      <c r="L309" s="167">
        <v>38.311999999999998</v>
      </c>
      <c r="M309" s="167">
        <v>687.99300000000005</v>
      </c>
      <c r="N309" s="167">
        <v>449.07100000000003</v>
      </c>
      <c r="O309" s="181">
        <v>4510</v>
      </c>
      <c r="P309" s="84">
        <v>4160</v>
      </c>
      <c r="Q309" s="181">
        <v>7020</v>
      </c>
      <c r="R309" s="181">
        <v>8800</v>
      </c>
      <c r="AE309" s="183">
        <f t="shared" si="16"/>
        <v>0.98939374295111804</v>
      </c>
      <c r="AF309" s="183">
        <f t="shared" si="15"/>
        <v>0.99087442762710354</v>
      </c>
      <c r="AG309" s="183">
        <f t="shared" si="18"/>
        <v>0.91074291323305556</v>
      </c>
      <c r="AH309" s="183">
        <f t="shared" si="17"/>
        <v>0.95144690747859972</v>
      </c>
    </row>
    <row r="310" spans="7:34" x14ac:dyDescent="0.25">
      <c r="G310" s="169">
        <v>3.2100668121761458</v>
      </c>
      <c r="H310" s="169">
        <v>2.9706334567152362</v>
      </c>
      <c r="I310" s="169">
        <v>8.2631190763398195</v>
      </c>
      <c r="J310" s="84">
        <v>0</v>
      </c>
      <c r="K310" s="167">
        <v>50.618000000000002</v>
      </c>
      <c r="L310" s="167">
        <v>42.942999999999998</v>
      </c>
      <c r="M310" s="167">
        <v>399.39400000000001</v>
      </c>
      <c r="N310" s="167">
        <v>530.67999999999995</v>
      </c>
      <c r="O310" s="181">
        <v>4440</v>
      </c>
      <c r="P310" s="84">
        <v>3620</v>
      </c>
      <c r="Q310" s="181">
        <v>5890</v>
      </c>
      <c r="R310" s="181">
        <v>9300</v>
      </c>
      <c r="AE310" s="183">
        <f t="shared" si="16"/>
        <v>0.98872805480225656</v>
      </c>
      <c r="AF310" s="183">
        <f t="shared" si="15"/>
        <v>0.98827636684491127</v>
      </c>
      <c r="AG310" s="183">
        <f t="shared" si="18"/>
        <v>0.93649722055892826</v>
      </c>
      <c r="AH310" s="183">
        <f t="shared" si="17"/>
        <v>0.94601797637599838</v>
      </c>
    </row>
    <row r="311" spans="7:34" x14ac:dyDescent="0.25">
      <c r="G311" s="169">
        <v>3.3833536046918491</v>
      </c>
      <c r="H311" s="169">
        <v>2.7980509235761226</v>
      </c>
      <c r="I311" s="169">
        <v>7.5888023436153684</v>
      </c>
      <c r="J311" s="84">
        <v>0</v>
      </c>
      <c r="K311" s="167">
        <v>56.749000000000002</v>
      </c>
      <c r="L311" s="167">
        <v>56.633000000000003</v>
      </c>
      <c r="M311" s="167">
        <v>269.97899999999998</v>
      </c>
      <c r="N311" s="167">
        <v>333.346</v>
      </c>
      <c r="O311" s="181">
        <v>4230</v>
      </c>
      <c r="P311" s="84">
        <v>3469.9999999999995</v>
      </c>
      <c r="Q311" s="181">
        <v>5890</v>
      </c>
      <c r="R311" s="181">
        <v>9240</v>
      </c>
      <c r="AE311" s="183">
        <f t="shared" si="16"/>
        <v>0.98676176281839689</v>
      </c>
      <c r="AF311" s="183">
        <f t="shared" si="15"/>
        <v>0.98394134008273615</v>
      </c>
      <c r="AG311" s="183">
        <f t="shared" si="18"/>
        <v>0.95617209084641352</v>
      </c>
      <c r="AH311" s="183">
        <f t="shared" si="17"/>
        <v>0.96517978144736438</v>
      </c>
    </row>
    <row r="312" spans="7:34" x14ac:dyDescent="0.25">
      <c r="G312" s="169">
        <v>4.1821773105183375</v>
      </c>
      <c r="H312" s="169">
        <v>2.7245901368755088</v>
      </c>
      <c r="I312" s="169">
        <v>7.9852248836808508</v>
      </c>
      <c r="J312" s="84">
        <v>0</v>
      </c>
      <c r="K312" s="167">
        <v>75.656000000000006</v>
      </c>
      <c r="L312" s="167">
        <v>59.963000000000001</v>
      </c>
      <c r="M312" s="167">
        <v>263.95100000000002</v>
      </c>
      <c r="N312" s="167">
        <v>226.452</v>
      </c>
      <c r="O312" s="181">
        <v>4010.0000000000005</v>
      </c>
      <c r="P312" s="84">
        <v>3690</v>
      </c>
      <c r="Q312" s="181">
        <v>5709.9999999999991</v>
      </c>
      <c r="R312" s="181">
        <v>8640</v>
      </c>
      <c r="AE312" s="183">
        <f t="shared" si="16"/>
        <v>0.9814825330375343</v>
      </c>
      <c r="AF312" s="183">
        <f t="shared" si="15"/>
        <v>0.98400970889579442</v>
      </c>
      <c r="AG312" s="183">
        <f t="shared" si="18"/>
        <v>0.95581634332119558</v>
      </c>
      <c r="AH312" s="183">
        <f t="shared" si="17"/>
        <v>0.97445968240734859</v>
      </c>
    </row>
    <row r="313" spans="7:34" x14ac:dyDescent="0.25">
      <c r="G313" s="169">
        <v>5.6661940385544609</v>
      </c>
      <c r="H313" s="169">
        <v>2.8503791551984783</v>
      </c>
      <c r="I313" s="169">
        <v>8.903570566948126</v>
      </c>
      <c r="J313" s="84">
        <v>0</v>
      </c>
      <c r="K313" s="167">
        <v>142.983</v>
      </c>
      <c r="L313" s="167">
        <v>59.304000000000002</v>
      </c>
      <c r="M313" s="167">
        <v>245.31200000000001</v>
      </c>
      <c r="N313" s="167">
        <v>166.28100000000001</v>
      </c>
      <c r="O313" s="181">
        <v>4110</v>
      </c>
      <c r="P313" s="84">
        <v>3950</v>
      </c>
      <c r="Q313" s="181">
        <v>5659.9999999999991</v>
      </c>
      <c r="R313" s="181">
        <v>8320</v>
      </c>
      <c r="AE313" s="183">
        <f t="shared" si="16"/>
        <v>0.9663805380835051</v>
      </c>
      <c r="AF313" s="183">
        <f t="shared" si="16"/>
        <v>0.98520840524938991</v>
      </c>
      <c r="AG313" s="183">
        <f t="shared" si="18"/>
        <v>0.95845909581068711</v>
      </c>
      <c r="AH313" s="183">
        <f t="shared" si="17"/>
        <v>0.98040590454169485</v>
      </c>
    </row>
    <row r="314" spans="7:34" x14ac:dyDescent="0.25">
      <c r="G314" s="169">
        <v>4.1946766857161917</v>
      </c>
      <c r="H314" s="169">
        <v>3.0365469023164722</v>
      </c>
      <c r="I314" s="169">
        <v>8.9573565397208306</v>
      </c>
      <c r="J314" s="84">
        <v>0</v>
      </c>
      <c r="K314" s="167">
        <v>128.88399999999999</v>
      </c>
      <c r="L314" s="167">
        <v>60.05</v>
      </c>
      <c r="M314" s="167">
        <v>347.101</v>
      </c>
      <c r="N314" s="167">
        <v>148.26499999999999</v>
      </c>
      <c r="O314" s="181">
        <v>4280</v>
      </c>
      <c r="P314" s="84">
        <v>4060.0000000000005</v>
      </c>
      <c r="Q314" s="181">
        <v>5930</v>
      </c>
      <c r="R314" s="181">
        <v>7650</v>
      </c>
      <c r="AE314" s="183">
        <f t="shared" ref="AE314:AF370" si="19">O314/(O314+K314)</f>
        <v>0.97076720548782869</v>
      </c>
      <c r="AF314" s="183">
        <f t="shared" si="19"/>
        <v>0.98542493416342036</v>
      </c>
      <c r="AG314" s="183">
        <f t="shared" si="18"/>
        <v>0.94470361397721658</v>
      </c>
      <c r="AH314" s="183">
        <f t="shared" ref="AH314:AH367" si="20">R314/(R314+N314)</f>
        <v>0.98098743759028451</v>
      </c>
    </row>
    <row r="315" spans="7:34" x14ac:dyDescent="0.25">
      <c r="G315" s="169">
        <v>3.7310634965594245</v>
      </c>
      <c r="H315" s="169">
        <v>2.9469851212705183</v>
      </c>
      <c r="I315" s="169">
        <v>8.6216922281578476</v>
      </c>
      <c r="J315" s="84">
        <v>0</v>
      </c>
      <c r="K315" s="167">
        <v>119.583</v>
      </c>
      <c r="L315" s="167">
        <v>44.792000000000002</v>
      </c>
      <c r="M315" s="167">
        <v>267.52499999999998</v>
      </c>
      <c r="N315" s="167">
        <v>151.43899999999999</v>
      </c>
      <c r="O315" s="181">
        <v>4000</v>
      </c>
      <c r="P315" s="84">
        <v>4850</v>
      </c>
      <c r="Q315" s="181">
        <v>5719.9999999999991</v>
      </c>
      <c r="R315" s="181">
        <v>7290</v>
      </c>
      <c r="AE315" s="183">
        <f t="shared" si="19"/>
        <v>0.97097206197811781</v>
      </c>
      <c r="AF315" s="183">
        <f t="shared" si="19"/>
        <v>0.99084904935694906</v>
      </c>
      <c r="AG315" s="183">
        <f t="shared" si="18"/>
        <v>0.95531960200583721</v>
      </c>
      <c r="AH315" s="183">
        <f t="shared" si="20"/>
        <v>0.9796492318219634</v>
      </c>
    </row>
    <row r="316" spans="7:34" x14ac:dyDescent="0.25">
      <c r="G316" s="169">
        <v>4.1662690148119781</v>
      </c>
      <c r="H316" s="169">
        <v>3.3152953669201715</v>
      </c>
      <c r="I316" s="169">
        <v>8.2531587110115421</v>
      </c>
      <c r="J316" s="84">
        <v>0</v>
      </c>
      <c r="K316" s="167">
        <v>93.513000000000005</v>
      </c>
      <c r="L316" s="167">
        <v>48.637</v>
      </c>
      <c r="M316" s="167">
        <v>215.80500000000001</v>
      </c>
      <c r="N316" s="167">
        <v>169.38</v>
      </c>
      <c r="O316" s="181">
        <v>4580</v>
      </c>
      <c r="P316" s="84">
        <v>5260</v>
      </c>
      <c r="Q316" s="181">
        <v>6610</v>
      </c>
      <c r="R316" s="181">
        <v>7460</v>
      </c>
      <c r="AE316" s="183">
        <f t="shared" si="19"/>
        <v>0.97999085484516679</v>
      </c>
      <c r="AF316" s="183">
        <f t="shared" si="19"/>
        <v>0.9908381379250456</v>
      </c>
      <c r="AG316" s="183">
        <f t="shared" si="18"/>
        <v>0.96838394885291912</v>
      </c>
      <c r="AH316" s="183">
        <f t="shared" si="20"/>
        <v>0.97779898235505369</v>
      </c>
    </row>
    <row r="317" spans="7:34" x14ac:dyDescent="0.25">
      <c r="G317" s="169">
        <v>4.1162715140205623</v>
      </c>
      <c r="H317" s="169">
        <v>3.2679986960307348</v>
      </c>
      <c r="I317" s="169">
        <v>7.8497639152162648</v>
      </c>
      <c r="J317" s="84">
        <v>0</v>
      </c>
      <c r="K317" s="167">
        <v>149.16900000000001</v>
      </c>
      <c r="L317" s="167">
        <v>45.866999999999997</v>
      </c>
      <c r="M317" s="167">
        <v>188.196</v>
      </c>
      <c r="N317" s="167">
        <v>218.28299999999999</v>
      </c>
      <c r="O317" s="181">
        <v>5270</v>
      </c>
      <c r="P317" s="84">
        <v>4880</v>
      </c>
      <c r="Q317" s="181">
        <v>6320</v>
      </c>
      <c r="R317" s="181">
        <v>7600</v>
      </c>
      <c r="AE317" s="183">
        <f t="shared" si="19"/>
        <v>0.97247382393868875</v>
      </c>
      <c r="AF317" s="183">
        <f t="shared" si="19"/>
        <v>0.99068854274790608</v>
      </c>
      <c r="AG317" s="183">
        <f t="shared" si="18"/>
        <v>0.97108323105204575</v>
      </c>
      <c r="AH317" s="183">
        <f t="shared" si="20"/>
        <v>0.97208044272636329</v>
      </c>
    </row>
    <row r="318" spans="7:34" x14ac:dyDescent="0.25">
      <c r="G318" s="169">
        <v>4.1213848947833203</v>
      </c>
      <c r="H318" s="169">
        <v>3.1940347532568292</v>
      </c>
      <c r="I318" s="169">
        <v>8.2651111494054774</v>
      </c>
      <c r="J318" s="84">
        <v>0</v>
      </c>
      <c r="K318" s="167">
        <v>142.84299999999999</v>
      </c>
      <c r="L318" s="167">
        <v>46.600999999999999</v>
      </c>
      <c r="M318" s="167">
        <v>164.155</v>
      </c>
      <c r="N318" s="167">
        <v>238.714</v>
      </c>
      <c r="O318" s="181">
        <v>5340</v>
      </c>
      <c r="P318" s="84">
        <v>4960</v>
      </c>
      <c r="Q318" s="181">
        <v>6270</v>
      </c>
      <c r="R318" s="181">
        <v>7720</v>
      </c>
      <c r="AE318" s="183">
        <f t="shared" si="19"/>
        <v>0.97394727516363322</v>
      </c>
      <c r="AF318" s="183">
        <f t="shared" si="19"/>
        <v>0.99069208830501976</v>
      </c>
      <c r="AG318" s="183">
        <f t="shared" si="18"/>
        <v>0.97448693729013369</v>
      </c>
      <c r="AH318" s="183">
        <f t="shared" si="20"/>
        <v>0.97000595824903368</v>
      </c>
    </row>
    <row r="319" spans="7:34" x14ac:dyDescent="0.25">
      <c r="G319" s="169">
        <v>4.1054765990769608</v>
      </c>
      <c r="H319" s="169">
        <v>3.3480005116841434</v>
      </c>
      <c r="I319" s="169">
        <v>8.5997794244356349</v>
      </c>
      <c r="J319" s="84">
        <v>0</v>
      </c>
      <c r="K319" s="167">
        <v>107.791</v>
      </c>
      <c r="L319" s="167">
        <v>48.936999999999998</v>
      </c>
      <c r="M319" s="167">
        <v>198.66499999999999</v>
      </c>
      <c r="N319" s="167">
        <v>276.18700000000001</v>
      </c>
      <c r="O319" s="181">
        <v>4870</v>
      </c>
      <c r="P319" s="84">
        <v>5280</v>
      </c>
      <c r="Q319" s="181">
        <v>6410</v>
      </c>
      <c r="R319" s="181">
        <v>8070.0000000000009</v>
      </c>
      <c r="AE319" s="183">
        <f t="shared" si="19"/>
        <v>0.97834561555517296</v>
      </c>
      <c r="AF319" s="183">
        <f t="shared" si="19"/>
        <v>0.99081674262615604</v>
      </c>
      <c r="AG319" s="183">
        <f t="shared" si="18"/>
        <v>0.96993870925519754</v>
      </c>
      <c r="AH319" s="183">
        <f t="shared" si="20"/>
        <v>0.96690860149670732</v>
      </c>
    </row>
    <row r="320" spans="7:34" x14ac:dyDescent="0.25">
      <c r="G320" s="169">
        <v>4.100363218314202</v>
      </c>
      <c r="H320" s="169">
        <v>3.6649888378580253</v>
      </c>
      <c r="I320" s="169">
        <v>9.0848492159227963</v>
      </c>
      <c r="J320" s="84">
        <v>0</v>
      </c>
      <c r="K320" s="167">
        <v>96.325000000000003</v>
      </c>
      <c r="L320" s="167">
        <v>61.255000000000003</v>
      </c>
      <c r="M320" s="167">
        <v>264.98700000000002</v>
      </c>
      <c r="N320" s="167">
        <v>238.63800000000001</v>
      </c>
      <c r="O320" s="181">
        <v>4570</v>
      </c>
      <c r="P320" s="84">
        <v>5560.0000000000009</v>
      </c>
      <c r="Q320" s="181">
        <v>6560</v>
      </c>
      <c r="R320" s="181">
        <v>8470</v>
      </c>
      <c r="AE320" s="183">
        <f t="shared" si="19"/>
        <v>0.97935741723947645</v>
      </c>
      <c r="AF320" s="183">
        <f t="shared" si="19"/>
        <v>0.9891029672199535</v>
      </c>
      <c r="AG320" s="183">
        <f t="shared" si="18"/>
        <v>0.96117399197976494</v>
      </c>
      <c r="AH320" s="183">
        <f t="shared" si="20"/>
        <v>0.97259755199377895</v>
      </c>
    </row>
    <row r="321" spans="7:34" x14ac:dyDescent="0.25">
      <c r="G321" s="169">
        <v>4.0838867691897578</v>
      </c>
      <c r="H321" s="169">
        <v>3.9029816605250827</v>
      </c>
      <c r="I321" s="169">
        <v>8.8039669136653433</v>
      </c>
      <c r="J321" s="84">
        <v>0</v>
      </c>
      <c r="K321" s="167">
        <v>104.735</v>
      </c>
      <c r="L321" s="167">
        <v>69.385000000000005</v>
      </c>
      <c r="M321" s="167">
        <v>257.84800000000001</v>
      </c>
      <c r="N321" s="167">
        <v>257.35000000000002</v>
      </c>
      <c r="O321" s="181">
        <v>4260</v>
      </c>
      <c r="P321" s="84">
        <v>5350</v>
      </c>
      <c r="Q321" s="181">
        <v>7110</v>
      </c>
      <c r="R321" s="181">
        <v>8710</v>
      </c>
      <c r="AE321" s="183">
        <f t="shared" si="19"/>
        <v>0.97600427059145634</v>
      </c>
      <c r="AF321" s="183">
        <f t="shared" si="19"/>
        <v>0.98719688673161254</v>
      </c>
      <c r="AG321" s="183">
        <f t="shared" si="18"/>
        <v>0.96500362113876403</v>
      </c>
      <c r="AH321" s="183">
        <f t="shared" si="20"/>
        <v>0.97130144357028547</v>
      </c>
    </row>
    <row r="322" spans="7:34" x14ac:dyDescent="0.25">
      <c r="G322" s="169">
        <v>4.100363218314202</v>
      </c>
      <c r="H322" s="169">
        <v>3.7404622488518067</v>
      </c>
      <c r="I322" s="169">
        <v>8.0270584180596209</v>
      </c>
      <c r="J322" s="84">
        <v>0</v>
      </c>
      <c r="K322" s="167">
        <v>114.193</v>
      </c>
      <c r="L322" s="167">
        <v>50.241</v>
      </c>
      <c r="M322" s="167">
        <v>188.75700000000001</v>
      </c>
      <c r="N322" s="167">
        <v>320.55099999999999</v>
      </c>
      <c r="O322" s="181">
        <v>3820</v>
      </c>
      <c r="P322" s="84">
        <v>4680</v>
      </c>
      <c r="Q322" s="181">
        <v>6420</v>
      </c>
      <c r="R322" s="181">
        <v>8490</v>
      </c>
      <c r="AE322" s="183">
        <f t="shared" si="19"/>
        <v>0.97097422520959187</v>
      </c>
      <c r="AF322" s="183">
        <f t="shared" si="19"/>
        <v>0.98937876526798529</v>
      </c>
      <c r="AG322" s="183">
        <f t="shared" si="18"/>
        <v>0.97143835066110018</v>
      </c>
      <c r="AH322" s="183">
        <f t="shared" si="20"/>
        <v>0.96361737194416108</v>
      </c>
    </row>
    <row r="323" spans="7:34" x14ac:dyDescent="0.25">
      <c r="G323" s="169">
        <v>3.8054915943284651</v>
      </c>
      <c r="H323" s="169">
        <v>3.4994504897449983</v>
      </c>
      <c r="I323" s="169">
        <v>7.9852248836808508</v>
      </c>
      <c r="J323" s="84">
        <v>0</v>
      </c>
      <c r="K323" s="167">
        <v>112.767</v>
      </c>
      <c r="L323" s="167">
        <v>40.207999999999998</v>
      </c>
      <c r="M323" s="167">
        <v>134.99199999999999</v>
      </c>
      <c r="N323" s="167">
        <v>309.30799999999999</v>
      </c>
      <c r="O323" s="181">
        <v>3620</v>
      </c>
      <c r="P323" s="84">
        <v>4830</v>
      </c>
      <c r="Q323" s="181">
        <v>5520.0000000000009</v>
      </c>
      <c r="R323" s="181">
        <v>7430</v>
      </c>
      <c r="AE323" s="183">
        <f t="shared" si="19"/>
        <v>0.96978997081789464</v>
      </c>
      <c r="AF323" s="183">
        <f t="shared" si="19"/>
        <v>0.99174408978014905</v>
      </c>
      <c r="AG323" s="183">
        <f t="shared" si="18"/>
        <v>0.97612870186200085</v>
      </c>
      <c r="AH323" s="183">
        <f t="shared" si="20"/>
        <v>0.96003415292426664</v>
      </c>
    </row>
    <row r="324" spans="7:34" x14ac:dyDescent="0.25">
      <c r="G324" s="169">
        <v>3.9083273630017179</v>
      </c>
      <c r="H324" s="169">
        <v>3.6363089416803884</v>
      </c>
      <c r="I324" s="169">
        <v>8.3298535240392866</v>
      </c>
      <c r="J324" s="84">
        <v>0</v>
      </c>
      <c r="K324" s="167">
        <v>89.730999999999995</v>
      </c>
      <c r="L324" s="167">
        <v>51.009</v>
      </c>
      <c r="M324" s="167">
        <v>141.78100000000001</v>
      </c>
      <c r="N324" s="167">
        <v>301.536</v>
      </c>
      <c r="O324" s="181">
        <v>3870</v>
      </c>
      <c r="P324" s="84">
        <v>4530</v>
      </c>
      <c r="Q324" s="181">
        <v>4870</v>
      </c>
      <c r="R324" s="181">
        <v>7060</v>
      </c>
      <c r="AE324" s="183">
        <f t="shared" si="19"/>
        <v>0.97733911722791278</v>
      </c>
      <c r="AF324" s="183">
        <f t="shared" si="19"/>
        <v>0.98886511683343126</v>
      </c>
      <c r="AG324" s="183">
        <f t="shared" si="18"/>
        <v>0.97171045582398752</v>
      </c>
      <c r="AH324" s="183">
        <f t="shared" si="20"/>
        <v>0.95903898316873004</v>
      </c>
    </row>
    <row r="325" spans="7:34" x14ac:dyDescent="0.25">
      <c r="G325" s="169">
        <v>4.0009363701494545</v>
      </c>
      <c r="H325" s="169">
        <v>3.6000817044033733</v>
      </c>
      <c r="I325" s="169">
        <v>9.314933655006028</v>
      </c>
      <c r="J325" s="84">
        <v>0</v>
      </c>
      <c r="K325" s="167">
        <v>101.59699999999999</v>
      </c>
      <c r="L325" s="167">
        <v>54.374000000000002</v>
      </c>
      <c r="M325" s="167">
        <v>185.001</v>
      </c>
      <c r="N325" s="167">
        <v>321.93299999999999</v>
      </c>
      <c r="O325" s="181">
        <v>4050.0000000000005</v>
      </c>
      <c r="P325" s="84">
        <v>4300</v>
      </c>
      <c r="Q325" s="181">
        <v>4710</v>
      </c>
      <c r="R325" s="181">
        <v>7280</v>
      </c>
      <c r="AE325" s="183">
        <f t="shared" si="19"/>
        <v>0.97552821239633802</v>
      </c>
      <c r="AF325" s="183">
        <f t="shared" si="19"/>
        <v>0.98751278599403736</v>
      </c>
      <c r="AG325" s="183">
        <f t="shared" si="18"/>
        <v>0.9622061364236697</v>
      </c>
      <c r="AH325" s="183">
        <f t="shared" si="20"/>
        <v>0.95765116582848075</v>
      </c>
    </row>
    <row r="326" spans="7:34" x14ac:dyDescent="0.25">
      <c r="G326" s="169">
        <v>4.0350255752345108</v>
      </c>
      <c r="H326" s="169">
        <v>3.7183233816269636</v>
      </c>
      <c r="I326" s="169">
        <v>8.8597449595037023</v>
      </c>
      <c r="J326" s="84">
        <v>0</v>
      </c>
      <c r="K326" s="167">
        <v>106.642</v>
      </c>
      <c r="L326" s="167">
        <v>59.676000000000002</v>
      </c>
      <c r="M326" s="167">
        <v>274.596</v>
      </c>
      <c r="N326" s="167">
        <v>364.19600000000003</v>
      </c>
      <c r="O326" s="181">
        <v>4000</v>
      </c>
      <c r="P326" s="84">
        <v>3800</v>
      </c>
      <c r="Q326" s="181">
        <v>4820</v>
      </c>
      <c r="R326" s="181">
        <v>7430</v>
      </c>
      <c r="AE326" s="183">
        <f t="shared" si="19"/>
        <v>0.97403182454180326</v>
      </c>
      <c r="AF326" s="183">
        <f t="shared" si="19"/>
        <v>0.98453859857666814</v>
      </c>
      <c r="AG326" s="183">
        <f t="shared" si="18"/>
        <v>0.94610053476271727</v>
      </c>
      <c r="AH326" s="183">
        <f t="shared" si="20"/>
        <v>0.95327343577195134</v>
      </c>
    </row>
    <row r="327" spans="7:34" x14ac:dyDescent="0.25">
      <c r="G327" s="169">
        <v>3.7106099735083902</v>
      </c>
      <c r="H327" s="169">
        <v>3.5432250681213913</v>
      </c>
      <c r="I327" s="169">
        <v>8.0888126830949485</v>
      </c>
      <c r="J327" s="84">
        <v>0</v>
      </c>
      <c r="K327" s="167">
        <v>117.52800000000001</v>
      </c>
      <c r="L327" s="167">
        <v>55.761000000000003</v>
      </c>
      <c r="M327" s="167">
        <v>284.12299999999999</v>
      </c>
      <c r="N327" s="167">
        <v>365.327</v>
      </c>
      <c r="O327" s="181">
        <v>3690</v>
      </c>
      <c r="P327" s="84">
        <v>3730</v>
      </c>
      <c r="Q327" s="181">
        <v>4520</v>
      </c>
      <c r="R327" s="181">
        <v>6770.0000000000009</v>
      </c>
      <c r="AE327" s="183">
        <f t="shared" si="19"/>
        <v>0.96913272863653277</v>
      </c>
      <c r="AF327" s="183">
        <f t="shared" si="19"/>
        <v>0.9852708609973001</v>
      </c>
      <c r="AG327" s="183">
        <f t="shared" ref="AG327:AG362" si="21">Q327/(Q327+M327)</f>
        <v>0.9408585084103801</v>
      </c>
      <c r="AH327" s="183">
        <f t="shared" si="20"/>
        <v>0.94880024419343356</v>
      </c>
    </row>
    <row r="328" spans="7:34" x14ac:dyDescent="0.25">
      <c r="G328" s="169">
        <v>4.0725237008280732</v>
      </c>
      <c r="H328" s="169">
        <v>3.3998255872332064</v>
      </c>
      <c r="I328" s="169">
        <v>8.1575392038600683</v>
      </c>
      <c r="J328" s="84">
        <v>0</v>
      </c>
      <c r="K328" s="167">
        <v>126.34099999999999</v>
      </c>
      <c r="L328" s="167">
        <v>89.486000000000004</v>
      </c>
      <c r="M328" s="167">
        <v>250.03200000000001</v>
      </c>
      <c r="N328" s="167">
        <v>287.63</v>
      </c>
      <c r="O328" s="181">
        <v>3960</v>
      </c>
      <c r="P328" s="84">
        <v>3260</v>
      </c>
      <c r="Q328" s="181">
        <v>4980</v>
      </c>
      <c r="R328" s="181">
        <v>5770</v>
      </c>
      <c r="AE328" s="183">
        <f t="shared" si="19"/>
        <v>0.96908212016569351</v>
      </c>
      <c r="AF328" s="183">
        <f t="shared" si="19"/>
        <v>0.97328366203053251</v>
      </c>
      <c r="AG328" s="183">
        <f t="shared" si="21"/>
        <v>0.95219302673482686</v>
      </c>
      <c r="AH328" s="183">
        <f t="shared" si="20"/>
        <v>0.95251773383319882</v>
      </c>
    </row>
    <row r="329" spans="7:34" x14ac:dyDescent="0.25">
      <c r="G329" s="169">
        <v>3.9623019377197242</v>
      </c>
      <c r="H329" s="169">
        <v>3.6031006408431239</v>
      </c>
      <c r="I329" s="169">
        <v>7.9822367740823683</v>
      </c>
      <c r="J329" s="84">
        <v>0</v>
      </c>
      <c r="K329" s="167">
        <v>115.39400000000001</v>
      </c>
      <c r="L329" s="167">
        <v>128.029</v>
      </c>
      <c r="M329" s="167">
        <v>173.85400000000001</v>
      </c>
      <c r="N329" s="167">
        <v>210.99700000000001</v>
      </c>
      <c r="O329" s="181">
        <v>4340</v>
      </c>
      <c r="P329" s="84">
        <v>3200</v>
      </c>
      <c r="Q329" s="181">
        <v>5320</v>
      </c>
      <c r="R329" s="181">
        <v>5760</v>
      </c>
      <c r="AE329" s="183">
        <f t="shared" si="19"/>
        <v>0.97410015814538509</v>
      </c>
      <c r="AF329" s="183">
        <f t="shared" si="19"/>
        <v>0.96153008282079278</v>
      </c>
      <c r="AG329" s="183">
        <f t="shared" si="21"/>
        <v>0.96835481976768945</v>
      </c>
      <c r="AH329" s="183">
        <f t="shared" si="20"/>
        <v>0.96466302026278017</v>
      </c>
    </row>
    <row r="330" spans="7:34" x14ac:dyDescent="0.25">
      <c r="G330" s="169">
        <v>4.0157083590196452</v>
      </c>
      <c r="H330" s="169">
        <v>3.4813368711064903</v>
      </c>
      <c r="I330" s="169">
        <v>8.5360330863346512</v>
      </c>
      <c r="J330" s="84">
        <v>0</v>
      </c>
      <c r="K330" s="167">
        <v>81.539000000000001</v>
      </c>
      <c r="L330" s="167">
        <v>116.85299999999999</v>
      </c>
      <c r="M330" s="167">
        <v>106.18899999999999</v>
      </c>
      <c r="N330" s="167">
        <v>235.44200000000001</v>
      </c>
      <c r="O330" s="181">
        <v>4350</v>
      </c>
      <c r="P330" s="84">
        <v>3439.9999999999995</v>
      </c>
      <c r="Q330" s="181">
        <v>5260</v>
      </c>
      <c r="R330" s="181">
        <v>6030</v>
      </c>
      <c r="AE330" s="183">
        <f t="shared" si="19"/>
        <v>0.98160029732334531</v>
      </c>
      <c r="AF330" s="183">
        <f t="shared" si="19"/>
        <v>0.96714708198511434</v>
      </c>
      <c r="AG330" s="183">
        <f t="shared" si="21"/>
        <v>0.98021146851145191</v>
      </c>
      <c r="AH330" s="183">
        <f t="shared" si="20"/>
        <v>0.96242212440878072</v>
      </c>
    </row>
    <row r="331" spans="7:34" x14ac:dyDescent="0.25">
      <c r="G331" s="169">
        <v>4.0174128192738987</v>
      </c>
      <c r="H331" s="169">
        <v>3.58045861754499</v>
      </c>
      <c r="I331" s="169">
        <v>9.1097501292434924</v>
      </c>
      <c r="J331" s="84">
        <v>0</v>
      </c>
      <c r="K331" s="167">
        <v>76.424000000000007</v>
      </c>
      <c r="L331" s="167">
        <v>92.643000000000001</v>
      </c>
      <c r="M331" s="167">
        <v>89.141000000000005</v>
      </c>
      <c r="N331" s="167">
        <v>264.48399999999998</v>
      </c>
      <c r="O331" s="181">
        <v>3640</v>
      </c>
      <c r="P331" s="84">
        <v>3540</v>
      </c>
      <c r="Q331" s="181">
        <v>4980</v>
      </c>
      <c r="R331" s="181">
        <v>6060</v>
      </c>
      <c r="AE331" s="183">
        <f t="shared" si="19"/>
        <v>0.97943614614478869</v>
      </c>
      <c r="AF331" s="183">
        <f t="shared" si="19"/>
        <v>0.97449708105090427</v>
      </c>
      <c r="AG331" s="183">
        <f t="shared" si="21"/>
        <v>0.98241496932123218</v>
      </c>
      <c r="AH331" s="183">
        <f t="shared" si="20"/>
        <v>0.95818093618388467</v>
      </c>
    </row>
    <row r="332" spans="7:34" x14ac:dyDescent="0.25">
      <c r="G332" s="169">
        <v>3.8634432429730601</v>
      </c>
      <c r="H332" s="169">
        <v>3.5945469875971625</v>
      </c>
      <c r="I332" s="169">
        <v>8.6067516801654289</v>
      </c>
      <c r="J332" s="84">
        <v>0</v>
      </c>
      <c r="K332" s="167">
        <v>67.769000000000005</v>
      </c>
      <c r="L332" s="167">
        <v>83.215000000000003</v>
      </c>
      <c r="M332" s="167">
        <v>114.78400000000001</v>
      </c>
      <c r="N332" s="167">
        <v>207.42099999999999</v>
      </c>
      <c r="O332" s="181">
        <v>3500</v>
      </c>
      <c r="P332" s="84">
        <v>3780</v>
      </c>
      <c r="Q332" s="181">
        <v>4880</v>
      </c>
      <c r="R332" s="181">
        <v>5940</v>
      </c>
      <c r="AE332" s="183">
        <f t="shared" si="19"/>
        <v>0.98100521642516647</v>
      </c>
      <c r="AF332" s="183">
        <f t="shared" si="19"/>
        <v>0.97845965083486164</v>
      </c>
      <c r="AG332" s="183">
        <f t="shared" si="21"/>
        <v>0.97701922645704009</v>
      </c>
      <c r="AH332" s="183">
        <f t="shared" si="20"/>
        <v>0.96625885879623341</v>
      </c>
    </row>
    <row r="333" spans="7:34" x14ac:dyDescent="0.25">
      <c r="G333" s="169">
        <v>3.5958429830553675</v>
      </c>
      <c r="H333" s="169">
        <v>4.2481467268033093</v>
      </c>
      <c r="I333" s="169">
        <v>7.9194864725142144</v>
      </c>
      <c r="J333" s="84">
        <v>0</v>
      </c>
      <c r="K333" s="167">
        <v>51.685000000000002</v>
      </c>
      <c r="L333" s="167">
        <v>69.441000000000003</v>
      </c>
      <c r="M333" s="167">
        <v>120.764</v>
      </c>
      <c r="N333" s="167">
        <v>159.13300000000001</v>
      </c>
      <c r="O333" s="181">
        <v>3449.9999999999995</v>
      </c>
      <c r="P333" s="84">
        <v>3510</v>
      </c>
      <c r="Q333" s="181">
        <v>4900</v>
      </c>
      <c r="R333" s="181">
        <v>5830</v>
      </c>
      <c r="AE333" s="183">
        <f t="shared" si="19"/>
        <v>0.98523996304636197</v>
      </c>
      <c r="AF333" s="183">
        <f t="shared" si="19"/>
        <v>0.98060004341460028</v>
      </c>
      <c r="AG333" s="183">
        <f t="shared" si="21"/>
        <v>0.97594708693736643</v>
      </c>
      <c r="AH333" s="183">
        <f t="shared" si="20"/>
        <v>0.97342971010996082</v>
      </c>
    </row>
    <row r="334" spans="7:34" x14ac:dyDescent="0.25">
      <c r="G334" s="169">
        <v>3.6748163081690812</v>
      </c>
      <c r="H334" s="169">
        <v>3.6488878435126852</v>
      </c>
      <c r="I334" s="169">
        <v>8.5768705841805932</v>
      </c>
      <c r="J334" s="84">
        <v>0</v>
      </c>
      <c r="K334" s="167">
        <v>60.64</v>
      </c>
      <c r="L334" s="167">
        <v>63.067999999999998</v>
      </c>
      <c r="M334" s="167">
        <v>89.652000000000001</v>
      </c>
      <c r="N334" s="167">
        <v>139.70699999999999</v>
      </c>
      <c r="O334" s="181">
        <v>3100</v>
      </c>
      <c r="P334" s="84">
        <v>4020.0000000000005</v>
      </c>
      <c r="Q334" s="181">
        <v>5360</v>
      </c>
      <c r="R334" s="181">
        <v>5740</v>
      </c>
      <c r="AE334" s="183">
        <f t="shared" si="19"/>
        <v>0.98081401235192878</v>
      </c>
      <c r="AF334" s="183">
        <f t="shared" si="19"/>
        <v>0.98455377182060155</v>
      </c>
      <c r="AG334" s="183">
        <f t="shared" si="21"/>
        <v>0.98354904129658183</v>
      </c>
      <c r="AH334" s="183">
        <f t="shared" si="20"/>
        <v>0.97623912211952057</v>
      </c>
    </row>
    <row r="335" spans="7:34" x14ac:dyDescent="0.25">
      <c r="G335" s="169">
        <v>3.6759526150052495</v>
      </c>
      <c r="H335" s="169">
        <v>3.2820870660829073</v>
      </c>
      <c r="I335" s="169">
        <v>7.924466655178354</v>
      </c>
      <c r="J335" s="84">
        <v>0</v>
      </c>
      <c r="K335" s="167">
        <v>80.055000000000007</v>
      </c>
      <c r="L335" s="167">
        <v>50.22</v>
      </c>
      <c r="M335" s="167">
        <v>101.25700000000001</v>
      </c>
      <c r="N335" s="167">
        <v>129.47800000000001</v>
      </c>
      <c r="O335" s="181">
        <v>2819.9999999999995</v>
      </c>
      <c r="P335" s="84">
        <v>4000</v>
      </c>
      <c r="Q335" s="181">
        <v>4580</v>
      </c>
      <c r="R335" s="181">
        <v>5510</v>
      </c>
      <c r="AE335" s="183">
        <f t="shared" si="19"/>
        <v>0.97239535112265119</v>
      </c>
      <c r="AF335" s="183">
        <f t="shared" si="19"/>
        <v>0.98760067354365944</v>
      </c>
      <c r="AG335" s="183">
        <f t="shared" si="21"/>
        <v>0.97836969856600486</v>
      </c>
      <c r="AH335" s="183">
        <f t="shared" si="20"/>
        <v>0.97704078285259732</v>
      </c>
    </row>
    <row r="336" spans="7:34" x14ac:dyDescent="0.25">
      <c r="G336" s="169">
        <v>3.7072010529998853</v>
      </c>
      <c r="H336" s="169">
        <v>3.3897624657673693</v>
      </c>
      <c r="I336" s="169">
        <v>9.0858452524556235</v>
      </c>
      <c r="J336" s="84">
        <v>0</v>
      </c>
      <c r="K336" s="167">
        <v>71.153999999999996</v>
      </c>
      <c r="L336" s="167">
        <v>41.496000000000002</v>
      </c>
      <c r="M336" s="167">
        <v>135.48400000000001</v>
      </c>
      <c r="N336" s="167">
        <v>114.59</v>
      </c>
      <c r="O336" s="181">
        <v>2930</v>
      </c>
      <c r="P336" s="84">
        <v>3920</v>
      </c>
      <c r="Q336" s="181">
        <v>4340</v>
      </c>
      <c r="R336" s="181">
        <v>5810</v>
      </c>
      <c r="AE336" s="183">
        <f t="shared" si="19"/>
        <v>0.97629112001583396</v>
      </c>
      <c r="AF336" s="183">
        <f t="shared" si="19"/>
        <v>0.98952516927948431</v>
      </c>
      <c r="AG336" s="183">
        <f t="shared" si="21"/>
        <v>0.96972751997325868</v>
      </c>
      <c r="AH336" s="183">
        <f t="shared" si="20"/>
        <v>0.98065857721800154</v>
      </c>
    </row>
    <row r="337" spans="7:34" x14ac:dyDescent="0.25">
      <c r="G337" s="169">
        <v>3.6787933820956709</v>
      </c>
      <c r="H337" s="169">
        <v>3.4813368711064903</v>
      </c>
      <c r="I337" s="169">
        <v>8.7810580734103034</v>
      </c>
      <c r="J337" s="84">
        <v>0</v>
      </c>
      <c r="K337" s="167">
        <v>67.183000000000007</v>
      </c>
      <c r="L337" s="167">
        <v>48.304000000000002</v>
      </c>
      <c r="M337" s="167">
        <v>115.696</v>
      </c>
      <c r="N337" s="167">
        <v>132.70599999999999</v>
      </c>
      <c r="O337" s="181">
        <v>3520</v>
      </c>
      <c r="P337" s="84">
        <v>4380</v>
      </c>
      <c r="Q337" s="181">
        <v>5230</v>
      </c>
      <c r="R337" s="181">
        <v>6140</v>
      </c>
      <c r="AE337" s="183">
        <f t="shared" si="19"/>
        <v>0.98127137645333395</v>
      </c>
      <c r="AF337" s="183">
        <f t="shared" si="19"/>
        <v>0.98909198645802088</v>
      </c>
      <c r="AG337" s="183">
        <f t="shared" si="21"/>
        <v>0.97835716808438045</v>
      </c>
      <c r="AH337" s="183">
        <f t="shared" si="20"/>
        <v>0.97884389926771631</v>
      </c>
    </row>
    <row r="338" spans="7:34" x14ac:dyDescent="0.25">
      <c r="G338" s="169">
        <v>3.6577717056265531</v>
      </c>
      <c r="H338" s="169">
        <v>3.6831024564965329</v>
      </c>
      <c r="I338" s="169">
        <v>8.1485748750646181</v>
      </c>
      <c r="J338" s="84">
        <v>0</v>
      </c>
      <c r="K338" s="167">
        <v>100.92</v>
      </c>
      <c r="L338" s="167">
        <v>113.622</v>
      </c>
      <c r="M338" s="167">
        <v>92.438000000000002</v>
      </c>
      <c r="N338" s="167">
        <v>165.452</v>
      </c>
      <c r="O338" s="181">
        <v>2780.0000000000005</v>
      </c>
      <c r="P338" s="84">
        <v>4400</v>
      </c>
      <c r="Q338" s="181">
        <v>5210</v>
      </c>
      <c r="R338" s="181">
        <v>5750</v>
      </c>
      <c r="AE338" s="183">
        <f t="shared" si="19"/>
        <v>0.9649695236243977</v>
      </c>
      <c r="AF338" s="183">
        <f t="shared" si="19"/>
        <v>0.9748268685326329</v>
      </c>
      <c r="AG338" s="183">
        <f t="shared" si="21"/>
        <v>0.98256688715643636</v>
      </c>
      <c r="AH338" s="183">
        <f t="shared" si="20"/>
        <v>0.97203053967811759</v>
      </c>
    </row>
    <row r="339" spans="7:34" x14ac:dyDescent="0.25">
      <c r="G339" s="169">
        <v>3.6924290641296937</v>
      </c>
      <c r="H339" s="169">
        <v>3.6307742248741777</v>
      </c>
      <c r="I339" s="169">
        <v>8.4065483370670311</v>
      </c>
      <c r="J339" s="84">
        <v>0</v>
      </c>
      <c r="K339" s="167">
        <v>163.31100000000001</v>
      </c>
      <c r="L339" s="167">
        <v>88.744</v>
      </c>
      <c r="M339" s="167">
        <v>98.272000000000006</v>
      </c>
      <c r="N339" s="167">
        <v>133.38900000000001</v>
      </c>
      <c r="O339" s="181">
        <v>2110</v>
      </c>
      <c r="P339" s="84">
        <v>4010.0000000000005</v>
      </c>
      <c r="Q339" s="181">
        <v>4890</v>
      </c>
      <c r="R339" s="181">
        <v>5990</v>
      </c>
      <c r="AE339" s="183">
        <f t="shared" si="19"/>
        <v>0.92816161097183791</v>
      </c>
      <c r="AF339" s="183">
        <f t="shared" si="19"/>
        <v>0.9783484891957146</v>
      </c>
      <c r="AG339" s="183">
        <f t="shared" si="21"/>
        <v>0.98029939024976986</v>
      </c>
      <c r="AH339" s="183">
        <f t="shared" si="20"/>
        <v>0.97821647456988281</v>
      </c>
    </row>
    <row r="340" spans="7:34" x14ac:dyDescent="0.25">
      <c r="G340" s="169">
        <v>3.7162915076892333</v>
      </c>
      <c r="H340" s="169">
        <v>3.4481285702692266</v>
      </c>
      <c r="I340" s="169">
        <v>8.0230742719283104</v>
      </c>
      <c r="J340" s="84">
        <v>0</v>
      </c>
      <c r="K340" s="167">
        <v>143.67599999999999</v>
      </c>
      <c r="L340" s="167">
        <v>55.991</v>
      </c>
      <c r="M340" s="167">
        <v>126.752</v>
      </c>
      <c r="N340" s="167">
        <v>107.22199999999999</v>
      </c>
      <c r="O340" s="181">
        <v>2250</v>
      </c>
      <c r="P340" s="84">
        <v>3880</v>
      </c>
      <c r="Q340" s="181">
        <v>4200</v>
      </c>
      <c r="R340" s="181">
        <v>5770</v>
      </c>
      <c r="AE340" s="183">
        <f t="shared" si="19"/>
        <v>0.93997683897068784</v>
      </c>
      <c r="AF340" s="183">
        <f t="shared" si="19"/>
        <v>0.9857746117813786</v>
      </c>
      <c r="AG340" s="183">
        <f t="shared" si="21"/>
        <v>0.97070504618707054</v>
      </c>
      <c r="AH340" s="183">
        <f t="shared" si="20"/>
        <v>0.98175634679105206</v>
      </c>
    </row>
    <row r="341" spans="7:34" x14ac:dyDescent="0.25">
      <c r="G341" s="169">
        <v>3.7611756277178912</v>
      </c>
      <c r="H341" s="169">
        <v>3.4732863739338202</v>
      </c>
      <c r="I341" s="169">
        <v>8.6326486300189522</v>
      </c>
      <c r="J341" s="84">
        <v>0</v>
      </c>
      <c r="K341" s="167">
        <v>88.173000000000002</v>
      </c>
      <c r="L341" s="167">
        <v>50.999000000000002</v>
      </c>
      <c r="M341" s="167">
        <v>161.47499999999999</v>
      </c>
      <c r="N341" s="167">
        <v>133.92400000000001</v>
      </c>
      <c r="O341" s="181">
        <v>2470</v>
      </c>
      <c r="P341" s="84">
        <v>3980</v>
      </c>
      <c r="Q341" s="181">
        <v>3730</v>
      </c>
      <c r="R341" s="181">
        <v>5240</v>
      </c>
      <c r="AE341" s="183">
        <f t="shared" si="19"/>
        <v>0.96553282362060744</v>
      </c>
      <c r="AF341" s="183">
        <f t="shared" si="19"/>
        <v>0.98734829753120756</v>
      </c>
      <c r="AG341" s="183">
        <f t="shared" si="21"/>
        <v>0.95850545101793028</v>
      </c>
      <c r="AH341" s="183">
        <f t="shared" si="20"/>
        <v>0.97507891812388858</v>
      </c>
    </row>
    <row r="342" spans="7:34" x14ac:dyDescent="0.25">
      <c r="G342" s="169">
        <v>3.876510771588999</v>
      </c>
      <c r="H342" s="169">
        <v>3.5130357037238786</v>
      </c>
      <c r="I342" s="169">
        <v>9.2013854902636538</v>
      </c>
      <c r="J342" s="84">
        <v>0</v>
      </c>
      <c r="K342" s="167">
        <v>95.244</v>
      </c>
      <c r="L342" s="167">
        <v>63.973999999999997</v>
      </c>
      <c r="M342" s="167">
        <v>107.46299999999999</v>
      </c>
      <c r="N342" s="167">
        <v>130.977</v>
      </c>
      <c r="O342" s="181">
        <v>2470</v>
      </c>
      <c r="P342" s="84">
        <v>4069.9999999999995</v>
      </c>
      <c r="Q342" s="181">
        <v>3990</v>
      </c>
      <c r="R342" s="181">
        <v>5590.0000000000009</v>
      </c>
      <c r="AE342" s="183">
        <f t="shared" si="19"/>
        <v>0.96287136818174013</v>
      </c>
      <c r="AF342" s="183">
        <f t="shared" si="19"/>
        <v>0.98452481800804748</v>
      </c>
      <c r="AG342" s="183">
        <f t="shared" si="21"/>
        <v>0.97377328361476367</v>
      </c>
      <c r="AH342" s="183">
        <f t="shared" si="20"/>
        <v>0.97710583349662128</v>
      </c>
    </row>
    <row r="343" spans="7:34" x14ac:dyDescent="0.25">
      <c r="G343" s="169">
        <v>3.4981205951448722</v>
      </c>
      <c r="H343" s="169">
        <v>3.5185704205300894</v>
      </c>
      <c r="I343" s="169">
        <v>8.4264690677235894</v>
      </c>
      <c r="J343" s="84">
        <v>0</v>
      </c>
      <c r="K343" s="167">
        <v>84.8</v>
      </c>
      <c r="L343" s="167">
        <v>51.18</v>
      </c>
      <c r="M343" s="167">
        <v>73.713999999999999</v>
      </c>
      <c r="N343" s="167">
        <v>115.32599999999999</v>
      </c>
      <c r="O343" s="181">
        <v>2540</v>
      </c>
      <c r="P343" s="84">
        <v>3810</v>
      </c>
      <c r="Q343" s="181">
        <v>4490</v>
      </c>
      <c r="R343" s="181">
        <v>6180</v>
      </c>
      <c r="AE343" s="183">
        <f t="shared" si="19"/>
        <v>0.96769277659250219</v>
      </c>
      <c r="AF343" s="183">
        <f t="shared" si="19"/>
        <v>0.98674498469379834</v>
      </c>
      <c r="AG343" s="183">
        <f t="shared" si="21"/>
        <v>0.98384780466085298</v>
      </c>
      <c r="AH343" s="183">
        <f t="shared" si="20"/>
        <v>0.98168069453432594</v>
      </c>
    </row>
    <row r="344" spans="7:34" x14ac:dyDescent="0.25">
      <c r="G344" s="169">
        <v>3.5060747429980523</v>
      </c>
      <c r="H344" s="169">
        <v>3.4551727552953131</v>
      </c>
      <c r="I344" s="169">
        <v>8.0499672583146626</v>
      </c>
      <c r="J344" s="84">
        <v>0</v>
      </c>
      <c r="K344" s="167">
        <v>57.649000000000001</v>
      </c>
      <c r="L344" s="167">
        <v>43.037999999999997</v>
      </c>
      <c r="M344" s="167">
        <v>63.917000000000002</v>
      </c>
      <c r="N344" s="167">
        <v>140.62700000000001</v>
      </c>
      <c r="O344" s="181">
        <v>2810.0000000000005</v>
      </c>
      <c r="P344" s="84">
        <v>3540</v>
      </c>
      <c r="Q344" s="181">
        <v>4380</v>
      </c>
      <c r="R344" s="181">
        <v>6720</v>
      </c>
      <c r="AE344" s="183">
        <f t="shared" si="19"/>
        <v>0.97989677258269758</v>
      </c>
      <c r="AF344" s="183">
        <f t="shared" si="19"/>
        <v>0.98798840536996813</v>
      </c>
      <c r="AG344" s="183">
        <f t="shared" si="21"/>
        <v>0.98561696809368848</v>
      </c>
      <c r="AH344" s="183">
        <f t="shared" si="20"/>
        <v>0.97950231079462557</v>
      </c>
    </row>
    <row r="345" spans="7:34" x14ac:dyDescent="0.25">
      <c r="G345" s="169">
        <v>3.5282327263033388</v>
      </c>
      <c r="H345" s="169">
        <v>3.4682548132009017</v>
      </c>
      <c r="I345" s="169">
        <v>8.2561468206100255</v>
      </c>
      <c r="J345" s="84">
        <v>0</v>
      </c>
      <c r="K345" s="167">
        <v>48.206000000000003</v>
      </c>
      <c r="L345" s="167">
        <v>38.548999999999999</v>
      </c>
      <c r="M345" s="167">
        <v>68.119</v>
      </c>
      <c r="N345" s="167">
        <v>144.62</v>
      </c>
      <c r="O345" s="181">
        <v>2819.9999999999995</v>
      </c>
      <c r="P345" s="84">
        <v>3500</v>
      </c>
      <c r="Q345" s="181">
        <v>4040.0000000000005</v>
      </c>
      <c r="R345" s="181">
        <v>6810.0000000000009</v>
      </c>
      <c r="AE345" s="183">
        <f t="shared" si="19"/>
        <v>0.98319297846807374</v>
      </c>
      <c r="AF345" s="183">
        <f t="shared" si="19"/>
        <v>0.98910598666289484</v>
      </c>
      <c r="AG345" s="183">
        <f t="shared" si="21"/>
        <v>0.98341844527872724</v>
      </c>
      <c r="AH345" s="183">
        <f t="shared" si="20"/>
        <v>0.97920519021887609</v>
      </c>
    </row>
    <row r="346" spans="7:34" x14ac:dyDescent="0.25">
      <c r="G346" s="169">
        <v>3.5339142604841816</v>
      </c>
      <c r="H346" s="169">
        <v>3.4913999925723278</v>
      </c>
      <c r="I346" s="169">
        <v>8.4692986386351858</v>
      </c>
      <c r="J346" s="84">
        <v>0</v>
      </c>
      <c r="K346" s="167">
        <v>44.636000000000003</v>
      </c>
      <c r="L346" s="167">
        <v>48.6</v>
      </c>
      <c r="M346" s="167">
        <v>88.691999999999993</v>
      </c>
      <c r="N346" s="167">
        <v>129.57599999999999</v>
      </c>
      <c r="O346" s="181">
        <v>2690</v>
      </c>
      <c r="P346" s="84">
        <v>3740</v>
      </c>
      <c r="Q346" s="181">
        <v>3670</v>
      </c>
      <c r="R346" s="181">
        <v>6550</v>
      </c>
      <c r="AE346" s="183">
        <f t="shared" si="19"/>
        <v>0.98367753514544531</v>
      </c>
      <c r="AF346" s="183">
        <f t="shared" si="19"/>
        <v>0.98717204244311885</v>
      </c>
      <c r="AG346" s="183">
        <f t="shared" si="21"/>
        <v>0.97640349355573697</v>
      </c>
      <c r="AH346" s="183">
        <f t="shared" si="20"/>
        <v>0.98060116390621199</v>
      </c>
    </row>
    <row r="347" spans="7:34" x14ac:dyDescent="0.25">
      <c r="G347" s="169">
        <v>3.4839167596927654</v>
      </c>
      <c r="H347" s="169">
        <v>4.1943090269610792</v>
      </c>
      <c r="I347" s="169">
        <v>9.1386351886955008</v>
      </c>
      <c r="J347" s="84">
        <v>0</v>
      </c>
      <c r="K347" s="167">
        <v>36.701000000000001</v>
      </c>
      <c r="L347" s="167">
        <v>38.094999999999999</v>
      </c>
      <c r="M347" s="167">
        <v>126.023</v>
      </c>
      <c r="N347" s="167">
        <v>126.42400000000001</v>
      </c>
      <c r="O347" s="181">
        <v>2819.9999999999995</v>
      </c>
      <c r="P347" s="84">
        <v>3840</v>
      </c>
      <c r="Q347" s="181">
        <v>3610</v>
      </c>
      <c r="R347" s="181">
        <v>6380</v>
      </c>
      <c r="AE347" s="183">
        <f t="shared" si="19"/>
        <v>0.98715266315935757</v>
      </c>
      <c r="AF347" s="183">
        <f t="shared" si="19"/>
        <v>0.99017687808060406</v>
      </c>
      <c r="AG347" s="183">
        <f t="shared" si="21"/>
        <v>0.9662681412828561</v>
      </c>
      <c r="AH347" s="183">
        <f t="shared" si="20"/>
        <v>0.98056935729980099</v>
      </c>
    </row>
    <row r="348" spans="7:34" x14ac:dyDescent="0.25">
      <c r="G348" s="169">
        <v>3.3452873256802027</v>
      </c>
      <c r="H348" s="169">
        <v>4.0604695114654401</v>
      </c>
      <c r="I348" s="169">
        <v>8.646593141478542</v>
      </c>
      <c r="J348" s="84">
        <v>0</v>
      </c>
      <c r="K348" s="167">
        <v>30.756</v>
      </c>
      <c r="L348" s="167">
        <v>36.207000000000001</v>
      </c>
      <c r="M348" s="167">
        <v>109.218</v>
      </c>
      <c r="N348" s="167">
        <v>134.548</v>
      </c>
      <c r="O348" s="181">
        <v>2970</v>
      </c>
      <c r="P348" s="84">
        <v>4030.0000000000005</v>
      </c>
      <c r="Q348" s="181">
        <v>4750</v>
      </c>
      <c r="R348" s="181">
        <v>6330</v>
      </c>
      <c r="AE348" s="183">
        <f t="shared" si="19"/>
        <v>0.98975058285312101</v>
      </c>
      <c r="AF348" s="183">
        <f t="shared" si="19"/>
        <v>0.99109563285882896</v>
      </c>
      <c r="AG348" s="183">
        <f t="shared" si="21"/>
        <v>0.97752354391179819</v>
      </c>
      <c r="AH348" s="183">
        <f t="shared" si="20"/>
        <v>0.97918678923878366</v>
      </c>
    </row>
    <row r="349" spans="7:34" x14ac:dyDescent="0.25">
      <c r="G349" s="169">
        <v>3.5248238057948327</v>
      </c>
      <c r="H349" s="169">
        <v>4.0977030608890388</v>
      </c>
      <c r="I349" s="169">
        <v>8.0011614682060959</v>
      </c>
      <c r="J349" s="84">
        <v>0</v>
      </c>
      <c r="K349" s="167">
        <v>29.291</v>
      </c>
      <c r="L349" s="167">
        <v>43.98</v>
      </c>
      <c r="M349" s="167">
        <v>99.352999999999994</v>
      </c>
      <c r="N349" s="167">
        <v>117.1</v>
      </c>
      <c r="O349" s="181">
        <v>3020</v>
      </c>
      <c r="P349" s="84">
        <v>3910</v>
      </c>
      <c r="Q349" s="181">
        <v>4450</v>
      </c>
      <c r="R349" s="181">
        <v>6390</v>
      </c>
      <c r="AE349" s="183">
        <f t="shared" si="19"/>
        <v>0.99039416047861617</v>
      </c>
      <c r="AF349" s="183">
        <f t="shared" si="19"/>
        <v>0.98887703023282869</v>
      </c>
      <c r="AG349" s="183">
        <f t="shared" si="21"/>
        <v>0.978161070376381</v>
      </c>
      <c r="AH349" s="183">
        <f t="shared" si="20"/>
        <v>0.98200427225645825</v>
      </c>
    </row>
    <row r="350" spans="7:34" x14ac:dyDescent="0.25">
      <c r="G350" s="169">
        <v>3.5015295156533779</v>
      </c>
      <c r="H350" s="169">
        <v>4.0755641936641958</v>
      </c>
      <c r="I350" s="169">
        <v>8.4643184559710445</v>
      </c>
      <c r="J350" s="84">
        <v>0</v>
      </c>
      <c r="K350" s="167">
        <v>30.86</v>
      </c>
      <c r="L350" s="167">
        <v>43.884</v>
      </c>
      <c r="M350" s="167">
        <v>129.99700000000001</v>
      </c>
      <c r="N350" s="167">
        <v>114.85899999999999</v>
      </c>
      <c r="O350" s="181">
        <v>2770.0000000000005</v>
      </c>
      <c r="P350" s="84">
        <v>3580</v>
      </c>
      <c r="Q350" s="181">
        <v>4470</v>
      </c>
      <c r="R350" s="181">
        <v>6260</v>
      </c>
      <c r="AE350" s="183">
        <f t="shared" si="19"/>
        <v>0.98898195554222623</v>
      </c>
      <c r="AF350" s="183">
        <f t="shared" si="19"/>
        <v>0.98789034086080019</v>
      </c>
      <c r="AG350" s="183">
        <f t="shared" si="21"/>
        <v>0.97173976417810703</v>
      </c>
      <c r="AH350" s="183">
        <f t="shared" si="20"/>
        <v>0.98198250345615479</v>
      </c>
    </row>
    <row r="351" spans="7:34" x14ac:dyDescent="0.25">
      <c r="G351" s="169">
        <v>3.4361918725736862</v>
      </c>
      <c r="H351" s="169">
        <v>3.9729203547126533</v>
      </c>
      <c r="I351" s="169">
        <v>9.0798690332586549</v>
      </c>
      <c r="J351" s="84">
        <v>0</v>
      </c>
      <c r="K351" s="167">
        <v>31.302</v>
      </c>
      <c r="L351" s="167">
        <v>42.158999999999999</v>
      </c>
      <c r="M351" s="167">
        <v>130.55000000000001</v>
      </c>
      <c r="N351" s="167">
        <v>178.94900000000001</v>
      </c>
      <c r="O351" s="181">
        <v>2410</v>
      </c>
      <c r="P351" s="84">
        <v>3340</v>
      </c>
      <c r="Q351" s="181">
        <v>4950</v>
      </c>
      <c r="R351" s="181">
        <v>6370</v>
      </c>
      <c r="AE351" s="183">
        <f t="shared" si="19"/>
        <v>0.98717815329688829</v>
      </c>
      <c r="AF351" s="183">
        <f t="shared" si="19"/>
        <v>0.98753488526116007</v>
      </c>
      <c r="AG351" s="183">
        <f t="shared" si="21"/>
        <v>0.97430396315359558</v>
      </c>
      <c r="AH351" s="183">
        <f t="shared" si="20"/>
        <v>0.97267515749473699</v>
      </c>
    </row>
    <row r="352" spans="7:34" x14ac:dyDescent="0.25">
      <c r="G352" s="169">
        <v>3.4447141738449507</v>
      </c>
      <c r="H352" s="169">
        <v>3.9920402854977448</v>
      </c>
      <c r="I352" s="169">
        <v>8.4065483370670311</v>
      </c>
      <c r="J352" s="84">
        <v>0</v>
      </c>
      <c r="K352" s="167">
        <v>29.751000000000001</v>
      </c>
      <c r="L352" s="167">
        <v>42.683</v>
      </c>
      <c r="M352" s="167">
        <v>85.325999999999993</v>
      </c>
      <c r="N352" s="167">
        <v>259.47699999999998</v>
      </c>
      <c r="O352" s="181">
        <v>2250</v>
      </c>
      <c r="P352" s="84">
        <v>3750</v>
      </c>
      <c r="Q352" s="181">
        <v>4880</v>
      </c>
      <c r="R352" s="181">
        <v>7530</v>
      </c>
      <c r="AE352" s="183">
        <f t="shared" si="19"/>
        <v>0.98694989058015536</v>
      </c>
      <c r="AF352" s="183">
        <f t="shared" si="19"/>
        <v>0.98874596163191075</v>
      </c>
      <c r="AG352" s="183">
        <f t="shared" si="21"/>
        <v>0.98281562982974335</v>
      </c>
      <c r="AH352" s="183">
        <f t="shared" si="20"/>
        <v>0.96668877769329065</v>
      </c>
    </row>
    <row r="353" spans="7:34" x14ac:dyDescent="0.25">
      <c r="G353" s="169">
        <v>3.3964211333077876</v>
      </c>
      <c r="H353" s="169">
        <v>4.0670105404182344</v>
      </c>
      <c r="I353" s="169">
        <v>8.0569395140444566</v>
      </c>
      <c r="J353" s="84">
        <v>0</v>
      </c>
      <c r="K353" s="167">
        <v>34.119</v>
      </c>
      <c r="L353" s="167">
        <v>39.756</v>
      </c>
      <c r="M353" s="167">
        <v>73.951999999999998</v>
      </c>
      <c r="N353" s="167">
        <v>238.142</v>
      </c>
      <c r="O353" s="181">
        <v>2210</v>
      </c>
      <c r="P353" s="84">
        <v>3960</v>
      </c>
      <c r="Q353" s="181">
        <v>4830</v>
      </c>
      <c r="R353" s="181">
        <v>7050</v>
      </c>
      <c r="AE353" s="183">
        <f t="shared" si="19"/>
        <v>0.98479626080435123</v>
      </c>
      <c r="AF353" s="183">
        <f t="shared" si="19"/>
        <v>0.99006039368401477</v>
      </c>
      <c r="AG353" s="183">
        <f t="shared" si="21"/>
        <v>0.98491991765009113</v>
      </c>
      <c r="AH353" s="183">
        <f t="shared" si="20"/>
        <v>0.96732473104942251</v>
      </c>
    </row>
    <row r="354" spans="7:34" x14ac:dyDescent="0.25">
      <c r="G354" s="169">
        <v>3.3441510188440344</v>
      </c>
      <c r="H354" s="169">
        <v>3.9975750023039551</v>
      </c>
      <c r="I354" s="169">
        <v>7.9254626917111812</v>
      </c>
      <c r="J354" s="84">
        <v>0</v>
      </c>
      <c r="K354" s="167">
        <v>45.872</v>
      </c>
      <c r="L354" s="167">
        <v>49.268999999999998</v>
      </c>
      <c r="M354" s="167">
        <v>84.718999999999994</v>
      </c>
      <c r="N354" s="167">
        <v>124.614</v>
      </c>
      <c r="O354" s="181">
        <v>2150</v>
      </c>
      <c r="P354" s="84">
        <v>4190</v>
      </c>
      <c r="Q354" s="181">
        <v>4220</v>
      </c>
      <c r="R354" s="181">
        <v>5410</v>
      </c>
      <c r="AE354" s="183">
        <f t="shared" si="19"/>
        <v>0.97910989347284361</v>
      </c>
      <c r="AF354" s="183">
        <f t="shared" si="19"/>
        <v>0.98837794912283217</v>
      </c>
      <c r="AG354" s="183">
        <f t="shared" si="21"/>
        <v>0.98031950517559918</v>
      </c>
      <c r="AH354" s="183">
        <f t="shared" si="20"/>
        <v>0.97748460868273745</v>
      </c>
    </row>
    <row r="355" spans="7:34" x14ac:dyDescent="0.25">
      <c r="G355" s="169">
        <v>3.2680184608207412</v>
      </c>
      <c r="H355" s="169">
        <v>4.0483937657064342</v>
      </c>
      <c r="I355" s="169">
        <v>8.7910184387385808</v>
      </c>
      <c r="J355" s="84">
        <v>0</v>
      </c>
      <c r="K355" s="167">
        <v>60.448999999999998</v>
      </c>
      <c r="L355" s="167">
        <v>66.441999999999993</v>
      </c>
      <c r="M355" s="167">
        <v>142.24799999999999</v>
      </c>
      <c r="N355" s="167">
        <v>109.949</v>
      </c>
      <c r="O355" s="181">
        <v>2010.0000000000002</v>
      </c>
      <c r="P355" s="84">
        <v>4069.9999999999995</v>
      </c>
      <c r="Q355" s="181">
        <v>3710</v>
      </c>
      <c r="R355" s="181">
        <v>4980</v>
      </c>
      <c r="AE355" s="183">
        <f t="shared" si="19"/>
        <v>0.97080391741115102</v>
      </c>
      <c r="AF355" s="183">
        <f t="shared" si="19"/>
        <v>0.98393740320787781</v>
      </c>
      <c r="AG355" s="183">
        <f t="shared" si="21"/>
        <v>0.9630740284633803</v>
      </c>
      <c r="AH355" s="183">
        <f t="shared" si="20"/>
        <v>0.97839880124535639</v>
      </c>
    </row>
    <row r="356" spans="7:34" x14ac:dyDescent="0.25">
      <c r="G356" s="169">
        <v>3.20268081774105</v>
      </c>
      <c r="H356" s="169">
        <v>3.9960655340840798</v>
      </c>
      <c r="I356" s="169">
        <v>8.9991900740995998</v>
      </c>
      <c r="J356" s="84">
        <v>0</v>
      </c>
      <c r="K356" s="167">
        <v>72.908000000000001</v>
      </c>
      <c r="L356" s="167">
        <v>58.319000000000003</v>
      </c>
      <c r="M356" s="167">
        <v>156.47999999999999</v>
      </c>
      <c r="N356" s="167">
        <v>97.24</v>
      </c>
      <c r="O356" s="181">
        <v>1830</v>
      </c>
      <c r="P356" s="84">
        <v>3680</v>
      </c>
      <c r="Q356" s="181">
        <v>4069.9999999999995</v>
      </c>
      <c r="R356" s="181">
        <v>5260</v>
      </c>
      <c r="AE356" s="183">
        <f t="shared" si="19"/>
        <v>0.96168600899255252</v>
      </c>
      <c r="AF356" s="183">
        <f t="shared" si="19"/>
        <v>0.98439967268710882</v>
      </c>
      <c r="AG356" s="183">
        <f t="shared" si="21"/>
        <v>0.96297628286422743</v>
      </c>
      <c r="AH356" s="183">
        <f t="shared" si="20"/>
        <v>0.98184886247396053</v>
      </c>
    </row>
    <row r="357" spans="7:34" x14ac:dyDescent="0.25">
      <c r="G357" s="169">
        <v>3.2884719838717755</v>
      </c>
      <c r="H357" s="169">
        <v>4.0031097191101663</v>
      </c>
      <c r="I357" s="169">
        <v>8.179452007582281</v>
      </c>
      <c r="J357" s="84">
        <v>0</v>
      </c>
      <c r="K357" s="167">
        <v>96.126999999999995</v>
      </c>
      <c r="L357" s="167">
        <v>53.11</v>
      </c>
      <c r="M357" s="167">
        <v>168.21899999999999</v>
      </c>
      <c r="N357" s="167">
        <v>100.90900000000001</v>
      </c>
      <c r="O357" s="181">
        <v>1830</v>
      </c>
      <c r="P357" s="84">
        <v>3410.0000000000005</v>
      </c>
      <c r="Q357" s="181">
        <v>3630</v>
      </c>
      <c r="R357" s="181">
        <v>5150</v>
      </c>
      <c r="AE357" s="183">
        <f t="shared" si="19"/>
        <v>0.95009311431696875</v>
      </c>
      <c r="AF357" s="183">
        <f t="shared" si="19"/>
        <v>0.98466407362168684</v>
      </c>
      <c r="AG357" s="183">
        <f t="shared" si="21"/>
        <v>0.95571108458990905</v>
      </c>
      <c r="AH357" s="183">
        <f t="shared" si="20"/>
        <v>0.9807825654567619</v>
      </c>
    </row>
    <row r="358" spans="7:34" x14ac:dyDescent="0.25">
      <c r="G358" s="169">
        <v>3.3191522684483261</v>
      </c>
      <c r="H358" s="169">
        <v>4.014179152722587</v>
      </c>
      <c r="I358" s="169">
        <v>8.1137135964156464</v>
      </c>
      <c r="J358" s="84">
        <v>0</v>
      </c>
      <c r="K358" s="167">
        <v>87.921000000000006</v>
      </c>
      <c r="L358" s="167">
        <v>77.786000000000001</v>
      </c>
      <c r="M358" s="167">
        <v>158.76300000000001</v>
      </c>
      <c r="N358" s="167">
        <v>108.93899999999999</v>
      </c>
      <c r="O358" s="181">
        <v>1920</v>
      </c>
      <c r="P358" s="84">
        <v>3040</v>
      </c>
      <c r="Q358" s="181">
        <v>3710</v>
      </c>
      <c r="R358" s="181">
        <v>5280</v>
      </c>
      <c r="AE358" s="183">
        <f t="shared" si="19"/>
        <v>0.95621291873534864</v>
      </c>
      <c r="AF358" s="183">
        <f t="shared" si="19"/>
        <v>0.97505088546808538</v>
      </c>
      <c r="AG358" s="183">
        <f t="shared" si="21"/>
        <v>0.95896285195035214</v>
      </c>
      <c r="AH358" s="183">
        <f t="shared" si="20"/>
        <v>0.97978470344533497</v>
      </c>
    </row>
    <row r="359" spans="7:34" x14ac:dyDescent="0.25">
      <c r="G359" s="169">
        <v>3.3396057914993604</v>
      </c>
      <c r="H359" s="169">
        <v>4.0438653610468087</v>
      </c>
      <c r="I359" s="169">
        <v>8.0569395140444566</v>
      </c>
      <c r="J359" s="84">
        <v>0</v>
      </c>
      <c r="K359" s="167">
        <v>68.873999999999995</v>
      </c>
      <c r="L359" s="167">
        <v>65.286000000000001</v>
      </c>
      <c r="M359" s="167">
        <v>129.49700000000001</v>
      </c>
      <c r="N359" s="167">
        <v>100.756</v>
      </c>
      <c r="O359" s="181">
        <v>2020.0000000000002</v>
      </c>
      <c r="P359" s="84">
        <v>3050</v>
      </c>
      <c r="Q359" s="181">
        <v>3680</v>
      </c>
      <c r="R359" s="181">
        <v>6220</v>
      </c>
      <c r="AE359" s="183">
        <f t="shared" si="19"/>
        <v>0.96702816924333401</v>
      </c>
      <c r="AF359" s="183">
        <f t="shared" si="19"/>
        <v>0.97904333663105092</v>
      </c>
      <c r="AG359" s="183">
        <f t="shared" si="21"/>
        <v>0.96600679827284286</v>
      </c>
      <c r="AH359" s="183">
        <f t="shared" si="20"/>
        <v>0.98405950174314583</v>
      </c>
    </row>
    <row r="360" spans="7:34" x14ac:dyDescent="0.25">
      <c r="G360" s="169">
        <v>3.4384644862460232</v>
      </c>
      <c r="H360" s="169">
        <v>3.970404574346194</v>
      </c>
      <c r="I360" s="169">
        <v>9.25815957263484</v>
      </c>
      <c r="J360" s="84">
        <v>0</v>
      </c>
      <c r="K360" s="167">
        <v>68.355000000000004</v>
      </c>
      <c r="L360" s="167">
        <v>53.786999999999999</v>
      </c>
      <c r="M360" s="167">
        <v>149.41499999999999</v>
      </c>
      <c r="N360" s="167">
        <v>85.241</v>
      </c>
      <c r="O360" s="181">
        <v>2190</v>
      </c>
      <c r="P360" s="84">
        <v>3010</v>
      </c>
      <c r="Q360" s="181">
        <v>3720</v>
      </c>
      <c r="R360" s="181">
        <v>6670</v>
      </c>
      <c r="AE360" s="183">
        <f t="shared" si="19"/>
        <v>0.96973239371135189</v>
      </c>
      <c r="AF360" s="183">
        <f t="shared" si="19"/>
        <v>0.98244427566276649</v>
      </c>
      <c r="AG360" s="183">
        <f t="shared" si="21"/>
        <v>0.96138563581316561</v>
      </c>
      <c r="AH360" s="183">
        <f t="shared" si="20"/>
        <v>0.98738150126694224</v>
      </c>
    </row>
    <row r="361" spans="7:34" x14ac:dyDescent="0.25">
      <c r="G361" s="169">
        <v>3.4197154234492428</v>
      </c>
      <c r="H361" s="169">
        <v>4.0428590489002243</v>
      </c>
      <c r="I361" s="169">
        <v>8.8467964845769398</v>
      </c>
      <c r="J361" s="84">
        <v>0</v>
      </c>
      <c r="K361" s="167">
        <v>99.763000000000005</v>
      </c>
      <c r="L361" s="167">
        <v>54.793999999999997</v>
      </c>
      <c r="M361" s="167">
        <v>150.69300000000001</v>
      </c>
      <c r="N361" s="167">
        <v>71.777000000000001</v>
      </c>
      <c r="O361" s="181">
        <v>2410</v>
      </c>
      <c r="P361" s="84">
        <v>3010</v>
      </c>
      <c r="Q361" s="181">
        <v>3900</v>
      </c>
      <c r="R361" s="181">
        <v>6040</v>
      </c>
      <c r="AE361" s="183">
        <f t="shared" si="19"/>
        <v>0.96025003157668676</v>
      </c>
      <c r="AF361" s="183">
        <f t="shared" si="19"/>
        <v>0.98212147374342296</v>
      </c>
      <c r="AG361" s="183">
        <f t="shared" si="21"/>
        <v>0.96279821749019234</v>
      </c>
      <c r="AH361" s="183">
        <f t="shared" si="20"/>
        <v>0.98825595240140474</v>
      </c>
    </row>
    <row r="362" spans="7:34" x14ac:dyDescent="0.25">
      <c r="G362" s="169">
        <v>3.7571985537913015</v>
      </c>
      <c r="H362" s="169">
        <v>3.9900276612045769</v>
      </c>
      <c r="I362" s="169">
        <v>8.1386145097363389</v>
      </c>
      <c r="J362" s="84">
        <v>0</v>
      </c>
      <c r="K362" s="167">
        <v>123.93600000000001</v>
      </c>
      <c r="L362" s="167">
        <v>40.679000000000002</v>
      </c>
      <c r="M362" s="167">
        <v>135.03700000000001</v>
      </c>
      <c r="N362" s="167">
        <v>73.948999999999998</v>
      </c>
      <c r="O362" s="181">
        <v>2740</v>
      </c>
      <c r="P362" s="84">
        <v>3690</v>
      </c>
      <c r="Q362" s="181">
        <v>3940</v>
      </c>
      <c r="R362" s="181">
        <v>5970</v>
      </c>
      <c r="AE362" s="183">
        <f t="shared" si="19"/>
        <v>0.95672528995061334</v>
      </c>
      <c r="AF362" s="183">
        <f t="shared" si="19"/>
        <v>0.98909608679814043</v>
      </c>
      <c r="AG362" s="183">
        <f t="shared" si="21"/>
        <v>0.96686238677096681</v>
      </c>
      <c r="AH362" s="183">
        <f t="shared" si="20"/>
        <v>0.98776478755859798</v>
      </c>
    </row>
    <row r="363" spans="7:34" x14ac:dyDescent="0.25">
      <c r="G363" s="169">
        <v>3.4180109631949898</v>
      </c>
      <c r="H363" s="169">
        <v>4.2003468998405813</v>
      </c>
      <c r="I363" s="169" t="s">
        <v>116</v>
      </c>
      <c r="J363" s="84">
        <v>0</v>
      </c>
      <c r="K363" s="167">
        <v>123.715</v>
      </c>
      <c r="L363" s="167">
        <v>90.225999999999999</v>
      </c>
      <c r="M363" s="185" t="s">
        <v>103</v>
      </c>
      <c r="N363" s="167">
        <v>95.290999999999997</v>
      </c>
      <c r="O363" s="181">
        <v>2190</v>
      </c>
      <c r="P363" s="84">
        <v>4340</v>
      </c>
      <c r="Q363" s="186" t="s">
        <v>102</v>
      </c>
      <c r="R363" s="181">
        <v>5639.9999999999991</v>
      </c>
      <c r="AE363" s="183">
        <f t="shared" si="19"/>
        <v>0.94652971519828499</v>
      </c>
      <c r="AF363" s="183">
        <f t="shared" si="19"/>
        <v>0.97963399609861901</v>
      </c>
      <c r="AG363" s="183" t="s">
        <v>87</v>
      </c>
      <c r="AH363" s="183">
        <f t="shared" si="20"/>
        <v>0.98338514994269688</v>
      </c>
    </row>
    <row r="364" spans="7:34" x14ac:dyDescent="0.25">
      <c r="G364" s="169">
        <v>3.4378963328279397</v>
      </c>
      <c r="H364" s="169">
        <v>4.475070115857946</v>
      </c>
      <c r="I364" s="184" t="s">
        <v>93</v>
      </c>
      <c r="J364" s="84">
        <v>0</v>
      </c>
      <c r="K364" s="167">
        <v>86.093000000000004</v>
      </c>
      <c r="L364" s="167">
        <v>147.25</v>
      </c>
      <c r="M364" s="185" t="s">
        <v>98</v>
      </c>
      <c r="N364" s="167">
        <v>137.28800000000001</v>
      </c>
      <c r="O364" s="181">
        <v>1719.9999999999998</v>
      </c>
      <c r="P364" s="84">
        <v>4030.0000000000005</v>
      </c>
      <c r="Q364" s="186" t="s">
        <v>100</v>
      </c>
      <c r="R364" s="181">
        <v>5230</v>
      </c>
      <c r="AE364" s="183">
        <f t="shared" si="19"/>
        <v>0.95233191203332268</v>
      </c>
      <c r="AF364" s="183">
        <f t="shared" si="19"/>
        <v>0.96474953617810777</v>
      </c>
      <c r="AG364" s="183" t="s">
        <v>87</v>
      </c>
      <c r="AH364" s="183">
        <f t="shared" si="20"/>
        <v>0.97442134649752343</v>
      </c>
    </row>
    <row r="365" spans="7:34" x14ac:dyDescent="0.25">
      <c r="G365" s="169">
        <v>3.5350505673203507</v>
      </c>
      <c r="H365" s="169">
        <v>4.1439934196318919</v>
      </c>
      <c r="I365" s="184" t="s">
        <v>94</v>
      </c>
      <c r="J365" s="84">
        <v>0</v>
      </c>
      <c r="K365" s="167">
        <v>70.132000000000005</v>
      </c>
      <c r="L365" s="167">
        <v>101.401</v>
      </c>
      <c r="M365" s="185" t="s">
        <v>99</v>
      </c>
      <c r="N365" s="167">
        <v>175.48099999999999</v>
      </c>
      <c r="O365" s="181">
        <v>1840</v>
      </c>
      <c r="P365" s="84">
        <v>3900</v>
      </c>
      <c r="Q365" s="186" t="s">
        <v>101</v>
      </c>
      <c r="R365" s="181">
        <v>5040</v>
      </c>
      <c r="AE365" s="183">
        <f t="shared" si="19"/>
        <v>0.96328421281879995</v>
      </c>
      <c r="AF365" s="183">
        <f t="shared" si="19"/>
        <v>0.97465862581630791</v>
      </c>
      <c r="AG365" s="183" t="s">
        <v>87</v>
      </c>
      <c r="AH365" s="183">
        <f t="shared" si="20"/>
        <v>0.96635382239912293</v>
      </c>
    </row>
    <row r="366" spans="7:34" x14ac:dyDescent="0.25">
      <c r="G366" s="169">
        <v>3.6299321881404238</v>
      </c>
      <c r="H366" s="169">
        <v>3.9598382968070647</v>
      </c>
      <c r="I366" s="169" t="s">
        <v>53</v>
      </c>
      <c r="J366" s="84">
        <v>0</v>
      </c>
      <c r="K366" s="167">
        <v>58.954999999999998</v>
      </c>
      <c r="L366" s="167">
        <v>45.734999999999999</v>
      </c>
      <c r="M366" s="167" t="s">
        <v>53</v>
      </c>
      <c r="N366" s="167">
        <v>186.47</v>
      </c>
      <c r="O366" s="181">
        <v>2200</v>
      </c>
      <c r="P366" s="84">
        <v>1490</v>
      </c>
      <c r="Q366" s="181" t="s">
        <v>53</v>
      </c>
      <c r="R366" s="181">
        <v>4990</v>
      </c>
      <c r="AE366" s="183">
        <f t="shared" si="19"/>
        <v>0.97390164921390643</v>
      </c>
      <c r="AF366" s="183">
        <f t="shared" si="19"/>
        <v>0.97021947145829202</v>
      </c>
      <c r="AG366" s="183" t="s">
        <v>53</v>
      </c>
      <c r="AH366" s="183">
        <f t="shared" si="20"/>
        <v>0.96397738227015706</v>
      </c>
    </row>
    <row r="367" spans="7:34" x14ac:dyDescent="0.25">
      <c r="G367" s="169">
        <v>3.6350455689031822</v>
      </c>
      <c r="H367" s="184" t="s">
        <v>225</v>
      </c>
      <c r="I367" s="171">
        <f>AVERAGE(I5:I123,I125:I243,I245:I365)</f>
        <v>6.8668018752457822</v>
      </c>
      <c r="J367" s="84">
        <v>0</v>
      </c>
      <c r="K367" s="167">
        <v>55.719000000000001</v>
      </c>
      <c r="L367" s="185" t="s">
        <v>231</v>
      </c>
      <c r="M367" s="170">
        <f>AVERAGE(M5:M123,M125:M243,M245:M365)</f>
        <v>181.80444729344725</v>
      </c>
      <c r="N367" s="167">
        <v>211.69800000000001</v>
      </c>
      <c r="O367" s="181">
        <v>2470</v>
      </c>
      <c r="P367" s="84" t="s">
        <v>241</v>
      </c>
      <c r="Q367" s="191">
        <f>AVERAGE(Q5:Q122,Q125:Q242,Q245:Q365)</f>
        <v>6545.6980056980055</v>
      </c>
      <c r="R367" s="181">
        <v>5060</v>
      </c>
      <c r="AE367" s="183">
        <f t="shared" si="19"/>
        <v>0.97793935113130159</v>
      </c>
      <c r="AF367" s="183" t="s">
        <v>87</v>
      </c>
      <c r="AG367" s="192">
        <f>AVERAGE(AG5:AG123,AG125:AG243,AG245:AG365)</f>
        <v>0.97269528433087726</v>
      </c>
      <c r="AH367" s="183">
        <f t="shared" si="20"/>
        <v>0.95984254029726279</v>
      </c>
    </row>
    <row r="368" spans="7:34" x14ac:dyDescent="0.25">
      <c r="G368" s="169">
        <v>3.5430047151735296</v>
      </c>
      <c r="H368" s="166">
        <v>43250</v>
      </c>
      <c r="I368" s="169" t="s">
        <v>54</v>
      </c>
      <c r="J368" s="84">
        <v>0</v>
      </c>
      <c r="K368" s="167">
        <v>70.138000000000005</v>
      </c>
      <c r="L368" s="166">
        <v>43250</v>
      </c>
      <c r="M368" s="167" t="s">
        <v>54</v>
      </c>
      <c r="N368" s="185" t="s">
        <v>57</v>
      </c>
      <c r="O368" s="181">
        <v>2290</v>
      </c>
      <c r="P368" s="166">
        <v>43250</v>
      </c>
      <c r="Q368" s="181" t="s">
        <v>54</v>
      </c>
      <c r="R368" s="186" t="s">
        <v>63</v>
      </c>
      <c r="AE368" s="183">
        <f t="shared" si="19"/>
        <v>0.97028224620763703</v>
      </c>
      <c r="AF368" s="166">
        <v>43250</v>
      </c>
      <c r="AG368" s="183" t="s">
        <v>54</v>
      </c>
      <c r="AH368" s="183" t="s">
        <v>87</v>
      </c>
    </row>
    <row r="369" spans="7:34" x14ac:dyDescent="0.25">
      <c r="G369" s="169">
        <v>3.3878988320365235</v>
      </c>
      <c r="H369" s="184" t="s">
        <v>220</v>
      </c>
      <c r="I369" s="171">
        <f>STDEV(I5:I123,I125:I243,I245:I365)/SQRT(COUNT(I5:I123,I125:I243,I245:I365))</f>
        <v>6.554106270587666E-2</v>
      </c>
      <c r="J369" s="84">
        <v>0</v>
      </c>
      <c r="K369" s="167">
        <v>87.831000000000003</v>
      </c>
      <c r="L369" s="185" t="s">
        <v>232</v>
      </c>
      <c r="M369" s="170">
        <f>STDEV(M5:M123,M125:M243,M245:M365)/SQRT(COUNT(M5:M123,M125:M243,M245:M365))</f>
        <v>6.0836843651501509</v>
      </c>
      <c r="N369" s="185" t="s">
        <v>58</v>
      </c>
      <c r="O369" s="181">
        <v>2080</v>
      </c>
      <c r="P369" s="84" t="s">
        <v>242</v>
      </c>
      <c r="Q369" s="191">
        <f>STDEV(Q5:Q122,Q125:Q242,Q245:Q365)/SQRT(COUNT(Q5:Q122,Q125:Q242,Q245:Q365))</f>
        <v>74.164300986463658</v>
      </c>
      <c r="R369" s="186" t="s">
        <v>62</v>
      </c>
      <c r="AE369" s="183">
        <f t="shared" si="19"/>
        <v>0.959484387851267</v>
      </c>
      <c r="AF369" s="183" t="s">
        <v>87</v>
      </c>
      <c r="AG369" s="192">
        <f>STDEV(AG5:AG123,AG125:AG243,AG245:AG365)/SQRT(COUNT(AG5:AG123,AG125:AG243,AG245:AG365))</f>
        <v>8.7360387899689906E-4</v>
      </c>
      <c r="AH369" s="183" t="s">
        <v>87</v>
      </c>
    </row>
    <row r="370" spans="7:34" x14ac:dyDescent="0.25">
      <c r="G370" s="184" t="s">
        <v>146</v>
      </c>
      <c r="H370" s="169">
        <v>0.51516050554797377</v>
      </c>
      <c r="J370" s="84" t="s">
        <v>53</v>
      </c>
      <c r="K370" s="185" t="s">
        <v>158</v>
      </c>
      <c r="L370" s="167">
        <v>70.513999999999996</v>
      </c>
      <c r="N370" s="167" t="s">
        <v>53</v>
      </c>
      <c r="O370" s="186" t="s">
        <v>170</v>
      </c>
      <c r="P370" s="84">
        <v>3400.0000000000005</v>
      </c>
      <c r="R370" s="181" t="s">
        <v>53</v>
      </c>
      <c r="AE370" s="183" t="s">
        <v>87</v>
      </c>
      <c r="AF370" s="183">
        <f t="shared" si="19"/>
        <v>0.97968197218048969</v>
      </c>
      <c r="AG370" s="190" t="s">
        <v>88</v>
      </c>
      <c r="AH370" s="183" t="s">
        <v>53</v>
      </c>
    </row>
    <row r="371" spans="7:34" x14ac:dyDescent="0.25">
      <c r="G371" s="184" t="s">
        <v>147</v>
      </c>
      <c r="H371" s="169">
        <v>1.386696730552424</v>
      </c>
      <c r="I371" s="193" t="s">
        <v>213</v>
      </c>
      <c r="J371" s="194">
        <f>AVERAGE(J249:J369,J127:J247,J5:J125)</f>
        <v>0</v>
      </c>
      <c r="K371" s="185" t="s">
        <v>159</v>
      </c>
      <c r="L371" s="167">
        <v>81.09</v>
      </c>
      <c r="N371" s="170">
        <f>AVERAGE(N249:N369,N127:N247,N5:N125)</f>
        <v>173.85439830508474</v>
      </c>
      <c r="O371" s="186" t="s">
        <v>171</v>
      </c>
      <c r="P371" s="84">
        <v>3290</v>
      </c>
      <c r="R371" s="191">
        <f>AVERAGE(R249:R369,R127:R247,R5:R125)</f>
        <v>7429.5197740112999</v>
      </c>
      <c r="AE371" s="183" t="s">
        <v>87</v>
      </c>
      <c r="AF371" s="183">
        <f t="shared" ref="AF371:AF434" si="22">P371/(P371+L371)</f>
        <v>0.97594546570990393</v>
      </c>
      <c r="AH371" s="192">
        <f>AVERAGE(AH249:AH369,AH127:AH247,AH5:AH125)</f>
        <v>0.97735012814364908</v>
      </c>
    </row>
    <row r="372" spans="7:34" x14ac:dyDescent="0.25">
      <c r="G372" s="166">
        <v>43264</v>
      </c>
      <c r="H372" s="169">
        <v>1.3945291639470716</v>
      </c>
      <c r="I372" s="84" t="s">
        <v>90</v>
      </c>
      <c r="J372" s="84" t="s">
        <v>54</v>
      </c>
      <c r="K372" s="166">
        <v>43264</v>
      </c>
      <c r="L372" s="167">
        <v>88.328000000000003</v>
      </c>
      <c r="N372" s="167" t="s">
        <v>54</v>
      </c>
      <c r="O372" s="166">
        <v>43264</v>
      </c>
      <c r="P372" s="84">
        <v>3250</v>
      </c>
      <c r="R372" s="181" t="s">
        <v>54</v>
      </c>
      <c r="AE372" s="166">
        <v>43264</v>
      </c>
      <c r="AF372" s="183">
        <f t="shared" si="22"/>
        <v>0.97354124579729728</v>
      </c>
      <c r="AH372" s="183" t="s">
        <v>54</v>
      </c>
    </row>
    <row r="373" spans="7:34" x14ac:dyDescent="0.25">
      <c r="G373" s="184" t="s">
        <v>148</v>
      </c>
      <c r="H373" s="169">
        <v>1.3802883759568032</v>
      </c>
      <c r="I373" s="167">
        <v>6.1</v>
      </c>
      <c r="J373" s="194">
        <f>STDEV(J249:J369,J127:J247,J5:J125)/SQRT(COUNT(J249:J369,J127:J247,J5:J125))</f>
        <v>0</v>
      </c>
      <c r="K373" s="185" t="s">
        <v>160</v>
      </c>
      <c r="L373" s="167">
        <v>81.004000000000005</v>
      </c>
      <c r="N373" s="170">
        <f>STDEV(N249:N369,N127:N247,N5:N125)/SQRT(COUNT(N249:N369,N127:N247,N5:N125))</f>
        <v>4.9151631773890418</v>
      </c>
      <c r="O373" s="186" t="s">
        <v>106</v>
      </c>
      <c r="P373" s="84">
        <v>3420.0000000000005</v>
      </c>
      <c r="R373" s="191">
        <f>STDEV(R249:R369,R127:R247,R5:R125)/SQRT(COUNT(R249:R369,R127:R247,R5:R125))</f>
        <v>72.130843721059492</v>
      </c>
      <c r="AE373" s="183" t="s">
        <v>87</v>
      </c>
      <c r="AF373" s="183">
        <f t="shared" si="22"/>
        <v>0.97686263711780963</v>
      </c>
      <c r="AH373" s="192">
        <f>STDEV(AH249:AH369,AH127:AH247,AH5:AH125)/SQRT(COUNT(AH249:AH369,AH127:AH247,AH5:AH125))</f>
        <v>5.398845297813526E-4</v>
      </c>
    </row>
    <row r="374" spans="7:34" x14ac:dyDescent="0.25">
      <c r="G374" s="169">
        <v>2.2744729349783142</v>
      </c>
      <c r="H374" s="169">
        <v>1.4201625823295558</v>
      </c>
      <c r="I374" s="84" t="s">
        <v>91</v>
      </c>
      <c r="K374" s="167">
        <v>36.479999999999997</v>
      </c>
      <c r="L374" s="167">
        <v>76.245999999999995</v>
      </c>
      <c r="O374" s="181">
        <v>3590</v>
      </c>
      <c r="P374" s="84">
        <v>3510</v>
      </c>
      <c r="AE374" s="183">
        <f t="shared" ref="AE374:AF437" si="23">O374/(O374+K374)</f>
        <v>0.98994065871037484</v>
      </c>
      <c r="AF374" s="183">
        <f t="shared" si="22"/>
        <v>0.97873932797694296</v>
      </c>
      <c r="AH374" s="190" t="s">
        <v>88</v>
      </c>
    </row>
    <row r="375" spans="7:34" x14ac:dyDescent="0.25">
      <c r="G375" s="169">
        <v>2.3691982935244398</v>
      </c>
      <c r="H375" s="169">
        <v>1.4753456357918475</v>
      </c>
      <c r="I375" s="167">
        <v>6</v>
      </c>
      <c r="J375" s="193" t="s">
        <v>213</v>
      </c>
      <c r="K375" s="167">
        <v>52.094000000000001</v>
      </c>
      <c r="L375" s="167">
        <v>76.457999999999998</v>
      </c>
      <c r="O375" s="181">
        <v>3720</v>
      </c>
      <c r="P375" s="84">
        <v>3670</v>
      </c>
      <c r="AE375" s="183">
        <f t="shared" si="23"/>
        <v>0.98618963366236367</v>
      </c>
      <c r="AF375" s="183">
        <f t="shared" si="22"/>
        <v>0.97959192389184657</v>
      </c>
    </row>
    <row r="376" spans="7:34" x14ac:dyDescent="0.25">
      <c r="G376" s="169">
        <v>2.2611688115870048</v>
      </c>
      <c r="H376" s="169">
        <v>1.4991989556755476</v>
      </c>
      <c r="I376" s="84" t="s">
        <v>92</v>
      </c>
      <c r="J376" s="84" t="s">
        <v>50</v>
      </c>
      <c r="K376" s="167">
        <v>44.548999999999999</v>
      </c>
      <c r="L376" s="167">
        <v>73.432000000000002</v>
      </c>
      <c r="O376" s="181">
        <v>3980</v>
      </c>
      <c r="P376" s="84">
        <v>3900</v>
      </c>
      <c r="AE376" s="183">
        <f t="shared" si="23"/>
        <v>0.98893068515254756</v>
      </c>
      <c r="AF376" s="183">
        <f t="shared" si="22"/>
        <v>0.9815192508642403</v>
      </c>
    </row>
    <row r="377" spans="7:34" x14ac:dyDescent="0.25">
      <c r="G377" s="169">
        <v>2.2835197388844053</v>
      </c>
      <c r="H377" s="169">
        <v>1.4440159022132559</v>
      </c>
      <c r="I377" s="167">
        <v>8.5</v>
      </c>
      <c r="J377" s="84">
        <v>0</v>
      </c>
      <c r="K377" s="167">
        <v>39.616999999999997</v>
      </c>
      <c r="L377" s="167">
        <v>51.023000000000003</v>
      </c>
      <c r="O377" s="181">
        <v>4200</v>
      </c>
      <c r="P377" s="84">
        <v>3740</v>
      </c>
      <c r="AE377" s="183">
        <f t="shared" si="23"/>
        <v>0.99065552383623323</v>
      </c>
      <c r="AF377" s="183">
        <f t="shared" si="22"/>
        <v>0.98654109985616012</v>
      </c>
    </row>
    <row r="378" spans="7:34" x14ac:dyDescent="0.25">
      <c r="G378" s="169">
        <v>2.1531393296495698</v>
      </c>
      <c r="H378" s="169">
        <v>1.531596748353409</v>
      </c>
      <c r="I378" s="169" t="s">
        <v>214</v>
      </c>
      <c r="J378" s="84" t="s">
        <v>51</v>
      </c>
      <c r="K378" s="167">
        <v>55.003</v>
      </c>
      <c r="L378" s="167">
        <v>45.307000000000002</v>
      </c>
      <c r="O378" s="181">
        <v>3500</v>
      </c>
      <c r="P378" s="84">
        <v>3730</v>
      </c>
      <c r="AE378" s="183">
        <f t="shared" si="23"/>
        <v>0.98452800180478039</v>
      </c>
      <c r="AF378" s="183">
        <f t="shared" si="22"/>
        <v>0.98799912166083448</v>
      </c>
    </row>
    <row r="379" spans="7:34" x14ac:dyDescent="0.25">
      <c r="G379" s="169">
        <v>2.1015193308912878</v>
      </c>
      <c r="H379" s="169">
        <v>1.5572301667358928</v>
      </c>
      <c r="I379" s="167">
        <f>AVERAGE(I373,I375,I377)</f>
        <v>6.8666666666666671</v>
      </c>
      <c r="J379" s="84">
        <v>0</v>
      </c>
      <c r="K379" s="167">
        <v>111.57599999999999</v>
      </c>
      <c r="L379" s="167">
        <v>37.566000000000003</v>
      </c>
      <c r="O379" s="181">
        <v>3110</v>
      </c>
      <c r="P379" s="84">
        <v>4190</v>
      </c>
      <c r="AE379" s="183">
        <f t="shared" si="23"/>
        <v>0.96536601961276092</v>
      </c>
      <c r="AF379" s="183">
        <f t="shared" si="22"/>
        <v>0.99111403583054647</v>
      </c>
    </row>
    <row r="380" spans="7:34" x14ac:dyDescent="0.25">
      <c r="G380" s="169">
        <v>2.0355308788703916</v>
      </c>
      <c r="H380" s="169">
        <v>1.5533139500385691</v>
      </c>
      <c r="I380" s="169" t="s">
        <v>215</v>
      </c>
      <c r="J380" s="84" t="s">
        <v>52</v>
      </c>
      <c r="K380" s="167">
        <v>82.646000000000001</v>
      </c>
      <c r="L380" s="167">
        <v>49.808</v>
      </c>
      <c r="O380" s="181">
        <v>3780</v>
      </c>
      <c r="P380" s="84">
        <v>3890</v>
      </c>
      <c r="AE380" s="183">
        <f t="shared" si="23"/>
        <v>0.97860378610931464</v>
      </c>
      <c r="AF380" s="183">
        <f t="shared" si="22"/>
        <v>0.9873577595659484</v>
      </c>
    </row>
    <row r="381" spans="7:34" x14ac:dyDescent="0.25">
      <c r="G381" s="169">
        <v>2.2329640699974278</v>
      </c>
      <c r="H381" s="169">
        <v>1.5223402361597345</v>
      </c>
      <c r="I381" s="167">
        <f>STDEV(I373,I375,I377)/SQRT(5)</f>
        <v>0.63298235889056442</v>
      </c>
      <c r="J381" s="84">
        <v>0</v>
      </c>
      <c r="K381" s="167">
        <v>53.783999999999999</v>
      </c>
      <c r="L381" s="167">
        <v>60.646000000000001</v>
      </c>
      <c r="O381" s="181">
        <v>4530</v>
      </c>
      <c r="P381" s="84">
        <v>3660</v>
      </c>
      <c r="AE381" s="183">
        <f t="shared" si="23"/>
        <v>0.98826646281761976</v>
      </c>
      <c r="AF381" s="183">
        <f t="shared" si="22"/>
        <v>0.98370014239462711</v>
      </c>
    </row>
    <row r="382" spans="7:34" x14ac:dyDescent="0.25">
      <c r="G382" s="169">
        <v>2.0781040737225824</v>
      </c>
      <c r="H382" s="169">
        <v>1.511659645167033</v>
      </c>
      <c r="J382" s="169" t="s">
        <v>214</v>
      </c>
      <c r="K382" s="167">
        <v>49.835000000000001</v>
      </c>
      <c r="L382" s="167">
        <v>56.55</v>
      </c>
      <c r="O382" s="181">
        <v>4880</v>
      </c>
      <c r="P382" s="84">
        <v>3780</v>
      </c>
      <c r="AE382" s="183">
        <f t="shared" si="23"/>
        <v>0.9898911424013177</v>
      </c>
      <c r="AF382" s="183">
        <f t="shared" si="22"/>
        <v>0.98526019470618131</v>
      </c>
    </row>
    <row r="383" spans="7:34" x14ac:dyDescent="0.25">
      <c r="G383" s="169">
        <v>2.0632034555243157</v>
      </c>
      <c r="H383" s="169">
        <v>1.5109476057675193</v>
      </c>
      <c r="J383" s="169">
        <f>AVERAGE(J377,J379,J381)</f>
        <v>0</v>
      </c>
      <c r="K383" s="167">
        <v>53.667999999999999</v>
      </c>
      <c r="L383" s="167">
        <v>65.082999999999998</v>
      </c>
      <c r="O383" s="181">
        <v>4720</v>
      </c>
      <c r="P383" s="84">
        <v>3650</v>
      </c>
      <c r="AE383" s="183">
        <f t="shared" si="23"/>
        <v>0.98875749214231079</v>
      </c>
      <c r="AF383" s="183">
        <f t="shared" si="22"/>
        <v>0.98248141427795821</v>
      </c>
    </row>
    <row r="384" spans="7:34" x14ac:dyDescent="0.25">
      <c r="G384" s="169">
        <v>1.9509166541016612</v>
      </c>
      <c r="H384" s="169">
        <v>1.5821515457188633</v>
      </c>
      <c r="J384" s="169" t="s">
        <v>215</v>
      </c>
      <c r="K384" s="167">
        <v>61.566000000000003</v>
      </c>
      <c r="L384" s="167">
        <v>72.956999999999994</v>
      </c>
      <c r="O384" s="181">
        <v>4240</v>
      </c>
      <c r="P384" s="84">
        <v>3570</v>
      </c>
      <c r="AE384" s="183">
        <f t="shared" si="23"/>
        <v>0.98568753798035413</v>
      </c>
      <c r="AF384" s="183">
        <f t="shared" si="22"/>
        <v>0.97997313720694479</v>
      </c>
    </row>
    <row r="385" spans="7:32" x14ac:dyDescent="0.25">
      <c r="G385" s="169">
        <v>1.8812030475311983</v>
      </c>
      <c r="H385" s="169">
        <v>1.3763721592594793</v>
      </c>
      <c r="J385" s="169">
        <f>STDEV(J377,J379,J381)/SQRT(5)</f>
        <v>0</v>
      </c>
      <c r="K385" s="167">
        <v>80.802999999999997</v>
      </c>
      <c r="L385" s="167">
        <v>58.106999999999999</v>
      </c>
      <c r="O385" s="181">
        <v>3550</v>
      </c>
      <c r="P385" s="84">
        <v>3520</v>
      </c>
      <c r="AE385" s="183">
        <f t="shared" si="23"/>
        <v>0.9777451434297042</v>
      </c>
      <c r="AF385" s="183">
        <f t="shared" si="22"/>
        <v>0.9837604073885996</v>
      </c>
    </row>
    <row r="386" spans="7:32" x14ac:dyDescent="0.25">
      <c r="G386" s="169">
        <v>1.8498053163277075</v>
      </c>
      <c r="H386" s="169">
        <v>1.3048121996083784</v>
      </c>
      <c r="K386" s="167">
        <v>110.32</v>
      </c>
      <c r="L386" s="167">
        <v>49.701999999999998</v>
      </c>
      <c r="O386" s="181">
        <v>3130</v>
      </c>
      <c r="P386" s="84">
        <v>3560</v>
      </c>
      <c r="AE386" s="183">
        <f t="shared" si="23"/>
        <v>0.96595397985384157</v>
      </c>
      <c r="AF386" s="183">
        <f t="shared" si="22"/>
        <v>0.98623099635371558</v>
      </c>
    </row>
    <row r="387" spans="7:32" x14ac:dyDescent="0.25">
      <c r="G387" s="169">
        <v>1.8093607812181256</v>
      </c>
      <c r="H387" s="169">
        <v>1.3906129472497482</v>
      </c>
      <c r="K387" s="167">
        <v>123.822</v>
      </c>
      <c r="L387" s="167">
        <v>41.02</v>
      </c>
      <c r="O387" s="181">
        <v>2970</v>
      </c>
      <c r="P387" s="84">
        <v>3680</v>
      </c>
      <c r="AE387" s="183">
        <f t="shared" si="23"/>
        <v>0.95997765870176111</v>
      </c>
      <c r="AF387" s="183">
        <f t="shared" si="22"/>
        <v>0.9889761409505996</v>
      </c>
    </row>
    <row r="388" spans="7:32" x14ac:dyDescent="0.25">
      <c r="G388" s="169">
        <v>1.767319751301587</v>
      </c>
      <c r="H388" s="169">
        <v>1.3831365335548569</v>
      </c>
      <c r="K388" s="167">
        <v>96.548000000000002</v>
      </c>
      <c r="L388" s="167">
        <v>32.764000000000003</v>
      </c>
      <c r="O388" s="181">
        <v>3290</v>
      </c>
      <c r="P388" s="84">
        <v>3920</v>
      </c>
      <c r="AE388" s="183">
        <f t="shared" si="23"/>
        <v>0.97149073333671931</v>
      </c>
      <c r="AF388" s="183">
        <f t="shared" si="22"/>
        <v>0.9917111165756417</v>
      </c>
    </row>
    <row r="389" spans="7:32" x14ac:dyDescent="0.25">
      <c r="G389" s="169">
        <v>1.8913141813085936</v>
      </c>
      <c r="H389" s="169">
        <v>1.3635554500682372</v>
      </c>
      <c r="K389" s="167">
        <v>60.112000000000002</v>
      </c>
      <c r="L389" s="167">
        <v>32.619999999999997</v>
      </c>
      <c r="O389" s="181">
        <v>4130</v>
      </c>
      <c r="P389" s="84">
        <v>3970</v>
      </c>
      <c r="AE389" s="183">
        <f t="shared" si="23"/>
        <v>0.98565384409772339</v>
      </c>
      <c r="AF389" s="183">
        <f t="shared" si="22"/>
        <v>0.99185033802859135</v>
      </c>
    </row>
    <row r="390" spans="7:32" x14ac:dyDescent="0.25">
      <c r="G390" s="169">
        <v>2.0514958269399628</v>
      </c>
      <c r="H390" s="169">
        <v>1.4618168872010919</v>
      </c>
      <c r="K390" s="167">
        <v>51.633000000000003</v>
      </c>
      <c r="L390" s="167">
        <v>33.847000000000001</v>
      </c>
      <c r="O390" s="181">
        <v>4630</v>
      </c>
      <c r="P390" s="84">
        <v>4270</v>
      </c>
      <c r="AE390" s="183">
        <f t="shared" si="23"/>
        <v>0.98897115600475305</v>
      </c>
      <c r="AF390" s="183">
        <f t="shared" si="22"/>
        <v>0.99213564050952563</v>
      </c>
    </row>
    <row r="391" spans="7:32" x14ac:dyDescent="0.25">
      <c r="G391" s="169">
        <v>2.3042741713748485</v>
      </c>
      <c r="H391" s="169">
        <v>1.6141933186969679</v>
      </c>
      <c r="K391" s="167">
        <v>61.015000000000001</v>
      </c>
      <c r="L391" s="167">
        <v>37.340000000000003</v>
      </c>
      <c r="O391" s="181">
        <v>4980</v>
      </c>
      <c r="P391" s="84">
        <v>4490</v>
      </c>
      <c r="AE391" s="183">
        <f t="shared" si="23"/>
        <v>0.98789628675971008</v>
      </c>
      <c r="AF391" s="183">
        <f t="shared" si="22"/>
        <v>0.99175233139105967</v>
      </c>
    </row>
    <row r="392" spans="7:32" x14ac:dyDescent="0.25">
      <c r="G392" s="169">
        <v>2.6927545744010928</v>
      </c>
      <c r="H392" s="169">
        <v>1.4910105025811429</v>
      </c>
      <c r="K392" s="167">
        <v>92.215000000000003</v>
      </c>
      <c r="L392" s="167">
        <v>43.948</v>
      </c>
      <c r="O392" s="181">
        <v>5530.0000000000009</v>
      </c>
      <c r="P392" s="84">
        <v>4190</v>
      </c>
      <c r="AE392" s="183">
        <f t="shared" si="23"/>
        <v>0.9835981014600117</v>
      </c>
      <c r="AF392" s="183">
        <f t="shared" si="22"/>
        <v>0.98962008980743266</v>
      </c>
    </row>
    <row r="393" spans="7:32" x14ac:dyDescent="0.25">
      <c r="G393" s="169">
        <v>3.1248725021508332</v>
      </c>
      <c r="H393" s="169">
        <v>1.5785913487212961</v>
      </c>
      <c r="K393" s="167">
        <v>177.44300000000001</v>
      </c>
      <c r="L393" s="167">
        <v>43.987000000000002</v>
      </c>
      <c r="O393" s="181">
        <v>5490</v>
      </c>
      <c r="P393" s="84">
        <v>4700</v>
      </c>
      <c r="AE393" s="183">
        <f t="shared" si="23"/>
        <v>0.96869081876959329</v>
      </c>
      <c r="AF393" s="183">
        <f t="shared" si="22"/>
        <v>0.99072784137056025</v>
      </c>
    </row>
    <row r="394" spans="7:32" x14ac:dyDescent="0.25">
      <c r="G394" s="169">
        <v>2.6693393172323878</v>
      </c>
      <c r="H394" s="169">
        <v>1.7327478787159558</v>
      </c>
      <c r="K394" s="167">
        <v>172.14099999999999</v>
      </c>
      <c r="L394" s="167">
        <v>49.941000000000003</v>
      </c>
      <c r="O394" s="181">
        <v>5070</v>
      </c>
      <c r="P394" s="84">
        <v>5190</v>
      </c>
      <c r="AE394" s="183">
        <f t="shared" si="23"/>
        <v>0.96716208129464665</v>
      </c>
      <c r="AF394" s="183">
        <f t="shared" si="22"/>
        <v>0.99046916749635161</v>
      </c>
    </row>
    <row r="395" spans="7:32" x14ac:dyDescent="0.25">
      <c r="G395" s="169">
        <v>2.3479116960983442</v>
      </c>
      <c r="H395" s="169">
        <v>1.8196166854565954</v>
      </c>
      <c r="K395" s="167">
        <v>99.637</v>
      </c>
      <c r="L395" s="167">
        <v>56.848999999999997</v>
      </c>
      <c r="O395" s="181">
        <v>4069.9999999999995</v>
      </c>
      <c r="P395" s="84">
        <v>5480</v>
      </c>
      <c r="AE395" s="183">
        <f t="shared" si="23"/>
        <v>0.97610415487007618</v>
      </c>
      <c r="AF395" s="183">
        <f t="shared" si="22"/>
        <v>0.98973260784247497</v>
      </c>
    </row>
    <row r="396" spans="7:32" x14ac:dyDescent="0.25">
      <c r="G396" s="169">
        <v>2.4522160234862125</v>
      </c>
      <c r="H396" s="169">
        <v>1.9136058861923695</v>
      </c>
      <c r="K396" s="167">
        <v>135.262</v>
      </c>
      <c r="L396" s="167">
        <v>82.736000000000004</v>
      </c>
      <c r="O396" s="181">
        <v>3430.0000000000005</v>
      </c>
      <c r="P396" s="84">
        <v>5689.9999999999991</v>
      </c>
      <c r="AE396" s="183">
        <f t="shared" si="23"/>
        <v>0.96206113323508902</v>
      </c>
      <c r="AF396" s="183">
        <f t="shared" si="22"/>
        <v>0.9856678011951352</v>
      </c>
    </row>
    <row r="397" spans="7:32" x14ac:dyDescent="0.25">
      <c r="G397" s="169">
        <v>2.2686191206861381</v>
      </c>
      <c r="H397" s="169">
        <v>2.0471132736011395</v>
      </c>
      <c r="K397" s="167">
        <v>118.34699999999999</v>
      </c>
      <c r="L397" s="167">
        <v>146.41399999999999</v>
      </c>
      <c r="O397" s="181">
        <v>3520</v>
      </c>
      <c r="P397" s="84">
        <v>5620.0000000000009</v>
      </c>
      <c r="AE397" s="183">
        <f t="shared" si="23"/>
        <v>0.96747231641182108</v>
      </c>
      <c r="AF397" s="183">
        <f t="shared" si="22"/>
        <v>0.97460917651767642</v>
      </c>
    </row>
    <row r="398" spans="7:32" x14ac:dyDescent="0.25">
      <c r="G398" s="169">
        <v>2.0419168580982201</v>
      </c>
      <c r="H398" s="169">
        <v>1.922862398386044</v>
      </c>
      <c r="K398" s="167">
        <v>78.644999999999996</v>
      </c>
      <c r="L398" s="167">
        <v>195.74799999999999</v>
      </c>
      <c r="O398" s="181">
        <v>3580</v>
      </c>
      <c r="P398" s="84">
        <v>5610.0000000000009</v>
      </c>
      <c r="AE398" s="183">
        <f t="shared" si="23"/>
        <v>0.97850433698814721</v>
      </c>
      <c r="AF398" s="183">
        <f t="shared" si="22"/>
        <v>0.96628375878525907</v>
      </c>
    </row>
    <row r="399" spans="7:32" x14ac:dyDescent="0.25">
      <c r="G399" s="169">
        <v>2.1600574738130507</v>
      </c>
      <c r="H399" s="169">
        <v>1.6946537708419867</v>
      </c>
      <c r="K399" s="167">
        <v>83.304000000000002</v>
      </c>
      <c r="L399" s="167">
        <v>119.512</v>
      </c>
      <c r="O399" s="181">
        <v>3410.0000000000005</v>
      </c>
      <c r="P399" s="84">
        <v>5330</v>
      </c>
      <c r="AE399" s="183">
        <f t="shared" si="23"/>
        <v>0.97615323487449124</v>
      </c>
      <c r="AF399" s="183">
        <f t="shared" si="22"/>
        <v>0.97806922895114279</v>
      </c>
    </row>
    <row r="400" spans="7:32" x14ac:dyDescent="0.25">
      <c r="G400" s="169">
        <v>2.3809059221087927</v>
      </c>
      <c r="H400" s="169">
        <v>1.6590518008663149</v>
      </c>
      <c r="K400" s="167">
        <v>90.134</v>
      </c>
      <c r="L400" s="167">
        <v>71.238</v>
      </c>
      <c r="O400" s="181">
        <v>3720</v>
      </c>
      <c r="P400" s="84">
        <v>4830</v>
      </c>
      <c r="AE400" s="183">
        <f t="shared" si="23"/>
        <v>0.97634361416160165</v>
      </c>
      <c r="AF400" s="183">
        <f t="shared" si="22"/>
        <v>0.98546530488827511</v>
      </c>
    </row>
    <row r="401" spans="7:32" x14ac:dyDescent="0.25">
      <c r="G401" s="169">
        <v>2.51394715602189</v>
      </c>
      <c r="H401" s="169">
        <v>1.7388002136118201</v>
      </c>
      <c r="K401" s="167">
        <v>87.188999999999993</v>
      </c>
      <c r="L401" s="167">
        <v>81.918999999999997</v>
      </c>
      <c r="O401" s="181">
        <v>4740</v>
      </c>
      <c r="P401" s="84">
        <v>4310</v>
      </c>
      <c r="AE401" s="183">
        <f t="shared" si="23"/>
        <v>0.98193793530769147</v>
      </c>
      <c r="AF401" s="183">
        <f t="shared" si="22"/>
        <v>0.98134778897333952</v>
      </c>
    </row>
    <row r="402" spans="7:32" x14ac:dyDescent="0.25">
      <c r="G402" s="169">
        <v>2.7661933355211228</v>
      </c>
      <c r="H402" s="169">
        <v>1.6633240372633953</v>
      </c>
      <c r="K402" s="167">
        <v>115.667</v>
      </c>
      <c r="L402" s="167">
        <v>90.183000000000007</v>
      </c>
      <c r="O402" s="181">
        <v>5040</v>
      </c>
      <c r="P402" s="84">
        <v>4120</v>
      </c>
      <c r="AE402" s="183">
        <f t="shared" si="23"/>
        <v>0.97756507547907956</v>
      </c>
      <c r="AF402" s="183">
        <f t="shared" si="22"/>
        <v>0.9785797909497046</v>
      </c>
    </row>
    <row r="403" spans="7:32" x14ac:dyDescent="0.25">
      <c r="G403" s="169">
        <v>2.6725323068463021</v>
      </c>
      <c r="H403" s="169">
        <v>1.7042663027354183</v>
      </c>
      <c r="K403" s="167">
        <v>99.516999999999996</v>
      </c>
      <c r="L403" s="167">
        <v>86.075999999999993</v>
      </c>
      <c r="O403" s="181">
        <v>4800</v>
      </c>
      <c r="P403" s="84">
        <v>4280</v>
      </c>
      <c r="AE403" s="183">
        <f t="shared" si="23"/>
        <v>0.97968840602043017</v>
      </c>
      <c r="AF403" s="183">
        <f t="shared" si="22"/>
        <v>0.98028527217574779</v>
      </c>
    </row>
    <row r="404" spans="7:32" x14ac:dyDescent="0.25">
      <c r="G404" s="169">
        <v>2.5618420002306048</v>
      </c>
      <c r="H404" s="169">
        <v>1.6312822642852904</v>
      </c>
      <c r="K404" s="167">
        <v>75.805000000000007</v>
      </c>
      <c r="L404" s="167">
        <v>83.784999999999997</v>
      </c>
      <c r="O404" s="181">
        <v>4230</v>
      </c>
      <c r="P404" s="84">
        <v>4260</v>
      </c>
      <c r="AE404" s="183">
        <f t="shared" si="23"/>
        <v>0.9823946973910801</v>
      </c>
      <c r="AF404" s="183">
        <f t="shared" si="22"/>
        <v>0.98071152232442449</v>
      </c>
    </row>
    <row r="405" spans="7:32" x14ac:dyDescent="0.25">
      <c r="G405" s="169">
        <v>2.4495551988079507</v>
      </c>
      <c r="H405" s="169">
        <v>1.8929567436064798</v>
      </c>
      <c r="K405" s="167">
        <v>84.622</v>
      </c>
      <c r="L405" s="167">
        <v>79.022999999999996</v>
      </c>
      <c r="O405" s="181">
        <v>3780</v>
      </c>
      <c r="P405" s="84">
        <v>4490</v>
      </c>
      <c r="AE405" s="183">
        <f t="shared" si="23"/>
        <v>0.9781034212401627</v>
      </c>
      <c r="AF405" s="183">
        <f t="shared" si="22"/>
        <v>0.98270461759549033</v>
      </c>
    </row>
    <row r="406" spans="7:32" x14ac:dyDescent="0.25">
      <c r="G406" s="169">
        <v>2.4761634455905703</v>
      </c>
      <c r="H406" s="169">
        <v>1.9189461816887201</v>
      </c>
      <c r="K406" s="167">
        <v>111.1</v>
      </c>
      <c r="L406" s="167">
        <v>70.394999999999996</v>
      </c>
      <c r="O406" s="181">
        <v>3710</v>
      </c>
      <c r="P406" s="84">
        <v>4860</v>
      </c>
      <c r="AE406" s="183">
        <f t="shared" si="23"/>
        <v>0.97092460286304993</v>
      </c>
      <c r="AF406" s="183">
        <f t="shared" si="22"/>
        <v>0.98572223929320058</v>
      </c>
    </row>
    <row r="407" spans="7:32" x14ac:dyDescent="0.25">
      <c r="G407" s="169">
        <v>2.5559881859384284</v>
      </c>
      <c r="H407" s="169">
        <v>2.260013054055658</v>
      </c>
      <c r="K407" s="167">
        <v>100.497</v>
      </c>
      <c r="L407" s="167">
        <v>103.27800000000001</v>
      </c>
      <c r="O407" s="181">
        <v>3840</v>
      </c>
      <c r="P407" s="84">
        <v>5130</v>
      </c>
      <c r="AE407" s="183">
        <f t="shared" si="23"/>
        <v>0.97449636429110342</v>
      </c>
      <c r="AF407" s="183">
        <f t="shared" si="22"/>
        <v>0.9802651416569117</v>
      </c>
    </row>
    <row r="408" spans="7:32" x14ac:dyDescent="0.25">
      <c r="G408" s="169">
        <v>2.5570525158097333</v>
      </c>
      <c r="H408" s="169">
        <v>2.6904408710615324</v>
      </c>
      <c r="K408" s="167">
        <v>80.674000000000007</v>
      </c>
      <c r="L408" s="167">
        <v>195.52799999999999</v>
      </c>
      <c r="O408" s="181">
        <v>3880</v>
      </c>
      <c r="P408" s="84">
        <v>5060</v>
      </c>
      <c r="AE408" s="183">
        <f t="shared" si="23"/>
        <v>0.97963124458109907</v>
      </c>
      <c r="AF408" s="183">
        <f t="shared" si="22"/>
        <v>0.96279574573667948</v>
      </c>
    </row>
    <row r="409" spans="7:32" x14ac:dyDescent="0.25">
      <c r="G409" s="169">
        <v>2.4027246844705399</v>
      </c>
      <c r="H409" s="169">
        <v>2.6551949207856169</v>
      </c>
      <c r="K409" s="167">
        <v>87.465000000000003</v>
      </c>
      <c r="L409" s="167">
        <v>206.41300000000001</v>
      </c>
      <c r="O409" s="181">
        <v>3680</v>
      </c>
      <c r="P409" s="84">
        <v>4830</v>
      </c>
      <c r="AE409" s="183">
        <f t="shared" si="23"/>
        <v>0.97678412407281812</v>
      </c>
      <c r="AF409" s="183">
        <f t="shared" si="22"/>
        <v>0.95901587101772623</v>
      </c>
    </row>
    <row r="410" spans="7:32" x14ac:dyDescent="0.25">
      <c r="G410" s="169">
        <v>2.4160288078618501</v>
      </c>
      <c r="H410" s="169">
        <v>2.7862101702960897</v>
      </c>
      <c r="K410" s="167">
        <v>91.370999999999995</v>
      </c>
      <c r="L410" s="167">
        <v>190.56800000000001</v>
      </c>
      <c r="O410" s="181">
        <v>3650</v>
      </c>
      <c r="P410" s="84">
        <v>5050</v>
      </c>
      <c r="AE410" s="183">
        <f t="shared" si="23"/>
        <v>0.9755782038188674</v>
      </c>
      <c r="AF410" s="183">
        <f t="shared" si="22"/>
        <v>0.96363600281496198</v>
      </c>
    </row>
    <row r="411" spans="7:32" x14ac:dyDescent="0.25">
      <c r="G411" s="169">
        <v>2.4697774663627414</v>
      </c>
      <c r="H411" s="169">
        <v>2.3639708063846201</v>
      </c>
      <c r="K411" s="167">
        <v>85.504999999999995</v>
      </c>
      <c r="L411" s="167">
        <v>189.68100000000001</v>
      </c>
      <c r="O411" s="181">
        <v>3690</v>
      </c>
      <c r="P411" s="84">
        <v>5100</v>
      </c>
      <c r="AE411" s="183">
        <f t="shared" si="23"/>
        <v>0.97735269851317896</v>
      </c>
      <c r="AF411" s="183">
        <f t="shared" si="22"/>
        <v>0.96414131589409657</v>
      </c>
    </row>
    <row r="412" spans="7:32" x14ac:dyDescent="0.25">
      <c r="G412" s="169">
        <v>2.4708417962340459</v>
      </c>
      <c r="H412" s="169">
        <v>2.1660238533198837</v>
      </c>
      <c r="K412" s="167">
        <v>80.727999999999994</v>
      </c>
      <c r="L412" s="167">
        <v>129.40100000000001</v>
      </c>
      <c r="O412" s="181">
        <v>3770</v>
      </c>
      <c r="P412" s="84">
        <v>4800</v>
      </c>
      <c r="AE412" s="183">
        <f t="shared" si="23"/>
        <v>0.97903565247921953</v>
      </c>
      <c r="AF412" s="183">
        <f t="shared" si="22"/>
        <v>0.97374914315147021</v>
      </c>
    </row>
    <row r="413" spans="7:32" x14ac:dyDescent="0.25">
      <c r="G413" s="169">
        <v>2.5746139586862622</v>
      </c>
      <c r="H413" s="169">
        <v>1.9310508514804487</v>
      </c>
      <c r="K413" s="167">
        <v>66.088999999999999</v>
      </c>
      <c r="L413" s="167">
        <v>89.495000000000005</v>
      </c>
      <c r="O413" s="181">
        <v>4089.9999999999995</v>
      </c>
      <c r="P413" s="84">
        <v>4730</v>
      </c>
      <c r="AE413" s="183">
        <f t="shared" si="23"/>
        <v>0.9840982712352887</v>
      </c>
      <c r="AF413" s="183">
        <f t="shared" si="22"/>
        <v>0.98143062706777373</v>
      </c>
    </row>
    <row r="414" spans="7:32" x14ac:dyDescent="0.25">
      <c r="G414" s="169">
        <v>2.6437954003210731</v>
      </c>
      <c r="H414" s="169">
        <v>1.8399098083427285</v>
      </c>
      <c r="K414" s="167">
        <v>54.859000000000002</v>
      </c>
      <c r="L414" s="167">
        <v>86.183000000000007</v>
      </c>
      <c r="O414" s="181">
        <v>4360</v>
      </c>
      <c r="P414" s="84">
        <v>4830</v>
      </c>
      <c r="AE414" s="183">
        <f t="shared" si="23"/>
        <v>0.98757400859234679</v>
      </c>
      <c r="AF414" s="183">
        <f t="shared" si="22"/>
        <v>0.98246952971441459</v>
      </c>
    </row>
    <row r="415" spans="7:32" x14ac:dyDescent="0.25">
      <c r="G415" s="169">
        <v>2.7480997277089414</v>
      </c>
      <c r="H415" s="169">
        <v>1.9588203880614727</v>
      </c>
      <c r="K415" s="167">
        <v>57.6</v>
      </c>
      <c r="L415" s="167">
        <v>105.673</v>
      </c>
      <c r="O415" s="181">
        <v>4250</v>
      </c>
      <c r="P415" s="84">
        <v>5110</v>
      </c>
      <c r="AE415" s="183">
        <f t="shared" si="23"/>
        <v>0.98662828489181897</v>
      </c>
      <c r="AF415" s="183">
        <f t="shared" si="22"/>
        <v>0.97973933565236937</v>
      </c>
    </row>
    <row r="416" spans="7:32" x14ac:dyDescent="0.25">
      <c r="G416" s="169">
        <v>2.4405083949018604</v>
      </c>
      <c r="H416" s="169">
        <v>2.02966830831306</v>
      </c>
      <c r="K416" s="167">
        <v>73.921000000000006</v>
      </c>
      <c r="L416" s="167">
        <v>111.798</v>
      </c>
      <c r="O416" s="181">
        <v>3720</v>
      </c>
      <c r="P416" s="84">
        <v>5010</v>
      </c>
      <c r="AE416" s="183">
        <f t="shared" si="23"/>
        <v>0.98051593588796393</v>
      </c>
      <c r="AF416" s="183">
        <f t="shared" si="22"/>
        <v>0.9781721184630866</v>
      </c>
    </row>
    <row r="417" spans="7:32" x14ac:dyDescent="0.25">
      <c r="G417" s="169">
        <v>2.4261399416392453</v>
      </c>
      <c r="H417" s="169">
        <v>2.2233430249807156</v>
      </c>
      <c r="K417" s="167">
        <v>83.838999999999999</v>
      </c>
      <c r="L417" s="167">
        <v>122.857</v>
      </c>
      <c r="O417" s="181">
        <v>3790</v>
      </c>
      <c r="P417" s="84">
        <v>4720</v>
      </c>
      <c r="AE417" s="183">
        <f t="shared" si="23"/>
        <v>0.97835764470335496</v>
      </c>
      <c r="AF417" s="183">
        <f t="shared" si="22"/>
        <v>0.97463129718676389</v>
      </c>
    </row>
    <row r="418" spans="7:32" x14ac:dyDescent="0.25">
      <c r="G418" s="169">
        <v>2.3745199428809638</v>
      </c>
      <c r="H418" s="169">
        <v>2.8467335192547325</v>
      </c>
      <c r="K418" s="167">
        <v>63.496000000000002</v>
      </c>
      <c r="L418" s="167">
        <v>127.45399999999999</v>
      </c>
      <c r="O418" s="181">
        <v>4130</v>
      </c>
      <c r="P418" s="84">
        <v>5100</v>
      </c>
      <c r="AE418" s="183">
        <f t="shared" si="23"/>
        <v>0.98485845700103203</v>
      </c>
      <c r="AF418" s="183">
        <f t="shared" si="22"/>
        <v>0.97561834116569945</v>
      </c>
    </row>
    <row r="419" spans="7:32" x14ac:dyDescent="0.25">
      <c r="G419" s="169">
        <v>2.3942100455001021</v>
      </c>
      <c r="H419" s="169">
        <v>2.7110900136474219</v>
      </c>
      <c r="K419" s="167">
        <v>73.793999999999997</v>
      </c>
      <c r="L419" s="167">
        <v>137.14699999999999</v>
      </c>
      <c r="O419" s="181">
        <v>4100</v>
      </c>
      <c r="P419" s="84">
        <v>5580.0000000000009</v>
      </c>
      <c r="AE419" s="183">
        <f t="shared" si="23"/>
        <v>0.98231968324263252</v>
      </c>
      <c r="AF419" s="183">
        <f t="shared" si="22"/>
        <v>0.97601128674844295</v>
      </c>
    </row>
    <row r="420" spans="7:32" x14ac:dyDescent="0.25">
      <c r="G420" s="169">
        <v>3.0338722981542743</v>
      </c>
      <c r="H420" s="169">
        <v>2.8018750370853858</v>
      </c>
      <c r="K420" s="167">
        <v>119.423</v>
      </c>
      <c r="L420" s="167">
        <v>170.131</v>
      </c>
      <c r="O420" s="181">
        <v>4140</v>
      </c>
      <c r="P420" s="84">
        <v>6030</v>
      </c>
      <c r="AE420" s="183">
        <f t="shared" si="23"/>
        <v>0.97196263437559505</v>
      </c>
      <c r="AF420" s="183">
        <f t="shared" si="22"/>
        <v>0.97256009590765091</v>
      </c>
    </row>
    <row r="421" spans="7:32" x14ac:dyDescent="0.25">
      <c r="G421" s="169">
        <v>2.5096898365366709</v>
      </c>
      <c r="H421" s="169">
        <v>2.8396131252595982</v>
      </c>
      <c r="K421" s="167">
        <v>97.760999999999996</v>
      </c>
      <c r="L421" s="167">
        <v>272.77</v>
      </c>
      <c r="O421" s="181">
        <v>4120</v>
      </c>
      <c r="P421" s="84">
        <v>6240</v>
      </c>
      <c r="AE421" s="183">
        <f t="shared" si="23"/>
        <v>0.97682158851580247</v>
      </c>
      <c r="AF421" s="183">
        <f t="shared" si="22"/>
        <v>0.95811766729056913</v>
      </c>
    </row>
    <row r="422" spans="7:32" x14ac:dyDescent="0.25">
      <c r="G422" s="169">
        <v>2.1856013907243654</v>
      </c>
      <c r="H422" s="169">
        <v>2.3418975849997037</v>
      </c>
      <c r="K422" s="167">
        <v>96.322000000000003</v>
      </c>
      <c r="L422" s="167">
        <v>204.83</v>
      </c>
      <c r="O422" s="181">
        <v>3390.0000000000005</v>
      </c>
      <c r="P422" s="84">
        <v>6150</v>
      </c>
      <c r="AE422" s="183">
        <f t="shared" si="23"/>
        <v>0.97237145622234544</v>
      </c>
      <c r="AF422" s="183">
        <f t="shared" si="22"/>
        <v>0.96776782384422555</v>
      </c>
    </row>
    <row r="423" spans="7:32" x14ac:dyDescent="0.25">
      <c r="G423" s="169">
        <v>2.3915492208218403</v>
      </c>
      <c r="H423" s="169">
        <v>2.4451432979291523</v>
      </c>
      <c r="K423" s="167">
        <v>116.239</v>
      </c>
      <c r="L423" s="167">
        <v>117.73</v>
      </c>
      <c r="O423" s="181">
        <v>3260</v>
      </c>
      <c r="P423" s="84">
        <v>5930</v>
      </c>
      <c r="AE423" s="183">
        <f t="shared" si="23"/>
        <v>0.96557145391662147</v>
      </c>
      <c r="AF423" s="183">
        <f t="shared" si="22"/>
        <v>0.9805331917926231</v>
      </c>
    </row>
    <row r="424" spans="7:32" x14ac:dyDescent="0.25">
      <c r="G424" s="169">
        <v>2.3782450974305305</v>
      </c>
      <c r="H424" s="169">
        <v>2.8182519432741953</v>
      </c>
      <c r="K424" s="167">
        <v>75.3</v>
      </c>
      <c r="L424" s="167">
        <v>116.38</v>
      </c>
      <c r="O424" s="181">
        <v>3810</v>
      </c>
      <c r="P424" s="84">
        <v>5860</v>
      </c>
      <c r="AE424" s="183">
        <f t="shared" si="23"/>
        <v>0.98061925720021614</v>
      </c>
      <c r="AF424" s="183">
        <f t="shared" si="22"/>
        <v>0.98052667333737142</v>
      </c>
    </row>
    <row r="425" spans="7:32" x14ac:dyDescent="0.25">
      <c r="G425" s="169">
        <v>2.4788242702688321</v>
      </c>
      <c r="H425" s="169">
        <v>1.9712810775529581</v>
      </c>
      <c r="K425" s="167">
        <v>50.292000000000002</v>
      </c>
      <c r="L425" s="167">
        <v>91.626999999999995</v>
      </c>
      <c r="O425" s="181">
        <v>4280</v>
      </c>
      <c r="P425" s="84">
        <v>4580</v>
      </c>
      <c r="AE425" s="183">
        <f t="shared" si="23"/>
        <v>0.98838600260675258</v>
      </c>
      <c r="AF425" s="183">
        <f t="shared" si="22"/>
        <v>0.98038649061665228</v>
      </c>
    </row>
    <row r="426" spans="7:32" x14ac:dyDescent="0.25">
      <c r="G426" s="169">
        <v>2.740649418609808</v>
      </c>
      <c r="H426" s="169">
        <v>2.1079926422595388</v>
      </c>
      <c r="K426" s="167">
        <v>52.244</v>
      </c>
      <c r="L426" s="167">
        <v>73.975999999999999</v>
      </c>
      <c r="O426" s="181">
        <v>4360</v>
      </c>
      <c r="P426" s="84">
        <v>4150</v>
      </c>
      <c r="AE426" s="183">
        <f t="shared" si="23"/>
        <v>0.98815931303889815</v>
      </c>
      <c r="AF426" s="183">
        <f t="shared" si="22"/>
        <v>0.98248664291653176</v>
      </c>
    </row>
    <row r="427" spans="7:32" x14ac:dyDescent="0.25">
      <c r="G427" s="169">
        <v>2.6586960185193402</v>
      </c>
      <c r="H427" s="169">
        <v>2.0602860024921381</v>
      </c>
      <c r="K427" s="167">
        <v>75.516999999999996</v>
      </c>
      <c r="L427" s="167">
        <v>66.198999999999998</v>
      </c>
      <c r="O427" s="181">
        <v>3840</v>
      </c>
      <c r="P427" s="84">
        <v>4180</v>
      </c>
      <c r="AE427" s="183">
        <f t="shared" si="23"/>
        <v>0.98071340259792006</v>
      </c>
      <c r="AF427" s="183">
        <f t="shared" si="22"/>
        <v>0.98440982158396262</v>
      </c>
    </row>
    <row r="428" spans="7:32" x14ac:dyDescent="0.25">
      <c r="G428" s="169">
        <v>2.6251696275732392</v>
      </c>
      <c r="H428" s="169">
        <v>2.1282857651456712</v>
      </c>
      <c r="K428" s="167">
        <v>81.602000000000004</v>
      </c>
      <c r="L428" s="167">
        <v>59.362000000000002</v>
      </c>
      <c r="O428" s="181">
        <v>3610</v>
      </c>
      <c r="P428" s="84">
        <v>4480</v>
      </c>
      <c r="AE428" s="183">
        <f t="shared" si="23"/>
        <v>0.97789523355984753</v>
      </c>
      <c r="AF428" s="183">
        <f t="shared" si="22"/>
        <v>0.98692283188694796</v>
      </c>
    </row>
    <row r="429" spans="7:32" x14ac:dyDescent="0.25">
      <c r="G429" s="169">
        <v>2.9402112694794549</v>
      </c>
      <c r="H429" s="169">
        <v>2.3956565596629682</v>
      </c>
      <c r="K429" s="167">
        <v>82.087999999999994</v>
      </c>
      <c r="L429" s="167">
        <v>57.289000000000001</v>
      </c>
      <c r="O429" s="181">
        <v>3770</v>
      </c>
      <c r="P429" s="84">
        <v>5170</v>
      </c>
      <c r="AE429" s="183">
        <f t="shared" si="23"/>
        <v>0.97868999877469043</v>
      </c>
      <c r="AF429" s="183">
        <f t="shared" si="22"/>
        <v>0.98904039933510468</v>
      </c>
    </row>
    <row r="430" spans="7:32" x14ac:dyDescent="0.25">
      <c r="G430" s="169">
        <v>3.1360479657995333</v>
      </c>
      <c r="H430" s="169">
        <v>2.7459799442235808</v>
      </c>
      <c r="K430" s="167">
        <v>72.701999999999998</v>
      </c>
      <c r="L430" s="167">
        <v>75.484999999999999</v>
      </c>
      <c r="O430" s="181">
        <v>4030.0000000000005</v>
      </c>
      <c r="P430" s="84">
        <v>5580.0000000000009</v>
      </c>
      <c r="AE430" s="183">
        <f t="shared" si="23"/>
        <v>0.98227948313087332</v>
      </c>
      <c r="AF430" s="183">
        <f t="shared" si="22"/>
        <v>0.98665278044234939</v>
      </c>
    </row>
    <row r="431" spans="7:32" x14ac:dyDescent="0.25">
      <c r="G431" s="169">
        <v>3.2861184776535075</v>
      </c>
      <c r="H431" s="169">
        <v>2.6772681421705338</v>
      </c>
      <c r="K431" s="167">
        <v>77.66</v>
      </c>
      <c r="L431" s="167">
        <v>90.072000000000003</v>
      </c>
      <c r="O431" s="181">
        <v>4450</v>
      </c>
      <c r="P431" s="84">
        <v>5240</v>
      </c>
      <c r="AE431" s="183">
        <f t="shared" si="23"/>
        <v>0.98284765198800261</v>
      </c>
      <c r="AF431" s="183">
        <f t="shared" si="22"/>
        <v>0.98310116636323108</v>
      </c>
    </row>
    <row r="432" spans="7:32" x14ac:dyDescent="0.25">
      <c r="G432" s="169">
        <v>4.1636584565442991</v>
      </c>
      <c r="H432" s="169">
        <v>2.5722423307423008</v>
      </c>
      <c r="K432" s="167">
        <v>203.31399999999999</v>
      </c>
      <c r="L432" s="167">
        <v>88.358999999999995</v>
      </c>
      <c r="O432" s="181">
        <v>4610</v>
      </c>
      <c r="P432" s="84">
        <v>4690</v>
      </c>
      <c r="AE432" s="183">
        <f t="shared" si="23"/>
        <v>0.95776007964574916</v>
      </c>
      <c r="AF432" s="183">
        <f t="shared" si="22"/>
        <v>0.98150850532578227</v>
      </c>
    </row>
    <row r="433" spans="7:32" x14ac:dyDescent="0.25">
      <c r="G433" s="169">
        <v>4.8405722546941385</v>
      </c>
      <c r="H433" s="169">
        <v>2.5234676318756306</v>
      </c>
      <c r="K433" s="167">
        <v>225.59899999999999</v>
      </c>
      <c r="L433" s="167">
        <v>84.256</v>
      </c>
      <c r="O433" s="181">
        <v>4880</v>
      </c>
      <c r="P433" s="84">
        <v>4480</v>
      </c>
      <c r="AE433" s="183">
        <f t="shared" si="23"/>
        <v>0.95581341190328495</v>
      </c>
      <c r="AF433" s="183">
        <f t="shared" si="22"/>
        <v>0.98154003631698128</v>
      </c>
    </row>
    <row r="434" spans="7:32" x14ac:dyDescent="0.25">
      <c r="G434" s="169">
        <v>3.7900786717163206</v>
      </c>
      <c r="H434" s="169">
        <v>2.6231531478075127</v>
      </c>
      <c r="K434" s="167">
        <v>97.536000000000001</v>
      </c>
      <c r="L434" s="167">
        <v>71.116</v>
      </c>
      <c r="O434" s="181">
        <v>3910</v>
      </c>
      <c r="P434" s="84">
        <v>4820</v>
      </c>
      <c r="AE434" s="183">
        <f t="shared" si="23"/>
        <v>0.97566185306881836</v>
      </c>
      <c r="AF434" s="183">
        <f t="shared" si="22"/>
        <v>0.98546016900846356</v>
      </c>
    </row>
    <row r="435" spans="7:32" x14ac:dyDescent="0.25">
      <c r="G435" s="169">
        <v>3.4468322882205293</v>
      </c>
      <c r="H435" s="169">
        <v>2.8178959235744383</v>
      </c>
      <c r="K435" s="167">
        <v>92.081000000000003</v>
      </c>
      <c r="L435" s="167">
        <v>67.513999999999996</v>
      </c>
      <c r="O435" s="181">
        <v>3860</v>
      </c>
      <c r="P435" s="84">
        <v>4940</v>
      </c>
      <c r="AE435" s="183">
        <f t="shared" si="23"/>
        <v>0.97670062936463087</v>
      </c>
      <c r="AF435" s="183">
        <f t="shared" si="23"/>
        <v>0.9865174615587694</v>
      </c>
    </row>
    <row r="436" spans="7:32" x14ac:dyDescent="0.25">
      <c r="G436" s="169">
        <v>3.4383176492500915</v>
      </c>
      <c r="H436" s="169">
        <v>2.8534978935501103</v>
      </c>
      <c r="K436" s="167">
        <v>94.39</v>
      </c>
      <c r="L436" s="167">
        <v>68.662000000000006</v>
      </c>
      <c r="O436" s="181">
        <v>4089.9999999999995</v>
      </c>
      <c r="P436" s="84">
        <v>5060</v>
      </c>
      <c r="AE436" s="183">
        <f t="shared" si="23"/>
        <v>0.97744235121487244</v>
      </c>
      <c r="AF436" s="183">
        <f t="shared" si="23"/>
        <v>0.98661210272776789</v>
      </c>
    </row>
    <row r="437" spans="7:32" x14ac:dyDescent="0.25">
      <c r="G437" s="169">
        <v>3.4420428037996578</v>
      </c>
      <c r="H437" s="169">
        <v>2.9289740698985351</v>
      </c>
      <c r="K437" s="167">
        <v>109.236</v>
      </c>
      <c r="L437" s="167">
        <v>71.528999999999996</v>
      </c>
      <c r="O437" s="181">
        <v>4170</v>
      </c>
      <c r="P437" s="84">
        <v>5420</v>
      </c>
      <c r="AE437" s="183">
        <f t="shared" si="23"/>
        <v>0.97447301340706616</v>
      </c>
      <c r="AF437" s="183">
        <f t="shared" si="23"/>
        <v>0.98697466588995519</v>
      </c>
    </row>
    <row r="438" spans="7:32" x14ac:dyDescent="0.25">
      <c r="G438" s="169">
        <v>3.4436392986066151</v>
      </c>
      <c r="H438" s="169">
        <v>3.0510888269150898</v>
      </c>
      <c r="K438" s="167">
        <v>119.03700000000001</v>
      </c>
      <c r="L438" s="167">
        <v>103.578</v>
      </c>
      <c r="O438" s="181">
        <v>4160</v>
      </c>
      <c r="P438" s="84">
        <v>5230</v>
      </c>
      <c r="AE438" s="183">
        <f t="shared" ref="AE438:AF493" si="24">O438/(O438+K438)</f>
        <v>0.97218135762789615</v>
      </c>
      <c r="AF438" s="183">
        <f t="shared" si="24"/>
        <v>0.98058001589177091</v>
      </c>
    </row>
    <row r="439" spans="7:32" x14ac:dyDescent="0.25">
      <c r="G439" s="169">
        <v>3.4867446583944584</v>
      </c>
      <c r="H439" s="169">
        <v>2.8193200023734653</v>
      </c>
      <c r="K439" s="167">
        <v>113.76</v>
      </c>
      <c r="L439" s="167">
        <v>90.448999999999998</v>
      </c>
      <c r="O439" s="181">
        <v>4440</v>
      </c>
      <c r="P439" s="84">
        <v>4630</v>
      </c>
      <c r="AE439" s="183">
        <f t="shared" si="24"/>
        <v>0.97501844629492984</v>
      </c>
      <c r="AF439" s="183">
        <f t="shared" si="24"/>
        <v>0.98083889901151355</v>
      </c>
    </row>
    <row r="440" spans="7:32" x14ac:dyDescent="0.25">
      <c r="G440" s="169">
        <v>4.1083133032364501</v>
      </c>
      <c r="H440" s="169">
        <v>2.6509226843885365</v>
      </c>
      <c r="K440" s="167">
        <v>127.479</v>
      </c>
      <c r="L440" s="167">
        <v>70.733000000000004</v>
      </c>
      <c r="O440" s="181">
        <v>5020</v>
      </c>
      <c r="P440" s="84">
        <v>4190</v>
      </c>
      <c r="AE440" s="183">
        <f t="shared" si="24"/>
        <v>0.975234673128341</v>
      </c>
      <c r="AF440" s="183">
        <f t="shared" si="24"/>
        <v>0.98339886587589498</v>
      </c>
    </row>
    <row r="441" spans="7:32" x14ac:dyDescent="0.25">
      <c r="G441" s="169">
        <v>4.1056524785581878</v>
      </c>
      <c r="H441" s="169">
        <v>2.7089538954488819</v>
      </c>
      <c r="K441" s="167">
        <v>160.804</v>
      </c>
      <c r="L441" s="167">
        <v>55.5</v>
      </c>
      <c r="O441" s="181">
        <v>5450</v>
      </c>
      <c r="P441" s="84">
        <v>4330</v>
      </c>
      <c r="AE441" s="183">
        <f t="shared" si="24"/>
        <v>0.97134029276374645</v>
      </c>
      <c r="AF441" s="183">
        <f t="shared" si="24"/>
        <v>0.9873446585338046</v>
      </c>
    </row>
    <row r="442" spans="7:32" x14ac:dyDescent="0.25">
      <c r="G442" s="169">
        <v>4.244547526763462</v>
      </c>
      <c r="H442" s="169">
        <v>2.6790482406693177</v>
      </c>
      <c r="K442" s="167">
        <v>229.08500000000001</v>
      </c>
      <c r="L442" s="167">
        <v>46.134999999999998</v>
      </c>
      <c r="O442" s="181">
        <v>5150</v>
      </c>
      <c r="P442" s="84">
        <v>4580</v>
      </c>
      <c r="AE442" s="183">
        <f t="shared" si="24"/>
        <v>0.95741190183832381</v>
      </c>
      <c r="AF442" s="183">
        <f t="shared" si="24"/>
        <v>0.99002731221635332</v>
      </c>
    </row>
    <row r="443" spans="7:32" x14ac:dyDescent="0.25">
      <c r="G443" s="169">
        <v>3.6618269222240949</v>
      </c>
      <c r="H443" s="169">
        <v>2.671571826974426</v>
      </c>
      <c r="K443" s="167">
        <v>148.73099999999999</v>
      </c>
      <c r="L443" s="167">
        <v>50.631999999999998</v>
      </c>
      <c r="O443" s="181">
        <v>4710</v>
      </c>
      <c r="P443" s="84">
        <v>4370</v>
      </c>
      <c r="AE443" s="183">
        <f t="shared" si="24"/>
        <v>0.9693889206873153</v>
      </c>
      <c r="AF443" s="183">
        <f t="shared" si="24"/>
        <v>0.98854643408453824</v>
      </c>
    </row>
    <row r="444" spans="7:32" x14ac:dyDescent="0.25">
      <c r="G444" s="169">
        <v>3.5500722857370932</v>
      </c>
      <c r="H444" s="169">
        <v>2.6566189995846439</v>
      </c>
      <c r="K444" s="167">
        <v>84.623999999999995</v>
      </c>
      <c r="L444" s="167">
        <v>57.356999999999999</v>
      </c>
      <c r="O444" s="181">
        <v>4520</v>
      </c>
      <c r="P444" s="84">
        <v>4120</v>
      </c>
      <c r="AE444" s="183">
        <f t="shared" si="24"/>
        <v>0.98162195219414228</v>
      </c>
      <c r="AF444" s="183">
        <f t="shared" si="24"/>
        <v>0.98626954794622534</v>
      </c>
    </row>
    <row r="445" spans="7:32" x14ac:dyDescent="0.25">
      <c r="G445" s="169">
        <v>4.2743487631599955</v>
      </c>
      <c r="H445" s="169">
        <v>2.6623153147807512</v>
      </c>
      <c r="K445" s="167">
        <v>83.441000000000003</v>
      </c>
      <c r="L445" s="167">
        <v>50.104999999999997</v>
      </c>
      <c r="O445" s="181">
        <v>4380</v>
      </c>
      <c r="P445" s="84">
        <v>4079.9999999999995</v>
      </c>
      <c r="AE445" s="183">
        <f t="shared" si="24"/>
        <v>0.98130567873530761</v>
      </c>
      <c r="AF445" s="183">
        <f t="shared" si="24"/>
        <v>0.98786834717277161</v>
      </c>
    </row>
    <row r="446" spans="7:32" x14ac:dyDescent="0.25">
      <c r="G446" s="169">
        <v>3.252592086707407</v>
      </c>
      <c r="H446" s="169">
        <v>2.7125140924464488</v>
      </c>
      <c r="K446" s="167">
        <v>75.668999999999997</v>
      </c>
      <c r="L446" s="167">
        <v>44.777000000000001</v>
      </c>
      <c r="O446" s="181">
        <v>5050</v>
      </c>
      <c r="P446" s="84">
        <v>4280</v>
      </c>
      <c r="AE446" s="183">
        <f t="shared" si="24"/>
        <v>0.98523724415290959</v>
      </c>
      <c r="AF446" s="183">
        <f t="shared" si="24"/>
        <v>0.98964640257752012</v>
      </c>
    </row>
    <row r="447" spans="7:32" x14ac:dyDescent="0.25">
      <c r="G447" s="169">
        <v>3.802850630171978</v>
      </c>
      <c r="H447" s="169">
        <v>2.669079689076129</v>
      </c>
      <c r="K447" s="167">
        <v>76.524000000000001</v>
      </c>
      <c r="L447" s="167">
        <v>42.904000000000003</v>
      </c>
      <c r="O447" s="181">
        <v>4860</v>
      </c>
      <c r="P447" s="84">
        <v>4390</v>
      </c>
      <c r="AE447" s="183">
        <f t="shared" si="24"/>
        <v>0.98449840414024115</v>
      </c>
      <c r="AF447" s="183">
        <f t="shared" si="24"/>
        <v>0.99032146872569304</v>
      </c>
    </row>
    <row r="448" spans="7:32" x14ac:dyDescent="0.25">
      <c r="G448" s="169">
        <v>3.882143205584184</v>
      </c>
      <c r="H448" s="169">
        <v>2.6377499554975374</v>
      </c>
      <c r="K448" s="167">
        <v>85.45</v>
      </c>
      <c r="L448" s="167">
        <v>47.424999999999997</v>
      </c>
      <c r="O448" s="181">
        <v>4530</v>
      </c>
      <c r="P448" s="84">
        <v>4360</v>
      </c>
      <c r="AE448" s="183">
        <f t="shared" si="24"/>
        <v>0.98148609561364553</v>
      </c>
      <c r="AF448" s="183">
        <f t="shared" si="24"/>
        <v>0.98923974883293531</v>
      </c>
    </row>
    <row r="449" spans="7:32" x14ac:dyDescent="0.25">
      <c r="G449" s="169">
        <v>3.876289391292008</v>
      </c>
      <c r="H449" s="169">
        <v>2.6633833738800217</v>
      </c>
      <c r="K449" s="167">
        <v>92.256</v>
      </c>
      <c r="L449" s="167">
        <v>51.325000000000003</v>
      </c>
      <c r="O449" s="181">
        <v>4170</v>
      </c>
      <c r="P449" s="84">
        <v>4240</v>
      </c>
      <c r="AE449" s="183">
        <f t="shared" si="24"/>
        <v>0.97835512461006557</v>
      </c>
      <c r="AF449" s="183">
        <f t="shared" si="24"/>
        <v>0.98803982452971983</v>
      </c>
    </row>
    <row r="450" spans="7:32" x14ac:dyDescent="0.25">
      <c r="G450" s="169">
        <v>3.796996815879802</v>
      </c>
      <c r="H450" s="169">
        <v>2.7000534029549637</v>
      </c>
      <c r="K450" s="167">
        <v>96.231999999999999</v>
      </c>
      <c r="L450" s="167">
        <v>57.865000000000002</v>
      </c>
      <c r="O450" s="181">
        <v>3620</v>
      </c>
      <c r="P450" s="84">
        <v>4110</v>
      </c>
      <c r="AE450" s="183">
        <f t="shared" si="24"/>
        <v>0.97410495361968785</v>
      </c>
      <c r="AF450" s="183">
        <f t="shared" si="24"/>
        <v>0.98611639292539466</v>
      </c>
    </row>
    <row r="451" spans="7:32" x14ac:dyDescent="0.25">
      <c r="G451" s="169">
        <v>3.6038209442379849</v>
      </c>
      <c r="H451" s="169">
        <v>2.6655194920785621</v>
      </c>
      <c r="K451" s="167">
        <v>121.226</v>
      </c>
      <c r="L451" s="167">
        <v>55.527000000000001</v>
      </c>
      <c r="O451" s="181">
        <v>3210</v>
      </c>
      <c r="P451" s="84">
        <v>4250</v>
      </c>
      <c r="AE451" s="183">
        <f t="shared" si="24"/>
        <v>0.96360919373227749</v>
      </c>
      <c r="AF451" s="183">
        <f t="shared" si="24"/>
        <v>0.98710332091750908</v>
      </c>
    </row>
    <row r="452" spans="7:32" x14ac:dyDescent="0.25">
      <c r="G452" s="169">
        <v>4.479232263386165</v>
      </c>
      <c r="H452" s="169">
        <v>2.6797602800688307</v>
      </c>
      <c r="K452" s="167">
        <v>160.667</v>
      </c>
      <c r="L452" s="167">
        <v>53.180999999999997</v>
      </c>
      <c r="O452" s="181">
        <v>2330</v>
      </c>
      <c r="P452" s="84">
        <v>4420</v>
      </c>
      <c r="AE452" s="183">
        <f t="shared" si="24"/>
        <v>0.93549238015358938</v>
      </c>
      <c r="AF452" s="183">
        <f t="shared" si="24"/>
        <v>0.98811114506656461</v>
      </c>
    </row>
    <row r="453" spans="7:32" x14ac:dyDescent="0.25">
      <c r="G453" s="169">
        <v>3.2839898179108982</v>
      </c>
      <c r="H453" s="169">
        <v>2.6701477481753995</v>
      </c>
      <c r="K453" s="167">
        <v>99.147999999999996</v>
      </c>
      <c r="L453" s="167">
        <v>52.533999999999999</v>
      </c>
      <c r="O453" s="181">
        <v>3140</v>
      </c>
      <c r="P453" s="84">
        <v>4210</v>
      </c>
      <c r="AE453" s="183">
        <f t="shared" si="24"/>
        <v>0.96939071632416918</v>
      </c>
      <c r="AF453" s="183">
        <f t="shared" si="24"/>
        <v>0.98767540622549876</v>
      </c>
    </row>
    <row r="454" spans="7:32" x14ac:dyDescent="0.25">
      <c r="G454" s="169">
        <v>3.3882941452987665</v>
      </c>
      <c r="H454" s="169">
        <v>2.7192784667418266</v>
      </c>
      <c r="K454" s="167">
        <v>73.960999999999999</v>
      </c>
      <c r="L454" s="167">
        <v>50.201999999999998</v>
      </c>
      <c r="O454" s="181">
        <v>3750</v>
      </c>
      <c r="P454" s="84">
        <v>3900</v>
      </c>
      <c r="AE454" s="183">
        <f t="shared" si="24"/>
        <v>0.98065853705097938</v>
      </c>
      <c r="AF454" s="183">
        <f t="shared" si="24"/>
        <v>0.98729128282553646</v>
      </c>
    </row>
    <row r="455" spans="7:32" x14ac:dyDescent="0.25">
      <c r="G455" s="169">
        <v>3.5750840377127555</v>
      </c>
      <c r="H455" s="169">
        <v>2.7288909986352583</v>
      </c>
      <c r="K455" s="167">
        <v>81.682000000000002</v>
      </c>
      <c r="L455" s="167">
        <v>63.991999999999997</v>
      </c>
      <c r="O455" s="181">
        <v>4130</v>
      </c>
      <c r="P455" s="84">
        <v>3840</v>
      </c>
      <c r="AE455" s="183">
        <f t="shared" si="24"/>
        <v>0.98060584820981267</v>
      </c>
      <c r="AF455" s="183">
        <f t="shared" si="24"/>
        <v>0.98360857296838722</v>
      </c>
    </row>
    <row r="456" spans="7:32" x14ac:dyDescent="0.25">
      <c r="G456" s="169">
        <v>3.6038209442379849</v>
      </c>
      <c r="H456" s="169">
        <v>2.9129531834094826</v>
      </c>
      <c r="K456" s="167">
        <v>101.086</v>
      </c>
      <c r="L456" s="167">
        <v>60.063000000000002</v>
      </c>
      <c r="O456" s="181">
        <v>4160</v>
      </c>
      <c r="P456" s="84">
        <v>3920</v>
      </c>
      <c r="AE456" s="183">
        <f t="shared" si="24"/>
        <v>0.97627693972851048</v>
      </c>
      <c r="AF456" s="183">
        <f t="shared" si="24"/>
        <v>0.98490903284696751</v>
      </c>
    </row>
    <row r="457" spans="7:32" x14ac:dyDescent="0.25">
      <c r="G457" s="169">
        <v>3.3957444543978998</v>
      </c>
      <c r="H457" s="169">
        <v>2.9257698926007243</v>
      </c>
      <c r="K457" s="167">
        <v>89.956000000000003</v>
      </c>
      <c r="L457" s="167">
        <v>74.697000000000003</v>
      </c>
      <c r="O457" s="181">
        <v>4190</v>
      </c>
      <c r="P457" s="84">
        <v>3620</v>
      </c>
      <c r="AE457" s="183">
        <f t="shared" si="24"/>
        <v>0.97898202691803371</v>
      </c>
      <c r="AF457" s="183">
        <f t="shared" si="24"/>
        <v>0.97978264523450764</v>
      </c>
    </row>
    <row r="458" spans="7:32" x14ac:dyDescent="0.25">
      <c r="G458" s="169">
        <v>3.4063877531109474</v>
      </c>
      <c r="H458" s="169">
        <v>2.9200735774046169</v>
      </c>
      <c r="K458" s="167">
        <v>68.572000000000003</v>
      </c>
      <c r="L458" s="167">
        <v>96.507000000000005</v>
      </c>
      <c r="O458" s="181">
        <v>3830</v>
      </c>
      <c r="P458" s="84">
        <v>3750</v>
      </c>
      <c r="AE458" s="183">
        <f t="shared" si="24"/>
        <v>0.98241099561583056</v>
      </c>
      <c r="AF458" s="183">
        <f t="shared" si="24"/>
        <v>0.97491048371938482</v>
      </c>
    </row>
    <row r="459" spans="7:32" x14ac:dyDescent="0.25">
      <c r="G459" s="169">
        <v>3.4910019778796775</v>
      </c>
      <c r="H459" s="169">
        <v>2.8823354892304045</v>
      </c>
      <c r="K459" s="167">
        <v>63.688000000000002</v>
      </c>
      <c r="L459" s="167">
        <v>89.347999999999999</v>
      </c>
      <c r="O459" s="181">
        <v>3710</v>
      </c>
      <c r="P459" s="84">
        <v>3930</v>
      </c>
      <c r="AE459" s="183">
        <f t="shared" si="24"/>
        <v>0.9831231410757858</v>
      </c>
      <c r="AF459" s="183">
        <f t="shared" si="24"/>
        <v>0.97777052397553033</v>
      </c>
    </row>
    <row r="460" spans="7:32" x14ac:dyDescent="0.25">
      <c r="G460" s="169">
        <v>3.4984522869788113</v>
      </c>
      <c r="H460" s="169">
        <v>2.82964457366641</v>
      </c>
      <c r="K460" s="167">
        <v>63.747999999999998</v>
      </c>
      <c r="L460" s="167">
        <v>61.74</v>
      </c>
      <c r="O460" s="181">
        <v>3900</v>
      </c>
      <c r="P460" s="84">
        <v>3510</v>
      </c>
      <c r="AE460" s="183">
        <f t="shared" si="24"/>
        <v>0.98391724196391894</v>
      </c>
      <c r="AF460" s="183">
        <f t="shared" si="24"/>
        <v>0.98271430731240239</v>
      </c>
    </row>
    <row r="461" spans="7:32" x14ac:dyDescent="0.25">
      <c r="G461" s="169">
        <v>3.4888733181370681</v>
      </c>
      <c r="H461" s="169">
        <v>2.9122411440099687</v>
      </c>
      <c r="K461" s="167">
        <v>61.271000000000001</v>
      </c>
      <c r="L461" s="167">
        <v>62.246000000000002</v>
      </c>
      <c r="O461" s="181">
        <v>4050.0000000000005</v>
      </c>
      <c r="P461" s="84">
        <v>3360</v>
      </c>
      <c r="AE461" s="183">
        <f t="shared" si="24"/>
        <v>0.98509682285599753</v>
      </c>
      <c r="AF461" s="183">
        <f t="shared" si="24"/>
        <v>0.98181136014184833</v>
      </c>
    </row>
    <row r="462" spans="7:32" x14ac:dyDescent="0.25">
      <c r="G462" s="169">
        <v>3.5160137298553402</v>
      </c>
      <c r="H462" s="169">
        <v>2.793686583990981</v>
      </c>
      <c r="K462" s="167">
        <v>53.475999999999999</v>
      </c>
      <c r="L462" s="167">
        <v>57.417999999999999</v>
      </c>
      <c r="O462" s="181">
        <v>4000</v>
      </c>
      <c r="P462" s="84">
        <v>3710</v>
      </c>
      <c r="AE462" s="183">
        <f t="shared" si="24"/>
        <v>0.98680737224051651</v>
      </c>
      <c r="AF462" s="183">
        <f t="shared" si="24"/>
        <v>0.98475932322880022</v>
      </c>
    </row>
    <row r="463" spans="7:32" x14ac:dyDescent="0.25">
      <c r="G463" s="169">
        <v>3.381908166070938</v>
      </c>
      <c r="H463" s="169">
        <v>2.812911647777844</v>
      </c>
      <c r="K463" s="167">
        <v>55.341999999999999</v>
      </c>
      <c r="L463" s="167">
        <v>63.148000000000003</v>
      </c>
      <c r="O463" s="181">
        <v>3650</v>
      </c>
      <c r="P463" s="84">
        <v>3620</v>
      </c>
      <c r="AE463" s="183">
        <f t="shared" si="24"/>
        <v>0.9850642666722802</v>
      </c>
      <c r="AF463" s="183">
        <f t="shared" si="24"/>
        <v>0.98285488391995102</v>
      </c>
    </row>
    <row r="464" spans="7:32" x14ac:dyDescent="0.25">
      <c r="G464" s="169">
        <v>3.4473644531561813</v>
      </c>
      <c r="H464" s="169">
        <v>2.9713404141695845</v>
      </c>
      <c r="K464" s="167">
        <v>64.358000000000004</v>
      </c>
      <c r="L464" s="167">
        <v>110.26</v>
      </c>
      <c r="O464" s="181">
        <v>3320</v>
      </c>
      <c r="P464" s="84">
        <v>2829.9999999999995</v>
      </c>
      <c r="AE464" s="183">
        <f t="shared" si="24"/>
        <v>0.98098369025971832</v>
      </c>
      <c r="AF464" s="183">
        <f t="shared" si="24"/>
        <v>0.96249991497350562</v>
      </c>
    </row>
    <row r="465" spans="7:32" x14ac:dyDescent="0.25">
      <c r="G465" s="169">
        <v>3.5660372338066644</v>
      </c>
      <c r="H465" s="169">
        <v>2.775885599003145</v>
      </c>
      <c r="K465" s="167">
        <v>71.433999999999997</v>
      </c>
      <c r="L465" s="167">
        <v>134.13</v>
      </c>
      <c r="O465" s="181">
        <v>3190</v>
      </c>
      <c r="P465" s="84">
        <v>2650</v>
      </c>
      <c r="AE465" s="183">
        <f t="shared" si="24"/>
        <v>0.97809736453351492</v>
      </c>
      <c r="AF465" s="183">
        <f t="shared" si="24"/>
        <v>0.95182337031675956</v>
      </c>
    </row>
    <row r="466" spans="7:32" x14ac:dyDescent="0.25">
      <c r="G466" s="169">
        <v>3.3531712595457086</v>
      </c>
      <c r="H466" s="169">
        <v>2.8207440811724918</v>
      </c>
      <c r="K466" s="167">
        <v>65.518000000000001</v>
      </c>
      <c r="L466" s="167">
        <v>111.657</v>
      </c>
      <c r="O466" s="181">
        <v>3290</v>
      </c>
      <c r="P466" s="84">
        <v>2960</v>
      </c>
      <c r="AE466" s="183">
        <f t="shared" si="24"/>
        <v>0.98047454968204606</v>
      </c>
      <c r="AF466" s="183">
        <f t="shared" si="24"/>
        <v>0.96364926162003106</v>
      </c>
    </row>
    <row r="467" spans="7:32" x14ac:dyDescent="0.25">
      <c r="G467" s="169">
        <v>3.57614836758406</v>
      </c>
      <c r="H467" s="169">
        <v>2.7901263869934136</v>
      </c>
      <c r="K467" s="167">
        <v>51.542999999999999</v>
      </c>
      <c r="L467" s="167">
        <v>77.457999999999998</v>
      </c>
      <c r="O467" s="181">
        <v>3469.9999999999995</v>
      </c>
      <c r="P467" s="84">
        <v>3220</v>
      </c>
      <c r="AE467" s="183">
        <f t="shared" si="24"/>
        <v>0.98536351820778556</v>
      </c>
      <c r="AF467" s="183">
        <f t="shared" si="24"/>
        <v>0.97650978420346823</v>
      </c>
    </row>
    <row r="468" spans="7:32" x14ac:dyDescent="0.25">
      <c r="G468" s="169">
        <v>3.5607155844501408</v>
      </c>
      <c r="H468" s="169">
        <v>2.8442413813564351</v>
      </c>
      <c r="K468" s="167">
        <v>46.918999999999997</v>
      </c>
      <c r="L468" s="167">
        <v>65.462000000000003</v>
      </c>
      <c r="O468" s="181">
        <v>3439.9999999999995</v>
      </c>
      <c r="P468" s="84">
        <v>3400.0000000000005</v>
      </c>
      <c r="AE468" s="183">
        <f t="shared" si="24"/>
        <v>0.98654428164233243</v>
      </c>
      <c r="AF468" s="183">
        <f t="shared" si="24"/>
        <v>0.98111016655210759</v>
      </c>
    </row>
    <row r="469" spans="7:32" x14ac:dyDescent="0.25">
      <c r="G469" s="169">
        <v>3.4047912583039905</v>
      </c>
      <c r="H469" s="169">
        <v>2.8581261496469477</v>
      </c>
      <c r="K469" s="167">
        <v>63.356999999999999</v>
      </c>
      <c r="L469" s="167">
        <v>57.197000000000003</v>
      </c>
      <c r="O469" s="181">
        <v>3130</v>
      </c>
      <c r="P469" s="84">
        <v>3620</v>
      </c>
      <c r="AE469" s="183">
        <f t="shared" si="24"/>
        <v>0.98015975038180825</v>
      </c>
      <c r="AF469" s="183">
        <f t="shared" si="24"/>
        <v>0.98444548932243769</v>
      </c>
    </row>
    <row r="470" spans="7:32" x14ac:dyDescent="0.25">
      <c r="G470" s="169">
        <v>3.4521539375770529</v>
      </c>
      <c r="H470" s="169">
        <v>2.8680947012401354</v>
      </c>
      <c r="K470" s="167">
        <v>73.277000000000001</v>
      </c>
      <c r="L470" s="167">
        <v>67.388999999999996</v>
      </c>
      <c r="O470" s="181">
        <v>3160</v>
      </c>
      <c r="P470" s="84">
        <v>3830</v>
      </c>
      <c r="AE470" s="183">
        <f t="shared" si="24"/>
        <v>0.97733661545237227</v>
      </c>
      <c r="AF470" s="183">
        <f t="shared" si="24"/>
        <v>0.98270919325733197</v>
      </c>
    </row>
    <row r="471" spans="7:32" x14ac:dyDescent="0.25">
      <c r="G471" s="169">
        <v>3.468651050582277</v>
      </c>
      <c r="H471" s="169">
        <v>2.8930160802231057</v>
      </c>
      <c r="K471" s="167">
        <v>65.793000000000006</v>
      </c>
      <c r="L471" s="167">
        <v>60.313000000000002</v>
      </c>
      <c r="O471" s="181">
        <v>3240</v>
      </c>
      <c r="P471" s="84">
        <v>3630</v>
      </c>
      <c r="AE471" s="183">
        <f t="shared" si="24"/>
        <v>0.98009766491731332</v>
      </c>
      <c r="AF471" s="183">
        <f t="shared" si="24"/>
        <v>0.983656399877192</v>
      </c>
    </row>
    <row r="472" spans="7:32" x14ac:dyDescent="0.25">
      <c r="G472" s="169">
        <v>3.4452357934135724</v>
      </c>
      <c r="H472" s="169">
        <v>2.8951521984216462</v>
      </c>
      <c r="K472" s="167">
        <v>55.643999999999998</v>
      </c>
      <c r="L472" s="167">
        <v>59.731000000000002</v>
      </c>
      <c r="O472" s="181">
        <v>3459.9999999999995</v>
      </c>
      <c r="P472" s="84">
        <v>3190</v>
      </c>
      <c r="AE472" s="183">
        <f t="shared" si="24"/>
        <v>0.98417245887240012</v>
      </c>
      <c r="AF472" s="183">
        <f t="shared" si="24"/>
        <v>0.98161970944672028</v>
      </c>
    </row>
    <row r="473" spans="7:32" x14ac:dyDescent="0.25">
      <c r="G473" s="169">
        <v>3.4361889895074813</v>
      </c>
      <c r="H473" s="169">
        <v>2.8424612828576516</v>
      </c>
      <c r="K473" s="167">
        <v>66.337999999999994</v>
      </c>
      <c r="L473" s="167">
        <v>58.969000000000001</v>
      </c>
      <c r="O473" s="181">
        <v>3750</v>
      </c>
      <c r="P473" s="84">
        <v>3220</v>
      </c>
      <c r="AE473" s="183">
        <f t="shared" si="24"/>
        <v>0.98261736774887332</v>
      </c>
      <c r="AF473" s="183">
        <f t="shared" si="24"/>
        <v>0.98201599344184098</v>
      </c>
    </row>
    <row r="474" spans="7:32" x14ac:dyDescent="0.25">
      <c r="G474" s="169">
        <v>3.410645072596167</v>
      </c>
      <c r="H474" s="169">
        <v>2.921497656203643</v>
      </c>
      <c r="K474" s="167">
        <v>79.022000000000006</v>
      </c>
      <c r="L474" s="167">
        <v>60.167000000000002</v>
      </c>
      <c r="O474" s="181">
        <v>3670</v>
      </c>
      <c r="P474" s="84">
        <v>3449.9999999999995</v>
      </c>
      <c r="AE474" s="183">
        <f t="shared" si="24"/>
        <v>0.97892196951631649</v>
      </c>
      <c r="AF474" s="183">
        <f t="shared" si="24"/>
        <v>0.982859220088389</v>
      </c>
    </row>
    <row r="475" spans="7:32" x14ac:dyDescent="0.25">
      <c r="G475" s="169">
        <v>3.4372533193787862</v>
      </c>
      <c r="H475" s="169">
        <v>2.9303981486975612</v>
      </c>
      <c r="K475" s="167">
        <v>77.936999999999998</v>
      </c>
      <c r="L475" s="167">
        <v>70.924999999999997</v>
      </c>
      <c r="O475" s="181">
        <v>3170</v>
      </c>
      <c r="P475" s="84">
        <v>3830</v>
      </c>
      <c r="AE475" s="183">
        <f t="shared" si="24"/>
        <v>0.97600415278990948</v>
      </c>
      <c r="AF475" s="183">
        <f t="shared" si="24"/>
        <v>0.98181841486314136</v>
      </c>
    </row>
    <row r="476" spans="7:32" x14ac:dyDescent="0.25">
      <c r="G476" s="169">
        <v>3.4101129076605146</v>
      </c>
      <c r="H476" s="169">
        <v>2.9229217350026704</v>
      </c>
      <c r="K476" s="167">
        <v>99.867000000000004</v>
      </c>
      <c r="L476" s="167">
        <v>68.27</v>
      </c>
      <c r="O476" s="181">
        <v>2990</v>
      </c>
      <c r="P476" s="84">
        <v>4100</v>
      </c>
      <c r="AE476" s="183">
        <f t="shared" si="24"/>
        <v>0.96767919136972558</v>
      </c>
      <c r="AF476" s="183">
        <f t="shared" si="24"/>
        <v>0.98362150244585878</v>
      </c>
    </row>
    <row r="477" spans="7:32" x14ac:dyDescent="0.25">
      <c r="G477" s="169">
        <v>3.4532182674483578</v>
      </c>
      <c r="H477" s="169">
        <v>2.9453509760873438</v>
      </c>
      <c r="K477" s="167">
        <v>99.58</v>
      </c>
      <c r="L477" s="167">
        <v>106.503</v>
      </c>
      <c r="O477" s="181">
        <v>3040</v>
      </c>
      <c r="P477" s="84">
        <v>4330</v>
      </c>
      <c r="AE477" s="183">
        <f t="shared" si="24"/>
        <v>0.96828238171984793</v>
      </c>
      <c r="AF477" s="183">
        <f t="shared" si="24"/>
        <v>0.97599393035460591</v>
      </c>
    </row>
    <row r="478" spans="7:32" x14ac:dyDescent="0.25">
      <c r="G478" s="169">
        <v>3.4047912583039905</v>
      </c>
      <c r="H478" s="169">
        <v>2.8666706224411085</v>
      </c>
      <c r="K478" s="167">
        <v>80.927000000000007</v>
      </c>
      <c r="L478" s="167">
        <v>122.108</v>
      </c>
      <c r="O478" s="181">
        <v>3070</v>
      </c>
      <c r="P478" s="84">
        <v>4140</v>
      </c>
      <c r="AE478" s="183">
        <f t="shared" si="24"/>
        <v>0.97431644719157251</v>
      </c>
      <c r="AF478" s="183">
        <f t="shared" si="24"/>
        <v>0.97135032711512703</v>
      </c>
    </row>
    <row r="479" spans="7:32" x14ac:dyDescent="0.25">
      <c r="G479" s="169">
        <v>3.4223527011805195</v>
      </c>
      <c r="H479" s="169">
        <v>2.8332047706639774</v>
      </c>
      <c r="K479" s="167">
        <v>89.210999999999999</v>
      </c>
      <c r="L479" s="167">
        <v>76.620999999999995</v>
      </c>
      <c r="O479" s="181">
        <v>3130</v>
      </c>
      <c r="P479" s="84">
        <v>3200</v>
      </c>
      <c r="AE479" s="183">
        <f t="shared" si="24"/>
        <v>0.97228793017916504</v>
      </c>
      <c r="AF479" s="183">
        <f t="shared" si="24"/>
        <v>0.97661584907134513</v>
      </c>
    </row>
    <row r="480" spans="7:32" x14ac:dyDescent="0.25">
      <c r="G480" s="169">
        <v>3.5357038324744789</v>
      </c>
      <c r="H480" s="169">
        <v>2.5864831187325699</v>
      </c>
      <c r="K480" s="167">
        <v>123.97</v>
      </c>
      <c r="L480" s="167">
        <v>72.902000000000001</v>
      </c>
      <c r="O480" s="181">
        <v>3380</v>
      </c>
      <c r="P480" s="84">
        <v>2380</v>
      </c>
      <c r="AE480" s="183">
        <f t="shared" si="24"/>
        <v>0.964620130880116</v>
      </c>
      <c r="AF480" s="183">
        <f t="shared" si="24"/>
        <v>0.9702792855156871</v>
      </c>
    </row>
    <row r="481" spans="7:32" x14ac:dyDescent="0.25">
      <c r="G481" s="169">
        <v>3.2983582711735129</v>
      </c>
      <c r="H481" s="169">
        <v>2.3034474574259778</v>
      </c>
      <c r="K481" s="167">
        <v>109.31399999999999</v>
      </c>
      <c r="L481" s="167">
        <v>73.212999999999994</v>
      </c>
      <c r="O481" s="181">
        <v>3300</v>
      </c>
      <c r="P481" s="84">
        <v>2240</v>
      </c>
      <c r="AE481" s="183">
        <f t="shared" si="24"/>
        <v>0.96793665822508579</v>
      </c>
      <c r="AF481" s="183">
        <f t="shared" si="24"/>
        <v>0.96835008276367107</v>
      </c>
    </row>
    <row r="482" spans="7:32" x14ac:dyDescent="0.25">
      <c r="G482" s="169">
        <v>3.3808438361996327</v>
      </c>
      <c r="H482" s="169">
        <v>2.4326826084376671</v>
      </c>
      <c r="K482" s="167">
        <v>57.314</v>
      </c>
      <c r="L482" s="167">
        <v>86.447999999999993</v>
      </c>
      <c r="O482" s="181">
        <v>3200</v>
      </c>
      <c r="P482" s="84">
        <v>2300</v>
      </c>
      <c r="AE482" s="183">
        <f t="shared" si="24"/>
        <v>0.98240452102560583</v>
      </c>
      <c r="AF482" s="183">
        <f t="shared" si="24"/>
        <v>0.9637754520525903</v>
      </c>
    </row>
    <row r="483" spans="7:32" x14ac:dyDescent="0.25">
      <c r="G483" s="169">
        <v>3.155738068418672</v>
      </c>
      <c r="H483" s="169">
        <v>2.4622322435174753</v>
      </c>
      <c r="K483" s="167">
        <v>47.530999999999999</v>
      </c>
      <c r="L483" s="167">
        <v>85.887</v>
      </c>
      <c r="O483" s="181">
        <v>2990</v>
      </c>
      <c r="P483" s="84">
        <v>2560</v>
      </c>
      <c r="AE483" s="183">
        <f t="shared" si="24"/>
        <v>0.98435209385517386</v>
      </c>
      <c r="AF483" s="183">
        <f t="shared" si="24"/>
        <v>0.96753943006636334</v>
      </c>
    </row>
    <row r="484" spans="7:32" x14ac:dyDescent="0.25">
      <c r="G484" s="169">
        <v>3.1988434282065157</v>
      </c>
      <c r="H484" s="169">
        <v>2.4693526375126091</v>
      </c>
      <c r="K484" s="167">
        <v>54.070999999999998</v>
      </c>
      <c r="L484" s="167">
        <v>62.787999999999997</v>
      </c>
      <c r="O484" s="181">
        <v>3110</v>
      </c>
      <c r="P484" s="84">
        <v>2839.9999999999995</v>
      </c>
      <c r="AE484" s="183">
        <f t="shared" si="24"/>
        <v>0.98291093973554955</v>
      </c>
      <c r="AF484" s="183">
        <f t="shared" si="24"/>
        <v>0.97836976038208778</v>
      </c>
    </row>
    <row r="485" spans="7:32" x14ac:dyDescent="0.25">
      <c r="G485" s="169">
        <v>3.1988434282065157</v>
      </c>
      <c r="H485" s="169">
        <v>2.4479914555272062</v>
      </c>
      <c r="K485" s="167">
        <v>55.17</v>
      </c>
      <c r="L485" s="167">
        <v>48.054000000000002</v>
      </c>
      <c r="O485" s="181">
        <v>2960</v>
      </c>
      <c r="P485" s="84">
        <v>2990</v>
      </c>
      <c r="AE485" s="183">
        <f t="shared" si="24"/>
        <v>0.98170252423578108</v>
      </c>
      <c r="AF485" s="183">
        <f t="shared" si="24"/>
        <v>0.98418263796496042</v>
      </c>
    </row>
    <row r="486" spans="7:32" x14ac:dyDescent="0.25">
      <c r="G486" s="169">
        <v>3.2611067256778452</v>
      </c>
      <c r="H486" s="169">
        <v>2.4686405981130961</v>
      </c>
      <c r="K486" s="167">
        <v>47.057000000000002</v>
      </c>
      <c r="L486" s="167">
        <v>49.817999999999998</v>
      </c>
      <c r="O486" s="181">
        <v>2859.9999999999995</v>
      </c>
      <c r="P486" s="84">
        <v>2780.0000000000005</v>
      </c>
      <c r="AE486" s="183">
        <f t="shared" si="24"/>
        <v>0.98381283889514382</v>
      </c>
      <c r="AF486" s="183">
        <f t="shared" si="24"/>
        <v>0.98239533425824555</v>
      </c>
    </row>
    <row r="487" spans="7:32" x14ac:dyDescent="0.25">
      <c r="G487" s="169">
        <v>3.3494461049961415</v>
      </c>
      <c r="H487" s="169">
        <v>2.4786091497062839</v>
      </c>
      <c r="K487" s="167">
        <v>38.201000000000001</v>
      </c>
      <c r="L487" s="167">
        <v>62.493000000000002</v>
      </c>
      <c r="O487" s="181">
        <v>2970</v>
      </c>
      <c r="P487" s="84">
        <v>2770.0000000000005</v>
      </c>
      <c r="AE487" s="183">
        <f t="shared" si="24"/>
        <v>0.98730104803502161</v>
      </c>
      <c r="AF487" s="183">
        <f t="shared" si="24"/>
        <v>0.97793710346327423</v>
      </c>
    </row>
    <row r="488" spans="7:32" x14ac:dyDescent="0.25">
      <c r="G488" s="169">
        <v>3.2637675503561074</v>
      </c>
      <c r="H488" s="169">
        <v>2.4839494452026352</v>
      </c>
      <c r="K488" s="167">
        <v>34.634</v>
      </c>
      <c r="L488" s="167">
        <v>51.131999999999998</v>
      </c>
      <c r="O488" s="181">
        <v>2680</v>
      </c>
      <c r="P488" s="84">
        <v>2960</v>
      </c>
      <c r="AE488" s="183">
        <f t="shared" si="24"/>
        <v>0.9872417423490607</v>
      </c>
      <c r="AF488" s="183">
        <f t="shared" si="24"/>
        <v>0.98301901079062626</v>
      </c>
    </row>
    <row r="489" spans="7:32" x14ac:dyDescent="0.25">
      <c r="G489" s="169">
        <v>3.3116623945648223</v>
      </c>
      <c r="H489" s="169">
        <v>2.4483474752269627</v>
      </c>
      <c r="K489" s="167">
        <v>46.076000000000001</v>
      </c>
      <c r="L489" s="167">
        <v>41.478999999999999</v>
      </c>
      <c r="O489" s="181">
        <v>2410</v>
      </c>
      <c r="P489" s="84">
        <v>2650</v>
      </c>
      <c r="AE489" s="183">
        <f t="shared" si="24"/>
        <v>0.98123999420213381</v>
      </c>
      <c r="AF489" s="183">
        <f t="shared" si="24"/>
        <v>0.9845887707093387</v>
      </c>
    </row>
    <row r="490" spans="7:32" x14ac:dyDescent="0.25">
      <c r="G490" s="169">
        <v>3.3159197140500409</v>
      </c>
      <c r="H490" s="184" t="s">
        <v>221</v>
      </c>
      <c r="K490" s="167">
        <v>42.767000000000003</v>
      </c>
      <c r="L490" s="185" t="s">
        <v>233</v>
      </c>
      <c r="O490" s="181">
        <v>2480</v>
      </c>
      <c r="P490" s="84" t="s">
        <v>243</v>
      </c>
      <c r="AE490" s="183">
        <f t="shared" si="24"/>
        <v>0.98304758227771338</v>
      </c>
      <c r="AF490" s="183" t="s">
        <v>87</v>
      </c>
    </row>
    <row r="491" spans="7:32" x14ac:dyDescent="0.25">
      <c r="G491" s="169">
        <v>3.3494461049961415</v>
      </c>
      <c r="H491" s="166">
        <v>43257</v>
      </c>
      <c r="K491" s="167">
        <v>45.098999999999997</v>
      </c>
      <c r="L491" s="166">
        <v>43257</v>
      </c>
      <c r="O491" s="181">
        <v>2420</v>
      </c>
      <c r="P491" s="166">
        <v>43257</v>
      </c>
      <c r="AE491" s="183">
        <f t="shared" si="24"/>
        <v>0.98170499440387582</v>
      </c>
      <c r="AF491" s="166">
        <v>43257</v>
      </c>
    </row>
    <row r="492" spans="7:32" x14ac:dyDescent="0.25">
      <c r="G492" s="169">
        <v>3.3340133218622223</v>
      </c>
      <c r="H492" s="184" t="s">
        <v>222</v>
      </c>
      <c r="K492" s="167">
        <v>50.780999999999999</v>
      </c>
      <c r="L492" s="185" t="s">
        <v>234</v>
      </c>
      <c r="O492" s="181">
        <v>2440</v>
      </c>
      <c r="P492" s="84" t="s">
        <v>244</v>
      </c>
      <c r="AE492" s="183">
        <f t="shared" si="24"/>
        <v>0.97961241875540239</v>
      </c>
      <c r="AF492" s="183" t="s">
        <v>87</v>
      </c>
    </row>
    <row r="493" spans="7:32" x14ac:dyDescent="0.25">
      <c r="G493" s="169">
        <v>3.3010190958517747</v>
      </c>
      <c r="H493" s="169">
        <v>1.9030024994764421</v>
      </c>
      <c r="K493" s="167">
        <v>44.45</v>
      </c>
      <c r="L493" s="167">
        <v>39.423000000000002</v>
      </c>
      <c r="O493" s="181">
        <v>2520</v>
      </c>
      <c r="P493" s="84">
        <v>3489.9999999999995</v>
      </c>
      <c r="AE493" s="183">
        <f t="shared" si="24"/>
        <v>0.98266684864200904</v>
      </c>
      <c r="AF493" s="183">
        <f t="shared" si="24"/>
        <v>0.98883018555724256</v>
      </c>
    </row>
    <row r="494" spans="7:32" x14ac:dyDescent="0.25">
      <c r="G494" s="184" t="s">
        <v>149</v>
      </c>
      <c r="H494" s="169">
        <v>1.8082043478379117</v>
      </c>
      <c r="K494" s="185" t="s">
        <v>161</v>
      </c>
      <c r="L494" s="167">
        <v>39.881999999999998</v>
      </c>
      <c r="O494" s="186" t="s">
        <v>172</v>
      </c>
      <c r="P494" s="84">
        <v>3350</v>
      </c>
      <c r="AE494" s="183" t="s">
        <v>87</v>
      </c>
      <c r="AF494" s="183">
        <f t="shared" ref="AF494:AF557" si="25">P494/(P494+L494)</f>
        <v>0.98823498871052151</v>
      </c>
    </row>
    <row r="495" spans="7:32" x14ac:dyDescent="0.25">
      <c r="G495" s="184" t="s">
        <v>142</v>
      </c>
      <c r="H495" s="169">
        <v>1.8438709791474579</v>
      </c>
      <c r="K495" s="185" t="s">
        <v>162</v>
      </c>
      <c r="L495" s="167">
        <v>45.841999999999999</v>
      </c>
      <c r="O495" s="186" t="s">
        <v>173</v>
      </c>
      <c r="P495" s="84">
        <v>3280</v>
      </c>
      <c r="AE495" s="183" t="s">
        <v>87</v>
      </c>
      <c r="AF495" s="183">
        <f t="shared" si="25"/>
        <v>0.98621642278857502</v>
      </c>
    </row>
    <row r="496" spans="7:32" x14ac:dyDescent="0.25">
      <c r="G496" s="166">
        <v>43265</v>
      </c>
      <c r="H496" s="169">
        <v>1.8419937880259025</v>
      </c>
      <c r="K496" s="166">
        <v>43265</v>
      </c>
      <c r="L496" s="167">
        <v>58.368000000000002</v>
      </c>
      <c r="O496" s="166">
        <v>43265</v>
      </c>
      <c r="P496" s="84">
        <v>3110</v>
      </c>
      <c r="AE496" s="166">
        <v>43265</v>
      </c>
      <c r="AF496" s="183">
        <f t="shared" si="25"/>
        <v>0.98157789751695512</v>
      </c>
    </row>
    <row r="497" spans="7:32" x14ac:dyDescent="0.25">
      <c r="G497" s="184" t="s">
        <v>150</v>
      </c>
      <c r="H497" s="169">
        <v>1.8035113700340242</v>
      </c>
      <c r="K497" s="185" t="s">
        <v>163</v>
      </c>
      <c r="L497" s="167">
        <v>63.457999999999998</v>
      </c>
      <c r="O497" s="186" t="s">
        <v>174</v>
      </c>
      <c r="P497" s="84">
        <v>3280</v>
      </c>
      <c r="AE497" s="183" t="s">
        <v>87</v>
      </c>
      <c r="AF497" s="183">
        <f t="shared" si="25"/>
        <v>0.98102024909539765</v>
      </c>
    </row>
    <row r="498" spans="7:32" x14ac:dyDescent="0.25">
      <c r="G498" s="169">
        <v>2.8167395030135114</v>
      </c>
      <c r="H498" s="169">
        <v>1.8100815389594667</v>
      </c>
      <c r="K498" s="167">
        <v>229.78200000000001</v>
      </c>
      <c r="L498" s="167">
        <v>53.527000000000001</v>
      </c>
      <c r="O498" s="181">
        <v>5130</v>
      </c>
      <c r="P498" s="84">
        <v>3620</v>
      </c>
      <c r="AE498" s="183">
        <f t="shared" ref="AE498:AF561" si="26">O498/(O498+K498)</f>
        <v>0.95712848022550168</v>
      </c>
      <c r="AF498" s="183">
        <f t="shared" si="25"/>
        <v>0.98542898963312364</v>
      </c>
    </row>
    <row r="499" spans="7:32" x14ac:dyDescent="0.25">
      <c r="G499" s="169">
        <v>2.7429823884731852</v>
      </c>
      <c r="H499" s="169">
        <v>1.9184893262292715</v>
      </c>
      <c r="K499" s="167">
        <v>160.44200000000001</v>
      </c>
      <c r="L499" s="167">
        <v>44.683999999999997</v>
      </c>
      <c r="O499" s="181">
        <v>5030</v>
      </c>
      <c r="P499" s="84">
        <v>3970</v>
      </c>
      <c r="AE499" s="183">
        <f t="shared" si="26"/>
        <v>0.96908895234741088</v>
      </c>
      <c r="AF499" s="183">
        <f t="shared" si="25"/>
        <v>0.98886985874853406</v>
      </c>
    </row>
    <row r="500" spans="7:32" x14ac:dyDescent="0.25">
      <c r="G500" s="169">
        <v>2.4730984011779014</v>
      </c>
      <c r="H500" s="169">
        <v>1.9527480641976511</v>
      </c>
      <c r="K500" s="167">
        <v>104.167</v>
      </c>
      <c r="L500" s="167">
        <v>42.57</v>
      </c>
      <c r="O500" s="181">
        <v>4820</v>
      </c>
      <c r="P500" s="84">
        <v>4140</v>
      </c>
      <c r="AE500" s="183">
        <f t="shared" si="26"/>
        <v>0.97884576213601193</v>
      </c>
      <c r="AF500" s="183">
        <f t="shared" si="25"/>
        <v>0.98982204721020817</v>
      </c>
    </row>
    <row r="501" spans="7:32" x14ac:dyDescent="0.25">
      <c r="G501" s="169">
        <v>2.8413252078602866</v>
      </c>
      <c r="H501" s="169">
        <v>1.95321736197804</v>
      </c>
      <c r="K501" s="167">
        <v>138.77000000000001</v>
      </c>
      <c r="L501" s="167">
        <v>43.069000000000003</v>
      </c>
      <c r="O501" s="181">
        <v>4750</v>
      </c>
      <c r="P501" s="84">
        <v>3860</v>
      </c>
      <c r="AE501" s="183">
        <f t="shared" si="26"/>
        <v>0.97161453698987676</v>
      </c>
      <c r="AF501" s="183">
        <f t="shared" si="25"/>
        <v>0.98896535008732878</v>
      </c>
    </row>
    <row r="502" spans="7:32" x14ac:dyDescent="0.25">
      <c r="G502" s="169">
        <v>3.3347156028535281</v>
      </c>
      <c r="H502" s="169">
        <v>1.8541955303160107</v>
      </c>
      <c r="K502" s="167">
        <v>215.58500000000001</v>
      </c>
      <c r="L502" s="167">
        <v>62.186</v>
      </c>
      <c r="O502" s="181">
        <v>4860</v>
      </c>
      <c r="P502" s="84">
        <v>3310</v>
      </c>
      <c r="AE502" s="183">
        <f t="shared" si="26"/>
        <v>0.9575250931666005</v>
      </c>
      <c r="AF502" s="183">
        <f t="shared" si="25"/>
        <v>0.9815591429417001</v>
      </c>
    </row>
    <row r="503" spans="7:32" x14ac:dyDescent="0.25">
      <c r="G503" s="169">
        <v>2.9128472583236329</v>
      </c>
      <c r="H503" s="169">
        <v>1.8518490414140669</v>
      </c>
      <c r="K503" s="167">
        <v>172.14500000000001</v>
      </c>
      <c r="L503" s="167">
        <v>72.650000000000006</v>
      </c>
      <c r="O503" s="181">
        <v>4590</v>
      </c>
      <c r="P503" s="84">
        <v>3260</v>
      </c>
      <c r="AE503" s="183">
        <f t="shared" si="26"/>
        <v>0.96385137369819684</v>
      </c>
      <c r="AF503" s="183">
        <f t="shared" si="25"/>
        <v>0.97820053110887728</v>
      </c>
    </row>
    <row r="504" spans="7:32" x14ac:dyDescent="0.25">
      <c r="G504" s="169">
        <v>2.6468746331630637</v>
      </c>
      <c r="H504" s="169">
        <v>1.9518094686368739</v>
      </c>
      <c r="K504" s="167">
        <v>115.283</v>
      </c>
      <c r="L504" s="167">
        <v>59.552</v>
      </c>
      <c r="O504" s="181">
        <v>3820</v>
      </c>
      <c r="P504" s="84">
        <v>3510</v>
      </c>
      <c r="AE504" s="183">
        <f t="shared" si="26"/>
        <v>0.97070528345737783</v>
      </c>
      <c r="AF504" s="183">
        <f t="shared" si="25"/>
        <v>0.98331667391314093</v>
      </c>
    </row>
    <row r="505" spans="7:32" x14ac:dyDescent="0.25">
      <c r="G505" s="169">
        <v>2.4663932089469625</v>
      </c>
      <c r="H505" s="169">
        <v>1.9452392997114309</v>
      </c>
      <c r="K505" s="167">
        <v>99.358000000000004</v>
      </c>
      <c r="L505" s="167">
        <v>53.107999999999997</v>
      </c>
      <c r="O505" s="181">
        <v>3550</v>
      </c>
      <c r="P505" s="84">
        <v>3550</v>
      </c>
      <c r="AE505" s="183">
        <f t="shared" si="26"/>
        <v>0.9727738413167466</v>
      </c>
      <c r="AF505" s="183">
        <f t="shared" si="25"/>
        <v>0.98526050287696065</v>
      </c>
    </row>
    <row r="506" spans="7:32" x14ac:dyDescent="0.25">
      <c r="G506" s="169">
        <v>2.2792065924999232</v>
      </c>
      <c r="H506" s="169">
        <v>1.9733971665347569</v>
      </c>
      <c r="K506" s="167">
        <v>65.408000000000001</v>
      </c>
      <c r="L506" s="167">
        <v>52.683</v>
      </c>
      <c r="O506" s="181">
        <v>4069.9999999999995</v>
      </c>
      <c r="P506" s="84">
        <v>3540</v>
      </c>
      <c r="AE506" s="183">
        <f t="shared" si="26"/>
        <v>0.98418342277231174</v>
      </c>
      <c r="AF506" s="183">
        <f t="shared" si="25"/>
        <v>0.98533602881189353</v>
      </c>
    </row>
    <row r="507" spans="7:32" x14ac:dyDescent="0.25">
      <c r="G507" s="169">
        <v>2.370285453636841</v>
      </c>
      <c r="H507" s="169">
        <v>1.9438314063702651</v>
      </c>
      <c r="K507" s="167">
        <v>67.775000000000006</v>
      </c>
      <c r="L507" s="167">
        <v>48.204000000000001</v>
      </c>
      <c r="O507" s="181">
        <v>4720</v>
      </c>
      <c r="P507" s="84">
        <v>3570</v>
      </c>
      <c r="AE507" s="183">
        <f t="shared" si="26"/>
        <v>0.98584415516602186</v>
      </c>
      <c r="AF507" s="183">
        <f t="shared" si="25"/>
        <v>0.98667736810859752</v>
      </c>
    </row>
    <row r="508" spans="7:32" x14ac:dyDescent="0.25">
      <c r="G508" s="169">
        <v>2.5233873429099418</v>
      </c>
      <c r="H508" s="169">
        <v>1.9255287929351026</v>
      </c>
      <c r="K508" s="167">
        <v>85.078000000000003</v>
      </c>
      <c r="L508" s="167">
        <v>45.401000000000003</v>
      </c>
      <c r="O508" s="181">
        <v>4820</v>
      </c>
      <c r="P508" s="84">
        <v>3650</v>
      </c>
      <c r="AE508" s="183">
        <f t="shared" si="26"/>
        <v>0.98265511781871762</v>
      </c>
      <c r="AF508" s="183">
        <f t="shared" si="25"/>
        <v>0.98771418852784854</v>
      </c>
    </row>
    <row r="509" spans="7:32" x14ac:dyDescent="0.25">
      <c r="G509" s="169">
        <v>2.5289750031023908</v>
      </c>
      <c r="H509" s="169">
        <v>2.0015550333580827</v>
      </c>
      <c r="K509" s="167">
        <v>104.867</v>
      </c>
      <c r="L509" s="167">
        <v>48.09</v>
      </c>
      <c r="O509" s="181">
        <v>4970</v>
      </c>
      <c r="P509" s="84">
        <v>3980</v>
      </c>
      <c r="AE509" s="183">
        <f t="shared" si="26"/>
        <v>0.97933601018509442</v>
      </c>
      <c r="AF509" s="183">
        <f t="shared" si="25"/>
        <v>0.98806133924515094</v>
      </c>
    </row>
    <row r="510" spans="7:32" x14ac:dyDescent="0.25">
      <c r="G510" s="169">
        <v>2.3574338351942083</v>
      </c>
      <c r="H510" s="169">
        <v>2.0635023403693999</v>
      </c>
      <c r="K510" s="167">
        <v>119.849</v>
      </c>
      <c r="L510" s="167">
        <v>41.869</v>
      </c>
      <c r="O510" s="181">
        <v>4720</v>
      </c>
      <c r="P510" s="84">
        <v>4450</v>
      </c>
      <c r="AE510" s="183">
        <f t="shared" si="26"/>
        <v>0.97523703735385125</v>
      </c>
      <c r="AF510" s="183">
        <f t="shared" si="25"/>
        <v>0.99067893565017151</v>
      </c>
    </row>
    <row r="511" spans="7:32" x14ac:dyDescent="0.25">
      <c r="G511" s="169">
        <v>2.1210758090536177</v>
      </c>
      <c r="H511" s="169">
        <v>2.1620548742510408</v>
      </c>
      <c r="K511" s="167">
        <v>66.759</v>
      </c>
      <c r="L511" s="167">
        <v>44.948</v>
      </c>
      <c r="O511" s="181">
        <v>4610</v>
      </c>
      <c r="P511" s="84">
        <v>4600</v>
      </c>
      <c r="AE511" s="183">
        <f t="shared" si="26"/>
        <v>0.98572537092460821</v>
      </c>
      <c r="AF511" s="183">
        <f t="shared" si="25"/>
        <v>0.99032325012034572</v>
      </c>
    </row>
    <row r="512" spans="7:32" x14ac:dyDescent="0.25">
      <c r="G512" s="169">
        <v>2.0774920595525161</v>
      </c>
      <c r="H512" s="169">
        <v>2.1798881899058133</v>
      </c>
      <c r="K512" s="167">
        <v>47.295999999999999</v>
      </c>
      <c r="L512" s="167">
        <v>53.005000000000003</v>
      </c>
      <c r="O512" s="181">
        <v>4410</v>
      </c>
      <c r="P512" s="84">
        <v>4500</v>
      </c>
      <c r="AE512" s="183">
        <f t="shared" si="26"/>
        <v>0.98938908252895919</v>
      </c>
      <c r="AF512" s="183">
        <f t="shared" si="25"/>
        <v>0.98835823813064116</v>
      </c>
    </row>
    <row r="513" spans="7:32" x14ac:dyDescent="0.25">
      <c r="G513" s="169">
        <v>2.2825591886153922</v>
      </c>
      <c r="H513" s="169">
        <v>2.1526689186432653</v>
      </c>
      <c r="K513" s="167">
        <v>54.015000000000001</v>
      </c>
      <c r="L513" s="167">
        <v>56.423999999999999</v>
      </c>
      <c r="O513" s="181">
        <v>4720</v>
      </c>
      <c r="P513" s="84">
        <v>4370</v>
      </c>
      <c r="AE513" s="183">
        <f t="shared" si="26"/>
        <v>0.98868562415493033</v>
      </c>
      <c r="AF513" s="183">
        <f t="shared" si="25"/>
        <v>0.98725291567188322</v>
      </c>
    </row>
    <row r="514" spans="7:32" x14ac:dyDescent="0.25">
      <c r="G514" s="169">
        <v>3.3101298980067528</v>
      </c>
      <c r="H514" s="169">
        <v>2.3901335955199805</v>
      </c>
      <c r="K514" s="167">
        <v>121.822</v>
      </c>
      <c r="L514" s="167">
        <v>78.759</v>
      </c>
      <c r="O514" s="181">
        <v>5060</v>
      </c>
      <c r="P514" s="84">
        <v>4640</v>
      </c>
      <c r="AE514" s="183">
        <f t="shared" si="26"/>
        <v>0.97649050855085329</v>
      </c>
      <c r="AF514" s="183">
        <f t="shared" si="25"/>
        <v>0.98330938282713742</v>
      </c>
    </row>
    <row r="515" spans="7:32" x14ac:dyDescent="0.25">
      <c r="G515" s="169">
        <v>3.3000721096603449</v>
      </c>
      <c r="H515" s="169">
        <v>2.3497739864065466</v>
      </c>
      <c r="K515" s="167">
        <v>162.19999999999999</v>
      </c>
      <c r="L515" s="167">
        <v>73.748000000000005</v>
      </c>
      <c r="O515" s="181">
        <v>5070</v>
      </c>
      <c r="P515" s="84">
        <v>4950</v>
      </c>
      <c r="AE515" s="183">
        <f t="shared" si="26"/>
        <v>0.96899965597645354</v>
      </c>
      <c r="AF515" s="183">
        <f t="shared" si="25"/>
        <v>0.98532012354122867</v>
      </c>
    </row>
    <row r="516" spans="7:32" x14ac:dyDescent="0.25">
      <c r="G516" s="169">
        <v>2.2540621216339027</v>
      </c>
      <c r="H516" s="169">
        <v>2.4046818267120318</v>
      </c>
      <c r="K516" s="167">
        <v>81.501999999999995</v>
      </c>
      <c r="L516" s="167">
        <v>95.382999999999996</v>
      </c>
      <c r="O516" s="181">
        <v>4870</v>
      </c>
      <c r="P516" s="84">
        <v>5260</v>
      </c>
      <c r="AE516" s="183">
        <f t="shared" si="26"/>
        <v>0.98353994404122214</v>
      </c>
      <c r="AF516" s="183">
        <f t="shared" si="25"/>
        <v>0.98218932240700618</v>
      </c>
    </row>
    <row r="517" spans="7:32" x14ac:dyDescent="0.25">
      <c r="G517" s="169">
        <v>2.2914994449233106</v>
      </c>
      <c r="H517" s="169">
        <v>2.3488353908457689</v>
      </c>
      <c r="K517" s="167">
        <v>75.025000000000006</v>
      </c>
      <c r="L517" s="167">
        <v>75.265000000000001</v>
      </c>
      <c r="O517" s="181">
        <v>5190</v>
      </c>
      <c r="P517" s="84">
        <v>5050</v>
      </c>
      <c r="AE517" s="183">
        <f t="shared" si="26"/>
        <v>0.98575030507927319</v>
      </c>
      <c r="AF517" s="183">
        <f t="shared" si="25"/>
        <v>0.98531490566829216</v>
      </c>
    </row>
    <row r="518" spans="7:32" x14ac:dyDescent="0.25">
      <c r="G518" s="169">
        <v>2.5395915574680439</v>
      </c>
      <c r="H518" s="169">
        <v>2.0545856825420135</v>
      </c>
      <c r="K518" s="167">
        <v>110.336</v>
      </c>
      <c r="L518" s="167">
        <v>59.747</v>
      </c>
      <c r="O518" s="181">
        <v>5410</v>
      </c>
      <c r="P518" s="84">
        <v>4310</v>
      </c>
      <c r="AE518" s="183">
        <f t="shared" si="26"/>
        <v>0.98001281081441416</v>
      </c>
      <c r="AF518" s="183">
        <f t="shared" si="25"/>
        <v>0.98632712603269701</v>
      </c>
    </row>
    <row r="519" spans="7:32" x14ac:dyDescent="0.25">
      <c r="G519" s="169">
        <v>2.6027321176427169</v>
      </c>
      <c r="H519" s="169">
        <v>1.9626033175858155</v>
      </c>
      <c r="K519" s="167">
        <v>106.56699999999999</v>
      </c>
      <c r="L519" s="167">
        <v>62.045000000000002</v>
      </c>
      <c r="O519" s="181">
        <v>5010</v>
      </c>
      <c r="P519" s="84">
        <v>4060.0000000000005</v>
      </c>
      <c r="AE519" s="183">
        <f t="shared" si="26"/>
        <v>0.9791721675881504</v>
      </c>
      <c r="AF519" s="183">
        <f t="shared" si="25"/>
        <v>0.98494800517704206</v>
      </c>
    </row>
    <row r="520" spans="7:32" x14ac:dyDescent="0.25">
      <c r="G520" s="169">
        <v>2.3294955342319632</v>
      </c>
      <c r="H520" s="169">
        <v>1.9715199754132018</v>
      </c>
      <c r="K520" s="167">
        <v>69.296999999999997</v>
      </c>
      <c r="L520" s="167">
        <v>73.855999999999995</v>
      </c>
      <c r="O520" s="181">
        <v>4540</v>
      </c>
      <c r="P520" s="84">
        <v>3910</v>
      </c>
      <c r="AE520" s="183">
        <f t="shared" si="26"/>
        <v>0.98496582016737055</v>
      </c>
      <c r="AF520" s="183">
        <f t="shared" si="25"/>
        <v>0.98146117731162974</v>
      </c>
    </row>
    <row r="521" spans="7:32" x14ac:dyDescent="0.25">
      <c r="G521" s="169">
        <v>2.1132530847841893</v>
      </c>
      <c r="H521" s="169">
        <v>2.0301821979617976</v>
      </c>
      <c r="K521" s="167">
        <v>65.611000000000004</v>
      </c>
      <c r="L521" s="167">
        <v>82.334000000000003</v>
      </c>
      <c r="O521" s="181">
        <v>4960</v>
      </c>
      <c r="P521" s="84">
        <v>4060.0000000000005</v>
      </c>
      <c r="AE521" s="183">
        <f t="shared" si="26"/>
        <v>0.98694467200107616</v>
      </c>
      <c r="AF521" s="183">
        <f t="shared" si="25"/>
        <v>0.9801237659734825</v>
      </c>
    </row>
    <row r="522" spans="7:32" x14ac:dyDescent="0.25">
      <c r="G522" s="169">
        <v>2.3836958380987183</v>
      </c>
      <c r="H522" s="169">
        <v>2.2770328304462879</v>
      </c>
      <c r="K522" s="167">
        <v>88.656999999999996</v>
      </c>
      <c r="L522" s="167">
        <v>81.495000000000005</v>
      </c>
      <c r="O522" s="181">
        <v>4990</v>
      </c>
      <c r="P522" s="84">
        <v>4390</v>
      </c>
      <c r="AE522" s="183">
        <f t="shared" si="26"/>
        <v>0.98254321959525914</v>
      </c>
      <c r="AF522" s="183">
        <f t="shared" si="25"/>
        <v>0.98177455191160901</v>
      </c>
    </row>
    <row r="523" spans="7:32" x14ac:dyDescent="0.25">
      <c r="G523" s="169">
        <v>2.3104974895776373</v>
      </c>
      <c r="H523" s="169">
        <v>2.4797694715742344</v>
      </c>
      <c r="K523" s="167">
        <v>68.442999999999998</v>
      </c>
      <c r="L523" s="167">
        <v>79.055999999999997</v>
      </c>
      <c r="O523" s="181">
        <v>4310</v>
      </c>
      <c r="P523" s="84">
        <v>4540</v>
      </c>
      <c r="AE523" s="183">
        <f t="shared" si="26"/>
        <v>0.98436818750409671</v>
      </c>
      <c r="AF523" s="183">
        <f t="shared" si="25"/>
        <v>0.98288481455951182</v>
      </c>
    </row>
    <row r="524" spans="7:32" x14ac:dyDescent="0.25">
      <c r="G524" s="169">
        <v>2.2613260798840864</v>
      </c>
      <c r="H524" s="169">
        <v>2.3647915153789869</v>
      </c>
      <c r="K524" s="167">
        <v>50.677999999999997</v>
      </c>
      <c r="L524" s="167">
        <v>82.221999999999994</v>
      </c>
      <c r="O524" s="181">
        <v>4210</v>
      </c>
      <c r="P524" s="84">
        <v>4270</v>
      </c>
      <c r="AE524" s="183">
        <f t="shared" si="26"/>
        <v>0.98810564891315422</v>
      </c>
      <c r="AF524" s="183">
        <f t="shared" si="25"/>
        <v>0.98110804090416348</v>
      </c>
    </row>
    <row r="525" spans="7:32" x14ac:dyDescent="0.25">
      <c r="G525" s="169">
        <v>2.4384549079847178</v>
      </c>
      <c r="H525" s="169">
        <v>2.077111976000674</v>
      </c>
      <c r="K525" s="167">
        <v>51.850999999999999</v>
      </c>
      <c r="L525" s="167">
        <v>97.620999999999995</v>
      </c>
      <c r="O525" s="181">
        <v>4630</v>
      </c>
      <c r="P525" s="84">
        <v>4120</v>
      </c>
      <c r="AE525" s="183">
        <f t="shared" si="26"/>
        <v>0.98892510675798961</v>
      </c>
      <c r="AF525" s="183">
        <f t="shared" si="25"/>
        <v>0.97685401319843579</v>
      </c>
    </row>
    <row r="526" spans="7:32" x14ac:dyDescent="0.25">
      <c r="G526" s="169">
        <v>2.9491670495745508</v>
      </c>
      <c r="H526" s="169">
        <v>2.4445721380450767</v>
      </c>
      <c r="K526" s="167">
        <v>65.123999999999995</v>
      </c>
      <c r="L526" s="167">
        <v>109.42700000000001</v>
      </c>
      <c r="O526" s="181">
        <v>4860</v>
      </c>
      <c r="P526" s="84">
        <v>4430</v>
      </c>
      <c r="AE526" s="183">
        <f t="shared" si="26"/>
        <v>0.98677718571146644</v>
      </c>
      <c r="AF526" s="183">
        <f t="shared" si="25"/>
        <v>0.97589409412245209</v>
      </c>
    </row>
    <row r="527" spans="7:32" x14ac:dyDescent="0.25">
      <c r="G527" s="169">
        <v>2.6915759147026552</v>
      </c>
      <c r="H527" s="169">
        <v>2.6177430190085316</v>
      </c>
      <c r="K527" s="167">
        <v>61.369</v>
      </c>
      <c r="L527" s="167">
        <v>95.954999999999998</v>
      </c>
      <c r="O527" s="181">
        <v>4730</v>
      </c>
      <c r="P527" s="84">
        <v>4270</v>
      </c>
      <c r="AE527" s="183">
        <f t="shared" si="26"/>
        <v>0.98719176085164806</v>
      </c>
      <c r="AF527" s="183">
        <f t="shared" si="25"/>
        <v>0.97802199060686612</v>
      </c>
    </row>
    <row r="528" spans="7:32" x14ac:dyDescent="0.25">
      <c r="G528" s="169">
        <v>2.6463158671438181</v>
      </c>
      <c r="H528" s="169">
        <v>2.099638269459335</v>
      </c>
      <c r="K528" s="167">
        <v>71.194999999999993</v>
      </c>
      <c r="L528" s="167">
        <v>74.442999999999998</v>
      </c>
      <c r="O528" s="181">
        <v>5150</v>
      </c>
      <c r="P528" s="84">
        <v>4000</v>
      </c>
      <c r="AE528" s="183">
        <f t="shared" si="26"/>
        <v>0.98636423270917872</v>
      </c>
      <c r="AF528" s="183">
        <f t="shared" si="25"/>
        <v>0.98172928176931173</v>
      </c>
    </row>
    <row r="529" spans="7:32" x14ac:dyDescent="0.25">
      <c r="G529" s="169">
        <v>3.2743688727750802</v>
      </c>
      <c r="H529" s="169">
        <v>2.0517698958596808</v>
      </c>
      <c r="K529" s="167">
        <v>168.16</v>
      </c>
      <c r="L529" s="167">
        <v>70.712999999999994</v>
      </c>
      <c r="O529" s="181">
        <v>5659.9999999999991</v>
      </c>
      <c r="P529" s="84">
        <v>3730</v>
      </c>
      <c r="AE529" s="183">
        <f t="shared" si="26"/>
        <v>0.97114698292428492</v>
      </c>
      <c r="AF529" s="183">
        <f t="shared" si="25"/>
        <v>0.981394806711267</v>
      </c>
    </row>
    <row r="530" spans="7:32" x14ac:dyDescent="0.25">
      <c r="G530" s="169">
        <v>4.127045818142788</v>
      </c>
      <c r="H530" s="169">
        <v>2.1062084383847774</v>
      </c>
      <c r="K530" s="167">
        <v>287.41800000000001</v>
      </c>
      <c r="L530" s="167">
        <v>62.027000000000001</v>
      </c>
      <c r="O530" s="181">
        <v>5980</v>
      </c>
      <c r="P530" s="84">
        <v>4050.0000000000005</v>
      </c>
      <c r="AE530" s="183">
        <f t="shared" si="26"/>
        <v>0.95414092374244075</v>
      </c>
      <c r="AF530" s="183">
        <f t="shared" si="25"/>
        <v>0.98491571188613314</v>
      </c>
    </row>
    <row r="531" spans="7:32" x14ac:dyDescent="0.25">
      <c r="G531" s="169">
        <v>3.3039834717950591</v>
      </c>
      <c r="H531" s="169">
        <v>2.3535283686496564</v>
      </c>
      <c r="K531" s="167">
        <v>201.316</v>
      </c>
      <c r="L531" s="167">
        <v>53.277999999999999</v>
      </c>
      <c r="O531" s="181">
        <v>5600.0000000000009</v>
      </c>
      <c r="P531" s="84">
        <v>4690</v>
      </c>
      <c r="AE531" s="183">
        <f t="shared" si="26"/>
        <v>0.96529821854213771</v>
      </c>
      <c r="AF531" s="183">
        <f t="shared" si="25"/>
        <v>0.9887676834459207</v>
      </c>
    </row>
    <row r="532" spans="7:32" x14ac:dyDescent="0.25">
      <c r="G532" s="169">
        <v>2.9854868408254691</v>
      </c>
      <c r="H532" s="169">
        <v>2.4680370270645153</v>
      </c>
      <c r="K532" s="167">
        <v>137.048</v>
      </c>
      <c r="L532" s="167">
        <v>48.648000000000003</v>
      </c>
      <c r="O532" s="181">
        <v>5170</v>
      </c>
      <c r="P532" s="84">
        <v>4580</v>
      </c>
      <c r="AE532" s="183">
        <f t="shared" si="26"/>
        <v>0.97417622753741817</v>
      </c>
      <c r="AF532" s="183">
        <f t="shared" si="25"/>
        <v>0.9894898035020161</v>
      </c>
    </row>
    <row r="533" spans="7:32" x14ac:dyDescent="0.25">
      <c r="G533" s="169">
        <v>2.8837914253228982</v>
      </c>
      <c r="H533" s="169">
        <v>2.4013967422493105</v>
      </c>
      <c r="K533" s="167">
        <v>102.364</v>
      </c>
      <c r="L533" s="167">
        <v>48.731000000000002</v>
      </c>
      <c r="O533" s="181">
        <v>5060</v>
      </c>
      <c r="P533" s="84">
        <v>4620</v>
      </c>
      <c r="AE533" s="183">
        <f t="shared" si="26"/>
        <v>0.98017109990694196</v>
      </c>
      <c r="AF533" s="183">
        <f t="shared" si="25"/>
        <v>0.98956226006595804</v>
      </c>
    </row>
    <row r="534" spans="7:32" x14ac:dyDescent="0.25">
      <c r="G534" s="169">
        <v>3.0240416961533669</v>
      </c>
      <c r="H534" s="169">
        <v>2.3694844931828749</v>
      </c>
      <c r="K534" s="167">
        <v>103.65</v>
      </c>
      <c r="L534" s="167">
        <v>48.768000000000001</v>
      </c>
      <c r="O534" s="181">
        <v>4910</v>
      </c>
      <c r="P534" s="84">
        <v>5180</v>
      </c>
      <c r="AE534" s="183">
        <f t="shared" si="26"/>
        <v>0.97932643882201598</v>
      </c>
      <c r="AF534" s="183">
        <f t="shared" si="25"/>
        <v>0.99067313753450148</v>
      </c>
    </row>
    <row r="535" spans="7:32" x14ac:dyDescent="0.25">
      <c r="G535" s="169">
        <v>2.7021924690683083</v>
      </c>
      <c r="H535" s="169">
        <v>2.4539580936528522</v>
      </c>
      <c r="K535" s="167">
        <v>83.486000000000004</v>
      </c>
      <c r="L535" s="167">
        <v>68.481999999999999</v>
      </c>
      <c r="O535" s="181">
        <v>4340</v>
      </c>
      <c r="P535" s="84">
        <v>5570.0000000000009</v>
      </c>
      <c r="AE535" s="183">
        <f t="shared" si="26"/>
        <v>0.98112664988653753</v>
      </c>
      <c r="AF535" s="183">
        <f t="shared" si="25"/>
        <v>0.98785453247877708</v>
      </c>
    </row>
    <row r="536" spans="7:32" x14ac:dyDescent="0.25">
      <c r="G536" s="169">
        <v>2.6653139117981448</v>
      </c>
      <c r="H536" s="169">
        <v>2.5304536318562212</v>
      </c>
      <c r="K536" s="167">
        <v>74.593000000000004</v>
      </c>
      <c r="L536" s="167">
        <v>84.331999999999994</v>
      </c>
      <c r="O536" s="181">
        <v>4260</v>
      </c>
      <c r="P536" s="84">
        <v>5300</v>
      </c>
      <c r="AE536" s="183">
        <f t="shared" si="26"/>
        <v>0.98279123322535711</v>
      </c>
      <c r="AF536" s="183">
        <f t="shared" si="25"/>
        <v>0.9843375185631198</v>
      </c>
    </row>
    <row r="537" spans="7:32" x14ac:dyDescent="0.25">
      <c r="G537" s="169">
        <v>2.7323658341075321</v>
      </c>
      <c r="H537" s="169">
        <v>2.3995195511277556</v>
      </c>
      <c r="K537" s="167">
        <v>67.680999999999997</v>
      </c>
      <c r="L537" s="167">
        <v>68.007999999999996</v>
      </c>
      <c r="O537" s="181">
        <v>4960</v>
      </c>
      <c r="P537" s="84">
        <v>4680</v>
      </c>
      <c r="AE537" s="183">
        <f t="shared" si="26"/>
        <v>0.98653832651673812</v>
      </c>
      <c r="AF537" s="183">
        <f t="shared" si="25"/>
        <v>0.98567651950038837</v>
      </c>
    </row>
    <row r="538" spans="7:32" x14ac:dyDescent="0.25">
      <c r="G538" s="169">
        <v>3.4045613552591396</v>
      </c>
      <c r="H538" s="169">
        <v>2.3356950529948839</v>
      </c>
      <c r="K538" s="167">
        <v>154.71700000000001</v>
      </c>
      <c r="L538" s="167">
        <v>52.005000000000003</v>
      </c>
      <c r="O538" s="181">
        <v>5719.9999999999991</v>
      </c>
      <c r="P538" s="84">
        <v>4490</v>
      </c>
      <c r="AE538" s="183">
        <f t="shared" si="26"/>
        <v>0.9736639228749232</v>
      </c>
      <c r="AF538" s="183">
        <f t="shared" si="25"/>
        <v>0.98855021075494187</v>
      </c>
    </row>
    <row r="539" spans="7:32" x14ac:dyDescent="0.25">
      <c r="G539" s="169">
        <v>4.7802432946400693</v>
      </c>
      <c r="H539" s="169">
        <v>2.2981512305637826</v>
      </c>
      <c r="K539" s="167">
        <v>318.14999999999998</v>
      </c>
      <c r="L539" s="167">
        <v>48.014000000000003</v>
      </c>
      <c r="O539" s="181">
        <v>6090</v>
      </c>
      <c r="P539" s="84">
        <v>4290</v>
      </c>
      <c r="AE539" s="183">
        <f t="shared" si="26"/>
        <v>0.9503522857611012</v>
      </c>
      <c r="AF539" s="183">
        <f t="shared" si="25"/>
        <v>0.98893180151101401</v>
      </c>
    </row>
    <row r="540" spans="7:32" x14ac:dyDescent="0.25">
      <c r="G540" s="169">
        <v>3.6666226182849955</v>
      </c>
      <c r="H540" s="169">
        <v>2.205699567827196</v>
      </c>
      <c r="K540" s="167">
        <v>250.77799999999999</v>
      </c>
      <c r="L540" s="167">
        <v>66.575000000000003</v>
      </c>
      <c r="O540" s="181">
        <v>5960</v>
      </c>
      <c r="P540" s="84">
        <v>4079.9999999999995</v>
      </c>
      <c r="AE540" s="183">
        <f t="shared" si="26"/>
        <v>0.95962212785580159</v>
      </c>
      <c r="AF540" s="183">
        <f t="shared" si="25"/>
        <v>0.98394458076846547</v>
      </c>
    </row>
    <row r="541" spans="7:32" x14ac:dyDescent="0.25">
      <c r="G541" s="169">
        <v>4.1197818598926048</v>
      </c>
      <c r="H541" s="169">
        <v>1.9583796375623164</v>
      </c>
      <c r="K541" s="167">
        <v>302.80099999999999</v>
      </c>
      <c r="L541" s="167">
        <v>59.459000000000003</v>
      </c>
      <c r="O541" s="181">
        <v>5900</v>
      </c>
      <c r="P541" s="84">
        <v>4290</v>
      </c>
      <c r="AE541" s="183">
        <f t="shared" si="26"/>
        <v>0.95118318321029482</v>
      </c>
      <c r="AF541" s="183">
        <f t="shared" si="25"/>
        <v>0.98632956420557139</v>
      </c>
    </row>
    <row r="542" spans="7:32" x14ac:dyDescent="0.25">
      <c r="G542" s="169">
        <v>4.0840208346609312</v>
      </c>
      <c r="H542" s="169">
        <v>2.3108222706342789</v>
      </c>
      <c r="K542" s="167">
        <v>252.245</v>
      </c>
      <c r="L542" s="167">
        <v>48.451000000000001</v>
      </c>
      <c r="O542" s="181">
        <v>5659.9999999999991</v>
      </c>
      <c r="P542" s="84">
        <v>4190</v>
      </c>
      <c r="AE542" s="183">
        <f t="shared" si="26"/>
        <v>0.95733515779538902</v>
      </c>
      <c r="AF542" s="183">
        <f t="shared" si="25"/>
        <v>0.98856870115992845</v>
      </c>
    </row>
    <row r="543" spans="7:32" x14ac:dyDescent="0.25">
      <c r="G543" s="169">
        <v>3.3442146251806912</v>
      </c>
      <c r="H543" s="169">
        <v>2.5750369209931536</v>
      </c>
      <c r="K543" s="167">
        <v>118.02200000000001</v>
      </c>
      <c r="L543" s="167">
        <v>51.265000000000001</v>
      </c>
      <c r="O543" s="181">
        <v>5130</v>
      </c>
      <c r="P543" s="84">
        <v>3990</v>
      </c>
      <c r="AE543" s="183">
        <f t="shared" si="26"/>
        <v>0.97751114610418932</v>
      </c>
      <c r="AF543" s="183">
        <f t="shared" si="25"/>
        <v>0.98731461559684908</v>
      </c>
    </row>
    <row r="544" spans="7:32" x14ac:dyDescent="0.25">
      <c r="G544" s="169">
        <v>2.9514021136515307</v>
      </c>
      <c r="H544" s="169">
        <v>2.3981116577865897</v>
      </c>
      <c r="K544" s="167">
        <v>92.688000000000002</v>
      </c>
      <c r="L544" s="167">
        <v>61.246000000000002</v>
      </c>
      <c r="O544" s="181">
        <v>4270</v>
      </c>
      <c r="P544" s="84">
        <v>3710</v>
      </c>
      <c r="AE544" s="183">
        <f t="shared" si="26"/>
        <v>0.97875438261915593</v>
      </c>
      <c r="AF544" s="183">
        <f t="shared" si="25"/>
        <v>0.98375974412700729</v>
      </c>
    </row>
    <row r="545" spans="7:32" x14ac:dyDescent="0.25">
      <c r="G545" s="169">
        <v>2.4043701808107794</v>
      </c>
      <c r="H545" s="169">
        <v>2.5032343605936727</v>
      </c>
      <c r="K545" s="167">
        <v>80.808000000000007</v>
      </c>
      <c r="L545" s="167">
        <v>58.749000000000002</v>
      </c>
      <c r="O545" s="181">
        <v>4270</v>
      </c>
      <c r="P545" s="84">
        <v>3690</v>
      </c>
      <c r="AE545" s="183">
        <f t="shared" si="26"/>
        <v>0.98142689817615492</v>
      </c>
      <c r="AF545" s="183">
        <f t="shared" si="25"/>
        <v>0.98432837194488088</v>
      </c>
    </row>
    <row r="546" spans="7:32" x14ac:dyDescent="0.25">
      <c r="G546" s="169">
        <v>2.7938300962244709</v>
      </c>
      <c r="H546" s="169">
        <v>2.5060501472760053</v>
      </c>
      <c r="K546" s="167">
        <v>72.748999999999995</v>
      </c>
      <c r="L546" s="167">
        <v>44.765999999999998</v>
      </c>
      <c r="O546" s="181">
        <v>4830</v>
      </c>
      <c r="P546" s="84">
        <v>4069.9999999999995</v>
      </c>
      <c r="AE546" s="183">
        <f t="shared" si="26"/>
        <v>0.98516158995698133</v>
      </c>
      <c r="AF546" s="183">
        <f t="shared" si="25"/>
        <v>0.98912064501359254</v>
      </c>
    </row>
    <row r="547" spans="7:32" x14ac:dyDescent="0.25">
      <c r="G547" s="169">
        <v>3.2944844494678955</v>
      </c>
      <c r="H547" s="169">
        <v>2.4807080671350117</v>
      </c>
      <c r="K547" s="167">
        <v>65.125</v>
      </c>
      <c r="L547" s="167">
        <v>37.606000000000002</v>
      </c>
      <c r="O547" s="181">
        <v>4870</v>
      </c>
      <c r="P547" s="84">
        <v>4510</v>
      </c>
      <c r="AE547" s="183">
        <f t="shared" si="26"/>
        <v>0.98680377903295258</v>
      </c>
      <c r="AF547" s="183">
        <f t="shared" si="25"/>
        <v>0.99173059407521236</v>
      </c>
    </row>
    <row r="548" spans="7:32" x14ac:dyDescent="0.25">
      <c r="G548" s="169">
        <v>3.4470275727217516</v>
      </c>
      <c r="H548" s="169">
        <v>2.525291356271945</v>
      </c>
      <c r="K548" s="167">
        <v>69.715999999999994</v>
      </c>
      <c r="L548" s="167">
        <v>38.534999999999997</v>
      </c>
      <c r="O548" s="181">
        <v>4550</v>
      </c>
      <c r="P548" s="84">
        <v>4720</v>
      </c>
      <c r="AE548" s="183">
        <f t="shared" si="26"/>
        <v>0.98490902903988031</v>
      </c>
      <c r="AF548" s="183">
        <f t="shared" si="25"/>
        <v>0.99190191939325867</v>
      </c>
    </row>
    <row r="549" spans="7:32" x14ac:dyDescent="0.25">
      <c r="G549" s="169">
        <v>3.6627112561502808</v>
      </c>
      <c r="H549" s="169">
        <v>2.4731993026487915</v>
      </c>
      <c r="K549" s="167">
        <v>109.18600000000001</v>
      </c>
      <c r="L549" s="167">
        <v>41.554000000000002</v>
      </c>
      <c r="O549" s="181">
        <v>4040.0000000000005</v>
      </c>
      <c r="P549" s="84">
        <v>4570</v>
      </c>
      <c r="AE549" s="183">
        <f t="shared" si="26"/>
        <v>0.97368495892929352</v>
      </c>
      <c r="AF549" s="183">
        <f t="shared" si="25"/>
        <v>0.9909891546320394</v>
      </c>
    </row>
    <row r="550" spans="7:32" x14ac:dyDescent="0.25">
      <c r="G550" s="169">
        <v>4.1158704977578893</v>
      </c>
      <c r="H550" s="169">
        <v>2.5609579875814905</v>
      </c>
      <c r="K550" s="167">
        <v>172.34899999999999</v>
      </c>
      <c r="L550" s="167">
        <v>46.012999999999998</v>
      </c>
      <c r="O550" s="181">
        <v>3770</v>
      </c>
      <c r="P550" s="84">
        <v>4670</v>
      </c>
      <c r="AE550" s="183">
        <f t="shared" si="26"/>
        <v>0.95628266295043896</v>
      </c>
      <c r="AF550" s="183">
        <f t="shared" si="25"/>
        <v>0.99024324148385512</v>
      </c>
    </row>
    <row r="551" spans="7:32" x14ac:dyDescent="0.25">
      <c r="G551" s="169">
        <v>4.1281633501812776</v>
      </c>
      <c r="H551" s="169">
        <v>3.0072601767312066</v>
      </c>
      <c r="K551" s="167">
        <v>161.91</v>
      </c>
      <c r="L551" s="167">
        <v>40.167000000000002</v>
      </c>
      <c r="O551" s="181">
        <v>4150</v>
      </c>
      <c r="P551" s="84">
        <v>4650</v>
      </c>
      <c r="AE551" s="183">
        <f t="shared" si="26"/>
        <v>0.96245051496900447</v>
      </c>
      <c r="AF551" s="183">
        <f t="shared" si="25"/>
        <v>0.99143591262315389</v>
      </c>
    </row>
    <row r="552" spans="7:32" x14ac:dyDescent="0.25">
      <c r="G552" s="169">
        <v>4.0683753861220735</v>
      </c>
      <c r="H552" s="169">
        <v>2.3793397465710391</v>
      </c>
      <c r="K552" s="167">
        <v>209.876</v>
      </c>
      <c r="L552" s="167">
        <v>34.909999999999997</v>
      </c>
      <c r="O552" s="181">
        <v>4380</v>
      </c>
      <c r="P552" s="84">
        <v>4410</v>
      </c>
      <c r="AE552" s="183">
        <f t="shared" si="26"/>
        <v>0.95427414596821347</v>
      </c>
      <c r="AF552" s="183">
        <f t="shared" si="25"/>
        <v>0.99214607269888477</v>
      </c>
    </row>
    <row r="553" spans="7:32" x14ac:dyDescent="0.25">
      <c r="G553" s="169">
        <v>3.4917288542613436</v>
      </c>
      <c r="H553" s="169">
        <v>2.2798486171286205</v>
      </c>
      <c r="K553" s="167">
        <v>237.25700000000001</v>
      </c>
      <c r="L553" s="167">
        <v>37.222999999999999</v>
      </c>
      <c r="O553" s="181">
        <v>4020.0000000000005</v>
      </c>
      <c r="P553" s="84">
        <v>4570</v>
      </c>
      <c r="AE553" s="183">
        <f t="shared" si="26"/>
        <v>0.94426998417055863</v>
      </c>
      <c r="AF553" s="183">
        <f t="shared" si="25"/>
        <v>0.99192072968901224</v>
      </c>
    </row>
    <row r="554" spans="7:32" x14ac:dyDescent="0.25">
      <c r="G554" s="169">
        <v>3.5431353280318736</v>
      </c>
      <c r="H554" s="169">
        <v>2.4642826448214055</v>
      </c>
      <c r="K554" s="167">
        <v>209.20599999999999</v>
      </c>
      <c r="L554" s="167">
        <v>61.499000000000002</v>
      </c>
      <c r="O554" s="181">
        <v>4430</v>
      </c>
      <c r="P554" s="84">
        <v>5120</v>
      </c>
      <c r="AE554" s="183">
        <f t="shared" si="26"/>
        <v>0.95490478327541395</v>
      </c>
      <c r="AF554" s="183">
        <f t="shared" si="25"/>
        <v>0.98813104084358605</v>
      </c>
    </row>
    <row r="555" spans="7:32" x14ac:dyDescent="0.25">
      <c r="G555" s="169">
        <v>3.367682797988977</v>
      </c>
      <c r="H555" s="169">
        <v>3.0166461323389813</v>
      </c>
      <c r="K555" s="167">
        <v>238.655</v>
      </c>
      <c r="L555" s="167">
        <v>161.71</v>
      </c>
      <c r="O555" s="181">
        <v>4140</v>
      </c>
      <c r="P555" s="84">
        <v>5420</v>
      </c>
      <c r="AE555" s="183">
        <f t="shared" si="26"/>
        <v>0.945495820063467</v>
      </c>
      <c r="AF555" s="183">
        <f t="shared" si="25"/>
        <v>0.97102859159648203</v>
      </c>
    </row>
    <row r="556" spans="7:32" x14ac:dyDescent="0.25">
      <c r="G556" s="169">
        <v>3.2123458446388957</v>
      </c>
      <c r="H556" s="169">
        <v>3.6792945982479179</v>
      </c>
      <c r="K556" s="167">
        <v>213.58</v>
      </c>
      <c r="L556" s="167">
        <v>184.39599999999999</v>
      </c>
      <c r="O556" s="181">
        <v>4490</v>
      </c>
      <c r="P556" s="84">
        <v>4840</v>
      </c>
      <c r="AE556" s="183">
        <f t="shared" si="26"/>
        <v>0.95459203415270921</v>
      </c>
      <c r="AF556" s="183">
        <f t="shared" si="25"/>
        <v>0.9632998672875307</v>
      </c>
    </row>
    <row r="557" spans="7:32" x14ac:dyDescent="0.25">
      <c r="G557" s="169">
        <v>3.4017675251629154</v>
      </c>
      <c r="H557" s="169">
        <v>3.0199312168017025</v>
      </c>
      <c r="K557" s="167">
        <v>236.69499999999999</v>
      </c>
      <c r="L557" s="167">
        <v>86.67</v>
      </c>
      <c r="O557" s="181">
        <v>4440</v>
      </c>
      <c r="P557" s="84">
        <v>4040.0000000000005</v>
      </c>
      <c r="AE557" s="183">
        <f t="shared" si="26"/>
        <v>0.94938840356277243</v>
      </c>
      <c r="AF557" s="183">
        <f t="shared" si="25"/>
        <v>0.97899759370145911</v>
      </c>
    </row>
    <row r="558" spans="7:32" x14ac:dyDescent="0.25">
      <c r="G558" s="169">
        <v>3.3989736950666911</v>
      </c>
      <c r="H558" s="169">
        <v>2.4323703957549689</v>
      </c>
      <c r="K558" s="167">
        <v>307.74400000000003</v>
      </c>
      <c r="L558" s="167">
        <v>77.245000000000005</v>
      </c>
      <c r="O558" s="181">
        <v>4220</v>
      </c>
      <c r="P558" s="84">
        <v>3360</v>
      </c>
      <c r="AE558" s="183">
        <f t="shared" si="26"/>
        <v>0.93203149294659771</v>
      </c>
      <c r="AF558" s="183">
        <f t="shared" si="26"/>
        <v>0.97752706018919222</v>
      </c>
    </row>
    <row r="559" spans="7:32" x14ac:dyDescent="0.25">
      <c r="G559" s="169">
        <v>3.2296675912354882</v>
      </c>
      <c r="H559" s="169">
        <v>2.3920107866415354</v>
      </c>
      <c r="K559" s="167">
        <v>256.61</v>
      </c>
      <c r="L559" s="167">
        <v>108.949</v>
      </c>
      <c r="O559" s="181">
        <v>4190</v>
      </c>
      <c r="P559" s="84">
        <v>3030</v>
      </c>
      <c r="AE559" s="183">
        <f t="shared" si="26"/>
        <v>0.94229086877418988</v>
      </c>
      <c r="AF559" s="183">
        <f t="shared" si="26"/>
        <v>0.96529124875874062</v>
      </c>
    </row>
    <row r="560" spans="7:32" x14ac:dyDescent="0.25">
      <c r="G560" s="169">
        <v>3.1519991145604478</v>
      </c>
      <c r="H560" s="169">
        <v>2.410313400076697</v>
      </c>
      <c r="K560" s="167">
        <v>154.40799999999999</v>
      </c>
      <c r="L560" s="167">
        <v>105.613</v>
      </c>
      <c r="O560" s="181">
        <v>3830</v>
      </c>
      <c r="P560" s="84">
        <v>3330</v>
      </c>
      <c r="AE560" s="183">
        <f t="shared" si="26"/>
        <v>0.96124694057435889</v>
      </c>
      <c r="AF560" s="183">
        <f t="shared" si="26"/>
        <v>0.96925934323801899</v>
      </c>
    </row>
    <row r="561" spans="7:32" x14ac:dyDescent="0.25">
      <c r="G561" s="169">
        <v>2.8284735894176545</v>
      </c>
      <c r="H561" s="169">
        <v>2.8143787889914238</v>
      </c>
      <c r="K561" s="167">
        <v>61.378</v>
      </c>
      <c r="L561" s="167">
        <v>88.356999999999999</v>
      </c>
      <c r="O561" s="181">
        <v>3960</v>
      </c>
      <c r="P561" s="84">
        <v>3940</v>
      </c>
      <c r="AE561" s="183">
        <f t="shared" si="26"/>
        <v>0.98473707271487532</v>
      </c>
      <c r="AF561" s="183">
        <f t="shared" si="26"/>
        <v>0.97806624388056973</v>
      </c>
    </row>
    <row r="562" spans="7:32" x14ac:dyDescent="0.25">
      <c r="G562" s="169">
        <v>2.8580881884376335</v>
      </c>
      <c r="H562" s="169">
        <v>2.9326418296493926</v>
      </c>
      <c r="K562" s="167">
        <v>44.067999999999998</v>
      </c>
      <c r="L562" s="167">
        <v>71.281000000000006</v>
      </c>
      <c r="O562" s="181">
        <v>3930</v>
      </c>
      <c r="P562" s="84">
        <v>4089.9999999999995</v>
      </c>
      <c r="AE562" s="183">
        <f t="shared" ref="AE562:AF616" si="27">O562/(O562+K562)</f>
        <v>0.98891111073086813</v>
      </c>
      <c r="AF562" s="183">
        <f t="shared" si="27"/>
        <v>0.98287041898876804</v>
      </c>
    </row>
    <row r="563" spans="7:32" x14ac:dyDescent="0.25">
      <c r="G563" s="169">
        <v>2.9128472583236329</v>
      </c>
      <c r="H563" s="169">
        <v>2.6477780769534123</v>
      </c>
      <c r="K563" s="167">
        <v>52.393999999999998</v>
      </c>
      <c r="L563" s="167">
        <v>66.331000000000003</v>
      </c>
      <c r="O563" s="181">
        <v>3560</v>
      </c>
      <c r="P563" s="84">
        <v>3930</v>
      </c>
      <c r="AE563" s="183">
        <f t="shared" si="27"/>
        <v>0.98549604500505761</v>
      </c>
      <c r="AF563" s="183">
        <f t="shared" si="27"/>
        <v>0.98340202550789713</v>
      </c>
    </row>
    <row r="564" spans="7:32" x14ac:dyDescent="0.25">
      <c r="G564" s="169">
        <v>2.8424427398987762</v>
      </c>
      <c r="H564" s="169">
        <v>2.6332298457613605</v>
      </c>
      <c r="K564" s="167">
        <v>51.720999999999997</v>
      </c>
      <c r="L564" s="167">
        <v>54.133000000000003</v>
      </c>
      <c r="O564" s="181">
        <v>3640</v>
      </c>
      <c r="P564" s="84">
        <v>4590</v>
      </c>
      <c r="AE564" s="183">
        <f t="shared" si="27"/>
        <v>0.98599000303652418</v>
      </c>
      <c r="AF564" s="183">
        <f t="shared" si="27"/>
        <v>0.98834378774251297</v>
      </c>
    </row>
    <row r="565" spans="7:32" x14ac:dyDescent="0.25">
      <c r="G565" s="169">
        <v>2.9636949660749186</v>
      </c>
      <c r="H565" s="169">
        <v>2.961738292033496</v>
      </c>
      <c r="K565" s="167">
        <v>81.652000000000001</v>
      </c>
      <c r="L565" s="167">
        <v>128.279</v>
      </c>
      <c r="O565" s="181">
        <v>3920</v>
      </c>
      <c r="P565" s="84">
        <v>5280</v>
      </c>
      <c r="AE565" s="183">
        <f t="shared" si="27"/>
        <v>0.97959542708861236</v>
      </c>
      <c r="AF565" s="183">
        <f t="shared" si="27"/>
        <v>0.97628099437917304</v>
      </c>
    </row>
    <row r="566" spans="7:32" x14ac:dyDescent="0.25">
      <c r="G566" s="169">
        <v>3.1978179281385293</v>
      </c>
      <c r="H566" s="169">
        <v>3.8299391857527114</v>
      </c>
      <c r="K566" s="167">
        <v>143.81800000000001</v>
      </c>
      <c r="L566" s="167">
        <v>237.78899999999999</v>
      </c>
      <c r="O566" s="181">
        <v>3290</v>
      </c>
      <c r="P566" s="84">
        <v>5820</v>
      </c>
      <c r="AE566" s="183">
        <f t="shared" si="27"/>
        <v>0.95811717452701328</v>
      </c>
      <c r="AF566" s="183">
        <f t="shared" si="27"/>
        <v>0.96074656941666348</v>
      </c>
    </row>
    <row r="567" spans="7:32" x14ac:dyDescent="0.25">
      <c r="G567" s="169">
        <v>2.9458144534590818</v>
      </c>
      <c r="H567" s="169">
        <v>4.4930569494420363</v>
      </c>
      <c r="K567" s="167">
        <v>126.562</v>
      </c>
      <c r="L567" s="167">
        <v>188.679</v>
      </c>
      <c r="O567" s="181">
        <v>3340</v>
      </c>
      <c r="P567" s="84">
        <v>5550.0000000000009</v>
      </c>
      <c r="AE567" s="183">
        <f t="shared" si="27"/>
        <v>0.9634906284670518</v>
      </c>
      <c r="AF567" s="183">
        <f t="shared" si="27"/>
        <v>0.96712152744560198</v>
      </c>
    </row>
    <row r="568" spans="7:32" x14ac:dyDescent="0.25">
      <c r="G568" s="169">
        <v>2.7709206894354295</v>
      </c>
      <c r="H568" s="169">
        <v>3.6863340649537499</v>
      </c>
      <c r="K568" s="167">
        <v>65.206000000000003</v>
      </c>
      <c r="L568" s="167">
        <v>80.153999999999996</v>
      </c>
      <c r="O568" s="181">
        <v>3130</v>
      </c>
      <c r="P568" s="84">
        <v>4740</v>
      </c>
      <c r="AE568" s="183">
        <f t="shared" si="27"/>
        <v>0.97959255209210294</v>
      </c>
      <c r="AF568" s="183">
        <f t="shared" si="27"/>
        <v>0.98337107071682761</v>
      </c>
    </row>
    <row r="569" spans="7:32" x14ac:dyDescent="0.25">
      <c r="G569" s="169">
        <v>2.6463158671438181</v>
      </c>
      <c r="H569" s="169">
        <v>3.4667027037318068</v>
      </c>
      <c r="K569" s="167">
        <v>46.209000000000003</v>
      </c>
      <c r="L569" s="167">
        <v>57.814</v>
      </c>
      <c r="O569" s="181">
        <v>2960</v>
      </c>
      <c r="P569" s="84">
        <v>4560</v>
      </c>
      <c r="AE569" s="183">
        <f t="shared" si="27"/>
        <v>0.9846288132328791</v>
      </c>
      <c r="AF569" s="183">
        <f t="shared" si="27"/>
        <v>0.98748022332644836</v>
      </c>
    </row>
    <row r="570" spans="7:32" x14ac:dyDescent="0.25">
      <c r="G570" s="169">
        <v>2.6161425021045943</v>
      </c>
      <c r="H570" s="169">
        <v>3.3287291562975105</v>
      </c>
      <c r="K570" s="167">
        <v>43.334000000000003</v>
      </c>
      <c r="L570" s="167">
        <v>47.966000000000001</v>
      </c>
      <c r="O570" s="181">
        <v>2940</v>
      </c>
      <c r="P570" s="84">
        <v>4630</v>
      </c>
      <c r="AE570" s="183">
        <f t="shared" si="27"/>
        <v>0.98547464011739894</v>
      </c>
      <c r="AF570" s="183">
        <f t="shared" si="27"/>
        <v>0.98974639832782019</v>
      </c>
    </row>
    <row r="571" spans="7:32" x14ac:dyDescent="0.25">
      <c r="G571" s="169">
        <v>2.4535415905043299</v>
      </c>
      <c r="H571" s="169">
        <v>3.3545405342188923</v>
      </c>
      <c r="K571" s="167">
        <v>43.838999999999999</v>
      </c>
      <c r="L571" s="167">
        <v>48.061999999999998</v>
      </c>
      <c r="O571" s="181">
        <v>2890</v>
      </c>
      <c r="P571" s="84">
        <v>4720</v>
      </c>
      <c r="AE571" s="183">
        <f t="shared" si="27"/>
        <v>0.98505746225338198</v>
      </c>
      <c r="AF571" s="183">
        <f t="shared" si="27"/>
        <v>0.98992001362398396</v>
      </c>
    </row>
    <row r="572" spans="7:32" x14ac:dyDescent="0.25">
      <c r="G572" s="169">
        <v>2.3289367682127184</v>
      </c>
      <c r="H572" s="169">
        <v>3.4718649793160838</v>
      </c>
      <c r="K572" s="167">
        <v>42.497</v>
      </c>
      <c r="L572" s="167">
        <v>49.738999999999997</v>
      </c>
      <c r="O572" s="181">
        <v>2900</v>
      </c>
      <c r="P572" s="84">
        <v>4570</v>
      </c>
      <c r="AE572" s="183">
        <f t="shared" si="27"/>
        <v>0.98555750439167833</v>
      </c>
      <c r="AF572" s="183">
        <f t="shared" si="27"/>
        <v>0.98923337443955173</v>
      </c>
    </row>
    <row r="573" spans="7:32" x14ac:dyDescent="0.25">
      <c r="G573" s="169">
        <v>2.2121546701905359</v>
      </c>
      <c r="H573" s="169">
        <v>3.5408517530332317</v>
      </c>
      <c r="K573" s="167">
        <v>47.984999999999999</v>
      </c>
      <c r="L573" s="167">
        <v>54.906999999999996</v>
      </c>
      <c r="O573" s="181">
        <v>2670</v>
      </c>
      <c r="P573" s="84">
        <v>4970</v>
      </c>
      <c r="AE573" s="183">
        <f t="shared" si="27"/>
        <v>0.98234537718199322</v>
      </c>
      <c r="AF573" s="183">
        <f t="shared" si="27"/>
        <v>0.98907303160038584</v>
      </c>
    </row>
    <row r="574" spans="7:32" x14ac:dyDescent="0.25">
      <c r="G574" s="169">
        <v>2.2965283390965152</v>
      </c>
      <c r="H574" s="169">
        <v>3.7801936210315019</v>
      </c>
      <c r="K574" s="167">
        <v>61.127000000000002</v>
      </c>
      <c r="L574" s="167">
        <v>78.409000000000006</v>
      </c>
      <c r="O574" s="181">
        <v>2560</v>
      </c>
      <c r="P574" s="84">
        <v>5190</v>
      </c>
      <c r="AE574" s="183">
        <f t="shared" si="27"/>
        <v>0.97667911551023667</v>
      </c>
      <c r="AF574" s="183">
        <f t="shared" si="27"/>
        <v>0.98511713877946838</v>
      </c>
    </row>
    <row r="575" spans="7:32" x14ac:dyDescent="0.25">
      <c r="G575" s="169">
        <v>2.3579926012134531</v>
      </c>
      <c r="H575" s="169">
        <v>3.9801144754771163</v>
      </c>
      <c r="K575" s="167">
        <v>50.398000000000003</v>
      </c>
      <c r="L575" s="167">
        <v>84.694000000000003</v>
      </c>
      <c r="O575" s="181">
        <v>2620</v>
      </c>
      <c r="P575" s="84">
        <v>4870</v>
      </c>
      <c r="AE575" s="183">
        <f t="shared" si="27"/>
        <v>0.98112715782441418</v>
      </c>
      <c r="AF575" s="183">
        <f t="shared" si="27"/>
        <v>0.98290631066217204</v>
      </c>
    </row>
    <row r="576" spans="7:32" x14ac:dyDescent="0.25">
      <c r="G576" s="169">
        <v>2.4820386574858198</v>
      </c>
      <c r="H576" s="169">
        <v>4.1903598810912834</v>
      </c>
      <c r="K576" s="167">
        <v>36.859000000000002</v>
      </c>
      <c r="L576" s="167">
        <v>81.164000000000001</v>
      </c>
      <c r="O576" s="181">
        <v>2490</v>
      </c>
      <c r="P576" s="84">
        <v>4740</v>
      </c>
      <c r="AE576" s="183">
        <f t="shared" si="27"/>
        <v>0.98541311565069523</v>
      </c>
      <c r="AF576" s="183">
        <f t="shared" si="27"/>
        <v>0.98316506138351656</v>
      </c>
    </row>
    <row r="577" spans="7:32" x14ac:dyDescent="0.25">
      <c r="G577" s="169">
        <v>2.5977032234695128</v>
      </c>
      <c r="H577" s="169">
        <v>4.5179297318026412</v>
      </c>
      <c r="K577" s="167">
        <v>36.664999999999999</v>
      </c>
      <c r="L577" s="167">
        <v>114.925</v>
      </c>
      <c r="O577" s="181">
        <v>2350</v>
      </c>
      <c r="P577" s="84">
        <v>4820</v>
      </c>
      <c r="AE577" s="183">
        <f t="shared" si="27"/>
        <v>0.98463755910444073</v>
      </c>
      <c r="AF577" s="183">
        <f t="shared" si="27"/>
        <v>0.97671190544942421</v>
      </c>
    </row>
    <row r="578" spans="7:32" x14ac:dyDescent="0.25">
      <c r="G578" s="169">
        <v>2.6329054826819407</v>
      </c>
      <c r="H578" s="169">
        <v>4.6498024080918832</v>
      </c>
      <c r="K578" s="167">
        <v>47.122999999999998</v>
      </c>
      <c r="L578" s="167">
        <v>149.173</v>
      </c>
      <c r="O578" s="181">
        <v>2260</v>
      </c>
      <c r="P578" s="84">
        <v>5110</v>
      </c>
      <c r="AE578" s="183">
        <f t="shared" si="27"/>
        <v>0.97957499448447261</v>
      </c>
      <c r="AF578" s="183">
        <f t="shared" si="27"/>
        <v>0.97163565450309397</v>
      </c>
    </row>
    <row r="579" spans="7:32" x14ac:dyDescent="0.25">
      <c r="G579" s="169">
        <v>2.7575103049735521</v>
      </c>
      <c r="H579" s="169">
        <v>4.6535567903349939</v>
      </c>
      <c r="K579" s="167">
        <v>56.218000000000004</v>
      </c>
      <c r="L579" s="167">
        <v>96.98</v>
      </c>
      <c r="O579" s="181">
        <v>2100</v>
      </c>
      <c r="P579" s="84">
        <v>4990</v>
      </c>
      <c r="AE579" s="183">
        <f t="shared" si="27"/>
        <v>0.97392749712691395</v>
      </c>
      <c r="AF579" s="183">
        <f t="shared" si="27"/>
        <v>0.98093564354489315</v>
      </c>
    </row>
    <row r="580" spans="7:32" x14ac:dyDescent="0.25">
      <c r="G580" s="169">
        <v>2.9396680272473876</v>
      </c>
      <c r="H580" s="169">
        <v>4.1992765389186699</v>
      </c>
      <c r="K580" s="167">
        <v>60.825000000000003</v>
      </c>
      <c r="L580" s="167">
        <v>64.358000000000004</v>
      </c>
      <c r="O580" s="181">
        <v>1970</v>
      </c>
      <c r="P580" s="84">
        <v>4580</v>
      </c>
      <c r="AE580" s="183">
        <f t="shared" si="27"/>
        <v>0.97004911796929816</v>
      </c>
      <c r="AF580" s="183">
        <f t="shared" si="27"/>
        <v>0.98614275643694993</v>
      </c>
    </row>
    <row r="581" spans="7:32" x14ac:dyDescent="0.25">
      <c r="G581" s="169">
        <v>2.8184158010712457</v>
      </c>
      <c r="H581" s="169">
        <v>3.9951320044495566</v>
      </c>
      <c r="K581" s="167">
        <v>46.771000000000001</v>
      </c>
      <c r="L581" s="167">
        <v>55.59</v>
      </c>
      <c r="O581" s="181">
        <v>2160</v>
      </c>
      <c r="P581" s="84">
        <v>4110</v>
      </c>
      <c r="AE581" s="183">
        <f t="shared" si="27"/>
        <v>0.97880568486716557</v>
      </c>
      <c r="AF581" s="183">
        <f t="shared" si="27"/>
        <v>0.98665495163950356</v>
      </c>
    </row>
    <row r="582" spans="7:32" x14ac:dyDescent="0.25">
      <c r="G582" s="169">
        <v>2.7368359622614911</v>
      </c>
      <c r="H582" s="169">
        <v>3.9782372843555613</v>
      </c>
      <c r="K582" s="167">
        <v>35.475000000000001</v>
      </c>
      <c r="L582" s="167">
        <v>75.141999999999996</v>
      </c>
      <c r="O582" s="181">
        <v>2270</v>
      </c>
      <c r="P582" s="84">
        <v>3700</v>
      </c>
      <c r="AE582" s="183">
        <f t="shared" si="27"/>
        <v>0.9846127153840315</v>
      </c>
      <c r="AF582" s="183">
        <f t="shared" si="27"/>
        <v>0.98009558315952094</v>
      </c>
    </row>
    <row r="583" spans="7:32" x14ac:dyDescent="0.25">
      <c r="G583" s="169">
        <v>2.369167921598351</v>
      </c>
      <c r="H583" s="169">
        <v>3.8604435414779816</v>
      </c>
      <c r="K583" s="167">
        <v>33.996000000000002</v>
      </c>
      <c r="L583" s="167">
        <v>83.2</v>
      </c>
      <c r="O583" s="181">
        <v>2150</v>
      </c>
      <c r="P583" s="84">
        <v>3590</v>
      </c>
      <c r="AE583" s="183">
        <f t="shared" si="27"/>
        <v>0.98443403742497693</v>
      </c>
      <c r="AF583" s="183">
        <f t="shared" si="27"/>
        <v>0.977349450070783</v>
      </c>
    </row>
    <row r="584" spans="7:32" x14ac:dyDescent="0.25">
      <c r="G584" s="169">
        <v>2.1300160653615361</v>
      </c>
      <c r="H584" s="169">
        <v>3.8045971056117178</v>
      </c>
      <c r="K584" s="167">
        <v>35.030999999999999</v>
      </c>
      <c r="L584" s="167">
        <v>67.522999999999996</v>
      </c>
      <c r="O584" s="181">
        <v>2340</v>
      </c>
      <c r="P584" s="84">
        <v>3990</v>
      </c>
      <c r="AE584" s="183">
        <f t="shared" si="27"/>
        <v>0.98525029778558681</v>
      </c>
      <c r="AF584" s="183">
        <f t="shared" si="27"/>
        <v>0.98335856629771412</v>
      </c>
    </row>
    <row r="585" spans="7:32" x14ac:dyDescent="0.25">
      <c r="G585" s="169">
        <v>2.1942741575746991</v>
      </c>
      <c r="H585" s="169">
        <v>4.2729562904397058</v>
      </c>
      <c r="K585" s="167">
        <v>34.918999999999997</v>
      </c>
      <c r="L585" s="167">
        <v>61.832999999999998</v>
      </c>
      <c r="O585" s="181">
        <v>2700</v>
      </c>
      <c r="P585" s="84">
        <v>4300</v>
      </c>
      <c r="AE585" s="183">
        <f t="shared" si="27"/>
        <v>0.98723216300007433</v>
      </c>
      <c r="AF585" s="183">
        <f t="shared" si="27"/>
        <v>0.98582407900531732</v>
      </c>
    </row>
    <row r="586" spans="7:32" x14ac:dyDescent="0.25">
      <c r="G586" s="169">
        <v>2.2641199099803107</v>
      </c>
      <c r="H586" s="169">
        <v>3.9322461018774622</v>
      </c>
      <c r="K586" s="167">
        <v>31.346</v>
      </c>
      <c r="L586" s="167">
        <v>92.674999999999997</v>
      </c>
      <c r="O586" s="181">
        <v>2380</v>
      </c>
      <c r="P586" s="84">
        <v>4270</v>
      </c>
      <c r="AE586" s="183">
        <f t="shared" si="27"/>
        <v>0.98700062122980281</v>
      </c>
      <c r="AF586" s="183">
        <f t="shared" si="27"/>
        <v>0.97875729913413212</v>
      </c>
    </row>
    <row r="587" spans="7:32" x14ac:dyDescent="0.25">
      <c r="G587" s="169">
        <v>2.6194950982200633</v>
      </c>
      <c r="H587" s="169">
        <v>3.974482902112451</v>
      </c>
      <c r="K587" s="167">
        <v>31.995000000000001</v>
      </c>
      <c r="L587" s="167">
        <v>143.72399999999999</v>
      </c>
      <c r="O587" s="181">
        <v>1910</v>
      </c>
      <c r="P587" s="84">
        <v>4030.0000000000005</v>
      </c>
      <c r="AE587" s="183">
        <f t="shared" si="27"/>
        <v>0.98352467436836866</v>
      </c>
      <c r="AF587" s="183">
        <f t="shared" si="27"/>
        <v>0.96556456536177293</v>
      </c>
    </row>
    <row r="588" spans="7:32" x14ac:dyDescent="0.25">
      <c r="G588" s="169">
        <v>2.7094564273184916</v>
      </c>
      <c r="H588" s="169">
        <v>3.844018119164375</v>
      </c>
      <c r="K588" s="167">
        <v>37.765000000000001</v>
      </c>
      <c r="L588" s="167">
        <v>112.73</v>
      </c>
      <c r="O588" s="181">
        <v>1860</v>
      </c>
      <c r="P588" s="84">
        <v>3360</v>
      </c>
      <c r="AE588" s="183">
        <f t="shared" si="27"/>
        <v>0.98010027585080339</v>
      </c>
      <c r="AF588" s="183">
        <f t="shared" si="27"/>
        <v>0.96753850716871159</v>
      </c>
    </row>
    <row r="589" spans="7:32" x14ac:dyDescent="0.25">
      <c r="G589" s="169">
        <v>2.8849089573613886</v>
      </c>
      <c r="H589" s="169">
        <v>3.4990842505786319</v>
      </c>
      <c r="K589" s="167">
        <v>37.35</v>
      </c>
      <c r="L589" s="167">
        <v>73.149000000000001</v>
      </c>
      <c r="O589" s="181">
        <v>1620</v>
      </c>
      <c r="P589" s="84">
        <v>2849.9999999999995</v>
      </c>
      <c r="AE589" s="183">
        <f t="shared" si="27"/>
        <v>0.97746402389356513</v>
      </c>
      <c r="AF589" s="183">
        <f t="shared" si="27"/>
        <v>0.97497595914542845</v>
      </c>
    </row>
    <row r="590" spans="7:32" x14ac:dyDescent="0.25">
      <c r="G590" s="169">
        <v>2.8212096311674704</v>
      </c>
      <c r="H590" s="169">
        <v>3.6530139225461471</v>
      </c>
      <c r="K590" s="167">
        <v>39.436999999999998</v>
      </c>
      <c r="L590" s="167">
        <v>91.817999999999998</v>
      </c>
      <c r="O590" s="181">
        <v>1429.9999999999998</v>
      </c>
      <c r="P590" s="84">
        <v>2810.0000000000005</v>
      </c>
      <c r="AE590" s="183">
        <f t="shared" si="27"/>
        <v>0.97316183000700274</v>
      </c>
      <c r="AF590" s="183">
        <f t="shared" si="27"/>
        <v>0.96835845666406362</v>
      </c>
    </row>
    <row r="591" spans="7:32" x14ac:dyDescent="0.25">
      <c r="G591" s="169">
        <v>2.6759304661637979</v>
      </c>
      <c r="H591" s="169">
        <v>3.8200839323645477</v>
      </c>
      <c r="K591" s="167">
        <v>38.026000000000003</v>
      </c>
      <c r="L591" s="167">
        <v>100.48099999999999</v>
      </c>
      <c r="O591" s="181">
        <v>1380.0000000000002</v>
      </c>
      <c r="P591" s="84">
        <v>2990</v>
      </c>
      <c r="AE591" s="183">
        <f t="shared" si="27"/>
        <v>0.97318384853310158</v>
      </c>
      <c r="AF591" s="183">
        <f t="shared" si="27"/>
        <v>0.96748693811739994</v>
      </c>
    </row>
    <row r="592" spans="7:32" x14ac:dyDescent="0.25">
      <c r="G592" s="169">
        <v>2.3339656623859226</v>
      </c>
      <c r="H592" s="169">
        <v>3.8768689637915879</v>
      </c>
      <c r="K592" s="167">
        <v>48.533000000000001</v>
      </c>
      <c r="L592" s="167">
        <v>127.747</v>
      </c>
      <c r="O592" s="181">
        <v>1400.0000000000002</v>
      </c>
      <c r="P592" s="84">
        <v>3140</v>
      </c>
      <c r="AE592" s="183">
        <f t="shared" si="27"/>
        <v>0.9664950677685632</v>
      </c>
      <c r="AF592" s="183">
        <f t="shared" si="27"/>
        <v>0.96090670422159374</v>
      </c>
    </row>
    <row r="593" spans="7:32" x14ac:dyDescent="0.25">
      <c r="G593" s="169">
        <v>2.1663358566124544</v>
      </c>
      <c r="H593" s="169">
        <v>3.8163295501214374</v>
      </c>
      <c r="K593" s="167">
        <v>56.167999999999999</v>
      </c>
      <c r="L593" s="167">
        <v>133.10499999999999</v>
      </c>
      <c r="O593" s="181">
        <v>1409.9999999999998</v>
      </c>
      <c r="P593" s="84">
        <v>3340</v>
      </c>
      <c r="AE593" s="183">
        <f t="shared" si="27"/>
        <v>0.96169061117143473</v>
      </c>
      <c r="AF593" s="183">
        <f t="shared" si="27"/>
        <v>0.96167550361995968</v>
      </c>
    </row>
    <row r="594" spans="7:32" x14ac:dyDescent="0.25">
      <c r="G594" s="169">
        <v>2.1534842381698218</v>
      </c>
      <c r="H594" s="169">
        <v>3.6318955224286524</v>
      </c>
      <c r="K594" s="167">
        <v>52.320999999999998</v>
      </c>
      <c r="L594" s="167">
        <v>87.182000000000002</v>
      </c>
      <c r="O594" s="181">
        <v>1470</v>
      </c>
      <c r="P594" s="84">
        <v>3520</v>
      </c>
      <c r="AE594" s="183">
        <f t="shared" si="27"/>
        <v>0.96563077038285627</v>
      </c>
      <c r="AF594" s="183">
        <f t="shared" si="27"/>
        <v>0.97583099494286685</v>
      </c>
    </row>
    <row r="595" spans="7:32" x14ac:dyDescent="0.25">
      <c r="G595" s="169">
        <v>2.2199773944599643</v>
      </c>
      <c r="H595" s="169">
        <v>3.7895795766392775</v>
      </c>
      <c r="K595" s="167">
        <v>47.082000000000001</v>
      </c>
      <c r="L595" s="167">
        <v>92.837999999999994</v>
      </c>
      <c r="O595" s="181">
        <v>1419.9999999999998</v>
      </c>
      <c r="P595" s="84">
        <v>3770</v>
      </c>
      <c r="AE595" s="183">
        <f t="shared" si="27"/>
        <v>0.96790772431261507</v>
      </c>
      <c r="AF595" s="183">
        <f t="shared" si="27"/>
        <v>0.97596637498129613</v>
      </c>
    </row>
    <row r="596" spans="7:32" x14ac:dyDescent="0.25">
      <c r="G596" s="169">
        <v>2.485950019620534</v>
      </c>
      <c r="H596" s="169">
        <v>3.8984566616894711</v>
      </c>
      <c r="K596" s="167">
        <v>46.564999999999998</v>
      </c>
      <c r="L596" s="167">
        <v>167.91900000000001</v>
      </c>
      <c r="O596" s="181">
        <v>1440</v>
      </c>
      <c r="P596" s="84">
        <v>3960</v>
      </c>
      <c r="AE596" s="183">
        <f t="shared" si="27"/>
        <v>0.96867610901642376</v>
      </c>
      <c r="AF596" s="183">
        <f t="shared" si="27"/>
        <v>0.95932114947022951</v>
      </c>
    </row>
    <row r="597" spans="7:32" x14ac:dyDescent="0.25">
      <c r="G597" s="169">
        <v>2.7932713302052252</v>
      </c>
      <c r="H597" s="169">
        <v>3.7923953633216101</v>
      </c>
      <c r="K597" s="167">
        <v>47.021000000000001</v>
      </c>
      <c r="L597" s="167">
        <v>164.494</v>
      </c>
      <c r="O597" s="181">
        <v>1350</v>
      </c>
      <c r="P597" s="84">
        <v>4000</v>
      </c>
      <c r="AE597" s="183">
        <f t="shared" si="27"/>
        <v>0.96634195191052963</v>
      </c>
      <c r="AF597" s="183">
        <f t="shared" si="27"/>
        <v>0.96050084355986598</v>
      </c>
    </row>
    <row r="598" spans="7:32" x14ac:dyDescent="0.25">
      <c r="G598" s="169">
        <v>2.8636758486300824</v>
      </c>
      <c r="H598" s="169">
        <v>3.7004129983654122</v>
      </c>
      <c r="K598" s="167">
        <v>55.402999999999999</v>
      </c>
      <c r="L598" s="167">
        <v>119.45</v>
      </c>
      <c r="O598" s="181">
        <v>1210</v>
      </c>
      <c r="P598" s="84">
        <v>4110</v>
      </c>
      <c r="AE598" s="183">
        <f t="shared" si="27"/>
        <v>0.95621711028028222</v>
      </c>
      <c r="AF598" s="183">
        <f t="shared" si="27"/>
        <v>0.97175755712917755</v>
      </c>
    </row>
    <row r="599" spans="7:32" x14ac:dyDescent="0.25">
      <c r="G599" s="169">
        <v>2.7468937506078999</v>
      </c>
      <c r="H599" s="169">
        <v>3.7628296031571185</v>
      </c>
      <c r="K599" s="167">
        <v>64.507999999999996</v>
      </c>
      <c r="L599" s="167">
        <v>104.491</v>
      </c>
      <c r="O599" s="181">
        <v>1210</v>
      </c>
      <c r="P599" s="84">
        <v>3600</v>
      </c>
      <c r="AE599" s="183">
        <f t="shared" si="27"/>
        <v>0.94938595913089596</v>
      </c>
      <c r="AF599" s="183">
        <f t="shared" si="27"/>
        <v>0.97179342587146256</v>
      </c>
    </row>
    <row r="600" spans="7:32" x14ac:dyDescent="0.25">
      <c r="G600" s="169">
        <v>2.7055450651837774</v>
      </c>
      <c r="H600" s="169">
        <v>3.6919656383184147</v>
      </c>
      <c r="K600" s="167">
        <v>59.878</v>
      </c>
      <c r="L600" s="167">
        <v>86.25</v>
      </c>
      <c r="O600" s="181">
        <v>1300</v>
      </c>
      <c r="P600" s="84">
        <v>3120</v>
      </c>
      <c r="AE600" s="183">
        <f t="shared" si="27"/>
        <v>0.95596810890388706</v>
      </c>
      <c r="AF600" s="183">
        <f t="shared" si="27"/>
        <v>0.97309941520467835</v>
      </c>
    </row>
    <row r="601" spans="7:32" x14ac:dyDescent="0.25">
      <c r="G601" s="169">
        <v>2.4915376798129829</v>
      </c>
      <c r="H601" s="169">
        <v>3.7266936740671834</v>
      </c>
      <c r="K601" s="167">
        <v>56.043999999999997</v>
      </c>
      <c r="L601" s="167">
        <v>81.337999999999994</v>
      </c>
      <c r="O601" s="181">
        <v>1360</v>
      </c>
      <c r="P601" s="84">
        <v>3000</v>
      </c>
      <c r="AE601" s="183">
        <f t="shared" si="27"/>
        <v>0.96042213377550412</v>
      </c>
      <c r="AF601" s="183">
        <f t="shared" si="27"/>
        <v>0.97360302569857637</v>
      </c>
    </row>
    <row r="602" spans="7:32" x14ac:dyDescent="0.25">
      <c r="G602" s="169">
        <v>2.252385823576168</v>
      </c>
      <c r="H602" s="169">
        <v>3.7647067942786734</v>
      </c>
      <c r="K602" s="167">
        <v>64.022999999999996</v>
      </c>
      <c r="L602" s="167">
        <v>54.993000000000002</v>
      </c>
      <c r="O602" s="181">
        <v>1300</v>
      </c>
      <c r="P602" s="84">
        <v>3110</v>
      </c>
      <c r="AE602" s="183">
        <f t="shared" si="27"/>
        <v>0.95306310817339601</v>
      </c>
      <c r="AF602" s="183">
        <f t="shared" si="27"/>
        <v>0.98262460612077185</v>
      </c>
    </row>
    <row r="603" spans="7:32" x14ac:dyDescent="0.25">
      <c r="G603" s="169">
        <v>2.1763936449588623</v>
      </c>
      <c r="H603" s="169">
        <v>3.7182463140201856</v>
      </c>
      <c r="K603" s="167">
        <v>59.161999999999999</v>
      </c>
      <c r="L603" s="167">
        <v>47.99</v>
      </c>
      <c r="O603" s="181">
        <v>1320</v>
      </c>
      <c r="P603" s="84">
        <v>2880</v>
      </c>
      <c r="AE603" s="183">
        <f t="shared" si="27"/>
        <v>0.95710293642081201</v>
      </c>
      <c r="AF603" s="183">
        <f t="shared" si="27"/>
        <v>0.98360991670053521</v>
      </c>
    </row>
    <row r="604" spans="7:32" x14ac:dyDescent="0.25">
      <c r="G604" s="169">
        <v>2.3043510633659432</v>
      </c>
      <c r="H604" s="169">
        <v>3.785355896615779</v>
      </c>
      <c r="K604" s="167">
        <v>49.646000000000001</v>
      </c>
      <c r="L604" s="167">
        <v>41.536000000000001</v>
      </c>
      <c r="O604" s="181">
        <v>1380.0000000000002</v>
      </c>
      <c r="P604" s="84">
        <v>2950</v>
      </c>
      <c r="AE604" s="183">
        <f t="shared" si="27"/>
        <v>0.96527392095665643</v>
      </c>
      <c r="AF604" s="183">
        <f t="shared" si="27"/>
        <v>0.98611549384663932</v>
      </c>
    </row>
    <row r="605" spans="7:32" x14ac:dyDescent="0.25">
      <c r="G605" s="169">
        <v>2.4675107409854529</v>
      </c>
      <c r="H605" s="169">
        <v>3.9392855685832942</v>
      </c>
      <c r="K605" s="167">
        <v>35.156999999999996</v>
      </c>
      <c r="L605" s="167">
        <v>73.578999999999994</v>
      </c>
      <c r="O605" s="181">
        <v>1370</v>
      </c>
      <c r="P605" s="84">
        <v>3340</v>
      </c>
      <c r="AE605" s="183">
        <f t="shared" si="27"/>
        <v>0.97498002002623196</v>
      </c>
      <c r="AF605" s="183">
        <f t="shared" si="27"/>
        <v>0.97844520369969457</v>
      </c>
    </row>
    <row r="606" spans="7:32" x14ac:dyDescent="0.25">
      <c r="G606" s="169">
        <v>2.8390901437833072</v>
      </c>
      <c r="H606" s="169">
        <v>3.8698294970857563</v>
      </c>
      <c r="K606" s="167">
        <v>30.626999999999999</v>
      </c>
      <c r="L606" s="167">
        <v>74.100999999999999</v>
      </c>
      <c r="O606" s="181">
        <v>1260</v>
      </c>
      <c r="P606" s="84">
        <v>3200</v>
      </c>
      <c r="AE606" s="183">
        <f t="shared" si="27"/>
        <v>0.97626967357726135</v>
      </c>
      <c r="AF606" s="183">
        <f t="shared" si="27"/>
        <v>0.97736752775800129</v>
      </c>
    </row>
    <row r="607" spans="7:32" x14ac:dyDescent="0.25">
      <c r="G607" s="169">
        <v>2.9039070020157145</v>
      </c>
      <c r="H607" s="169">
        <v>3.7309173540906819</v>
      </c>
      <c r="K607" s="167">
        <v>39.686999999999998</v>
      </c>
      <c r="L607" s="167">
        <v>43.642000000000003</v>
      </c>
      <c r="O607" s="181">
        <v>1060</v>
      </c>
      <c r="P607" s="84">
        <v>2950</v>
      </c>
      <c r="AE607" s="183">
        <f t="shared" si="27"/>
        <v>0.96391064002757154</v>
      </c>
      <c r="AF607" s="183">
        <f t="shared" si="27"/>
        <v>0.98542177053902913</v>
      </c>
    </row>
    <row r="608" spans="7:32" x14ac:dyDescent="0.25">
      <c r="G608" s="169">
        <v>2.8642346146493276</v>
      </c>
      <c r="H608" s="169">
        <v>3.796619043345109</v>
      </c>
      <c r="K608" s="167">
        <v>50.744999999999997</v>
      </c>
      <c r="L608" s="167">
        <v>41.222999999999999</v>
      </c>
      <c r="O608" s="181">
        <v>1050</v>
      </c>
      <c r="P608" s="84">
        <v>3100</v>
      </c>
      <c r="AE608" s="183">
        <f t="shared" si="27"/>
        <v>0.95389940449422905</v>
      </c>
      <c r="AF608" s="183">
        <f t="shared" si="27"/>
        <v>0.98687676742466235</v>
      </c>
    </row>
    <row r="609" spans="7:32" x14ac:dyDescent="0.25">
      <c r="G609" s="169">
        <v>2.7658917952622257</v>
      </c>
      <c r="H609" s="169">
        <v>3.8613821370387589</v>
      </c>
      <c r="K609" s="167">
        <v>45.576000000000001</v>
      </c>
      <c r="L609" s="167">
        <v>45.173999999999999</v>
      </c>
      <c r="O609" s="181">
        <v>1180</v>
      </c>
      <c r="P609" s="84">
        <v>3310</v>
      </c>
      <c r="AE609" s="183">
        <f t="shared" si="27"/>
        <v>0.96281258771385858</v>
      </c>
      <c r="AF609" s="183">
        <f t="shared" si="27"/>
        <v>0.98653601869828511</v>
      </c>
    </row>
    <row r="610" spans="7:32" x14ac:dyDescent="0.25">
      <c r="G610" s="169">
        <v>2.318878979866311</v>
      </c>
      <c r="H610" s="169">
        <v>3.9956013022299448</v>
      </c>
      <c r="K610" s="167">
        <v>34.036999999999999</v>
      </c>
      <c r="L610" s="167">
        <v>48.241999999999997</v>
      </c>
      <c r="O610" s="181">
        <v>1200</v>
      </c>
      <c r="P610" s="84">
        <v>2740</v>
      </c>
      <c r="AE610" s="183">
        <f t="shared" si="27"/>
        <v>0.97241816898520872</v>
      </c>
      <c r="AF610" s="183">
        <f t="shared" si="27"/>
        <v>0.98269805848990144</v>
      </c>
    </row>
    <row r="611" spans="7:32" x14ac:dyDescent="0.25">
      <c r="G611" s="169">
        <v>2.0383784382053736</v>
      </c>
      <c r="H611" s="169">
        <v>3.1227074307068423</v>
      </c>
      <c r="K611" s="167">
        <v>29.734999999999999</v>
      </c>
      <c r="L611" s="167">
        <v>40.42</v>
      </c>
      <c r="O611" s="181">
        <v>1220</v>
      </c>
      <c r="P611" s="84">
        <v>1270</v>
      </c>
      <c r="AE611" s="183">
        <f t="shared" si="27"/>
        <v>0.97620695587464545</v>
      </c>
      <c r="AF611" s="183">
        <f>P611/(P611+L611)</f>
        <v>0.96915492742784748</v>
      </c>
    </row>
    <row r="612" spans="7:32" x14ac:dyDescent="0.25">
      <c r="G612" s="169">
        <v>2.0361433741283941</v>
      </c>
      <c r="H612" s="184" t="s">
        <v>223</v>
      </c>
      <c r="K612" s="167">
        <v>32.256</v>
      </c>
      <c r="L612" s="185" t="s">
        <v>235</v>
      </c>
      <c r="O612" s="181">
        <v>1220</v>
      </c>
      <c r="P612" s="84" t="s">
        <v>175</v>
      </c>
      <c r="AE612" s="183">
        <f t="shared" si="27"/>
        <v>0.97424168860041394</v>
      </c>
      <c r="AF612" s="183" t="s">
        <v>87</v>
      </c>
    </row>
    <row r="613" spans="7:32" x14ac:dyDescent="0.25">
      <c r="G613" s="169">
        <v>2.2926169769618006</v>
      </c>
      <c r="H613" s="169" t="s">
        <v>53</v>
      </c>
      <c r="K613" s="167">
        <v>35.250999999999998</v>
      </c>
      <c r="L613" s="169" t="s">
        <v>53</v>
      </c>
      <c r="O613" s="181">
        <v>1220</v>
      </c>
      <c r="P613" s="169" t="s">
        <v>53</v>
      </c>
      <c r="AE613" s="183">
        <f t="shared" si="27"/>
        <v>0.97191717035079039</v>
      </c>
      <c r="AF613" s="169" t="s">
        <v>53</v>
      </c>
    </row>
    <row r="614" spans="7:32" x14ac:dyDescent="0.25">
      <c r="G614" s="169">
        <v>2.7239843438188589</v>
      </c>
      <c r="H614" s="171">
        <f>AVERAGE(H5:H124,H126:H246,H248:H367,H369:H490,H492:H612)</f>
        <v>3.1392255892255916</v>
      </c>
      <c r="K614" s="167">
        <v>36.433</v>
      </c>
      <c r="L614" s="170">
        <f>AVERAGE(L5:L124,L126:L246,L248:L367,L369:L490,L492:L612)</f>
        <v>83.303444444444452</v>
      </c>
      <c r="O614" s="181">
        <v>1150</v>
      </c>
      <c r="P614" s="191">
        <f>AVERAGE(P5:P124,P126:P246,P248:P367,P369:P490,P492:P612)</f>
        <v>4013.3838383838383</v>
      </c>
      <c r="AE614" s="183">
        <f t="shared" si="27"/>
        <v>0.96929198698957297</v>
      </c>
      <c r="AF614" s="192">
        <f>AVERAGE(AF5:AF124,AF126:AF246,AF248:AF367,AF369:AF490,AF492:AF612)</f>
        <v>0.97961090502293946</v>
      </c>
    </row>
    <row r="615" spans="7:32" x14ac:dyDescent="0.25">
      <c r="G615" s="169">
        <v>2.8619995505723472</v>
      </c>
      <c r="H615" s="169" t="s">
        <v>54</v>
      </c>
      <c r="K615" s="167">
        <v>38.308999999999997</v>
      </c>
      <c r="L615" s="167" t="s">
        <v>54</v>
      </c>
      <c r="O615" s="181">
        <v>1040</v>
      </c>
      <c r="P615" s="181" t="s">
        <v>54</v>
      </c>
      <c r="AE615" s="183">
        <f t="shared" si="27"/>
        <v>0.96447307775415025</v>
      </c>
      <c r="AF615" s="183" t="s">
        <v>54</v>
      </c>
    </row>
    <row r="616" spans="7:32" x14ac:dyDescent="0.25">
      <c r="G616" s="169">
        <v>3.5693973309363836</v>
      </c>
      <c r="H616" s="171">
        <f>STDEV(H5:H124,H126:H246,H248:H367,H369:H490,H492:H612)/SQRT(COUNT(H5:H124,H126:H246,H248:H367,H369:H490,H492:H612))</f>
        <v>4.2771239869310203E-2</v>
      </c>
      <c r="K616" s="167">
        <v>48.235999999999997</v>
      </c>
      <c r="L616" s="170">
        <f>STDEV(L5:L124,L126:L246,L248:L367,L369:L490,L492:L612)/SQRT(COUNT(L5:L124,L126:L246,L248:L367,L369:L490,L492:L612))</f>
        <v>1.9273776467217814</v>
      </c>
      <c r="O616" s="181">
        <v>780</v>
      </c>
      <c r="P616" s="191">
        <f>STDEV(P5:P124,P126:P246,P248:P367,P369:P490,P492:P612)/SQRT(COUNT(P5:P124,P126:P246,P248:P367,P369:P490,P492:P612))</f>
        <v>32.157868725613412</v>
      </c>
      <c r="AE616" s="183">
        <f t="shared" si="27"/>
        <v>0.94176056099952188</v>
      </c>
      <c r="AF616" s="192">
        <f>STDEV(AF5:AF124,AF126:AF246,AF248:AF367,AF369:AF490,AF492:AF612)/SQRT(COUNT(AF5:AF124,AF126:AF246,AF248:AF367,AF369:AF490,AF492:AF612))</f>
        <v>4.1604409038872528E-4</v>
      </c>
    </row>
    <row r="617" spans="7:32" x14ac:dyDescent="0.25">
      <c r="G617" s="184" t="s">
        <v>151</v>
      </c>
      <c r="K617" s="185" t="s">
        <v>164</v>
      </c>
      <c r="O617" s="186" t="s">
        <v>175</v>
      </c>
      <c r="AE617" s="183" t="s">
        <v>87</v>
      </c>
      <c r="AF617" s="190" t="s">
        <v>88</v>
      </c>
    </row>
    <row r="618" spans="7:32" x14ac:dyDescent="0.25">
      <c r="G618" s="169" t="s">
        <v>53</v>
      </c>
      <c r="H618" s="193" t="s">
        <v>213</v>
      </c>
      <c r="K618" s="169" t="s">
        <v>53</v>
      </c>
      <c r="O618" s="181" t="s">
        <v>53</v>
      </c>
      <c r="AE618" s="169" t="s">
        <v>53</v>
      </c>
    </row>
    <row r="619" spans="7:32" x14ac:dyDescent="0.25">
      <c r="G619" s="171">
        <f>AVERAGE(G5:G125,G127:G247,G249:G371,G373:G495,G497:G617)</f>
        <v>3.3177311881000069</v>
      </c>
      <c r="H619" s="166">
        <v>43229</v>
      </c>
      <c r="K619" s="171">
        <f>AVERAGE(K5:K125,K127:K247,K249:K371,K373:K495,K497:K617)</f>
        <v>92.482815745393637</v>
      </c>
      <c r="O619" s="195">
        <v>3749.497487437186</v>
      </c>
      <c r="AE619" s="192">
        <f>AVERAGE(AE5:AE125,AE127:AE247,AE249:AE371,AE373:AE495,AE497:AE617)</f>
        <v>0.97521282138854415</v>
      </c>
    </row>
    <row r="620" spans="7:32" x14ac:dyDescent="0.25">
      <c r="G620" s="169" t="s">
        <v>54</v>
      </c>
      <c r="H620" s="169">
        <v>2.8</v>
      </c>
      <c r="K620" s="167" t="s">
        <v>54</v>
      </c>
      <c r="O620" s="181" t="s">
        <v>54</v>
      </c>
      <c r="AE620" s="183" t="s">
        <v>54</v>
      </c>
    </row>
    <row r="621" spans="7:32" x14ac:dyDescent="0.25">
      <c r="G621" s="171">
        <f>STDEV(G5:G125,G127:G247,G249:G371,G373:G495,G497:G617)/SQRT(COUNT(G5:G125,G127:G247,G249:G371,G373:G495,G497:G617))</f>
        <v>3.9471565367633299E-2</v>
      </c>
      <c r="H621" s="166">
        <v>43236</v>
      </c>
      <c r="K621" s="170">
        <f>STDEV(K5:K125,K127:K247,K249:K371,K373:K495,K497:K617)/SQRT(COUNT(K5:K125,K127:K247,K249:K371,K373:K495,K497:K617))</f>
        <v>2.201429415056845</v>
      </c>
      <c r="O621" s="195">
        <v>45.809165813636078</v>
      </c>
      <c r="AE621" s="192">
        <f>STDEV(AE5:AE125,AE127:AE247,AE249:AE371,AE373:AE495,AE497:AE617)/SQRT(COUNT(AE5:AE125,AE127:AE247,AE249:AE371,AE373:AE495,AE497:AE617))</f>
        <v>5.0311158893815778E-4</v>
      </c>
    </row>
    <row r="622" spans="7:32" x14ac:dyDescent="0.25">
      <c r="G622" s="171"/>
      <c r="H622" s="169">
        <v>4.5999999999999996</v>
      </c>
      <c r="AE622" s="190" t="s">
        <v>88</v>
      </c>
    </row>
    <row r="623" spans="7:32" x14ac:dyDescent="0.25">
      <c r="G623" s="193" t="s">
        <v>213</v>
      </c>
      <c r="H623" s="166">
        <v>43243</v>
      </c>
    </row>
    <row r="624" spans="7:32" x14ac:dyDescent="0.25">
      <c r="G624" s="166">
        <v>43261</v>
      </c>
      <c r="H624" s="169">
        <v>3.1</v>
      </c>
    </row>
    <row r="625" spans="7:8" x14ac:dyDescent="0.25">
      <c r="G625" s="169">
        <v>3.3</v>
      </c>
      <c r="H625" s="166">
        <v>43250</v>
      </c>
    </row>
    <row r="626" spans="7:8" x14ac:dyDescent="0.25">
      <c r="G626" s="166">
        <v>43262</v>
      </c>
      <c r="H626" s="169">
        <v>2.2999999999999998</v>
      </c>
    </row>
    <row r="627" spans="7:8" x14ac:dyDescent="0.25">
      <c r="G627" s="169">
        <v>4.3600000000000003</v>
      </c>
      <c r="H627" s="166">
        <v>43257</v>
      </c>
    </row>
    <row r="628" spans="7:8" x14ac:dyDescent="0.25">
      <c r="G628" s="166">
        <v>43263</v>
      </c>
      <c r="H628" s="169">
        <v>2.9</v>
      </c>
    </row>
    <row r="629" spans="7:8" x14ac:dyDescent="0.25">
      <c r="G629" s="169">
        <v>3.1</v>
      </c>
      <c r="H629" s="196" t="s">
        <v>214</v>
      </c>
    </row>
    <row r="630" spans="7:8" x14ac:dyDescent="0.25">
      <c r="G630" s="166">
        <v>43264</v>
      </c>
      <c r="H630" s="169">
        <f>AVERAGE(H620,H622,H624,H626,H628)</f>
        <v>3.14</v>
      </c>
    </row>
    <row r="631" spans="7:8" x14ac:dyDescent="0.25">
      <c r="G631" s="169">
        <v>3</v>
      </c>
      <c r="H631" s="169" t="s">
        <v>215</v>
      </c>
    </row>
    <row r="632" spans="7:8" x14ac:dyDescent="0.25">
      <c r="G632" s="166">
        <v>43265</v>
      </c>
      <c r="H632" s="169">
        <f>STDEV(H620,H622,H624,H626,H628)/SQRT(5)</f>
        <v>0.38807215823864466</v>
      </c>
    </row>
    <row r="633" spans="7:8" x14ac:dyDescent="0.25">
      <c r="G633" s="169">
        <v>2.8</v>
      </c>
    </row>
    <row r="634" spans="7:8" x14ac:dyDescent="0.25">
      <c r="G634" s="196" t="s">
        <v>214</v>
      </c>
    </row>
    <row r="635" spans="7:8" x14ac:dyDescent="0.25">
      <c r="G635" s="169">
        <f>AVERAGE(G625,G627,G629,G631,G633)</f>
        <v>3.3119999999999998</v>
      </c>
    </row>
    <row r="636" spans="7:8" x14ac:dyDescent="0.25">
      <c r="G636" s="169" t="s">
        <v>215</v>
      </c>
    </row>
    <row r="637" spans="7:8" x14ac:dyDescent="0.25">
      <c r="G637" s="169">
        <f>STDEV(G625,G627,G629,G631,G633)/SQRT(5)</f>
        <v>0.27412405950591096</v>
      </c>
    </row>
  </sheetData>
  <mergeCells count="8">
    <mergeCell ref="B2:E2"/>
    <mergeCell ref="AE2:AH2"/>
    <mergeCell ref="G2:J2"/>
    <mergeCell ref="K2:N2"/>
    <mergeCell ref="O2:R2"/>
    <mergeCell ref="S2:V2"/>
    <mergeCell ref="W2:Z2"/>
    <mergeCell ref="AA2:A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C6E3-F953-4F86-8389-B417A56074B5}">
  <dimension ref="A1:BA255"/>
  <sheetViews>
    <sheetView workbookViewId="0">
      <pane xSplit="1" ySplit="3" topLeftCell="B4" activePane="bottomRight" state="frozen"/>
      <selection pane="topRight" activeCell="B1" sqref="B1"/>
      <selection pane="bottomLeft" activeCell="A2" sqref="A2"/>
      <selection pane="bottomRight" activeCell="G93" sqref="G93"/>
    </sheetView>
  </sheetViews>
  <sheetFormatPr defaultRowHeight="12" x14ac:dyDescent="0.2"/>
  <cols>
    <col min="1" max="1" width="12.42578125" style="9" bestFit="1" customWidth="1"/>
    <col min="2" max="9" width="4.5703125" style="9" bestFit="1" customWidth="1"/>
    <col min="10" max="10" width="5.42578125" style="10" bestFit="1" customWidth="1"/>
    <col min="11" max="11" width="4.140625" style="10" bestFit="1" customWidth="1"/>
    <col min="12" max="19" width="4.5703125" style="9" bestFit="1" customWidth="1"/>
    <col min="20" max="20" width="5.42578125" style="11" bestFit="1" customWidth="1"/>
    <col min="21" max="21" width="4.140625" style="11" bestFit="1" customWidth="1"/>
    <col min="22" max="29" width="4.5703125" style="9" bestFit="1" customWidth="1"/>
    <col min="30" max="30" width="5.42578125" style="10" bestFit="1" customWidth="1"/>
    <col min="31" max="31" width="4.140625" style="10" bestFit="1" customWidth="1"/>
    <col min="32" max="39" width="4.5703125" style="9" bestFit="1" customWidth="1"/>
    <col min="40" max="40" width="5.42578125" style="11" bestFit="1" customWidth="1"/>
    <col min="41" max="41" width="4.140625" style="11" bestFit="1" customWidth="1"/>
    <col min="42" max="16384" width="9.140625" style="9"/>
  </cols>
  <sheetData>
    <row r="1" spans="1:41" ht="15" x14ac:dyDescent="0.25">
      <c r="A1" s="23" t="s">
        <v>923</v>
      </c>
    </row>
    <row r="2" spans="1:41" ht="15" x14ac:dyDescent="0.25">
      <c r="A2" s="23" t="s">
        <v>924</v>
      </c>
    </row>
    <row r="3" spans="1:41" ht="15" x14ac:dyDescent="0.25">
      <c r="A3" s="23" t="s">
        <v>925</v>
      </c>
    </row>
    <row r="4" spans="1:41" ht="15" x14ac:dyDescent="0.25">
      <c r="A4" s="23"/>
    </row>
    <row r="5" spans="1:41" x14ac:dyDescent="0.2">
      <c r="A5" s="12" t="s">
        <v>312</v>
      </c>
      <c r="B5" s="250" t="s">
        <v>282</v>
      </c>
      <c r="C5" s="250"/>
      <c r="D5" s="250"/>
      <c r="E5" s="250"/>
      <c r="F5" s="250"/>
      <c r="G5" s="250"/>
      <c r="H5" s="250"/>
      <c r="I5" s="250"/>
      <c r="J5" s="250"/>
      <c r="K5" s="250"/>
      <c r="L5" s="250" t="s">
        <v>310</v>
      </c>
      <c r="M5" s="250"/>
      <c r="N5" s="250"/>
      <c r="O5" s="250"/>
      <c r="P5" s="250"/>
      <c r="Q5" s="250"/>
      <c r="R5" s="250"/>
      <c r="S5" s="250"/>
      <c r="T5" s="250"/>
      <c r="U5" s="250"/>
      <c r="V5" s="250" t="s">
        <v>283</v>
      </c>
      <c r="W5" s="250"/>
      <c r="X5" s="250"/>
      <c r="Y5" s="250"/>
      <c r="Z5" s="250"/>
      <c r="AA5" s="250"/>
      <c r="AB5" s="250"/>
      <c r="AC5" s="250"/>
      <c r="AD5" s="250"/>
      <c r="AE5" s="250"/>
      <c r="AF5" s="250" t="s">
        <v>311</v>
      </c>
      <c r="AG5" s="250"/>
      <c r="AH5" s="250"/>
      <c r="AI5" s="250"/>
      <c r="AJ5" s="250"/>
      <c r="AK5" s="250"/>
      <c r="AL5" s="250"/>
      <c r="AM5" s="250"/>
      <c r="AN5" s="250"/>
      <c r="AO5" s="250"/>
    </row>
    <row r="6" spans="1:41" x14ac:dyDescent="0.2">
      <c r="A6" s="13" t="s">
        <v>284</v>
      </c>
      <c r="B6" s="14">
        <v>17</v>
      </c>
      <c r="C6" s="14">
        <v>18</v>
      </c>
      <c r="D6" s="14">
        <v>19</v>
      </c>
      <c r="E6" s="14">
        <v>20</v>
      </c>
      <c r="F6" s="14">
        <v>21</v>
      </c>
      <c r="G6" s="14">
        <v>22</v>
      </c>
      <c r="H6" s="15">
        <v>23</v>
      </c>
      <c r="I6" s="15">
        <v>24</v>
      </c>
      <c r="J6" s="16" t="s">
        <v>308</v>
      </c>
      <c r="K6" s="16" t="s">
        <v>309</v>
      </c>
      <c r="L6" s="15">
        <v>25</v>
      </c>
      <c r="M6" s="14">
        <v>26</v>
      </c>
      <c r="N6" s="14">
        <v>27</v>
      </c>
      <c r="O6" s="14">
        <v>28</v>
      </c>
      <c r="P6" s="14">
        <v>29</v>
      </c>
      <c r="Q6" s="14">
        <v>30</v>
      </c>
      <c r="R6" s="14">
        <v>31</v>
      </c>
      <c r="S6" s="14">
        <v>32</v>
      </c>
      <c r="T6" s="17" t="s">
        <v>308</v>
      </c>
      <c r="U6" s="17" t="s">
        <v>309</v>
      </c>
      <c r="V6" s="14">
        <v>33</v>
      </c>
      <c r="W6" s="14">
        <v>34</v>
      </c>
      <c r="X6" s="14">
        <v>35</v>
      </c>
      <c r="Y6" s="14">
        <v>36</v>
      </c>
      <c r="Z6" s="14">
        <v>37</v>
      </c>
      <c r="AA6" s="14">
        <v>38</v>
      </c>
      <c r="AB6" s="14">
        <v>39</v>
      </c>
      <c r="AC6" s="14">
        <v>40</v>
      </c>
      <c r="AD6" s="16" t="s">
        <v>308</v>
      </c>
      <c r="AE6" s="16" t="s">
        <v>309</v>
      </c>
      <c r="AF6" s="14">
        <v>41</v>
      </c>
      <c r="AG6" s="14">
        <v>42</v>
      </c>
      <c r="AH6" s="14">
        <v>43</v>
      </c>
      <c r="AI6" s="14">
        <v>44</v>
      </c>
      <c r="AJ6" s="14">
        <v>45</v>
      </c>
      <c r="AK6" s="14">
        <v>46</v>
      </c>
      <c r="AL6" s="14">
        <v>47</v>
      </c>
      <c r="AM6" s="14">
        <v>48</v>
      </c>
      <c r="AN6" s="17" t="s">
        <v>308</v>
      </c>
      <c r="AO6" s="17" t="s">
        <v>309</v>
      </c>
    </row>
    <row r="7" spans="1:41" x14ac:dyDescent="0.2">
      <c r="A7" s="13" t="s">
        <v>286</v>
      </c>
      <c r="B7" s="13">
        <v>-78</v>
      </c>
      <c r="C7" s="13">
        <v>-103</v>
      </c>
      <c r="D7" s="13">
        <v>-89</v>
      </c>
      <c r="E7" s="13">
        <v>-131</v>
      </c>
      <c r="F7" s="13">
        <v>-101</v>
      </c>
      <c r="G7" s="13">
        <v>-100</v>
      </c>
      <c r="H7" s="13">
        <v>-80</v>
      </c>
      <c r="I7" s="13">
        <v>-91</v>
      </c>
      <c r="J7" s="10">
        <f>AVERAGE(B7:I7)</f>
        <v>-96.625</v>
      </c>
      <c r="K7" s="10">
        <f>STDEV(B7:I7)/SQRT(COUNT(B7:I7))</f>
        <v>5.9249397224179168</v>
      </c>
      <c r="L7" s="13">
        <v>-107</v>
      </c>
      <c r="M7" s="13">
        <v>-80</v>
      </c>
      <c r="N7" s="13">
        <v>-98</v>
      </c>
      <c r="O7" s="13">
        <v>-84</v>
      </c>
      <c r="P7" s="13">
        <v>-91</v>
      </c>
      <c r="Q7" s="13">
        <v>-88</v>
      </c>
      <c r="R7" s="13">
        <v>-80</v>
      </c>
      <c r="S7" s="13">
        <v>-129</v>
      </c>
      <c r="T7" s="11">
        <f>AVERAGE(L7:S7)</f>
        <v>-94.625</v>
      </c>
      <c r="U7" s="11">
        <f>STDEV(L7:S7)/SQRT(COUNT(L7:S7))</f>
        <v>5.891693608074724</v>
      </c>
      <c r="V7" s="13">
        <v>-75</v>
      </c>
      <c r="W7" s="13">
        <v>-115</v>
      </c>
      <c r="X7" s="13">
        <v>-41</v>
      </c>
      <c r="Y7" s="13">
        <v>-101</v>
      </c>
      <c r="Z7" s="13">
        <v>-65</v>
      </c>
      <c r="AA7" s="13">
        <v>-63</v>
      </c>
      <c r="AB7" s="13">
        <v>-31</v>
      </c>
      <c r="AC7" s="13">
        <v>-78</v>
      </c>
      <c r="AD7" s="10">
        <f>AVERAGE(V7:AC7)</f>
        <v>-71.125</v>
      </c>
      <c r="AE7" s="10">
        <f>STDEV(V7:AC7)/SQRT(COUNT(V7:AC7))</f>
        <v>9.911100378579853</v>
      </c>
      <c r="AF7" s="13">
        <v>-58</v>
      </c>
      <c r="AG7" s="13">
        <v>-32</v>
      </c>
      <c r="AH7" s="13">
        <v>-85</v>
      </c>
      <c r="AI7" s="13">
        <v>-62</v>
      </c>
      <c r="AJ7" s="13">
        <v>-81</v>
      </c>
      <c r="AK7" s="13">
        <v>-119</v>
      </c>
      <c r="AL7" s="13">
        <v>-85</v>
      </c>
      <c r="AM7" s="13">
        <v>-105</v>
      </c>
      <c r="AN7" s="11">
        <f>AVERAGE(AF7:AM7)</f>
        <v>-78.375</v>
      </c>
      <c r="AO7" s="11">
        <f>STDEV(AF7:AM7)/SQRT(COUNT(AF7:AM7))</f>
        <v>9.7173216106967608</v>
      </c>
    </row>
    <row r="8" spans="1:41" x14ac:dyDescent="0.2">
      <c r="A8" s="13" t="s">
        <v>287</v>
      </c>
      <c r="B8" s="13">
        <v>-75</v>
      </c>
      <c r="C8" s="13">
        <v>-84</v>
      </c>
      <c r="D8" s="13">
        <v>-72</v>
      </c>
      <c r="E8" s="13">
        <v>-123</v>
      </c>
      <c r="F8" s="13">
        <v>-134</v>
      </c>
      <c r="G8" s="13">
        <v>-106</v>
      </c>
      <c r="H8" s="13">
        <v>-90</v>
      </c>
      <c r="I8" s="13">
        <v>-117</v>
      </c>
      <c r="J8" s="10">
        <f t="shared" ref="J8:J18" si="0">AVERAGE(B8:I8)</f>
        <v>-100.125</v>
      </c>
      <c r="K8" s="10">
        <f t="shared" ref="K8:K18" si="1">STDEV(B8:I8)/SQRT(COUNT(B8:I8))</f>
        <v>8.2102668740338238</v>
      </c>
      <c r="L8" s="13">
        <v>-81</v>
      </c>
      <c r="M8" s="13">
        <v>-57</v>
      </c>
      <c r="N8" s="13">
        <v>-90</v>
      </c>
      <c r="O8" s="13">
        <v>-79</v>
      </c>
      <c r="P8" s="13">
        <v>-115</v>
      </c>
      <c r="Q8" s="13">
        <v>-95</v>
      </c>
      <c r="R8" s="13">
        <v>-101</v>
      </c>
      <c r="S8" s="13">
        <v>-133</v>
      </c>
      <c r="T8" s="11">
        <f t="shared" ref="T8:T18" si="2">AVERAGE(L8:S8)</f>
        <v>-93.875</v>
      </c>
      <c r="U8" s="11">
        <f t="shared" ref="U8:U18" si="3">STDEV(L8:S8)/SQRT(COUNT(L8:S8))</f>
        <v>8.2276482927122867</v>
      </c>
      <c r="V8" s="13">
        <v>-74</v>
      </c>
      <c r="W8" s="13">
        <v>-157</v>
      </c>
      <c r="X8" s="13">
        <v>-44</v>
      </c>
      <c r="Y8" s="13">
        <v>-128</v>
      </c>
      <c r="Z8" s="13">
        <v>-63</v>
      </c>
      <c r="AA8" s="13">
        <v>-50</v>
      </c>
      <c r="AB8" s="13">
        <v>-32</v>
      </c>
      <c r="AC8" s="13">
        <v>-49</v>
      </c>
      <c r="AD8" s="10">
        <f t="shared" ref="AD8:AD18" si="4">AVERAGE(V8:AC8)</f>
        <v>-74.625</v>
      </c>
      <c r="AE8" s="10">
        <f t="shared" ref="AE8:AE18" si="5">STDEV(V8:AC8)/SQRT(COUNT(V8:AC8))</f>
        <v>15.691145706143594</v>
      </c>
      <c r="AF8" s="13">
        <v>-81</v>
      </c>
      <c r="AG8" s="13">
        <v>-76</v>
      </c>
      <c r="AH8" s="13">
        <v>-103</v>
      </c>
      <c r="AI8" s="13">
        <v>-68</v>
      </c>
      <c r="AJ8" s="13">
        <v>-61</v>
      </c>
      <c r="AK8" s="13">
        <v>-68</v>
      </c>
      <c r="AL8" s="13">
        <v>-50</v>
      </c>
      <c r="AM8" s="13">
        <v>-70</v>
      </c>
      <c r="AN8" s="11">
        <f t="shared" ref="AN8:AN18" si="6">AVERAGE(AF8:AM8)</f>
        <v>-72.125</v>
      </c>
      <c r="AO8" s="11">
        <f t="shared" ref="AO8:AO18" si="7">STDEV(AF8:AM8)/SQRT(COUNT(AF8:AM8))</f>
        <v>5.5079082755097302</v>
      </c>
    </row>
    <row r="9" spans="1:41" x14ac:dyDescent="0.2">
      <c r="A9" s="13" t="s">
        <v>288</v>
      </c>
      <c r="B9" s="13">
        <v>-94</v>
      </c>
      <c r="C9" s="13">
        <v>-96</v>
      </c>
      <c r="D9" s="13">
        <v>-99</v>
      </c>
      <c r="E9" s="13">
        <v>-130</v>
      </c>
      <c r="F9" s="13">
        <v>-138</v>
      </c>
      <c r="G9" s="13">
        <v>-104</v>
      </c>
      <c r="H9" s="13">
        <v>-87</v>
      </c>
      <c r="I9" s="13">
        <v>-116</v>
      </c>
      <c r="J9" s="10">
        <f t="shared" si="0"/>
        <v>-108</v>
      </c>
      <c r="K9" s="10">
        <f t="shared" si="1"/>
        <v>6.4448207334040157</v>
      </c>
      <c r="L9" s="13">
        <v>-100</v>
      </c>
      <c r="M9" s="13">
        <v>-57</v>
      </c>
      <c r="N9" s="13">
        <v>-112</v>
      </c>
      <c r="O9" s="13">
        <v>-78</v>
      </c>
      <c r="P9" s="13">
        <v>-109</v>
      </c>
      <c r="Q9" s="13">
        <v>-115</v>
      </c>
      <c r="R9" s="13">
        <v>-96</v>
      </c>
      <c r="S9" s="13">
        <v>-122</v>
      </c>
      <c r="T9" s="11">
        <f t="shared" si="2"/>
        <v>-98.625</v>
      </c>
      <c r="U9" s="11">
        <f t="shared" si="3"/>
        <v>7.6390385988215632</v>
      </c>
      <c r="V9" s="13">
        <v>-96</v>
      </c>
      <c r="W9" s="13">
        <v>-196</v>
      </c>
      <c r="X9" s="13">
        <v>-65</v>
      </c>
      <c r="Y9" s="13">
        <v>-129</v>
      </c>
      <c r="Z9" s="13">
        <v>-51</v>
      </c>
      <c r="AA9" s="13">
        <v>-62</v>
      </c>
      <c r="AB9" s="13">
        <v>-47</v>
      </c>
      <c r="AC9" s="13">
        <v>-69</v>
      </c>
      <c r="AD9" s="10">
        <f t="shared" si="4"/>
        <v>-89.375</v>
      </c>
      <c r="AE9" s="10">
        <f t="shared" si="5"/>
        <v>17.933346333417131</v>
      </c>
      <c r="AF9" s="13">
        <v>-96</v>
      </c>
      <c r="AG9" s="13">
        <v>-95</v>
      </c>
      <c r="AH9" s="13">
        <v>-150</v>
      </c>
      <c r="AI9" s="13">
        <v>-80</v>
      </c>
      <c r="AJ9" s="13">
        <v>-63</v>
      </c>
      <c r="AK9" s="13">
        <v>-94</v>
      </c>
      <c r="AL9" s="13">
        <v>-70</v>
      </c>
      <c r="AM9" s="13">
        <v>-66</v>
      </c>
      <c r="AN9" s="11">
        <f t="shared" si="6"/>
        <v>-89.25</v>
      </c>
      <c r="AO9" s="11">
        <f t="shared" si="7"/>
        <v>9.8900202224262408</v>
      </c>
    </row>
    <row r="10" spans="1:41" x14ac:dyDescent="0.2">
      <c r="A10" s="13" t="s">
        <v>289</v>
      </c>
      <c r="B10" s="13">
        <v>-68</v>
      </c>
      <c r="C10" s="13">
        <v>-97</v>
      </c>
      <c r="D10" s="13">
        <v>-80</v>
      </c>
      <c r="E10" s="13">
        <v>-127</v>
      </c>
      <c r="F10" s="13">
        <v>-141</v>
      </c>
      <c r="G10" s="13">
        <v>-108</v>
      </c>
      <c r="H10" s="13">
        <v>-93</v>
      </c>
      <c r="I10" s="13">
        <v>-122</v>
      </c>
      <c r="J10" s="10">
        <f t="shared" si="0"/>
        <v>-104.5</v>
      </c>
      <c r="K10" s="10">
        <f t="shared" si="1"/>
        <v>8.7403007467052944</v>
      </c>
      <c r="L10" s="13">
        <v>-66</v>
      </c>
      <c r="M10" s="13">
        <v>-48</v>
      </c>
      <c r="N10" s="13">
        <v>-131</v>
      </c>
      <c r="O10" s="13">
        <v>-78</v>
      </c>
      <c r="P10" s="13">
        <v>-124</v>
      </c>
      <c r="Q10" s="13">
        <v>-108</v>
      </c>
      <c r="R10" s="13">
        <v>-95</v>
      </c>
      <c r="S10" s="13">
        <v>-130</v>
      </c>
      <c r="T10" s="11">
        <f t="shared" si="2"/>
        <v>-97.5</v>
      </c>
      <c r="U10" s="11">
        <f t="shared" si="3"/>
        <v>11.035656495456637</v>
      </c>
      <c r="V10" s="13">
        <v>-94</v>
      </c>
      <c r="W10" s="13">
        <v>-189</v>
      </c>
      <c r="X10" s="13">
        <v>-78</v>
      </c>
      <c r="Y10" s="13">
        <v>-111</v>
      </c>
      <c r="Z10" s="13">
        <v>-69</v>
      </c>
      <c r="AA10" s="13">
        <v>-78</v>
      </c>
      <c r="AB10" s="13">
        <v>-39</v>
      </c>
      <c r="AC10" s="13">
        <v>-61</v>
      </c>
      <c r="AD10" s="10">
        <f t="shared" si="4"/>
        <v>-89.875</v>
      </c>
      <c r="AE10" s="10">
        <f t="shared" si="5"/>
        <v>16.051743897248585</v>
      </c>
      <c r="AF10" s="13">
        <v>-93</v>
      </c>
      <c r="AG10" s="13">
        <v>-91</v>
      </c>
      <c r="AH10" s="13">
        <v>-148</v>
      </c>
      <c r="AI10" s="13">
        <v>-50</v>
      </c>
      <c r="AJ10" s="13">
        <v>-68</v>
      </c>
      <c r="AK10" s="13">
        <v>-84</v>
      </c>
      <c r="AL10" s="13">
        <v>-73</v>
      </c>
      <c r="AM10" s="13">
        <v>-82</v>
      </c>
      <c r="AN10" s="11">
        <f t="shared" si="6"/>
        <v>-86.125</v>
      </c>
      <c r="AO10" s="11">
        <f t="shared" si="7"/>
        <v>10.112646785090439</v>
      </c>
    </row>
    <row r="11" spans="1:41" x14ac:dyDescent="0.2">
      <c r="A11" s="13" t="s">
        <v>290</v>
      </c>
      <c r="B11" s="13">
        <v>-88</v>
      </c>
      <c r="C11" s="13">
        <v>-98</v>
      </c>
      <c r="D11" s="13">
        <v>-87</v>
      </c>
      <c r="E11" s="13">
        <v>-140</v>
      </c>
      <c r="F11" s="13">
        <v>-127</v>
      </c>
      <c r="G11" s="13">
        <v>-120</v>
      </c>
      <c r="H11" s="13">
        <v>-92</v>
      </c>
      <c r="I11" s="13">
        <v>-137</v>
      </c>
      <c r="J11" s="10">
        <f t="shared" si="0"/>
        <v>-111.125</v>
      </c>
      <c r="K11" s="10">
        <f t="shared" si="1"/>
        <v>7.8931197435307077</v>
      </c>
      <c r="L11" s="13">
        <v>-87</v>
      </c>
      <c r="M11" s="13">
        <v>-55</v>
      </c>
      <c r="N11" s="13">
        <v>-113</v>
      </c>
      <c r="O11" s="13">
        <v>-82</v>
      </c>
      <c r="P11" s="13">
        <v>-131</v>
      </c>
      <c r="Q11" s="13">
        <v>-125</v>
      </c>
      <c r="R11" s="13">
        <v>-97</v>
      </c>
      <c r="S11" s="13">
        <v>-146</v>
      </c>
      <c r="T11" s="11">
        <f t="shared" si="2"/>
        <v>-104.5</v>
      </c>
      <c r="U11" s="11">
        <f t="shared" si="3"/>
        <v>10.552589391099364</v>
      </c>
      <c r="V11" s="13">
        <v>-97</v>
      </c>
      <c r="W11" s="13">
        <v>-201</v>
      </c>
      <c r="X11" s="13">
        <v>-87</v>
      </c>
      <c r="Y11" s="13">
        <v>-143</v>
      </c>
      <c r="Z11" s="13">
        <v>-75</v>
      </c>
      <c r="AA11" s="13">
        <v>-67</v>
      </c>
      <c r="AB11" s="13">
        <v>-47</v>
      </c>
      <c r="AC11" s="13">
        <v>-75</v>
      </c>
      <c r="AD11" s="10">
        <f t="shared" si="4"/>
        <v>-99</v>
      </c>
      <c r="AE11" s="10">
        <f t="shared" si="5"/>
        <v>17.610873264629927</v>
      </c>
      <c r="AF11" s="13">
        <v>-86</v>
      </c>
      <c r="AG11" s="13">
        <v>-81</v>
      </c>
      <c r="AH11" s="13">
        <v>-137</v>
      </c>
      <c r="AI11" s="13">
        <v>-94</v>
      </c>
      <c r="AJ11" s="13">
        <v>-70</v>
      </c>
      <c r="AK11" s="13">
        <v>-97</v>
      </c>
      <c r="AL11" s="13">
        <v>-80</v>
      </c>
      <c r="AM11" s="13">
        <v>-87</v>
      </c>
      <c r="AN11" s="11">
        <f t="shared" si="6"/>
        <v>-91.5</v>
      </c>
      <c r="AO11" s="11">
        <f t="shared" si="7"/>
        <v>7.1489259932624041</v>
      </c>
    </row>
    <row r="12" spans="1:41" x14ac:dyDescent="0.2">
      <c r="A12" s="13" t="s">
        <v>291</v>
      </c>
      <c r="B12" s="13">
        <v>-81</v>
      </c>
      <c r="C12" s="13">
        <v>-100</v>
      </c>
      <c r="D12" s="13">
        <v>-86</v>
      </c>
      <c r="E12" s="13">
        <v>-138</v>
      </c>
      <c r="F12" s="13">
        <v>-142</v>
      </c>
      <c r="G12" s="13">
        <v>-115</v>
      </c>
      <c r="H12" s="13">
        <v>-107</v>
      </c>
      <c r="I12" s="13">
        <v>-125</v>
      </c>
      <c r="J12" s="10">
        <f t="shared" si="0"/>
        <v>-111.75</v>
      </c>
      <c r="K12" s="10">
        <f t="shared" si="1"/>
        <v>7.9726093595509857</v>
      </c>
      <c r="L12" s="13">
        <v>-103</v>
      </c>
      <c r="M12" s="13">
        <v>-64</v>
      </c>
      <c r="N12" s="13">
        <v>-122</v>
      </c>
      <c r="O12" s="13">
        <v>-75</v>
      </c>
      <c r="P12" s="13">
        <v>-130</v>
      </c>
      <c r="Q12" s="13">
        <v>-134</v>
      </c>
      <c r="R12" s="13">
        <v>-97</v>
      </c>
      <c r="S12" s="13">
        <v>-153</v>
      </c>
      <c r="T12" s="11">
        <f t="shared" si="2"/>
        <v>-109.75</v>
      </c>
      <c r="U12" s="11">
        <f t="shared" si="3"/>
        <v>10.79641144084459</v>
      </c>
      <c r="V12" s="13">
        <v>-121</v>
      </c>
      <c r="W12" s="13">
        <v>-124</v>
      </c>
      <c r="X12" s="13">
        <v>-88</v>
      </c>
      <c r="Y12" s="13">
        <v>-129</v>
      </c>
      <c r="Z12" s="13">
        <v>-70</v>
      </c>
      <c r="AA12" s="13">
        <v>-82</v>
      </c>
      <c r="AB12" s="13">
        <v>-45</v>
      </c>
      <c r="AC12" s="13">
        <v>-77</v>
      </c>
      <c r="AD12" s="10">
        <f t="shared" si="4"/>
        <v>-92</v>
      </c>
      <c r="AE12" s="10">
        <f t="shared" si="5"/>
        <v>10.579630023236701</v>
      </c>
      <c r="AF12" s="13">
        <v>-117</v>
      </c>
      <c r="AG12" s="13">
        <v>-98</v>
      </c>
      <c r="AH12" s="13">
        <v>-167</v>
      </c>
      <c r="AI12" s="13">
        <v>-119</v>
      </c>
      <c r="AJ12" s="13">
        <v>-100</v>
      </c>
      <c r="AK12" s="13">
        <v>-151</v>
      </c>
      <c r="AL12" s="13">
        <v>-103</v>
      </c>
      <c r="AM12" s="13">
        <v>-93</v>
      </c>
      <c r="AN12" s="11">
        <f t="shared" si="6"/>
        <v>-118.5</v>
      </c>
      <c r="AO12" s="11">
        <f t="shared" si="7"/>
        <v>9.5093938517957817</v>
      </c>
    </row>
    <row r="13" spans="1:41" x14ac:dyDescent="0.2">
      <c r="A13" s="13" t="s">
        <v>292</v>
      </c>
      <c r="B13" s="13">
        <v>-67</v>
      </c>
      <c r="C13" s="13">
        <v>-98</v>
      </c>
      <c r="D13" s="13">
        <v>-88</v>
      </c>
      <c r="E13" s="13">
        <v>-134</v>
      </c>
      <c r="F13" s="13">
        <v>-144</v>
      </c>
      <c r="G13" s="13">
        <v>-134</v>
      </c>
      <c r="H13" s="13">
        <v>-105</v>
      </c>
      <c r="I13" s="13">
        <v>-118</v>
      </c>
      <c r="J13" s="10">
        <f t="shared" si="0"/>
        <v>-111</v>
      </c>
      <c r="K13" s="10">
        <f t="shared" si="1"/>
        <v>9.3216338236844045</v>
      </c>
      <c r="L13" s="13">
        <v>-83</v>
      </c>
      <c r="M13" s="13">
        <v>-48</v>
      </c>
      <c r="N13" s="13">
        <v>-107</v>
      </c>
      <c r="O13" s="13">
        <v>-86</v>
      </c>
      <c r="P13" s="13">
        <v>-143</v>
      </c>
      <c r="Q13" s="13">
        <v>-126</v>
      </c>
      <c r="R13" s="13">
        <v>-107</v>
      </c>
      <c r="S13" s="13">
        <v>-143</v>
      </c>
      <c r="T13" s="11">
        <f t="shared" si="2"/>
        <v>-105.375</v>
      </c>
      <c r="U13" s="11">
        <f t="shared" si="3"/>
        <v>11.518521575519761</v>
      </c>
      <c r="V13" s="13">
        <v>-106</v>
      </c>
      <c r="W13" s="13">
        <v>-213</v>
      </c>
      <c r="X13" s="13">
        <v>-96</v>
      </c>
      <c r="Y13" s="13">
        <v>-121</v>
      </c>
      <c r="Z13" s="13">
        <v>-84</v>
      </c>
      <c r="AA13" s="13">
        <v>-97</v>
      </c>
      <c r="AB13" s="13">
        <v>-48</v>
      </c>
      <c r="AC13" s="13">
        <v>-99</v>
      </c>
      <c r="AD13" s="10">
        <f t="shared" si="4"/>
        <v>-108</v>
      </c>
      <c r="AE13" s="10">
        <f t="shared" si="5"/>
        <v>16.754530304197896</v>
      </c>
      <c r="AF13" s="13">
        <v>-97</v>
      </c>
      <c r="AG13" s="13">
        <v>-106</v>
      </c>
      <c r="AH13" s="13">
        <v>-151</v>
      </c>
      <c r="AI13" s="13">
        <v>-66</v>
      </c>
      <c r="AJ13" s="13">
        <v>-83</v>
      </c>
      <c r="AK13" s="13">
        <v>-130</v>
      </c>
      <c r="AL13" s="13">
        <v>-90</v>
      </c>
      <c r="AM13" s="13">
        <v>-111</v>
      </c>
      <c r="AN13" s="11">
        <f t="shared" si="6"/>
        <v>-104.25</v>
      </c>
      <c r="AO13" s="11">
        <f t="shared" si="7"/>
        <v>9.5126795083494429</v>
      </c>
    </row>
    <row r="14" spans="1:41" x14ac:dyDescent="0.2">
      <c r="A14" s="13" t="s">
        <v>293</v>
      </c>
      <c r="B14" s="13">
        <v>-89</v>
      </c>
      <c r="C14" s="13">
        <v>-124</v>
      </c>
      <c r="D14" s="13">
        <v>-87</v>
      </c>
      <c r="E14" s="13">
        <v>-133</v>
      </c>
      <c r="F14" s="13">
        <v>-132</v>
      </c>
      <c r="G14" s="13">
        <v>-135</v>
      </c>
      <c r="H14" s="13">
        <v>-103</v>
      </c>
      <c r="I14" s="13">
        <v>-146</v>
      </c>
      <c r="J14" s="10">
        <f t="shared" si="0"/>
        <v>-118.625</v>
      </c>
      <c r="K14" s="10">
        <f t="shared" si="1"/>
        <v>7.966307398753111</v>
      </c>
      <c r="L14" s="13">
        <v>-90</v>
      </c>
      <c r="M14" s="13">
        <v>-70</v>
      </c>
      <c r="N14" s="13">
        <v>-96</v>
      </c>
      <c r="O14" s="13">
        <v>-90</v>
      </c>
      <c r="P14" s="13">
        <v>-125</v>
      </c>
      <c r="Q14" s="13">
        <v>-120</v>
      </c>
      <c r="R14" s="13">
        <v>-103</v>
      </c>
      <c r="S14" s="13">
        <v>-91</v>
      </c>
      <c r="T14" s="11">
        <f t="shared" si="2"/>
        <v>-98.125</v>
      </c>
      <c r="U14" s="11">
        <f t="shared" si="3"/>
        <v>6.271925826365341</v>
      </c>
      <c r="V14" s="13">
        <v>-98</v>
      </c>
      <c r="W14" s="13">
        <v>-178</v>
      </c>
      <c r="X14" s="13">
        <v>-88</v>
      </c>
      <c r="Y14" s="13">
        <v>-114</v>
      </c>
      <c r="Z14" s="13">
        <v>-79</v>
      </c>
      <c r="AA14" s="13">
        <v>-91</v>
      </c>
      <c r="AB14" s="13">
        <v>-51</v>
      </c>
      <c r="AC14" s="13">
        <v>-103</v>
      </c>
      <c r="AD14" s="10">
        <f t="shared" si="4"/>
        <v>-100.25</v>
      </c>
      <c r="AE14" s="10">
        <f t="shared" si="5"/>
        <v>12.928028796820826</v>
      </c>
      <c r="AF14" s="13">
        <v>-89</v>
      </c>
      <c r="AG14" s="13">
        <v>-93</v>
      </c>
      <c r="AH14" s="13">
        <v>-135</v>
      </c>
      <c r="AI14" s="13">
        <v>-63</v>
      </c>
      <c r="AJ14" s="13">
        <v>-74</v>
      </c>
      <c r="AK14" s="13">
        <v>-127</v>
      </c>
      <c r="AL14" s="13">
        <v>-57</v>
      </c>
      <c r="AM14" s="13">
        <v>-104</v>
      </c>
      <c r="AN14" s="11">
        <f t="shared" si="6"/>
        <v>-92.75</v>
      </c>
      <c r="AO14" s="11">
        <f t="shared" si="7"/>
        <v>10.012046315742422</v>
      </c>
    </row>
    <row r="15" spans="1:41" x14ac:dyDescent="0.2">
      <c r="A15" s="13" t="s">
        <v>294</v>
      </c>
      <c r="B15" s="13">
        <v>-95</v>
      </c>
      <c r="C15" s="13">
        <v>-112</v>
      </c>
      <c r="D15" s="13">
        <v>-105</v>
      </c>
      <c r="E15" s="13">
        <v>-140</v>
      </c>
      <c r="F15" s="13">
        <v>-136</v>
      </c>
      <c r="G15" s="13">
        <v>-126</v>
      </c>
      <c r="H15" s="13">
        <v>-118</v>
      </c>
      <c r="I15" s="13">
        <v>-127</v>
      </c>
      <c r="J15" s="10">
        <f t="shared" si="0"/>
        <v>-119.875</v>
      </c>
      <c r="K15" s="10">
        <f t="shared" si="1"/>
        <v>5.4426802089726767</v>
      </c>
      <c r="L15" s="13">
        <v>-93</v>
      </c>
      <c r="M15" s="13">
        <v>-77</v>
      </c>
      <c r="N15" s="13">
        <v>-106</v>
      </c>
      <c r="O15" s="13">
        <v>-86</v>
      </c>
      <c r="P15" s="13">
        <v>-140</v>
      </c>
      <c r="Q15" s="13">
        <v>-137</v>
      </c>
      <c r="R15" s="13">
        <v>-103</v>
      </c>
      <c r="S15" s="13">
        <v>-145</v>
      </c>
      <c r="T15" s="11">
        <f t="shared" si="2"/>
        <v>-110.875</v>
      </c>
      <c r="U15" s="11">
        <f t="shared" si="3"/>
        <v>9.3224718901618111</v>
      </c>
      <c r="V15" s="13">
        <v>-80</v>
      </c>
      <c r="W15" s="13">
        <v>-188</v>
      </c>
      <c r="X15" s="13">
        <v>-84</v>
      </c>
      <c r="Y15" s="13">
        <v>-79</v>
      </c>
      <c r="Z15" s="13">
        <v>-66</v>
      </c>
      <c r="AA15" s="13">
        <v>-101</v>
      </c>
      <c r="AB15" s="13">
        <v>-63</v>
      </c>
      <c r="AC15" s="13">
        <v>-90</v>
      </c>
      <c r="AD15" s="10">
        <f t="shared" si="4"/>
        <v>-93.875</v>
      </c>
      <c r="AE15" s="10">
        <f t="shared" si="5"/>
        <v>14.121206823174042</v>
      </c>
      <c r="AF15" s="13">
        <v>-74</v>
      </c>
      <c r="AG15" s="13">
        <v>-61</v>
      </c>
      <c r="AH15" s="13">
        <v>-119</v>
      </c>
      <c r="AI15" s="13">
        <v>-61</v>
      </c>
      <c r="AJ15" s="13">
        <v>-82</v>
      </c>
      <c r="AK15" s="13">
        <v>-100</v>
      </c>
      <c r="AL15" s="13">
        <v>-52</v>
      </c>
      <c r="AM15" s="13">
        <v>-98</v>
      </c>
      <c r="AN15" s="11">
        <f t="shared" si="6"/>
        <v>-80.875</v>
      </c>
      <c r="AO15" s="11">
        <f t="shared" si="7"/>
        <v>8.2211345671645919</v>
      </c>
    </row>
    <row r="16" spans="1:41" x14ac:dyDescent="0.2">
      <c r="A16" s="13" t="s">
        <v>285</v>
      </c>
      <c r="B16" s="13">
        <v>-89</v>
      </c>
      <c r="C16" s="13">
        <v>-112</v>
      </c>
      <c r="D16" s="13">
        <v>-90</v>
      </c>
      <c r="E16" s="13">
        <v>-116</v>
      </c>
      <c r="F16" s="13">
        <v>-144</v>
      </c>
      <c r="G16" s="13">
        <v>-135</v>
      </c>
      <c r="H16" s="13">
        <v>-136</v>
      </c>
      <c r="I16" s="13">
        <v>-145</v>
      </c>
      <c r="J16" s="10">
        <f t="shared" si="0"/>
        <v>-120.875</v>
      </c>
      <c r="K16" s="10">
        <f t="shared" si="1"/>
        <v>8.0366070932594784</v>
      </c>
      <c r="L16" s="13">
        <v>-87</v>
      </c>
      <c r="M16" s="13">
        <v>-68</v>
      </c>
      <c r="N16" s="13">
        <v>-109</v>
      </c>
      <c r="O16" s="13">
        <v>-89</v>
      </c>
      <c r="P16" s="13">
        <v>-137</v>
      </c>
      <c r="Q16" s="13">
        <v>-128</v>
      </c>
      <c r="R16" s="13">
        <v>-103</v>
      </c>
      <c r="S16" s="13">
        <v>-161</v>
      </c>
      <c r="T16" s="11">
        <f t="shared" si="2"/>
        <v>-110.25</v>
      </c>
      <c r="U16" s="11">
        <f t="shared" si="3"/>
        <v>10.721723608770052</v>
      </c>
      <c r="V16" s="13">
        <v>-95</v>
      </c>
      <c r="W16" s="13">
        <v>-179</v>
      </c>
      <c r="X16" s="13">
        <v>-54</v>
      </c>
      <c r="Y16" s="13">
        <v>-128</v>
      </c>
      <c r="Z16" s="13">
        <v>-74</v>
      </c>
      <c r="AA16" s="13">
        <v>-91</v>
      </c>
      <c r="AB16" s="13">
        <v>-67</v>
      </c>
      <c r="AC16" s="13">
        <v>-102</v>
      </c>
      <c r="AD16" s="10">
        <f t="shared" si="4"/>
        <v>-98.75</v>
      </c>
      <c r="AE16" s="10">
        <f t="shared" si="5"/>
        <v>14.017527293662436</v>
      </c>
      <c r="AF16" s="13">
        <v>-88</v>
      </c>
      <c r="AG16" s="13">
        <v>-110</v>
      </c>
      <c r="AH16" s="13">
        <v>-135</v>
      </c>
      <c r="AI16" s="13">
        <v>-59</v>
      </c>
      <c r="AJ16" s="13">
        <v>-75</v>
      </c>
      <c r="AK16" s="13">
        <v>-100</v>
      </c>
      <c r="AL16" s="13">
        <v>-51</v>
      </c>
      <c r="AM16" s="13">
        <v>-110</v>
      </c>
      <c r="AN16" s="11">
        <f t="shared" si="6"/>
        <v>-91</v>
      </c>
      <c r="AO16" s="11">
        <f t="shared" si="7"/>
        <v>10.024968827881709</v>
      </c>
    </row>
    <row r="17" spans="1:41" x14ac:dyDescent="0.2">
      <c r="A17" s="13" t="s">
        <v>295</v>
      </c>
      <c r="B17" s="13">
        <v>-93</v>
      </c>
      <c r="C17" s="13">
        <v>-144</v>
      </c>
      <c r="D17" s="13">
        <v>-113</v>
      </c>
      <c r="E17" s="13">
        <v>-147</v>
      </c>
      <c r="F17" s="13">
        <v>-146</v>
      </c>
      <c r="G17" s="13">
        <v>-159</v>
      </c>
      <c r="H17" s="13">
        <v>-114</v>
      </c>
      <c r="I17" s="13">
        <v>-145</v>
      </c>
      <c r="J17" s="10">
        <f t="shared" si="0"/>
        <v>-132.625</v>
      </c>
      <c r="K17" s="10">
        <f t="shared" si="1"/>
        <v>8.0908623502954597</v>
      </c>
      <c r="L17" s="13">
        <v>-107</v>
      </c>
      <c r="M17" s="13">
        <v>-94</v>
      </c>
      <c r="N17" s="13">
        <v>-108</v>
      </c>
      <c r="O17" s="13">
        <v>-99</v>
      </c>
      <c r="P17" s="13">
        <v>-172</v>
      </c>
      <c r="Q17" s="13">
        <v>-129</v>
      </c>
      <c r="R17" s="13">
        <v>-129</v>
      </c>
      <c r="S17" s="13">
        <v>-168</v>
      </c>
      <c r="T17" s="11">
        <f t="shared" si="2"/>
        <v>-125.75</v>
      </c>
      <c r="U17" s="11">
        <f t="shared" si="3"/>
        <v>10.636443417394206</v>
      </c>
      <c r="V17" s="13">
        <v>-101</v>
      </c>
      <c r="W17" s="13">
        <v>-156</v>
      </c>
      <c r="X17" s="13">
        <v>-81</v>
      </c>
      <c r="Y17" s="13">
        <v>-132</v>
      </c>
      <c r="Z17" s="13"/>
      <c r="AA17" s="13"/>
      <c r="AB17" s="13"/>
      <c r="AC17" s="13"/>
      <c r="AD17" s="10">
        <f t="shared" si="4"/>
        <v>-117.5</v>
      </c>
      <c r="AE17" s="10">
        <f t="shared" si="5"/>
        <v>16.575584454250777</v>
      </c>
      <c r="AF17" s="13">
        <v>-105</v>
      </c>
      <c r="AG17" s="13">
        <v>-100</v>
      </c>
      <c r="AH17" s="13">
        <v>-164</v>
      </c>
      <c r="AI17" s="13">
        <v>-104</v>
      </c>
      <c r="AJ17" s="13"/>
      <c r="AK17" s="13"/>
      <c r="AL17" s="13"/>
      <c r="AM17" s="13"/>
      <c r="AN17" s="11">
        <f t="shared" si="6"/>
        <v>-118.25</v>
      </c>
      <c r="AO17" s="11">
        <f t="shared" si="7"/>
        <v>15.288203513384646</v>
      </c>
    </row>
    <row r="18" spans="1:41" x14ac:dyDescent="0.2">
      <c r="A18" s="13" t="s">
        <v>296</v>
      </c>
      <c r="B18" s="13">
        <v>-82</v>
      </c>
      <c r="C18" s="13">
        <v>-127</v>
      </c>
      <c r="D18" s="13">
        <v>-97</v>
      </c>
      <c r="E18" s="13">
        <v>-88</v>
      </c>
      <c r="F18" s="13"/>
      <c r="G18" s="13"/>
      <c r="H18" s="13"/>
      <c r="I18" s="13"/>
      <c r="J18" s="10">
        <f t="shared" si="0"/>
        <v>-98.5</v>
      </c>
      <c r="K18" s="10">
        <f t="shared" si="1"/>
        <v>9.9874921777190888</v>
      </c>
      <c r="L18" s="13">
        <v>-108</v>
      </c>
      <c r="M18" s="13">
        <v>-84</v>
      </c>
      <c r="N18" s="13">
        <v>-98</v>
      </c>
      <c r="O18" s="13">
        <v>-80</v>
      </c>
      <c r="P18" s="13"/>
      <c r="Q18" s="13"/>
      <c r="R18" s="13"/>
      <c r="S18" s="13"/>
      <c r="T18" s="11">
        <f t="shared" si="2"/>
        <v>-92.5</v>
      </c>
      <c r="U18" s="11">
        <f t="shared" si="3"/>
        <v>6.4485140407177015</v>
      </c>
      <c r="V18" s="13">
        <v>-102</v>
      </c>
      <c r="W18" s="13">
        <v>-53</v>
      </c>
      <c r="X18" s="13">
        <v>-126</v>
      </c>
      <c r="Y18" s="13">
        <v>-87</v>
      </c>
      <c r="Z18" s="13"/>
      <c r="AA18" s="13"/>
      <c r="AB18" s="13"/>
      <c r="AC18" s="13"/>
      <c r="AD18" s="10">
        <f t="shared" si="4"/>
        <v>-92</v>
      </c>
      <c r="AE18" s="10">
        <f t="shared" si="5"/>
        <v>15.280706789936126</v>
      </c>
      <c r="AF18" s="13">
        <v>-78</v>
      </c>
      <c r="AG18" s="13">
        <v>-75</v>
      </c>
      <c r="AH18" s="13">
        <v>-133</v>
      </c>
      <c r="AI18" s="13">
        <v>-130</v>
      </c>
      <c r="AJ18" s="13"/>
      <c r="AK18" s="13"/>
      <c r="AL18" s="13"/>
      <c r="AM18" s="13"/>
      <c r="AN18" s="11">
        <f t="shared" si="6"/>
        <v>-104</v>
      </c>
      <c r="AO18" s="11">
        <f t="shared" si="7"/>
        <v>15.900733735690732</v>
      </c>
    </row>
    <row r="19" spans="1:41" x14ac:dyDescent="0.2">
      <c r="A19" s="13"/>
      <c r="B19" s="13"/>
      <c r="C19" s="13"/>
      <c r="D19" s="13"/>
      <c r="E19" s="13"/>
      <c r="F19" s="13"/>
      <c r="G19" s="13"/>
      <c r="H19" s="13"/>
      <c r="I19" s="13"/>
      <c r="L19" s="13"/>
      <c r="M19" s="13"/>
      <c r="N19" s="13"/>
      <c r="O19" s="13"/>
      <c r="P19" s="13"/>
      <c r="Q19" s="13"/>
      <c r="R19" s="13"/>
      <c r="S19" s="13"/>
      <c r="V19" s="13"/>
      <c r="W19" s="13"/>
      <c r="X19" s="13"/>
      <c r="Y19" s="13"/>
      <c r="Z19" s="13"/>
      <c r="AA19" s="13"/>
      <c r="AB19" s="13"/>
      <c r="AC19" s="13"/>
      <c r="AF19" s="13"/>
      <c r="AG19" s="13"/>
      <c r="AH19" s="13"/>
      <c r="AI19" s="13"/>
      <c r="AJ19" s="13"/>
      <c r="AK19" s="13"/>
      <c r="AL19" s="13"/>
      <c r="AM19" s="13"/>
    </row>
    <row r="20" spans="1:41" x14ac:dyDescent="0.2">
      <c r="A20" s="13" t="s">
        <v>297</v>
      </c>
      <c r="B20" s="13">
        <v>-78</v>
      </c>
      <c r="C20" s="13">
        <v>-79</v>
      </c>
      <c r="D20" s="13">
        <v>-107</v>
      </c>
      <c r="E20" s="13">
        <v>-132</v>
      </c>
      <c r="F20" s="13">
        <v>-97</v>
      </c>
      <c r="G20" s="13">
        <v>-133</v>
      </c>
      <c r="H20" s="13">
        <v>-82</v>
      </c>
      <c r="I20" s="13">
        <v>-110</v>
      </c>
      <c r="J20" s="10">
        <f>AVERAGE(B20:I20)</f>
        <v>-102.25</v>
      </c>
      <c r="K20" s="10">
        <f>STDEV(B20:I20)/SQRT(COUNT(B20:I20))</f>
        <v>7.8825077590465176</v>
      </c>
      <c r="L20" s="13">
        <v>-153</v>
      </c>
      <c r="M20" s="13">
        <v>-115</v>
      </c>
      <c r="N20" s="13">
        <v>-106</v>
      </c>
      <c r="O20" s="13">
        <v>-105</v>
      </c>
      <c r="P20" s="13">
        <v>-108</v>
      </c>
      <c r="Q20" s="13">
        <v>-142</v>
      </c>
      <c r="R20" s="13">
        <v>-94</v>
      </c>
      <c r="S20" s="13">
        <v>-135</v>
      </c>
      <c r="T20" s="11">
        <f>AVERAGE(L20:S20)</f>
        <v>-119.75</v>
      </c>
      <c r="U20" s="11">
        <f>STDEV(L20:S20)/SQRT(COUNT(L20:S20))</f>
        <v>7.3963069935513861</v>
      </c>
      <c r="V20" s="13">
        <v>-81</v>
      </c>
      <c r="W20" s="13">
        <v>-126</v>
      </c>
      <c r="X20" s="13">
        <v>-52</v>
      </c>
      <c r="Y20" s="13">
        <v>-95</v>
      </c>
      <c r="Z20" s="13">
        <v>-59</v>
      </c>
      <c r="AA20" s="13">
        <v>-33</v>
      </c>
      <c r="AB20" s="13">
        <v>-27</v>
      </c>
      <c r="AC20" s="13">
        <v>-49</v>
      </c>
      <c r="AD20" s="10">
        <f>AVERAGE(V20:AC20)</f>
        <v>-65.25</v>
      </c>
      <c r="AE20" s="10">
        <f>STDEV(V20:AC20)/SQRT(COUNT(V20:AC20))</f>
        <v>11.806097093088324</v>
      </c>
      <c r="AF20" s="13">
        <v>-102</v>
      </c>
      <c r="AG20" s="13">
        <v>-33</v>
      </c>
      <c r="AH20" s="13">
        <v>-114</v>
      </c>
      <c r="AI20" s="13">
        <v>-104</v>
      </c>
      <c r="AJ20" s="13">
        <v>-26</v>
      </c>
      <c r="AK20" s="13">
        <v>-65</v>
      </c>
      <c r="AL20" s="13">
        <v>-79</v>
      </c>
      <c r="AM20" s="13">
        <v>-83</v>
      </c>
      <c r="AN20" s="11">
        <f>AVERAGE(AF20:AM20)</f>
        <v>-75.75</v>
      </c>
      <c r="AO20" s="11">
        <f>STDEV(AF20:AM20)/SQRT(COUNT(AF20:AM20))</f>
        <v>11.519781123912777</v>
      </c>
    </row>
    <row r="21" spans="1:41" x14ac:dyDescent="0.2">
      <c r="A21" s="13" t="s">
        <v>321</v>
      </c>
      <c r="B21" s="13">
        <v>-76</v>
      </c>
      <c r="C21" s="13">
        <v>-64</v>
      </c>
      <c r="D21" s="13">
        <v>-100</v>
      </c>
      <c r="E21" s="13">
        <v>-124</v>
      </c>
      <c r="F21" s="13">
        <v>-138</v>
      </c>
      <c r="G21" s="13">
        <v>-129</v>
      </c>
      <c r="H21" s="13">
        <v>-86</v>
      </c>
      <c r="I21" s="13">
        <v>-113</v>
      </c>
      <c r="J21" s="10">
        <f t="shared" ref="J21:J31" si="8">AVERAGE(B21:I21)</f>
        <v>-103.75</v>
      </c>
      <c r="K21" s="10">
        <f t="shared" ref="K21:K31" si="9">STDEV(B21:I21)/SQRT(COUNT(B21:I21))</f>
        <v>9.435400665275731</v>
      </c>
      <c r="L21" s="13">
        <v>-131</v>
      </c>
      <c r="M21" s="13">
        <v>-84</v>
      </c>
      <c r="N21" s="13">
        <v>-92</v>
      </c>
      <c r="O21" s="13">
        <v>-107</v>
      </c>
      <c r="P21" s="13">
        <v>-106</v>
      </c>
      <c r="Q21" s="13">
        <v>-138</v>
      </c>
      <c r="R21" s="13">
        <v>-117</v>
      </c>
      <c r="S21" s="13">
        <v>-121</v>
      </c>
      <c r="T21" s="11">
        <f t="shared" ref="T21:T31" si="10">AVERAGE(L21:S21)</f>
        <v>-112</v>
      </c>
      <c r="U21" s="11">
        <f t="shared" ref="U21:U31" si="11">STDEV(L21:S21)/SQRT(COUNT(L21:S21))</f>
        <v>6.5301498560796549</v>
      </c>
      <c r="V21" s="13">
        <v>-124</v>
      </c>
      <c r="W21" s="13">
        <v>-154</v>
      </c>
      <c r="X21" s="13">
        <v>-63</v>
      </c>
      <c r="Y21" s="13">
        <v>-80</v>
      </c>
      <c r="Z21" s="13">
        <v>-45</v>
      </c>
      <c r="AA21" s="13">
        <v>-14</v>
      </c>
      <c r="AB21" s="13">
        <v>-24</v>
      </c>
      <c r="AC21" s="13">
        <v>-21</v>
      </c>
      <c r="AD21" s="10">
        <f t="shared" ref="AD21:AD31" si="12">AVERAGE(V21:AC21)</f>
        <v>-65.625</v>
      </c>
      <c r="AE21" s="10">
        <f t="shared" ref="AE21:AE31" si="13">STDEV(V21:AC21)/SQRT(COUNT(V21:AC21))</f>
        <v>18.050462499021222</v>
      </c>
      <c r="AF21" s="13">
        <v>-104</v>
      </c>
      <c r="AG21" s="13">
        <v>-72</v>
      </c>
      <c r="AH21" s="13">
        <v>-156</v>
      </c>
      <c r="AI21" s="13">
        <v>-123</v>
      </c>
      <c r="AJ21" s="13">
        <v>-7</v>
      </c>
      <c r="AK21" s="13">
        <v>-23</v>
      </c>
      <c r="AL21" s="13">
        <v>-27</v>
      </c>
      <c r="AM21" s="13">
        <v>-30</v>
      </c>
      <c r="AN21" s="11">
        <f t="shared" ref="AN21:AN31" si="14">AVERAGE(AF21:AM21)</f>
        <v>-67.75</v>
      </c>
      <c r="AO21" s="11">
        <f t="shared" ref="AO21:AO31" si="15">STDEV(AF21:AM21)/SQRT(COUNT(AF21:AM21))</f>
        <v>19.342541936659423</v>
      </c>
    </row>
    <row r="22" spans="1:41" x14ac:dyDescent="0.2">
      <c r="A22" s="13" t="s">
        <v>298</v>
      </c>
      <c r="B22" s="13">
        <v>-82</v>
      </c>
      <c r="C22" s="13">
        <v>-78</v>
      </c>
      <c r="D22" s="13">
        <v>-103</v>
      </c>
      <c r="E22" s="13">
        <v>-129</v>
      </c>
      <c r="F22" s="13">
        <v>-113</v>
      </c>
      <c r="G22" s="13">
        <v>-163</v>
      </c>
      <c r="H22" s="13">
        <v>-99</v>
      </c>
      <c r="I22" s="13">
        <v>-99</v>
      </c>
      <c r="J22" s="10">
        <f t="shared" si="8"/>
        <v>-108.25</v>
      </c>
      <c r="K22" s="10">
        <f t="shared" si="9"/>
        <v>9.6856853139052586</v>
      </c>
      <c r="L22" s="13">
        <v>-133</v>
      </c>
      <c r="M22" s="13">
        <v>-82</v>
      </c>
      <c r="N22" s="13">
        <v>-113</v>
      </c>
      <c r="O22" s="13">
        <v>-99</v>
      </c>
      <c r="P22" s="13">
        <v>-113</v>
      </c>
      <c r="Q22" s="13">
        <v>-149</v>
      </c>
      <c r="R22" s="13">
        <v>-112</v>
      </c>
      <c r="S22" s="13">
        <v>-128</v>
      </c>
      <c r="T22" s="11">
        <f t="shared" si="10"/>
        <v>-116.125</v>
      </c>
      <c r="U22" s="11">
        <f t="shared" si="11"/>
        <v>7.3203178599995615</v>
      </c>
      <c r="V22" s="13">
        <v>-145</v>
      </c>
      <c r="W22" s="13">
        <v>-159</v>
      </c>
      <c r="X22" s="13">
        <v>-75</v>
      </c>
      <c r="Y22" s="13">
        <v>-113</v>
      </c>
      <c r="Z22" s="13">
        <v>-61</v>
      </c>
      <c r="AA22" s="13">
        <v>-30</v>
      </c>
      <c r="AB22" s="13">
        <v>-40</v>
      </c>
      <c r="AC22" s="13">
        <v>-82</v>
      </c>
      <c r="AD22" s="10">
        <f t="shared" si="12"/>
        <v>-88.125</v>
      </c>
      <c r="AE22" s="10">
        <f t="shared" si="13"/>
        <v>16.645932042737304</v>
      </c>
      <c r="AF22" s="13">
        <v>-102</v>
      </c>
      <c r="AG22" s="13">
        <v>-76</v>
      </c>
      <c r="AH22" s="13">
        <v>-159</v>
      </c>
      <c r="AI22" s="13">
        <v>-106</v>
      </c>
      <c r="AJ22" s="13">
        <v>-3</v>
      </c>
      <c r="AK22" s="13">
        <v>-31</v>
      </c>
      <c r="AL22" s="13">
        <v>-68</v>
      </c>
      <c r="AM22" s="13">
        <v>-38</v>
      </c>
      <c r="AN22" s="11">
        <f t="shared" si="14"/>
        <v>-72.875</v>
      </c>
      <c r="AO22" s="11">
        <f t="shared" si="15"/>
        <v>17.5503739276404</v>
      </c>
    </row>
    <row r="23" spans="1:41" x14ac:dyDescent="0.2">
      <c r="A23" s="13" t="s">
        <v>299</v>
      </c>
      <c r="B23" s="13">
        <v>-81</v>
      </c>
      <c r="C23" s="13">
        <v>-87</v>
      </c>
      <c r="D23" s="13">
        <v>-102</v>
      </c>
      <c r="E23" s="13">
        <v>-135</v>
      </c>
      <c r="F23" s="13">
        <v>-123</v>
      </c>
      <c r="G23" s="13">
        <v>-150</v>
      </c>
      <c r="H23" s="13">
        <v>-108</v>
      </c>
      <c r="I23" s="13">
        <v>-113</v>
      </c>
      <c r="J23" s="10">
        <f t="shared" si="8"/>
        <v>-112.375</v>
      </c>
      <c r="K23" s="10">
        <f t="shared" si="9"/>
        <v>8.233072460683017</v>
      </c>
      <c r="L23" s="13">
        <v>-87</v>
      </c>
      <c r="M23" s="13">
        <v>-84</v>
      </c>
      <c r="N23" s="13">
        <v>-119</v>
      </c>
      <c r="O23" s="13">
        <v>-100</v>
      </c>
      <c r="P23" s="13">
        <v>-111</v>
      </c>
      <c r="Q23" s="13">
        <v>-140</v>
      </c>
      <c r="R23" s="13">
        <v>-134</v>
      </c>
      <c r="S23" s="13">
        <v>-141</v>
      </c>
      <c r="T23" s="11">
        <f t="shared" si="10"/>
        <v>-114.5</v>
      </c>
      <c r="U23" s="11">
        <f t="shared" si="11"/>
        <v>8.0865850111686282</v>
      </c>
      <c r="V23" s="13">
        <v>-143</v>
      </c>
      <c r="W23" s="13">
        <v>-147</v>
      </c>
      <c r="X23" s="13">
        <v>-103</v>
      </c>
      <c r="Y23" s="13">
        <v>-96</v>
      </c>
      <c r="Z23" s="13">
        <v>-79</v>
      </c>
      <c r="AA23" s="13">
        <v>-51</v>
      </c>
      <c r="AB23" s="13">
        <v>-101</v>
      </c>
      <c r="AC23" s="13">
        <v>-129</v>
      </c>
      <c r="AD23" s="10">
        <f t="shared" si="12"/>
        <v>-106.125</v>
      </c>
      <c r="AE23" s="10">
        <f t="shared" si="13"/>
        <v>11.547166473703779</v>
      </c>
      <c r="AF23" s="13">
        <v>-100</v>
      </c>
      <c r="AG23" s="13">
        <v>-68</v>
      </c>
      <c r="AH23" s="13">
        <v>-149</v>
      </c>
      <c r="AI23" s="13">
        <v>-87</v>
      </c>
      <c r="AJ23" s="13">
        <v>-24</v>
      </c>
      <c r="AK23" s="13">
        <v>-73</v>
      </c>
      <c r="AL23" s="13">
        <v>-85</v>
      </c>
      <c r="AM23" s="13">
        <v>-58</v>
      </c>
      <c r="AN23" s="11">
        <f t="shared" si="14"/>
        <v>-80.5</v>
      </c>
      <c r="AO23" s="11">
        <f t="shared" si="15"/>
        <v>12.709670109240218</v>
      </c>
    </row>
    <row r="24" spans="1:41" x14ac:dyDescent="0.2">
      <c r="A24" s="13" t="s">
        <v>300</v>
      </c>
      <c r="B24" s="13">
        <v>-63</v>
      </c>
      <c r="C24" s="13">
        <v>-103</v>
      </c>
      <c r="D24" s="13">
        <v>-115</v>
      </c>
      <c r="E24" s="13">
        <v>-124</v>
      </c>
      <c r="F24" s="13">
        <v>-111</v>
      </c>
      <c r="G24" s="13">
        <v>-195</v>
      </c>
      <c r="H24" s="13">
        <v>-123</v>
      </c>
      <c r="I24" s="13">
        <v>-126</v>
      </c>
      <c r="J24" s="10">
        <f t="shared" si="8"/>
        <v>-120</v>
      </c>
      <c r="K24" s="10">
        <f t="shared" si="9"/>
        <v>12.907638934256832</v>
      </c>
      <c r="L24" s="13">
        <v>-124</v>
      </c>
      <c r="M24" s="13">
        <v>-101</v>
      </c>
      <c r="N24" s="13">
        <v>-127</v>
      </c>
      <c r="O24" s="13">
        <v>-90</v>
      </c>
      <c r="P24" s="13">
        <v>-126</v>
      </c>
      <c r="Q24" s="13">
        <v>-145</v>
      </c>
      <c r="R24" s="13">
        <v>-138</v>
      </c>
      <c r="S24" s="13">
        <v>-106</v>
      </c>
      <c r="T24" s="11">
        <f t="shared" si="10"/>
        <v>-119.625</v>
      </c>
      <c r="U24" s="11">
        <f t="shared" si="11"/>
        <v>6.6893772398589428</v>
      </c>
      <c r="V24" s="13">
        <v>-165</v>
      </c>
      <c r="W24" s="13">
        <v>-176</v>
      </c>
      <c r="X24" s="13">
        <v>-133</v>
      </c>
      <c r="Y24" s="13">
        <v>-125</v>
      </c>
      <c r="Z24" s="13">
        <v>-76</v>
      </c>
      <c r="AA24" s="13">
        <v>-57</v>
      </c>
      <c r="AB24" s="13">
        <v>-92</v>
      </c>
      <c r="AC24" s="13">
        <v>-107</v>
      </c>
      <c r="AD24" s="10">
        <f t="shared" si="12"/>
        <v>-116.375</v>
      </c>
      <c r="AE24" s="10">
        <f t="shared" si="13"/>
        <v>14.704150895969088</v>
      </c>
      <c r="AF24" s="13">
        <v>-130</v>
      </c>
      <c r="AG24" s="13">
        <v>-108</v>
      </c>
      <c r="AH24" s="13">
        <v>-181</v>
      </c>
      <c r="AI24" s="13">
        <v>-147</v>
      </c>
      <c r="AJ24" s="13">
        <v>-23</v>
      </c>
      <c r="AK24" s="13">
        <v>-78</v>
      </c>
      <c r="AL24" s="13">
        <v>-73</v>
      </c>
      <c r="AM24" s="13">
        <v>-57</v>
      </c>
      <c r="AN24" s="11">
        <f t="shared" si="14"/>
        <v>-99.625</v>
      </c>
      <c r="AO24" s="11">
        <f t="shared" si="15"/>
        <v>18.28537422953891</v>
      </c>
    </row>
    <row r="25" spans="1:41" x14ac:dyDescent="0.2">
      <c r="A25" s="13" t="s">
        <v>301</v>
      </c>
      <c r="B25" s="13">
        <v>-100</v>
      </c>
      <c r="C25" s="13">
        <v>-108</v>
      </c>
      <c r="D25" s="13">
        <v>-117</v>
      </c>
      <c r="E25" s="13">
        <v>-166</v>
      </c>
      <c r="F25" s="13">
        <v>-117</v>
      </c>
      <c r="G25" s="13">
        <v>-190</v>
      </c>
      <c r="H25" s="13">
        <v>-110</v>
      </c>
      <c r="I25" s="13">
        <v>-141</v>
      </c>
      <c r="J25" s="10">
        <f t="shared" si="8"/>
        <v>-131.125</v>
      </c>
      <c r="K25" s="10">
        <f t="shared" si="9"/>
        <v>11.282789517034972</v>
      </c>
      <c r="L25" s="13">
        <v>-136</v>
      </c>
      <c r="M25" s="13">
        <v>-101</v>
      </c>
      <c r="N25" s="13">
        <v>-134</v>
      </c>
      <c r="O25" s="13">
        <v>-105</v>
      </c>
      <c r="P25" s="13">
        <v>-135</v>
      </c>
      <c r="Q25" s="13">
        <v>-132</v>
      </c>
      <c r="R25" s="13">
        <v>-163</v>
      </c>
      <c r="S25" s="13">
        <v>-157</v>
      </c>
      <c r="T25" s="11">
        <f t="shared" si="10"/>
        <v>-132.875</v>
      </c>
      <c r="U25" s="11">
        <f t="shared" si="11"/>
        <v>7.6751861308281732</v>
      </c>
      <c r="V25" s="13">
        <v>-196</v>
      </c>
      <c r="W25" s="13">
        <v>-192</v>
      </c>
      <c r="X25" s="13">
        <v>-167</v>
      </c>
      <c r="Y25" s="13">
        <v>-135</v>
      </c>
      <c r="Z25" s="13">
        <v>-86</v>
      </c>
      <c r="AA25" s="13">
        <v>-72</v>
      </c>
      <c r="AB25" s="13">
        <v>-118</v>
      </c>
      <c r="AC25" s="13">
        <v>-116</v>
      </c>
      <c r="AD25" s="10">
        <f t="shared" si="12"/>
        <v>-135.25</v>
      </c>
      <c r="AE25" s="10">
        <f t="shared" si="13"/>
        <v>16.373704965148061</v>
      </c>
      <c r="AF25" s="13">
        <v>-142</v>
      </c>
      <c r="AG25" s="13">
        <v>-128</v>
      </c>
      <c r="AH25" s="13">
        <v>-200</v>
      </c>
      <c r="AI25" s="13">
        <v>-167</v>
      </c>
      <c r="AJ25" s="13">
        <v>-41</v>
      </c>
      <c r="AK25" s="13">
        <v>-89</v>
      </c>
      <c r="AL25" s="13">
        <v>-95</v>
      </c>
      <c r="AM25" s="13">
        <v>-63</v>
      </c>
      <c r="AN25" s="11">
        <f t="shared" si="14"/>
        <v>-115.625</v>
      </c>
      <c r="AO25" s="11">
        <f t="shared" si="15"/>
        <v>18.935923437439524</v>
      </c>
    </row>
    <row r="26" spans="1:41" x14ac:dyDescent="0.2">
      <c r="A26" s="13" t="s">
        <v>302</v>
      </c>
      <c r="B26" s="13">
        <v>-105</v>
      </c>
      <c r="C26" s="13">
        <v>-107</v>
      </c>
      <c r="D26" s="13">
        <v>-99</v>
      </c>
      <c r="E26" s="13">
        <v>-138</v>
      </c>
      <c r="F26" s="13">
        <v>-107</v>
      </c>
      <c r="G26" s="13">
        <v>-171</v>
      </c>
      <c r="H26" s="13">
        <v>-111</v>
      </c>
      <c r="I26" s="13">
        <v>-111</v>
      </c>
      <c r="J26" s="10">
        <f t="shared" si="8"/>
        <v>-118.625</v>
      </c>
      <c r="K26" s="10">
        <f t="shared" si="9"/>
        <v>8.5313235868097941</v>
      </c>
      <c r="L26" s="13">
        <v>-78</v>
      </c>
      <c r="M26" s="13">
        <v>-97</v>
      </c>
      <c r="N26" s="13">
        <v>-129</v>
      </c>
      <c r="O26" s="13">
        <v>-99</v>
      </c>
      <c r="P26" s="13">
        <v>-132</v>
      </c>
      <c r="Q26" s="13">
        <v>-161</v>
      </c>
      <c r="R26" s="13">
        <v>-148</v>
      </c>
      <c r="S26" s="13">
        <v>-126</v>
      </c>
      <c r="T26" s="11">
        <f t="shared" si="10"/>
        <v>-121.25</v>
      </c>
      <c r="U26" s="11">
        <f t="shared" si="11"/>
        <v>9.8628994577804399</v>
      </c>
      <c r="V26" s="13">
        <v>-202</v>
      </c>
      <c r="W26" s="13">
        <v>-202</v>
      </c>
      <c r="X26" s="13">
        <v>-164</v>
      </c>
      <c r="Y26" s="13">
        <v>-153</v>
      </c>
      <c r="Z26" s="13">
        <v>-69</v>
      </c>
      <c r="AA26" s="13">
        <v>-69</v>
      </c>
      <c r="AB26" s="13">
        <v>-111</v>
      </c>
      <c r="AC26" s="13">
        <v>-126</v>
      </c>
      <c r="AD26" s="10">
        <f t="shared" si="12"/>
        <v>-137</v>
      </c>
      <c r="AE26" s="10">
        <f t="shared" si="13"/>
        <v>18.650928739801209</v>
      </c>
      <c r="AF26" s="13">
        <v>-148</v>
      </c>
      <c r="AG26" s="13">
        <v>-139</v>
      </c>
      <c r="AH26" s="13">
        <v>-213</v>
      </c>
      <c r="AI26" s="13">
        <v>-147</v>
      </c>
      <c r="AJ26" s="13">
        <v>-42</v>
      </c>
      <c r="AK26" s="13">
        <v>-92</v>
      </c>
      <c r="AL26" s="13">
        <v>-80</v>
      </c>
      <c r="AM26" s="13">
        <v>-62</v>
      </c>
      <c r="AN26" s="11">
        <f t="shared" si="14"/>
        <v>-115.375</v>
      </c>
      <c r="AO26" s="11">
        <f t="shared" si="15"/>
        <v>19.903281764573396</v>
      </c>
    </row>
    <row r="27" spans="1:41" x14ac:dyDescent="0.2">
      <c r="A27" s="13" t="s">
        <v>303</v>
      </c>
      <c r="B27" s="13">
        <v>-76</v>
      </c>
      <c r="C27" s="13">
        <v>-111</v>
      </c>
      <c r="D27" s="13">
        <v>-99</v>
      </c>
      <c r="E27" s="13">
        <v>-137</v>
      </c>
      <c r="F27" s="13">
        <v>-113</v>
      </c>
      <c r="G27" s="13">
        <v>-177</v>
      </c>
      <c r="H27" s="13">
        <v>-105</v>
      </c>
      <c r="I27" s="13">
        <v>-116</v>
      </c>
      <c r="J27" s="10">
        <f t="shared" si="8"/>
        <v>-116.75</v>
      </c>
      <c r="K27" s="10">
        <f t="shared" si="9"/>
        <v>10.523358372143914</v>
      </c>
      <c r="L27" s="13">
        <v>-126</v>
      </c>
      <c r="M27" s="13">
        <v>-97</v>
      </c>
      <c r="N27" s="13">
        <v>-105</v>
      </c>
      <c r="O27" s="13">
        <v>-82</v>
      </c>
      <c r="P27" s="13">
        <v>-121</v>
      </c>
      <c r="Q27" s="13">
        <v>-165</v>
      </c>
      <c r="R27" s="13">
        <v>-147</v>
      </c>
      <c r="S27" s="13">
        <v>-129</v>
      </c>
      <c r="T27" s="11">
        <f t="shared" si="10"/>
        <v>-121.5</v>
      </c>
      <c r="U27" s="11">
        <f t="shared" si="11"/>
        <v>9.4981201147535348</v>
      </c>
      <c r="V27" s="13">
        <v>-195</v>
      </c>
      <c r="W27" s="13">
        <v>-198</v>
      </c>
      <c r="X27" s="13">
        <v>-158</v>
      </c>
      <c r="Y27" s="13">
        <v>-129</v>
      </c>
      <c r="Z27" s="13">
        <v>-79</v>
      </c>
      <c r="AA27" s="13">
        <v>-105</v>
      </c>
      <c r="AB27" s="13">
        <v>-162</v>
      </c>
      <c r="AC27" s="13">
        <v>-137</v>
      </c>
      <c r="AD27" s="10">
        <f t="shared" si="12"/>
        <v>-145.375</v>
      </c>
      <c r="AE27" s="10">
        <f t="shared" si="13"/>
        <v>14.664019985763012</v>
      </c>
      <c r="AF27" s="13">
        <v>-138</v>
      </c>
      <c r="AG27" s="13">
        <v>-126</v>
      </c>
      <c r="AH27" s="13">
        <v>-203</v>
      </c>
      <c r="AI27" s="13">
        <v>-156</v>
      </c>
      <c r="AJ27" s="13">
        <v>-87</v>
      </c>
      <c r="AK27" s="13">
        <v>-93</v>
      </c>
      <c r="AL27" s="13">
        <v>-133</v>
      </c>
      <c r="AM27" s="13">
        <v>-79</v>
      </c>
      <c r="AN27" s="11">
        <f t="shared" si="14"/>
        <v>-126.875</v>
      </c>
      <c r="AO27" s="11">
        <f t="shared" si="15"/>
        <v>14.537436279187213</v>
      </c>
    </row>
    <row r="28" spans="1:41" x14ac:dyDescent="0.2">
      <c r="A28" s="13" t="s">
        <v>304</v>
      </c>
      <c r="B28" s="13">
        <v>-98</v>
      </c>
      <c r="C28" s="13">
        <v>-102</v>
      </c>
      <c r="D28" s="13">
        <v>-95</v>
      </c>
      <c r="E28" s="13">
        <v>-144</v>
      </c>
      <c r="F28" s="13">
        <v>-118</v>
      </c>
      <c r="G28" s="13">
        <v>-191</v>
      </c>
      <c r="H28" s="13">
        <v>-115</v>
      </c>
      <c r="I28" s="13">
        <v>-128</v>
      </c>
      <c r="J28" s="10">
        <f t="shared" si="8"/>
        <v>-123.875</v>
      </c>
      <c r="K28" s="10">
        <f t="shared" si="9"/>
        <v>11.1985928644119</v>
      </c>
      <c r="L28" s="13">
        <v>-122</v>
      </c>
      <c r="M28" s="13">
        <v>-96</v>
      </c>
      <c r="N28" s="13">
        <v>-135</v>
      </c>
      <c r="O28" s="13">
        <v>-75</v>
      </c>
      <c r="P28" s="13">
        <v>-127</v>
      </c>
      <c r="Q28" s="13">
        <v>-150</v>
      </c>
      <c r="R28" s="13">
        <v>-148</v>
      </c>
      <c r="S28" s="13">
        <v>-136</v>
      </c>
      <c r="T28" s="11">
        <f t="shared" si="10"/>
        <v>-123.625</v>
      </c>
      <c r="U28" s="11">
        <f t="shared" si="11"/>
        <v>9.1747664431152831</v>
      </c>
      <c r="V28" s="13">
        <v>-189</v>
      </c>
      <c r="W28" s="13">
        <v>-196</v>
      </c>
      <c r="X28" s="13">
        <v>-143</v>
      </c>
      <c r="Y28" s="13">
        <v>-134</v>
      </c>
      <c r="Z28" s="13">
        <v>-125</v>
      </c>
      <c r="AA28" s="13">
        <v>-155</v>
      </c>
      <c r="AB28" s="13">
        <v>-220</v>
      </c>
      <c r="AC28" s="13">
        <v>-194</v>
      </c>
      <c r="AD28" s="10">
        <f t="shared" si="12"/>
        <v>-169.5</v>
      </c>
      <c r="AE28" s="10">
        <f t="shared" si="13"/>
        <v>12.237238250520416</v>
      </c>
      <c r="AF28" s="13">
        <v>-151</v>
      </c>
      <c r="AG28" s="13">
        <v>-123</v>
      </c>
      <c r="AH28" s="13">
        <v>-203</v>
      </c>
      <c r="AI28" s="13">
        <v>-152</v>
      </c>
      <c r="AJ28" s="13">
        <v>-117</v>
      </c>
      <c r="AK28" s="13">
        <v>-115</v>
      </c>
      <c r="AL28" s="13">
        <v>-172</v>
      </c>
      <c r="AM28" s="13">
        <v>-110</v>
      </c>
      <c r="AN28" s="11">
        <f t="shared" si="14"/>
        <v>-142.875</v>
      </c>
      <c r="AO28" s="11">
        <f t="shared" si="15"/>
        <v>11.599626687342754</v>
      </c>
    </row>
    <row r="29" spans="1:41" x14ac:dyDescent="0.2">
      <c r="A29" s="13" t="s">
        <v>305</v>
      </c>
      <c r="B29" s="13">
        <v>-93</v>
      </c>
      <c r="C29" s="13">
        <v>-100</v>
      </c>
      <c r="D29" s="13">
        <v>-129</v>
      </c>
      <c r="E29" s="13">
        <v>-151</v>
      </c>
      <c r="F29" s="13">
        <v>-137</v>
      </c>
      <c r="G29" s="13">
        <v>-185</v>
      </c>
      <c r="H29" s="13">
        <v>-134</v>
      </c>
      <c r="I29" s="13">
        <v>-128</v>
      </c>
      <c r="J29" s="10">
        <f t="shared" si="8"/>
        <v>-132.125</v>
      </c>
      <c r="K29" s="10">
        <f t="shared" si="9"/>
        <v>10.149661324398958</v>
      </c>
      <c r="L29" s="13">
        <v>-41</v>
      </c>
      <c r="M29" s="13">
        <v>-117</v>
      </c>
      <c r="N29" s="13">
        <v>-120</v>
      </c>
      <c r="O29" s="13">
        <v>-109</v>
      </c>
      <c r="P29" s="13">
        <v>-135</v>
      </c>
      <c r="Q29" s="13">
        <v>-151</v>
      </c>
      <c r="R29" s="13">
        <v>-153</v>
      </c>
      <c r="S29" s="13">
        <v>-150</v>
      </c>
      <c r="T29" s="11">
        <f t="shared" si="10"/>
        <v>-122</v>
      </c>
      <c r="U29" s="11">
        <f t="shared" si="11"/>
        <v>13.034295421803861</v>
      </c>
      <c r="V29" s="13">
        <v>-178</v>
      </c>
      <c r="W29" s="13">
        <v>-199</v>
      </c>
      <c r="X29" s="13">
        <v>-145</v>
      </c>
      <c r="Y29" s="13">
        <v>-127</v>
      </c>
      <c r="Z29" s="13">
        <v>-127</v>
      </c>
      <c r="AA29" s="13">
        <v>-134</v>
      </c>
      <c r="AB29" s="13">
        <v>-200</v>
      </c>
      <c r="AC29" s="13">
        <v>-198</v>
      </c>
      <c r="AD29" s="10">
        <f t="shared" si="12"/>
        <v>-163.5</v>
      </c>
      <c r="AE29" s="10">
        <f t="shared" si="13"/>
        <v>11.854776011621404</v>
      </c>
      <c r="AF29" s="13">
        <v>-142</v>
      </c>
      <c r="AG29" s="13">
        <v>-123</v>
      </c>
      <c r="AH29" s="13">
        <v>-202</v>
      </c>
      <c r="AI29" s="13">
        <v>-145</v>
      </c>
      <c r="AJ29" s="13">
        <v>-147</v>
      </c>
      <c r="AK29" s="13">
        <v>-154</v>
      </c>
      <c r="AL29" s="13">
        <v>-165</v>
      </c>
      <c r="AM29" s="13">
        <v>-157</v>
      </c>
      <c r="AN29" s="11">
        <f t="shared" si="14"/>
        <v>-154.375</v>
      </c>
      <c r="AO29" s="11">
        <f t="shared" si="15"/>
        <v>8.0930691246981734</v>
      </c>
    </row>
    <row r="30" spans="1:41" x14ac:dyDescent="0.2">
      <c r="A30" s="13" t="s">
        <v>306</v>
      </c>
      <c r="B30" s="13">
        <v>-60</v>
      </c>
      <c r="C30" s="13">
        <v>-133</v>
      </c>
      <c r="D30" s="13">
        <v>-113</v>
      </c>
      <c r="E30" s="13">
        <v>-104</v>
      </c>
      <c r="F30" s="13">
        <v>-108</v>
      </c>
      <c r="G30" s="13">
        <v>-179</v>
      </c>
      <c r="H30" s="13">
        <v>-121</v>
      </c>
      <c r="I30" s="13">
        <v>-123</v>
      </c>
      <c r="J30" s="10">
        <f t="shared" si="8"/>
        <v>-117.625</v>
      </c>
      <c r="K30" s="10">
        <f t="shared" si="9"/>
        <v>11.698500361767987</v>
      </c>
      <c r="L30" s="13">
        <v>-170</v>
      </c>
      <c r="M30" s="13">
        <v>-107</v>
      </c>
      <c r="N30" s="13">
        <v>-135</v>
      </c>
      <c r="O30" s="13">
        <v>-114</v>
      </c>
      <c r="P30" s="13">
        <v>-130</v>
      </c>
      <c r="Q30" s="13">
        <v>-146</v>
      </c>
      <c r="R30" s="13">
        <v>-146</v>
      </c>
      <c r="S30" s="13">
        <v>-141</v>
      </c>
      <c r="T30" s="11">
        <f t="shared" si="10"/>
        <v>-136.125</v>
      </c>
      <c r="U30" s="11">
        <f t="shared" si="11"/>
        <v>6.9985649039132092</v>
      </c>
      <c r="V30" s="13">
        <v>-173</v>
      </c>
      <c r="W30" s="13">
        <v>-193</v>
      </c>
      <c r="X30" s="13">
        <v>-146</v>
      </c>
      <c r="Y30" s="13">
        <v>-106</v>
      </c>
      <c r="Z30" s="13">
        <v>-117</v>
      </c>
      <c r="AA30" s="13">
        <v>-111</v>
      </c>
      <c r="AB30" s="13">
        <v>-201</v>
      </c>
      <c r="AC30" s="13">
        <v>-180</v>
      </c>
      <c r="AD30" s="10">
        <f t="shared" si="12"/>
        <v>-153.375</v>
      </c>
      <c r="AE30" s="10">
        <f t="shared" si="13"/>
        <v>13.59482241254263</v>
      </c>
      <c r="AF30" s="13">
        <v>-131</v>
      </c>
      <c r="AG30" s="13">
        <v>-111</v>
      </c>
      <c r="AH30" s="13">
        <v>-202</v>
      </c>
      <c r="AI30" s="13">
        <v>-145</v>
      </c>
      <c r="AJ30" s="13">
        <v>-113</v>
      </c>
      <c r="AK30" s="13">
        <v>-117</v>
      </c>
      <c r="AL30" s="13">
        <v>-141</v>
      </c>
      <c r="AM30" s="13">
        <v>-123</v>
      </c>
      <c r="AN30" s="11">
        <f t="shared" si="14"/>
        <v>-135.375</v>
      </c>
      <c r="AO30" s="11">
        <f t="shared" si="15"/>
        <v>10.494790374276182</v>
      </c>
    </row>
    <row r="31" spans="1:41" x14ac:dyDescent="0.2">
      <c r="A31" s="13" t="s">
        <v>307</v>
      </c>
      <c r="B31" s="13">
        <v>-68</v>
      </c>
      <c r="C31" s="13">
        <v>-121</v>
      </c>
      <c r="D31" s="13">
        <v>-95</v>
      </c>
      <c r="E31" s="13">
        <v>-130</v>
      </c>
      <c r="F31" s="13">
        <v>-100</v>
      </c>
      <c r="G31" s="13">
        <v>-189</v>
      </c>
      <c r="H31" s="13">
        <v>-85</v>
      </c>
      <c r="I31" s="13">
        <v>-109</v>
      </c>
      <c r="J31" s="10">
        <f t="shared" si="8"/>
        <v>-112.125</v>
      </c>
      <c r="K31" s="10">
        <f t="shared" si="9"/>
        <v>12.984107731046773</v>
      </c>
      <c r="L31" s="13">
        <v>-50</v>
      </c>
      <c r="M31" s="13">
        <v>-54</v>
      </c>
      <c r="N31" s="13">
        <v>-105</v>
      </c>
      <c r="O31" s="13">
        <v>-101</v>
      </c>
      <c r="P31" s="13">
        <v>-104</v>
      </c>
      <c r="Q31" s="13">
        <v>-130</v>
      </c>
      <c r="R31" s="13">
        <v>-142</v>
      </c>
      <c r="S31" s="13">
        <v>-132</v>
      </c>
      <c r="T31" s="11">
        <f t="shared" si="10"/>
        <v>-102.25</v>
      </c>
      <c r="U31" s="11">
        <f t="shared" si="11"/>
        <v>12.178361958818599</v>
      </c>
      <c r="V31" s="13">
        <v>-137</v>
      </c>
      <c r="W31" s="13">
        <v>-147</v>
      </c>
      <c r="X31" s="13">
        <v>-100</v>
      </c>
      <c r="Y31" s="13">
        <v>-16</v>
      </c>
      <c r="Z31" s="13">
        <v>-96</v>
      </c>
      <c r="AA31" s="13">
        <v>-113</v>
      </c>
      <c r="AB31" s="13">
        <v>-193</v>
      </c>
      <c r="AC31" s="13">
        <v>-185</v>
      </c>
      <c r="AD31" s="10">
        <f t="shared" si="12"/>
        <v>-123.375</v>
      </c>
      <c r="AE31" s="10">
        <f t="shared" si="13"/>
        <v>19.965092304176448</v>
      </c>
      <c r="AF31" s="13">
        <v>-83</v>
      </c>
      <c r="AG31" s="13">
        <v>-89</v>
      </c>
      <c r="AH31" s="13">
        <v>-183</v>
      </c>
      <c r="AI31" s="13">
        <v>-103</v>
      </c>
      <c r="AJ31" s="13">
        <v>-117</v>
      </c>
      <c r="AK31" s="13">
        <v>-163</v>
      </c>
      <c r="AL31" s="13">
        <v>-151</v>
      </c>
      <c r="AM31" s="13">
        <v>-117</v>
      </c>
      <c r="AN31" s="11">
        <f t="shared" si="14"/>
        <v>-125.75</v>
      </c>
      <c r="AO31" s="11">
        <f t="shared" si="15"/>
        <v>12.783569253426167</v>
      </c>
    </row>
    <row r="32" spans="1:41" x14ac:dyDescent="0.2">
      <c r="A32" s="13"/>
      <c r="B32" s="13"/>
      <c r="C32" s="13"/>
      <c r="D32" s="13"/>
      <c r="E32" s="13"/>
      <c r="F32" s="13"/>
      <c r="G32" s="13"/>
      <c r="H32" s="13"/>
      <c r="I32" s="13"/>
      <c r="L32" s="13"/>
      <c r="M32" s="13"/>
      <c r="N32" s="13"/>
      <c r="O32" s="13"/>
      <c r="P32" s="13"/>
      <c r="Q32" s="13"/>
      <c r="R32" s="13"/>
      <c r="S32" s="13"/>
      <c r="V32" s="13"/>
      <c r="W32" s="13"/>
      <c r="X32" s="13"/>
      <c r="Y32" s="13"/>
      <c r="Z32" s="13"/>
      <c r="AA32" s="13"/>
      <c r="AB32" s="13"/>
      <c r="AC32" s="13"/>
      <c r="AF32" s="13"/>
      <c r="AG32" s="13"/>
      <c r="AH32" s="13"/>
      <c r="AI32" s="13"/>
      <c r="AJ32" s="13"/>
      <c r="AK32" s="13"/>
      <c r="AL32" s="13"/>
      <c r="AM32" s="13"/>
    </row>
    <row r="33" spans="1:47" x14ac:dyDescent="0.2">
      <c r="A33" s="12" t="s">
        <v>313</v>
      </c>
      <c r="B33" s="250" t="s">
        <v>282</v>
      </c>
      <c r="C33" s="250"/>
      <c r="D33" s="250"/>
      <c r="E33" s="250"/>
      <c r="F33" s="250"/>
      <c r="G33" s="250"/>
      <c r="H33" s="250"/>
      <c r="I33" s="250"/>
      <c r="J33" s="250"/>
      <c r="K33" s="250"/>
      <c r="L33" s="250" t="s">
        <v>310</v>
      </c>
      <c r="M33" s="250"/>
      <c r="N33" s="250"/>
      <c r="O33" s="250"/>
      <c r="P33" s="250"/>
      <c r="Q33" s="250"/>
      <c r="R33" s="250"/>
      <c r="S33" s="250"/>
      <c r="T33" s="250"/>
      <c r="U33" s="250"/>
      <c r="V33" s="250" t="s">
        <v>283</v>
      </c>
      <c r="W33" s="250"/>
      <c r="X33" s="250"/>
      <c r="Y33" s="250"/>
      <c r="Z33" s="250"/>
      <c r="AA33" s="250"/>
      <c r="AB33" s="250"/>
      <c r="AC33" s="250"/>
      <c r="AD33" s="250"/>
      <c r="AE33" s="250"/>
      <c r="AF33" s="250" t="s">
        <v>311</v>
      </c>
      <c r="AG33" s="250"/>
      <c r="AH33" s="250"/>
      <c r="AI33" s="250"/>
      <c r="AJ33" s="250"/>
      <c r="AK33" s="250"/>
      <c r="AL33" s="250"/>
      <c r="AM33" s="250"/>
      <c r="AN33" s="250"/>
      <c r="AO33" s="250"/>
    </row>
    <row r="34" spans="1:47" x14ac:dyDescent="0.2">
      <c r="A34" s="13" t="s">
        <v>284</v>
      </c>
      <c r="B34" s="14">
        <v>17</v>
      </c>
      <c r="C34" s="14">
        <v>18</v>
      </c>
      <c r="D34" s="14">
        <v>19</v>
      </c>
      <c r="E34" s="14">
        <v>20</v>
      </c>
      <c r="F34" s="14">
        <v>21</v>
      </c>
      <c r="G34" s="14">
        <v>22</v>
      </c>
      <c r="H34" s="15">
        <v>23</v>
      </c>
      <c r="I34" s="15">
        <v>24</v>
      </c>
      <c r="J34" s="16" t="s">
        <v>308</v>
      </c>
      <c r="K34" s="16" t="s">
        <v>309</v>
      </c>
      <c r="L34" s="15">
        <v>25</v>
      </c>
      <c r="M34" s="14">
        <v>26</v>
      </c>
      <c r="N34" s="14">
        <v>27</v>
      </c>
      <c r="O34" s="14">
        <v>28</v>
      </c>
      <c r="P34" s="14">
        <v>29</v>
      </c>
      <c r="Q34" s="14">
        <v>30</v>
      </c>
      <c r="R34" s="14">
        <v>31</v>
      </c>
      <c r="S34" s="14">
        <v>32</v>
      </c>
      <c r="T34" s="17" t="s">
        <v>308</v>
      </c>
      <c r="U34" s="17" t="s">
        <v>309</v>
      </c>
      <c r="V34" s="14">
        <v>33</v>
      </c>
      <c r="W34" s="14">
        <v>34</v>
      </c>
      <c r="X34" s="14">
        <v>35</v>
      </c>
      <c r="Y34" s="14">
        <v>36</v>
      </c>
      <c r="Z34" s="14">
        <v>37</v>
      </c>
      <c r="AA34" s="14">
        <v>38</v>
      </c>
      <c r="AB34" s="14">
        <v>39</v>
      </c>
      <c r="AC34" s="14">
        <v>40</v>
      </c>
      <c r="AD34" s="16" t="s">
        <v>308</v>
      </c>
      <c r="AE34" s="16" t="s">
        <v>309</v>
      </c>
      <c r="AF34" s="14">
        <v>41</v>
      </c>
      <c r="AG34" s="14">
        <v>42</v>
      </c>
      <c r="AH34" s="14">
        <v>43</v>
      </c>
      <c r="AI34" s="14">
        <v>44</v>
      </c>
      <c r="AJ34" s="14">
        <v>45</v>
      </c>
      <c r="AK34" s="14">
        <v>46</v>
      </c>
      <c r="AL34" s="14">
        <v>47</v>
      </c>
      <c r="AM34" s="14">
        <v>48</v>
      </c>
      <c r="AN34" s="17" t="s">
        <v>308</v>
      </c>
      <c r="AO34" s="17" t="s">
        <v>309</v>
      </c>
      <c r="AT34" s="11"/>
      <c r="AU34" s="11"/>
    </row>
    <row r="35" spans="1:47" x14ac:dyDescent="0.2">
      <c r="A35" s="13" t="s">
        <v>286</v>
      </c>
      <c r="B35" s="13">
        <v>-195</v>
      </c>
      <c r="C35" s="13">
        <v>-208</v>
      </c>
      <c r="D35" s="13">
        <v>-184</v>
      </c>
      <c r="E35" s="13">
        <v>-179</v>
      </c>
      <c r="F35" s="13">
        <v>-242</v>
      </c>
      <c r="G35" s="13">
        <v>-205</v>
      </c>
      <c r="H35" s="13">
        <v>-216</v>
      </c>
      <c r="I35" s="13">
        <v>-222</v>
      </c>
      <c r="J35" s="10">
        <f>AVERAGE(B35:I35)</f>
        <v>-206.375</v>
      </c>
      <c r="K35" s="10">
        <f>STDEV(B35:I35)/SQRT(COUNT(B35:I35))</f>
        <v>7.3068888728377415</v>
      </c>
      <c r="L35" s="13">
        <v>-197</v>
      </c>
      <c r="M35" s="13">
        <v>-190</v>
      </c>
      <c r="N35" s="13">
        <v>-241</v>
      </c>
      <c r="O35" s="13">
        <v>-156</v>
      </c>
      <c r="P35" s="13">
        <v>-220</v>
      </c>
      <c r="Q35" s="13">
        <v>-213</v>
      </c>
      <c r="R35" s="13">
        <v>-222</v>
      </c>
      <c r="S35" s="13">
        <v>-217</v>
      </c>
      <c r="T35" s="11">
        <f>AVERAGE(L35:S35)</f>
        <v>-207</v>
      </c>
      <c r="U35" s="11">
        <f>STDEV(L35:S35)/SQRT(COUNT(L35:S35))</f>
        <v>9.1378334412485316</v>
      </c>
      <c r="V35" s="13">
        <v>-50</v>
      </c>
      <c r="W35" s="13">
        <v>-113</v>
      </c>
      <c r="X35" s="13">
        <v>-101</v>
      </c>
      <c r="Y35" s="13">
        <v>-66</v>
      </c>
      <c r="Z35" s="13">
        <v>-92</v>
      </c>
      <c r="AA35" s="13">
        <v>-61</v>
      </c>
      <c r="AB35" s="13">
        <v>-85</v>
      </c>
      <c r="AC35" s="13">
        <v>-79</v>
      </c>
      <c r="AD35" s="10">
        <f>AVERAGE(V35:AC35)</f>
        <v>-80.875</v>
      </c>
      <c r="AE35" s="10">
        <f>STDEV(V35:AC35)/SQRT(COUNT(V35:AC35))</f>
        <v>7.5010415943387487</v>
      </c>
      <c r="AF35" s="13">
        <v>-76</v>
      </c>
      <c r="AG35" s="13">
        <v>-91</v>
      </c>
      <c r="AH35" s="13">
        <v>-105</v>
      </c>
      <c r="AI35" s="13">
        <v>-64</v>
      </c>
      <c r="AJ35" s="13">
        <v>-96</v>
      </c>
      <c r="AK35" s="13">
        <v>-94</v>
      </c>
      <c r="AL35" s="13">
        <v>-72</v>
      </c>
      <c r="AM35" s="13">
        <v>-93</v>
      </c>
      <c r="AN35" s="11">
        <f>AVERAGE(AF35:AM35)</f>
        <v>-86.375</v>
      </c>
      <c r="AO35" s="11">
        <f>STDEV(AF35:AM35)/SQRT(COUNT(AF35:AM35))</f>
        <v>4.9603337301320476</v>
      </c>
      <c r="AT35" s="11"/>
      <c r="AU35" s="11"/>
    </row>
    <row r="36" spans="1:47" x14ac:dyDescent="0.2">
      <c r="A36" s="13" t="s">
        <v>287</v>
      </c>
      <c r="B36" s="13">
        <v>-171</v>
      </c>
      <c r="C36" s="13">
        <v>-191</v>
      </c>
      <c r="D36" s="13">
        <v>-188</v>
      </c>
      <c r="E36" s="13">
        <v>-198</v>
      </c>
      <c r="F36" s="13">
        <v>-239</v>
      </c>
      <c r="G36" s="13">
        <v>-207</v>
      </c>
      <c r="H36" s="13">
        <v>-176</v>
      </c>
      <c r="I36" s="13">
        <v>-201</v>
      </c>
      <c r="J36" s="10">
        <f t="shared" ref="J36:J45" si="16">AVERAGE(B36:I36)</f>
        <v>-196.375</v>
      </c>
      <c r="K36" s="10">
        <f t="shared" ref="K36:K45" si="17">STDEV(B36:I36)/SQRT(COUNT(B36:I36))</f>
        <v>7.4544749264164425</v>
      </c>
      <c r="L36" s="13">
        <v>-183</v>
      </c>
      <c r="M36" s="13">
        <v>-172</v>
      </c>
      <c r="N36" s="13">
        <v>-211</v>
      </c>
      <c r="O36" s="13">
        <v>-168</v>
      </c>
      <c r="P36" s="13">
        <v>-196</v>
      </c>
      <c r="Q36" s="13">
        <v>-171</v>
      </c>
      <c r="R36" s="13">
        <v>-214</v>
      </c>
      <c r="S36" s="13">
        <v>-180</v>
      </c>
      <c r="T36" s="11">
        <f t="shared" ref="T36:T45" si="18">AVERAGE(L36:S36)</f>
        <v>-186.875</v>
      </c>
      <c r="U36" s="11">
        <f t="shared" ref="U36:U45" si="19">STDEV(L36:S36)/SQRT(COUNT(L36:S36))</f>
        <v>6.3987652268677131</v>
      </c>
      <c r="V36" s="13">
        <v>-108</v>
      </c>
      <c r="W36" s="13">
        <v>-143</v>
      </c>
      <c r="X36" s="13">
        <v>-131</v>
      </c>
      <c r="Y36" s="13">
        <v>-113</v>
      </c>
      <c r="Z36" s="13">
        <v>-88</v>
      </c>
      <c r="AA36" s="13">
        <v>-69</v>
      </c>
      <c r="AB36" s="13">
        <v>-107</v>
      </c>
      <c r="AC36" s="13">
        <v>-100</v>
      </c>
      <c r="AD36" s="10">
        <f t="shared" ref="AD36:AD46" si="20">AVERAGE(V36:AC36)</f>
        <v>-107.375</v>
      </c>
      <c r="AE36" s="10">
        <f t="shared" ref="AE36:AE46" si="21">STDEV(V36:AC36)/SQRT(COUNT(V36:AC36))</f>
        <v>8.196117329913859</v>
      </c>
      <c r="AF36" s="13">
        <v>-113</v>
      </c>
      <c r="AG36" s="13">
        <v>-145</v>
      </c>
      <c r="AH36" s="13">
        <v>-98</v>
      </c>
      <c r="AI36" s="13">
        <v>-65</v>
      </c>
      <c r="AJ36" s="13">
        <v>-88</v>
      </c>
      <c r="AK36" s="13">
        <v>-108</v>
      </c>
      <c r="AL36" s="13">
        <v>-68</v>
      </c>
      <c r="AM36" s="13">
        <v>-85</v>
      </c>
      <c r="AN36" s="11">
        <f t="shared" ref="AN36:AN46" si="22">AVERAGE(AF36:AM36)</f>
        <v>-96.25</v>
      </c>
      <c r="AO36" s="11">
        <f t="shared" ref="AO36:AO46" si="23">STDEV(AF36:AM36)/SQRT(COUNT(AF36:AM36))</f>
        <v>9.226804895055956</v>
      </c>
      <c r="AT36" s="11"/>
      <c r="AU36" s="11"/>
    </row>
    <row r="37" spans="1:47" x14ac:dyDescent="0.2">
      <c r="A37" s="13" t="s">
        <v>288</v>
      </c>
      <c r="B37" s="13">
        <v>-148</v>
      </c>
      <c r="C37" s="13">
        <v>-161</v>
      </c>
      <c r="D37" s="13">
        <v>-165</v>
      </c>
      <c r="E37" s="13">
        <v>-165</v>
      </c>
      <c r="F37" s="13">
        <v>-234</v>
      </c>
      <c r="G37" s="13">
        <v>-195</v>
      </c>
      <c r="H37" s="13">
        <v>-176</v>
      </c>
      <c r="I37" s="13">
        <v>-203</v>
      </c>
      <c r="J37" s="10">
        <f t="shared" si="16"/>
        <v>-180.875</v>
      </c>
      <c r="K37" s="10">
        <f t="shared" si="17"/>
        <v>9.923704485437165</v>
      </c>
      <c r="L37" s="13">
        <v>-146</v>
      </c>
      <c r="M37" s="13">
        <v>-139</v>
      </c>
      <c r="N37" s="13">
        <v>-190</v>
      </c>
      <c r="O37" s="13">
        <v>-139</v>
      </c>
      <c r="P37" s="13">
        <v>-184</v>
      </c>
      <c r="Q37" s="13">
        <v>-160</v>
      </c>
      <c r="R37" s="13">
        <v>-212</v>
      </c>
      <c r="S37" s="13">
        <v>-163</v>
      </c>
      <c r="T37" s="11">
        <f t="shared" si="18"/>
        <v>-166.625</v>
      </c>
      <c r="U37" s="11">
        <f t="shared" si="19"/>
        <v>9.369283971726821</v>
      </c>
      <c r="V37" s="13">
        <v>-67</v>
      </c>
      <c r="W37" s="13">
        <v>-97</v>
      </c>
      <c r="X37" s="13">
        <v>-77</v>
      </c>
      <c r="Y37" s="13">
        <v>-81</v>
      </c>
      <c r="Z37" s="13">
        <v>-101</v>
      </c>
      <c r="AA37" s="13">
        <v>-61</v>
      </c>
      <c r="AB37" s="13">
        <v>-103</v>
      </c>
      <c r="AC37" s="13">
        <v>-85</v>
      </c>
      <c r="AD37" s="10">
        <f t="shared" si="20"/>
        <v>-84</v>
      </c>
      <c r="AE37" s="10">
        <f t="shared" si="21"/>
        <v>5.503245795502349</v>
      </c>
      <c r="AF37" s="13">
        <v>-78</v>
      </c>
      <c r="AG37" s="13">
        <v>-76</v>
      </c>
      <c r="AH37" s="13">
        <v>-57</v>
      </c>
      <c r="AI37" s="13">
        <v>-14</v>
      </c>
      <c r="AJ37" s="13">
        <v>-94</v>
      </c>
      <c r="AK37" s="13">
        <v>-101</v>
      </c>
      <c r="AL37" s="13">
        <v>-79</v>
      </c>
      <c r="AM37" s="13">
        <v>-117</v>
      </c>
      <c r="AN37" s="11">
        <f t="shared" si="22"/>
        <v>-77</v>
      </c>
      <c r="AO37" s="11">
        <f t="shared" si="23"/>
        <v>11.051825964195109</v>
      </c>
      <c r="AT37" s="11"/>
      <c r="AU37" s="11"/>
    </row>
    <row r="38" spans="1:47" x14ac:dyDescent="0.2">
      <c r="A38" s="13" t="s">
        <v>289</v>
      </c>
      <c r="B38" s="13">
        <v>-166</v>
      </c>
      <c r="C38" s="13">
        <v>-169</v>
      </c>
      <c r="D38" s="13">
        <v>-156</v>
      </c>
      <c r="E38" s="13">
        <v>-183</v>
      </c>
      <c r="F38" s="13">
        <v>-228</v>
      </c>
      <c r="G38" s="13">
        <v>-186</v>
      </c>
      <c r="H38" s="13">
        <v>-165</v>
      </c>
      <c r="I38" s="13">
        <v>-207</v>
      </c>
      <c r="J38" s="10">
        <f t="shared" si="16"/>
        <v>-182.5</v>
      </c>
      <c r="K38" s="10">
        <f t="shared" si="17"/>
        <v>8.6044008673302912</v>
      </c>
      <c r="L38" s="13">
        <v>-142</v>
      </c>
      <c r="M38" s="13">
        <v>-142</v>
      </c>
      <c r="N38" s="13">
        <v>-188</v>
      </c>
      <c r="O38" s="13">
        <v>-139</v>
      </c>
      <c r="P38" s="13">
        <v>-187</v>
      </c>
      <c r="Q38" s="13">
        <v>-158</v>
      </c>
      <c r="R38" s="13">
        <v>-202</v>
      </c>
      <c r="S38" s="13">
        <v>-174</v>
      </c>
      <c r="T38" s="11">
        <f t="shared" si="18"/>
        <v>-166.5</v>
      </c>
      <c r="U38" s="11">
        <f t="shared" si="19"/>
        <v>8.6890735984913832</v>
      </c>
      <c r="V38" s="13">
        <v>-66</v>
      </c>
      <c r="W38" s="13">
        <v>-111</v>
      </c>
      <c r="X38" s="13">
        <v>-103</v>
      </c>
      <c r="Y38" s="13">
        <v>-90</v>
      </c>
      <c r="Z38" s="13">
        <v>-85</v>
      </c>
      <c r="AA38" s="13">
        <v>-58</v>
      </c>
      <c r="AB38" s="13">
        <v>-81</v>
      </c>
      <c r="AC38" s="13">
        <v>-86</v>
      </c>
      <c r="AD38" s="10">
        <f t="shared" si="20"/>
        <v>-85</v>
      </c>
      <c r="AE38" s="10">
        <f t="shared" si="21"/>
        <v>6.1702049051412038</v>
      </c>
      <c r="AF38" s="13">
        <v>-79</v>
      </c>
      <c r="AG38" s="13">
        <v>-109</v>
      </c>
      <c r="AH38" s="13">
        <v>-88</v>
      </c>
      <c r="AI38" s="13">
        <v>-38</v>
      </c>
      <c r="AJ38" s="13">
        <v>-97</v>
      </c>
      <c r="AK38" s="13">
        <v>-85</v>
      </c>
      <c r="AL38" s="13">
        <v>-66</v>
      </c>
      <c r="AM38" s="13">
        <v>-94</v>
      </c>
      <c r="AN38" s="11">
        <f t="shared" si="22"/>
        <v>-82</v>
      </c>
      <c r="AO38" s="11">
        <f t="shared" si="23"/>
        <v>7.7275019064562969</v>
      </c>
      <c r="AT38" s="11"/>
      <c r="AU38" s="11"/>
    </row>
    <row r="39" spans="1:47" x14ac:dyDescent="0.2">
      <c r="A39" s="13" t="s">
        <v>290</v>
      </c>
      <c r="B39" s="13">
        <v>-187</v>
      </c>
      <c r="C39" s="13">
        <v>-168</v>
      </c>
      <c r="D39" s="13">
        <v>-166</v>
      </c>
      <c r="E39" s="13">
        <v>-174</v>
      </c>
      <c r="F39" s="13">
        <v>-228</v>
      </c>
      <c r="G39" s="13">
        <v>-171</v>
      </c>
      <c r="H39" s="13">
        <v>-191</v>
      </c>
      <c r="I39" s="13">
        <v>-199</v>
      </c>
      <c r="J39" s="10">
        <f t="shared" si="16"/>
        <v>-185.5</v>
      </c>
      <c r="K39" s="10">
        <f t="shared" si="17"/>
        <v>7.3799922570613656</v>
      </c>
      <c r="L39" s="13">
        <v>-156</v>
      </c>
      <c r="M39" s="13">
        <v>-159</v>
      </c>
      <c r="N39" s="13">
        <v>-189</v>
      </c>
      <c r="O39" s="13">
        <v>-141</v>
      </c>
      <c r="P39" s="13">
        <v>-178</v>
      </c>
      <c r="Q39" s="13">
        <v>-165</v>
      </c>
      <c r="R39" s="13">
        <v>-197</v>
      </c>
      <c r="S39" s="13">
        <v>-174</v>
      </c>
      <c r="T39" s="11">
        <f t="shared" si="18"/>
        <v>-169.875</v>
      </c>
      <c r="U39" s="11">
        <f t="shared" si="19"/>
        <v>6.4819460812320857</v>
      </c>
      <c r="V39" s="13">
        <v>-104</v>
      </c>
      <c r="W39" s="13">
        <v>-118</v>
      </c>
      <c r="X39" s="13">
        <v>-132</v>
      </c>
      <c r="Y39" s="13">
        <v>-111</v>
      </c>
      <c r="Z39" s="13">
        <v>-110</v>
      </c>
      <c r="AA39" s="13">
        <v>-87</v>
      </c>
      <c r="AB39" s="13">
        <v>-106</v>
      </c>
      <c r="AC39" s="13">
        <v>-69</v>
      </c>
      <c r="AD39" s="10">
        <f t="shared" si="20"/>
        <v>-104.625</v>
      </c>
      <c r="AE39" s="10">
        <f t="shared" si="21"/>
        <v>6.7874292945541184</v>
      </c>
      <c r="AF39" s="13">
        <v>-102</v>
      </c>
      <c r="AG39" s="13">
        <v>-140</v>
      </c>
      <c r="AH39" s="13">
        <v>-123</v>
      </c>
      <c r="AI39" s="13">
        <v>-66</v>
      </c>
      <c r="AJ39" s="13">
        <v>-110</v>
      </c>
      <c r="AK39" s="13">
        <v>-114</v>
      </c>
      <c r="AL39" s="13">
        <v>-84</v>
      </c>
      <c r="AM39" s="13">
        <v>-100</v>
      </c>
      <c r="AN39" s="11">
        <f t="shared" si="22"/>
        <v>-104.875</v>
      </c>
      <c r="AO39" s="11">
        <f t="shared" si="23"/>
        <v>8.0742923175081689</v>
      </c>
      <c r="AT39" s="11"/>
      <c r="AU39" s="11"/>
    </row>
    <row r="40" spans="1:47" x14ac:dyDescent="0.2">
      <c r="A40" s="13" t="s">
        <v>291</v>
      </c>
      <c r="B40" s="13">
        <v>-177</v>
      </c>
      <c r="C40" s="13">
        <v>-172</v>
      </c>
      <c r="D40" s="13">
        <v>-170</v>
      </c>
      <c r="E40" s="13">
        <v>-181</v>
      </c>
      <c r="F40" s="13">
        <v>-229</v>
      </c>
      <c r="G40" s="13">
        <v>-175</v>
      </c>
      <c r="H40" s="13">
        <v>-232</v>
      </c>
      <c r="I40" s="13">
        <v>-203</v>
      </c>
      <c r="J40" s="10">
        <f t="shared" si="16"/>
        <v>-192.375</v>
      </c>
      <c r="K40" s="10">
        <f t="shared" si="17"/>
        <v>9.07102431607683</v>
      </c>
      <c r="L40" s="13">
        <v>-170</v>
      </c>
      <c r="M40" s="13">
        <v>-151</v>
      </c>
      <c r="N40" s="13">
        <v>-208</v>
      </c>
      <c r="O40" s="13">
        <v>-156</v>
      </c>
      <c r="P40" s="13">
        <v>-182</v>
      </c>
      <c r="Q40" s="13">
        <v>-185</v>
      </c>
      <c r="R40" s="13">
        <v>-201</v>
      </c>
      <c r="S40" s="13">
        <v>-174</v>
      </c>
      <c r="T40" s="11">
        <f t="shared" si="18"/>
        <v>-178.375</v>
      </c>
      <c r="U40" s="11">
        <f t="shared" si="19"/>
        <v>7.0532097556462086</v>
      </c>
      <c r="V40" s="13">
        <v>-64</v>
      </c>
      <c r="W40" s="13">
        <v>-93</v>
      </c>
      <c r="X40" s="13">
        <v>-96</v>
      </c>
      <c r="Y40" s="13">
        <v>-60</v>
      </c>
      <c r="Z40" s="13">
        <v>-111</v>
      </c>
      <c r="AA40" s="13">
        <v>-78</v>
      </c>
      <c r="AB40" s="13">
        <v>-115</v>
      </c>
      <c r="AC40" s="13">
        <v>-64</v>
      </c>
      <c r="AD40" s="10">
        <f t="shared" si="20"/>
        <v>-85.125</v>
      </c>
      <c r="AE40" s="10">
        <f t="shared" si="21"/>
        <v>7.6960971092031905</v>
      </c>
      <c r="AF40" s="13">
        <v>-83</v>
      </c>
      <c r="AG40" s="13">
        <v>-69</v>
      </c>
      <c r="AH40" s="13">
        <v>-98</v>
      </c>
      <c r="AI40" s="13">
        <v>-43</v>
      </c>
      <c r="AJ40" s="13">
        <v>-77</v>
      </c>
      <c r="AK40" s="13">
        <v>-112</v>
      </c>
      <c r="AL40" s="13">
        <v>-94</v>
      </c>
      <c r="AM40" s="13">
        <v>-103</v>
      </c>
      <c r="AN40" s="11">
        <f t="shared" si="22"/>
        <v>-84.875</v>
      </c>
      <c r="AO40" s="11">
        <f t="shared" si="23"/>
        <v>7.7814741075013716</v>
      </c>
      <c r="AT40" s="11"/>
      <c r="AU40" s="11"/>
    </row>
    <row r="41" spans="1:47" x14ac:dyDescent="0.2">
      <c r="A41" s="13" t="s">
        <v>292</v>
      </c>
      <c r="B41" s="13">
        <v>-179</v>
      </c>
      <c r="C41" s="13">
        <v>-165</v>
      </c>
      <c r="D41" s="13">
        <v>-158</v>
      </c>
      <c r="E41" s="13">
        <v>-171</v>
      </c>
      <c r="F41" s="13">
        <v>-220</v>
      </c>
      <c r="G41" s="13">
        <v>-195</v>
      </c>
      <c r="H41" s="13">
        <v>-212</v>
      </c>
      <c r="I41" s="13">
        <v>-259</v>
      </c>
      <c r="J41" s="10">
        <f t="shared" si="16"/>
        <v>-194.875</v>
      </c>
      <c r="K41" s="10">
        <f t="shared" si="17"/>
        <v>12.034826694698539</v>
      </c>
      <c r="L41" s="13">
        <v>-159</v>
      </c>
      <c r="M41" s="13">
        <v>-152</v>
      </c>
      <c r="N41" s="13">
        <v>-199</v>
      </c>
      <c r="O41" s="13">
        <v>-151</v>
      </c>
      <c r="P41" s="13">
        <v>-196</v>
      </c>
      <c r="Q41" s="13">
        <v>-187</v>
      </c>
      <c r="R41" s="13">
        <v>-194</v>
      </c>
      <c r="S41" s="13">
        <v>-188</v>
      </c>
      <c r="T41" s="11">
        <f t="shared" si="18"/>
        <v>-178.25</v>
      </c>
      <c r="U41" s="11">
        <f t="shared" si="19"/>
        <v>7.2794966466488198</v>
      </c>
      <c r="V41" s="13">
        <v>-30</v>
      </c>
      <c r="W41" s="13">
        <v>-94</v>
      </c>
      <c r="X41" s="13">
        <v>-92</v>
      </c>
      <c r="Y41" s="13">
        <v>-83</v>
      </c>
      <c r="Z41" s="13">
        <v>-66</v>
      </c>
      <c r="AA41" s="13">
        <v>-58</v>
      </c>
      <c r="AB41" s="13">
        <v>-88</v>
      </c>
      <c r="AC41" s="13">
        <v>-65</v>
      </c>
      <c r="AD41" s="10">
        <f t="shared" si="20"/>
        <v>-72</v>
      </c>
      <c r="AE41" s="10">
        <f t="shared" si="21"/>
        <v>7.6834701981405695</v>
      </c>
      <c r="AF41" s="13">
        <v>-74</v>
      </c>
      <c r="AG41" s="13">
        <v>-65</v>
      </c>
      <c r="AH41" s="13">
        <v>-76</v>
      </c>
      <c r="AI41" s="13">
        <v>-18</v>
      </c>
      <c r="AJ41" s="13">
        <v>-86</v>
      </c>
      <c r="AK41" s="13">
        <v>-118</v>
      </c>
      <c r="AL41" s="13">
        <v>-66</v>
      </c>
      <c r="AM41" s="13">
        <v>-105</v>
      </c>
      <c r="AN41" s="11">
        <f t="shared" si="22"/>
        <v>-76</v>
      </c>
      <c r="AO41" s="11">
        <f t="shared" si="23"/>
        <v>10.601549751939908</v>
      </c>
      <c r="AT41" s="11"/>
      <c r="AU41" s="11"/>
    </row>
    <row r="42" spans="1:47" x14ac:dyDescent="0.2">
      <c r="A42" s="13" t="s">
        <v>293</v>
      </c>
      <c r="B42" s="13">
        <v>-168</v>
      </c>
      <c r="C42" s="13">
        <v>-162</v>
      </c>
      <c r="D42" s="13">
        <v>-174</v>
      </c>
      <c r="E42" s="13">
        <v>-167</v>
      </c>
      <c r="F42" s="13">
        <v>-227</v>
      </c>
      <c r="G42" s="13">
        <v>-186</v>
      </c>
      <c r="H42" s="13">
        <v>-216</v>
      </c>
      <c r="I42" s="13">
        <v>-277</v>
      </c>
      <c r="J42" s="10">
        <f t="shared" si="16"/>
        <v>-197.125</v>
      </c>
      <c r="K42" s="10">
        <f t="shared" si="17"/>
        <v>14.19058729782326</v>
      </c>
      <c r="L42" s="13">
        <v>-157</v>
      </c>
      <c r="M42" s="13">
        <v>-144</v>
      </c>
      <c r="N42" s="13">
        <v>-171</v>
      </c>
      <c r="O42" s="13">
        <v>-125</v>
      </c>
      <c r="P42" s="13">
        <v>-196</v>
      </c>
      <c r="Q42" s="13">
        <v>-177</v>
      </c>
      <c r="R42" s="13">
        <v>-193</v>
      </c>
      <c r="S42" s="13">
        <v>-182</v>
      </c>
      <c r="T42" s="11">
        <f t="shared" si="18"/>
        <v>-168.125</v>
      </c>
      <c r="U42" s="11">
        <f t="shared" si="19"/>
        <v>8.702293416926695</v>
      </c>
      <c r="V42" s="13">
        <v>-25</v>
      </c>
      <c r="W42" s="13">
        <v>-80</v>
      </c>
      <c r="X42" s="13">
        <v>-59</v>
      </c>
      <c r="Y42" s="13">
        <v>-68</v>
      </c>
      <c r="Z42" s="13">
        <v>-109</v>
      </c>
      <c r="AA42" s="13">
        <v>-53</v>
      </c>
      <c r="AB42" s="13">
        <v>-91</v>
      </c>
      <c r="AC42" s="13">
        <v>-74</v>
      </c>
      <c r="AD42" s="10">
        <f t="shared" si="20"/>
        <v>-69.875</v>
      </c>
      <c r="AE42" s="10">
        <f t="shared" si="21"/>
        <v>8.9810067443943691</v>
      </c>
      <c r="AF42" s="13">
        <v>-66</v>
      </c>
      <c r="AG42" s="13">
        <v>-48</v>
      </c>
      <c r="AH42" s="13">
        <v>-63</v>
      </c>
      <c r="AI42" s="13">
        <v>-15</v>
      </c>
      <c r="AJ42" s="13">
        <v>-83</v>
      </c>
      <c r="AK42" s="13">
        <v>-118</v>
      </c>
      <c r="AL42" s="13">
        <v>-70</v>
      </c>
      <c r="AM42" s="13">
        <v>-122</v>
      </c>
      <c r="AN42" s="11">
        <f t="shared" si="22"/>
        <v>-73.125</v>
      </c>
      <c r="AO42" s="11">
        <f t="shared" si="23"/>
        <v>12.444788783147059</v>
      </c>
      <c r="AT42" s="11"/>
      <c r="AU42" s="11"/>
    </row>
    <row r="43" spans="1:47" x14ac:dyDescent="0.2">
      <c r="A43" s="13" t="s">
        <v>294</v>
      </c>
      <c r="B43" s="13">
        <v>-180</v>
      </c>
      <c r="C43" s="13">
        <v>-138</v>
      </c>
      <c r="D43" s="13">
        <v>-177</v>
      </c>
      <c r="E43" s="13">
        <v>-155</v>
      </c>
      <c r="F43" s="13">
        <v>-226</v>
      </c>
      <c r="G43" s="13">
        <v>-98</v>
      </c>
      <c r="H43" s="13">
        <v>-212</v>
      </c>
      <c r="I43" s="13">
        <v>-252</v>
      </c>
      <c r="J43" s="10">
        <f t="shared" si="16"/>
        <v>-179.75</v>
      </c>
      <c r="K43" s="10">
        <f t="shared" si="17"/>
        <v>17.650121407919144</v>
      </c>
      <c r="L43" s="13">
        <v>-171</v>
      </c>
      <c r="M43" s="13">
        <v>-137</v>
      </c>
      <c r="N43" s="13">
        <v>-186</v>
      </c>
      <c r="O43" s="13">
        <v>-157</v>
      </c>
      <c r="P43" s="13">
        <v>-207</v>
      </c>
      <c r="Q43" s="13">
        <v>-196</v>
      </c>
      <c r="R43" s="13">
        <v>-185</v>
      </c>
      <c r="S43" s="13">
        <v>-181</v>
      </c>
      <c r="T43" s="11">
        <f t="shared" si="18"/>
        <v>-177.5</v>
      </c>
      <c r="U43" s="11">
        <f t="shared" si="19"/>
        <v>7.855844048495725</v>
      </c>
      <c r="V43" s="13">
        <v>-27</v>
      </c>
      <c r="W43" s="13">
        <v>-92</v>
      </c>
      <c r="X43" s="13">
        <v>-83</v>
      </c>
      <c r="Y43" s="13">
        <v>-62</v>
      </c>
      <c r="Z43" s="13">
        <v>-133</v>
      </c>
      <c r="AA43" s="13">
        <v>-108</v>
      </c>
      <c r="AB43" s="13">
        <v>-154</v>
      </c>
      <c r="AC43" s="13">
        <v>-65</v>
      </c>
      <c r="AD43" s="10">
        <f t="shared" si="20"/>
        <v>-90.5</v>
      </c>
      <c r="AE43" s="10">
        <f t="shared" si="21"/>
        <v>14.453126206563656</v>
      </c>
      <c r="AF43" s="13">
        <v>-72</v>
      </c>
      <c r="AG43" s="13">
        <v>-78</v>
      </c>
      <c r="AH43" s="13">
        <v>-85</v>
      </c>
      <c r="AI43" s="13">
        <v>-29</v>
      </c>
      <c r="AJ43" s="13">
        <v>-106</v>
      </c>
      <c r="AK43" s="13">
        <v>-152</v>
      </c>
      <c r="AL43" s="13">
        <v>-105</v>
      </c>
      <c r="AM43" s="13">
        <v>-136</v>
      </c>
      <c r="AN43" s="11">
        <f t="shared" si="22"/>
        <v>-95.375</v>
      </c>
      <c r="AO43" s="11">
        <f t="shared" si="23"/>
        <v>13.643336285527818</v>
      </c>
      <c r="AT43" s="11"/>
      <c r="AU43" s="11"/>
    </row>
    <row r="44" spans="1:47" x14ac:dyDescent="0.2">
      <c r="A44" s="13" t="s">
        <v>285</v>
      </c>
      <c r="B44" s="13">
        <v>-175</v>
      </c>
      <c r="C44" s="13">
        <v>-128</v>
      </c>
      <c r="D44" s="13">
        <v>-170</v>
      </c>
      <c r="E44" s="13">
        <v>-183</v>
      </c>
      <c r="F44" s="13">
        <v>-161</v>
      </c>
      <c r="G44" s="13">
        <v>-158</v>
      </c>
      <c r="H44" s="13">
        <v>-184</v>
      </c>
      <c r="I44" s="13">
        <v>-211</v>
      </c>
      <c r="J44" s="10">
        <f t="shared" si="16"/>
        <v>-171.25</v>
      </c>
      <c r="K44" s="10">
        <f t="shared" si="17"/>
        <v>8.5015754842432401</v>
      </c>
      <c r="L44" s="13">
        <v>-176</v>
      </c>
      <c r="M44" s="13">
        <v>-134</v>
      </c>
      <c r="N44" s="13">
        <v>-170</v>
      </c>
      <c r="O44" s="13">
        <v>-156</v>
      </c>
      <c r="P44" s="13">
        <v>-181</v>
      </c>
      <c r="Q44" s="13">
        <v>-179</v>
      </c>
      <c r="R44" s="13">
        <v>-189</v>
      </c>
      <c r="S44" s="13">
        <v>-162</v>
      </c>
      <c r="T44" s="11">
        <f t="shared" si="18"/>
        <v>-168.375</v>
      </c>
      <c r="U44" s="11">
        <f t="shared" si="19"/>
        <v>6.1729175204505777</v>
      </c>
      <c r="V44" s="13">
        <v>-36</v>
      </c>
      <c r="W44" s="13">
        <v>-76</v>
      </c>
      <c r="X44" s="13">
        <v>-74</v>
      </c>
      <c r="Y44" s="13">
        <v>-77</v>
      </c>
      <c r="Z44" s="13">
        <v>-166</v>
      </c>
      <c r="AA44" s="13">
        <v>-113</v>
      </c>
      <c r="AB44" s="13">
        <v>-176</v>
      </c>
      <c r="AC44" s="13">
        <v>-136</v>
      </c>
      <c r="AD44" s="10">
        <f t="shared" si="20"/>
        <v>-106.75</v>
      </c>
      <c r="AE44" s="10">
        <f t="shared" si="21"/>
        <v>17.479324521110239</v>
      </c>
      <c r="AF44" s="13">
        <v>-66</v>
      </c>
      <c r="AG44" s="13">
        <v>-52</v>
      </c>
      <c r="AH44" s="13">
        <v>-95</v>
      </c>
      <c r="AI44" s="13">
        <v>-8</v>
      </c>
      <c r="AJ44" s="13">
        <v>-145</v>
      </c>
      <c r="AK44" s="13">
        <v>-166</v>
      </c>
      <c r="AL44" s="13">
        <v>-126</v>
      </c>
      <c r="AM44" s="13">
        <v>-151</v>
      </c>
      <c r="AN44" s="11">
        <f t="shared" si="22"/>
        <v>-101.125</v>
      </c>
      <c r="AO44" s="11">
        <f t="shared" si="23"/>
        <v>19.638189380461149</v>
      </c>
      <c r="AT44" s="11"/>
      <c r="AU44" s="11"/>
    </row>
    <row r="45" spans="1:47" x14ac:dyDescent="0.2">
      <c r="A45" s="13" t="s">
        <v>295</v>
      </c>
      <c r="B45" s="13">
        <v>-168</v>
      </c>
      <c r="C45" s="13">
        <v>-122</v>
      </c>
      <c r="D45" s="13">
        <v>-171</v>
      </c>
      <c r="E45" s="13">
        <v>-151</v>
      </c>
      <c r="F45" s="13">
        <v>-232</v>
      </c>
      <c r="G45" s="13">
        <v>-199</v>
      </c>
      <c r="H45" s="13">
        <v>-246</v>
      </c>
      <c r="I45" s="13">
        <v>-244</v>
      </c>
      <c r="J45" s="10">
        <f t="shared" si="16"/>
        <v>-191.625</v>
      </c>
      <c r="K45" s="10">
        <f t="shared" si="17"/>
        <v>16.293006277892012</v>
      </c>
      <c r="L45" s="13">
        <v>-162</v>
      </c>
      <c r="M45" s="13">
        <v>-137</v>
      </c>
      <c r="N45" s="13">
        <v>-128</v>
      </c>
      <c r="O45" s="13">
        <v>-159</v>
      </c>
      <c r="P45" s="13">
        <v>-202</v>
      </c>
      <c r="Q45" s="13">
        <v>-188</v>
      </c>
      <c r="R45" s="13">
        <v>-191</v>
      </c>
      <c r="S45" s="13">
        <v>-180</v>
      </c>
      <c r="T45" s="11">
        <f t="shared" si="18"/>
        <v>-168.375</v>
      </c>
      <c r="U45" s="11">
        <f t="shared" si="19"/>
        <v>9.3597495006162266</v>
      </c>
      <c r="V45" s="13">
        <v>-35</v>
      </c>
      <c r="W45" s="13">
        <v>-63</v>
      </c>
      <c r="X45" s="13">
        <v>-89</v>
      </c>
      <c r="Y45" s="13">
        <v>-78</v>
      </c>
      <c r="Z45" s="13">
        <v>-112</v>
      </c>
      <c r="AA45" s="13">
        <v>-72</v>
      </c>
      <c r="AB45" s="13">
        <v>-116</v>
      </c>
      <c r="AC45" s="13">
        <v>-130</v>
      </c>
      <c r="AD45" s="10">
        <f t="shared" si="20"/>
        <v>-86.875</v>
      </c>
      <c r="AE45" s="10">
        <f t="shared" si="21"/>
        <v>11.10411361999301</v>
      </c>
      <c r="AF45" s="13">
        <v>-68</v>
      </c>
      <c r="AG45" s="13">
        <v>-58</v>
      </c>
      <c r="AH45" s="13">
        <v>-100</v>
      </c>
      <c r="AI45" s="13">
        <v>2</v>
      </c>
      <c r="AJ45" s="13">
        <v>-113</v>
      </c>
      <c r="AK45" s="13">
        <v>-125</v>
      </c>
      <c r="AL45" s="13">
        <v>-78</v>
      </c>
      <c r="AM45" s="13">
        <v>-125</v>
      </c>
      <c r="AN45" s="11">
        <f t="shared" si="22"/>
        <v>-83.125</v>
      </c>
      <c r="AO45" s="11">
        <f t="shared" si="23"/>
        <v>15.12854149801437</v>
      </c>
      <c r="AT45" s="11"/>
      <c r="AU45" s="11"/>
    </row>
    <row r="46" spans="1:47" x14ac:dyDescent="0.2">
      <c r="A46" s="13" t="s">
        <v>296</v>
      </c>
      <c r="B46" s="13"/>
      <c r="C46" s="13"/>
      <c r="D46" s="13"/>
      <c r="E46" s="13"/>
      <c r="F46" s="13"/>
      <c r="G46" s="13"/>
      <c r="H46" s="13"/>
      <c r="I46" s="13"/>
      <c r="L46" s="13"/>
      <c r="M46" s="13"/>
      <c r="N46" s="13"/>
      <c r="O46" s="13"/>
      <c r="P46" s="13"/>
      <c r="Q46" s="13"/>
      <c r="R46" s="13"/>
      <c r="S46" s="13"/>
      <c r="V46" s="13">
        <v>-35</v>
      </c>
      <c r="W46" s="13">
        <v>-70</v>
      </c>
      <c r="X46" s="13">
        <v>-72</v>
      </c>
      <c r="Y46" s="13">
        <v>-37</v>
      </c>
      <c r="Z46" s="13">
        <v>-81</v>
      </c>
      <c r="AA46" s="13">
        <v>-58</v>
      </c>
      <c r="AB46" s="13">
        <v>-97</v>
      </c>
      <c r="AC46" s="13">
        <v>-100</v>
      </c>
      <c r="AD46" s="10">
        <f t="shared" si="20"/>
        <v>-68.75</v>
      </c>
      <c r="AE46" s="10">
        <f t="shared" si="21"/>
        <v>8.6597385311896922</v>
      </c>
      <c r="AF46" s="13">
        <v>-36</v>
      </c>
      <c r="AG46" s="13">
        <v>-66</v>
      </c>
      <c r="AH46" s="13">
        <v>-90</v>
      </c>
      <c r="AI46" s="13">
        <v>-12</v>
      </c>
      <c r="AJ46" s="13">
        <v>-84</v>
      </c>
      <c r="AK46" s="13">
        <v>-108</v>
      </c>
      <c r="AL46" s="13">
        <v>-60</v>
      </c>
      <c r="AM46" s="13">
        <v>-102</v>
      </c>
      <c r="AN46" s="11">
        <f t="shared" si="22"/>
        <v>-69.75</v>
      </c>
      <c r="AO46" s="11">
        <f t="shared" si="23"/>
        <v>11.725658677813003</v>
      </c>
      <c r="AT46" s="11"/>
      <c r="AU46" s="11"/>
    </row>
    <row r="47" spans="1:47" x14ac:dyDescent="0.2">
      <c r="A47" s="13"/>
      <c r="B47" s="13"/>
      <c r="C47" s="13"/>
      <c r="D47" s="13"/>
      <c r="E47" s="13"/>
      <c r="F47" s="13"/>
      <c r="G47" s="13"/>
      <c r="H47" s="13"/>
      <c r="I47" s="13"/>
      <c r="L47" s="13"/>
      <c r="M47" s="13"/>
      <c r="N47" s="13"/>
      <c r="O47" s="13"/>
      <c r="P47" s="13"/>
      <c r="Q47" s="13"/>
      <c r="R47" s="13"/>
      <c r="S47" s="13"/>
      <c r="V47" s="13"/>
      <c r="W47" s="13"/>
      <c r="X47" s="13"/>
      <c r="Y47" s="13"/>
      <c r="Z47" s="13"/>
      <c r="AA47" s="13"/>
      <c r="AB47" s="13"/>
      <c r="AC47" s="13"/>
      <c r="AF47" s="13"/>
      <c r="AG47" s="13"/>
      <c r="AH47" s="13"/>
      <c r="AI47" s="13"/>
      <c r="AJ47" s="13"/>
      <c r="AK47" s="13"/>
      <c r="AL47" s="13"/>
      <c r="AM47" s="13"/>
      <c r="AT47" s="11"/>
      <c r="AU47" s="11"/>
    </row>
    <row r="48" spans="1:47" x14ac:dyDescent="0.2">
      <c r="A48" s="13" t="s">
        <v>297</v>
      </c>
      <c r="B48" s="13">
        <v>-223</v>
      </c>
      <c r="C48" s="13">
        <v>-187</v>
      </c>
      <c r="D48" s="13">
        <v>-206</v>
      </c>
      <c r="E48" s="13">
        <v>-218</v>
      </c>
      <c r="F48" s="13">
        <v>-119</v>
      </c>
      <c r="G48" s="13">
        <v>-214</v>
      </c>
      <c r="H48" s="13">
        <v>-141</v>
      </c>
      <c r="I48" s="13">
        <v>-220</v>
      </c>
      <c r="J48" s="10">
        <f>AVERAGE(B48:I48)</f>
        <v>-191</v>
      </c>
      <c r="K48" s="10">
        <f>STDEV(B48:I48)/SQRT(COUNT(B48:I48))</f>
        <v>14.04584330988048</v>
      </c>
      <c r="L48" s="13">
        <v>-227</v>
      </c>
      <c r="M48" s="13">
        <v>-204</v>
      </c>
      <c r="N48" s="13">
        <v>-211</v>
      </c>
      <c r="O48" s="13">
        <v>-185</v>
      </c>
      <c r="P48" s="13">
        <v>-219</v>
      </c>
      <c r="Q48" s="13">
        <v>-242</v>
      </c>
      <c r="R48" s="13">
        <v>-204</v>
      </c>
      <c r="S48" s="13">
        <v>-240</v>
      </c>
      <c r="T48" s="11">
        <f>AVERAGE(L48:S48)</f>
        <v>-216.5</v>
      </c>
      <c r="U48" s="11">
        <f>STDEV(L48:S48)/SQRT(COUNT(L48:S48))</f>
        <v>6.8842470280239905</v>
      </c>
      <c r="V48" s="13">
        <v>-55</v>
      </c>
      <c r="W48" s="13">
        <v>-62</v>
      </c>
      <c r="X48" s="13">
        <v>-85</v>
      </c>
      <c r="Y48" s="13">
        <v>-42</v>
      </c>
      <c r="Z48" s="13">
        <v>-73</v>
      </c>
      <c r="AA48" s="13">
        <v>-118</v>
      </c>
      <c r="AB48" s="13">
        <v>-83</v>
      </c>
      <c r="AC48" s="13">
        <v>-88</v>
      </c>
      <c r="AD48" s="10">
        <f>AVERAGE(V48:AC48)</f>
        <v>-75.75</v>
      </c>
      <c r="AE48" s="10">
        <f>STDEV(V48:AC48)/SQRT(COUNT(V48:AC48))</f>
        <v>8.2802475808395961</v>
      </c>
      <c r="AF48" s="13">
        <v>-45</v>
      </c>
      <c r="AG48" s="13">
        <v>-74</v>
      </c>
      <c r="AH48" s="13">
        <v>-103</v>
      </c>
      <c r="AI48" s="13">
        <v>-45</v>
      </c>
      <c r="AJ48" s="13">
        <v>-110</v>
      </c>
      <c r="AK48" s="13">
        <v>-87</v>
      </c>
      <c r="AL48" s="13">
        <v>-74</v>
      </c>
      <c r="AM48" s="13">
        <v>-106</v>
      </c>
      <c r="AN48" s="11">
        <f>AVERAGE(AF48:AM48)</f>
        <v>-80.5</v>
      </c>
      <c r="AO48" s="11">
        <f>STDEV(AF48:AM48)/SQRT(COUNT(AF48:AM48))</f>
        <v>9.1358790334748683</v>
      </c>
      <c r="AT48" s="11"/>
      <c r="AU48" s="11"/>
    </row>
    <row r="49" spans="1:53" x14ac:dyDescent="0.2">
      <c r="A49" s="13" t="s">
        <v>321</v>
      </c>
      <c r="B49" s="13">
        <v>-211</v>
      </c>
      <c r="C49" s="13">
        <v>-218</v>
      </c>
      <c r="D49" s="13">
        <v>-190</v>
      </c>
      <c r="E49" s="13">
        <v>-218</v>
      </c>
      <c r="F49" s="13">
        <v>-132</v>
      </c>
      <c r="G49" s="13">
        <v>-210</v>
      </c>
      <c r="H49" s="13">
        <v>-182</v>
      </c>
      <c r="I49" s="13">
        <v>-189</v>
      </c>
      <c r="J49" s="10">
        <f t="shared" ref="J49:J59" si="24">AVERAGE(B49:I49)</f>
        <v>-193.75</v>
      </c>
      <c r="K49" s="10">
        <f t="shared" ref="K49:K59" si="25">STDEV(B49:I49)/SQRT(COUNT(B49:I49))</f>
        <v>10.111432708996851</v>
      </c>
      <c r="L49" s="13">
        <v>-230</v>
      </c>
      <c r="M49" s="13">
        <v>-185</v>
      </c>
      <c r="N49" s="13">
        <v>-217</v>
      </c>
      <c r="O49" s="13">
        <v>-161</v>
      </c>
      <c r="P49" s="13">
        <v>-155</v>
      </c>
      <c r="Q49" s="13">
        <v>-226</v>
      </c>
      <c r="R49" s="13">
        <v>-178</v>
      </c>
      <c r="S49" s="13">
        <v>-241</v>
      </c>
      <c r="T49" s="11">
        <f t="shared" ref="T49:T59" si="26">AVERAGE(L49:S49)</f>
        <v>-199.125</v>
      </c>
      <c r="U49" s="11">
        <f t="shared" ref="U49:U59" si="27">STDEV(L49:S49)/SQRT(COUNT(L49:S49))</f>
        <v>11.798059011064973</v>
      </c>
      <c r="V49" s="13">
        <v>-44</v>
      </c>
      <c r="W49" s="13">
        <v>-72</v>
      </c>
      <c r="X49" s="13">
        <v>-66</v>
      </c>
      <c r="Y49" s="13">
        <v>-55</v>
      </c>
      <c r="Z49" s="13">
        <v>-113</v>
      </c>
      <c r="AA49" s="13">
        <v>-142</v>
      </c>
      <c r="AB49" s="13">
        <v>-119</v>
      </c>
      <c r="AC49" s="13">
        <v>-112</v>
      </c>
      <c r="AD49" s="10">
        <f t="shared" ref="AD49:AD59" si="28">AVERAGE(V49:AC49)</f>
        <v>-90.375</v>
      </c>
      <c r="AE49" s="10">
        <f t="shared" ref="AE49:AE59" si="29">STDEV(V49:AC49)/SQRT(COUNT(V49:AC49))</f>
        <v>12.534149780271724</v>
      </c>
      <c r="AF49" s="13">
        <v>-41</v>
      </c>
      <c r="AG49" s="13">
        <v>-97</v>
      </c>
      <c r="AH49" s="13">
        <v>-86</v>
      </c>
      <c r="AI49" s="13">
        <v>-37</v>
      </c>
      <c r="AJ49" s="13">
        <v>-131</v>
      </c>
      <c r="AK49" s="13">
        <v>-115</v>
      </c>
      <c r="AL49" s="13">
        <v>-117</v>
      </c>
      <c r="AM49" s="13">
        <v>-135</v>
      </c>
      <c r="AN49" s="11">
        <f t="shared" ref="AN49:AN59" si="30">AVERAGE(AF49:AM49)</f>
        <v>-94.875</v>
      </c>
      <c r="AO49" s="11">
        <f t="shared" ref="AO49:AO59" si="31">STDEV(AF49:AM49)/SQRT(COUNT(AF49:AM49))</f>
        <v>13.459512700794821</v>
      </c>
      <c r="AT49" s="11"/>
      <c r="AU49" s="11"/>
    </row>
    <row r="50" spans="1:53" x14ac:dyDescent="0.2">
      <c r="A50" s="13" t="s">
        <v>298</v>
      </c>
      <c r="B50" s="13">
        <v>-174</v>
      </c>
      <c r="C50" s="13">
        <v>-173</v>
      </c>
      <c r="D50" s="13">
        <v>-174</v>
      </c>
      <c r="E50" s="13">
        <v>-185</v>
      </c>
      <c r="F50" s="13">
        <v>-146</v>
      </c>
      <c r="G50" s="13">
        <v>-201</v>
      </c>
      <c r="H50" s="13">
        <v>-188</v>
      </c>
      <c r="I50" s="13">
        <v>-162</v>
      </c>
      <c r="J50" s="10">
        <f t="shared" si="24"/>
        <v>-175.375</v>
      </c>
      <c r="K50" s="10">
        <f t="shared" si="25"/>
        <v>5.9158911295884113</v>
      </c>
      <c r="L50" s="13">
        <v>-195</v>
      </c>
      <c r="M50" s="13">
        <v>-150</v>
      </c>
      <c r="N50" s="13">
        <v>-170</v>
      </c>
      <c r="O50" s="13">
        <v>-130</v>
      </c>
      <c r="P50" s="13">
        <v>-233</v>
      </c>
      <c r="Q50" s="13">
        <v>-178</v>
      </c>
      <c r="R50" s="13">
        <v>-200</v>
      </c>
      <c r="S50" s="13">
        <v>-258</v>
      </c>
      <c r="T50" s="11">
        <f t="shared" si="26"/>
        <v>-189.25</v>
      </c>
      <c r="U50" s="11">
        <f t="shared" si="27"/>
        <v>14.842927608797396</v>
      </c>
      <c r="V50" s="13">
        <v>-36</v>
      </c>
      <c r="W50" s="13">
        <v>-70</v>
      </c>
      <c r="X50" s="13">
        <v>-76</v>
      </c>
      <c r="Y50" s="13">
        <v>-72</v>
      </c>
      <c r="Z50" s="13">
        <v>-142</v>
      </c>
      <c r="AA50" s="13">
        <v>-176</v>
      </c>
      <c r="AB50" s="13">
        <v>-146</v>
      </c>
      <c r="AC50" s="13">
        <v>-116</v>
      </c>
      <c r="AD50" s="10">
        <f t="shared" si="28"/>
        <v>-104.25</v>
      </c>
      <c r="AE50" s="10">
        <f t="shared" si="29"/>
        <v>16.968195038280967</v>
      </c>
      <c r="AF50" s="13">
        <v>-51</v>
      </c>
      <c r="AG50" s="13">
        <v>-80</v>
      </c>
      <c r="AH50" s="13">
        <v>-73</v>
      </c>
      <c r="AI50" s="13">
        <v>-25</v>
      </c>
      <c r="AJ50" s="13">
        <v>-141</v>
      </c>
      <c r="AK50" s="13">
        <v>-108</v>
      </c>
      <c r="AL50" s="13">
        <v>-94</v>
      </c>
      <c r="AM50" s="13">
        <v>-105</v>
      </c>
      <c r="AN50" s="11">
        <f t="shared" si="30"/>
        <v>-84.625</v>
      </c>
      <c r="AO50" s="11">
        <f t="shared" si="31"/>
        <v>12.726431297556617</v>
      </c>
      <c r="AT50" s="11"/>
      <c r="AU50" s="11"/>
    </row>
    <row r="51" spans="1:53" x14ac:dyDescent="0.2">
      <c r="A51" s="13" t="s">
        <v>299</v>
      </c>
      <c r="B51" s="13">
        <v>-171</v>
      </c>
      <c r="C51" s="13">
        <v>-158</v>
      </c>
      <c r="D51" s="13">
        <v>-152</v>
      </c>
      <c r="E51" s="13">
        <v>-179</v>
      </c>
      <c r="F51" s="13">
        <v>-140</v>
      </c>
      <c r="G51" s="13">
        <v>-188</v>
      </c>
      <c r="H51" s="13">
        <v>-177</v>
      </c>
      <c r="I51" s="13">
        <v>-166</v>
      </c>
      <c r="J51" s="10">
        <f t="shared" si="24"/>
        <v>-166.375</v>
      </c>
      <c r="K51" s="10">
        <f t="shared" si="25"/>
        <v>5.5643556294892376</v>
      </c>
      <c r="L51" s="13">
        <v>-174</v>
      </c>
      <c r="M51" s="13">
        <v>-118</v>
      </c>
      <c r="N51" s="13">
        <v>-165</v>
      </c>
      <c r="O51" s="13">
        <v>-115</v>
      </c>
      <c r="P51" s="13">
        <v>-227</v>
      </c>
      <c r="Q51" s="13">
        <v>-176</v>
      </c>
      <c r="R51" s="13">
        <v>-186</v>
      </c>
      <c r="S51" s="13">
        <v>-247</v>
      </c>
      <c r="T51" s="11">
        <f t="shared" si="26"/>
        <v>-176</v>
      </c>
      <c r="U51" s="11">
        <f t="shared" si="27"/>
        <v>16.340134638368191</v>
      </c>
      <c r="V51" s="13">
        <v>-27</v>
      </c>
      <c r="W51" s="13">
        <v>-59</v>
      </c>
      <c r="X51" s="13">
        <v>-55</v>
      </c>
      <c r="Y51" s="13">
        <v>-19</v>
      </c>
      <c r="Z51" s="13">
        <v>-97</v>
      </c>
      <c r="AA51" s="13">
        <v>-143</v>
      </c>
      <c r="AB51" s="13">
        <v>-108</v>
      </c>
      <c r="AC51" s="13">
        <v>-90</v>
      </c>
      <c r="AD51" s="10">
        <f t="shared" si="28"/>
        <v>-74.75</v>
      </c>
      <c r="AE51" s="10">
        <f t="shared" si="29"/>
        <v>14.950812209184011</v>
      </c>
      <c r="AF51" s="13">
        <v>-51</v>
      </c>
      <c r="AG51" s="13">
        <v>-59</v>
      </c>
      <c r="AH51" s="13">
        <v>-51</v>
      </c>
      <c r="AI51" s="13">
        <v>-30</v>
      </c>
      <c r="AJ51" s="13">
        <v>-103</v>
      </c>
      <c r="AK51" s="13">
        <v>-92</v>
      </c>
      <c r="AL51" s="13">
        <v>-77</v>
      </c>
      <c r="AM51" s="13">
        <v>-79</v>
      </c>
      <c r="AN51" s="11">
        <f t="shared" si="30"/>
        <v>-67.75</v>
      </c>
      <c r="AO51" s="11">
        <f t="shared" si="31"/>
        <v>8.5622718947718539</v>
      </c>
      <c r="AT51" s="11"/>
      <c r="AU51" s="11"/>
    </row>
    <row r="52" spans="1:53" x14ac:dyDescent="0.2">
      <c r="A52" s="13" t="s">
        <v>300</v>
      </c>
      <c r="B52" s="13">
        <v>-156</v>
      </c>
      <c r="C52" s="13">
        <v>-128</v>
      </c>
      <c r="D52" s="13">
        <v>-132</v>
      </c>
      <c r="E52" s="13">
        <v>-163</v>
      </c>
      <c r="F52" s="13">
        <v>-134</v>
      </c>
      <c r="G52" s="13">
        <v>-179</v>
      </c>
      <c r="H52" s="13">
        <v>-157</v>
      </c>
      <c r="I52" s="13">
        <v>-161</v>
      </c>
      <c r="J52" s="10">
        <f t="shared" si="24"/>
        <v>-151.25</v>
      </c>
      <c r="K52" s="10">
        <f t="shared" si="25"/>
        <v>6.3632594971894259</v>
      </c>
      <c r="L52" s="13">
        <v>-153</v>
      </c>
      <c r="M52" s="13">
        <v>-94</v>
      </c>
      <c r="N52" s="13">
        <v>-178</v>
      </c>
      <c r="O52" s="13">
        <v>-114</v>
      </c>
      <c r="P52" s="13">
        <v>-207</v>
      </c>
      <c r="Q52" s="13">
        <v>-172</v>
      </c>
      <c r="R52" s="13">
        <v>-192</v>
      </c>
      <c r="S52" s="13">
        <v>-246</v>
      </c>
      <c r="T52" s="11">
        <f t="shared" si="26"/>
        <v>-169.5</v>
      </c>
      <c r="U52" s="11">
        <f t="shared" si="27"/>
        <v>17.369924746937901</v>
      </c>
      <c r="V52" s="13">
        <v>-26</v>
      </c>
      <c r="W52" s="13">
        <v>-51</v>
      </c>
      <c r="X52" s="13">
        <v>-45</v>
      </c>
      <c r="Y52" s="13">
        <v>-56</v>
      </c>
      <c r="Z52" s="13">
        <v>-66</v>
      </c>
      <c r="AA52" s="13">
        <v>-57</v>
      </c>
      <c r="AB52" s="13">
        <v>-102</v>
      </c>
      <c r="AC52" s="13">
        <v>-70</v>
      </c>
      <c r="AD52" s="10">
        <f t="shared" si="28"/>
        <v>-59.125</v>
      </c>
      <c r="AE52" s="10">
        <f t="shared" si="29"/>
        <v>7.7699914965939856</v>
      </c>
      <c r="AF52" s="13">
        <v>-26</v>
      </c>
      <c r="AG52" s="13">
        <v>-55</v>
      </c>
      <c r="AH52" s="13">
        <v>-60</v>
      </c>
      <c r="AI52" s="13">
        <v>-18</v>
      </c>
      <c r="AJ52" s="13">
        <v>-58</v>
      </c>
      <c r="AK52" s="13">
        <v>-99</v>
      </c>
      <c r="AL52" s="13">
        <v>-61</v>
      </c>
      <c r="AM52" s="13">
        <v>-45</v>
      </c>
      <c r="AN52" s="11">
        <f t="shared" si="30"/>
        <v>-52.75</v>
      </c>
      <c r="AO52" s="11">
        <f t="shared" si="31"/>
        <v>8.7377465221711645</v>
      </c>
      <c r="AT52" s="11"/>
      <c r="AU52" s="11"/>
    </row>
    <row r="53" spans="1:53" x14ac:dyDescent="0.2">
      <c r="A53" s="13" t="s">
        <v>301</v>
      </c>
      <c r="B53" s="13">
        <v>-135</v>
      </c>
      <c r="C53" s="13">
        <v>-118</v>
      </c>
      <c r="D53" s="13">
        <v>-127</v>
      </c>
      <c r="E53" s="13">
        <v>-172</v>
      </c>
      <c r="F53" s="13">
        <v>-112</v>
      </c>
      <c r="G53" s="13">
        <v>-156</v>
      </c>
      <c r="H53" s="13">
        <v>-167</v>
      </c>
      <c r="I53" s="13">
        <v>-151</v>
      </c>
      <c r="J53" s="10">
        <f t="shared" si="24"/>
        <v>-142.25</v>
      </c>
      <c r="K53" s="10">
        <f t="shared" si="25"/>
        <v>7.9636450735290083</v>
      </c>
      <c r="L53" s="13">
        <v>-139</v>
      </c>
      <c r="M53" s="13">
        <v>-82</v>
      </c>
      <c r="N53" s="13">
        <v>-125</v>
      </c>
      <c r="O53" s="13">
        <v>-71</v>
      </c>
      <c r="P53" s="13">
        <v>-193</v>
      </c>
      <c r="Q53" s="13">
        <v>-146</v>
      </c>
      <c r="R53" s="13">
        <v>-148</v>
      </c>
      <c r="S53" s="13">
        <v>-242</v>
      </c>
      <c r="T53" s="11">
        <f t="shared" si="26"/>
        <v>-143.25</v>
      </c>
      <c r="U53" s="11">
        <f t="shared" si="27"/>
        <v>19.630288186517134</v>
      </c>
      <c r="V53" s="13">
        <v>-37</v>
      </c>
      <c r="W53" s="13">
        <v>-49</v>
      </c>
      <c r="X53" s="13">
        <v>-55</v>
      </c>
      <c r="Y53" s="13">
        <v>-43</v>
      </c>
      <c r="Z53" s="13">
        <v>-77</v>
      </c>
      <c r="AA53" s="13">
        <v>-88</v>
      </c>
      <c r="AB53" s="13">
        <v>-90</v>
      </c>
      <c r="AC53" s="13">
        <v>-91</v>
      </c>
      <c r="AD53" s="10">
        <f t="shared" si="28"/>
        <v>-66.25</v>
      </c>
      <c r="AE53" s="10">
        <f t="shared" si="29"/>
        <v>8.0016739320148318</v>
      </c>
      <c r="AF53" s="13">
        <v>-52</v>
      </c>
      <c r="AG53" s="13">
        <v>-89</v>
      </c>
      <c r="AH53" s="13">
        <v>-56</v>
      </c>
      <c r="AI53" s="13">
        <v>-39</v>
      </c>
      <c r="AJ53" s="13">
        <v>-111</v>
      </c>
      <c r="AK53" s="13">
        <v>-95</v>
      </c>
      <c r="AL53" s="13">
        <v>-68</v>
      </c>
      <c r="AM53" s="13">
        <v>-64</v>
      </c>
      <c r="AN53" s="11">
        <f t="shared" si="30"/>
        <v>-71.75</v>
      </c>
      <c r="AO53" s="11">
        <f t="shared" si="31"/>
        <v>8.6225410573516132</v>
      </c>
      <c r="AT53" s="11"/>
      <c r="AU53" s="11"/>
    </row>
    <row r="54" spans="1:53" x14ac:dyDescent="0.2">
      <c r="A54" s="13" t="s">
        <v>302</v>
      </c>
      <c r="B54" s="13">
        <v>-165</v>
      </c>
      <c r="C54" s="13">
        <v>-126</v>
      </c>
      <c r="D54" s="13">
        <v>-121</v>
      </c>
      <c r="E54" s="13">
        <v>-155</v>
      </c>
      <c r="F54" s="13">
        <v>-102</v>
      </c>
      <c r="G54" s="13">
        <v>-164</v>
      </c>
      <c r="H54" s="13">
        <v>-153</v>
      </c>
      <c r="I54" s="13">
        <v>-154</v>
      </c>
      <c r="J54" s="10">
        <f t="shared" si="24"/>
        <v>-142.5</v>
      </c>
      <c r="K54" s="10">
        <f t="shared" si="25"/>
        <v>8.1744375079529821</v>
      </c>
      <c r="L54" s="13">
        <v>-160</v>
      </c>
      <c r="M54" s="13">
        <v>-82</v>
      </c>
      <c r="N54" s="13">
        <v>-145</v>
      </c>
      <c r="O54" s="13">
        <v>-90</v>
      </c>
      <c r="P54" s="13">
        <v>-193</v>
      </c>
      <c r="Q54" s="13">
        <v>-161</v>
      </c>
      <c r="R54" s="13">
        <v>-181</v>
      </c>
      <c r="S54" s="13">
        <v>-235</v>
      </c>
      <c r="T54" s="11">
        <f t="shared" si="26"/>
        <v>-155.875</v>
      </c>
      <c r="U54" s="11">
        <f t="shared" si="27"/>
        <v>18.042051574031152</v>
      </c>
      <c r="V54" s="13">
        <v>-31</v>
      </c>
      <c r="W54" s="13">
        <v>-58</v>
      </c>
      <c r="X54" s="13">
        <v>-54</v>
      </c>
      <c r="Y54" s="13">
        <v>-77</v>
      </c>
      <c r="Z54" s="13">
        <v>-110</v>
      </c>
      <c r="AA54" s="13">
        <v>-67</v>
      </c>
      <c r="AB54" s="13">
        <v>-111</v>
      </c>
      <c r="AC54" s="13">
        <v>-17</v>
      </c>
      <c r="AD54" s="10">
        <f t="shared" si="28"/>
        <v>-65.625</v>
      </c>
      <c r="AE54" s="10">
        <f t="shared" si="29"/>
        <v>11.889277131696684</v>
      </c>
      <c r="AF54" s="13">
        <v>-41</v>
      </c>
      <c r="AG54" s="13">
        <v>-68</v>
      </c>
      <c r="AH54" s="13">
        <v>-58</v>
      </c>
      <c r="AI54" s="13">
        <v>-36</v>
      </c>
      <c r="AJ54" s="13">
        <v>-120</v>
      </c>
      <c r="AK54" s="13">
        <v>-108</v>
      </c>
      <c r="AL54" s="13">
        <v>-94</v>
      </c>
      <c r="AM54" s="13">
        <v>-79</v>
      </c>
      <c r="AN54" s="11">
        <f t="shared" si="30"/>
        <v>-75.5</v>
      </c>
      <c r="AO54" s="11">
        <f t="shared" si="31"/>
        <v>10.776959550024168</v>
      </c>
      <c r="AT54" s="11"/>
      <c r="AU54" s="11"/>
    </row>
    <row r="55" spans="1:53" x14ac:dyDescent="0.2">
      <c r="A55" s="13" t="s">
        <v>303</v>
      </c>
      <c r="B55" s="13">
        <v>-146</v>
      </c>
      <c r="C55" s="13">
        <v>-114</v>
      </c>
      <c r="D55" s="13">
        <v>-128</v>
      </c>
      <c r="E55" s="13">
        <v>-147</v>
      </c>
      <c r="F55" s="13">
        <v>-98</v>
      </c>
      <c r="G55" s="13">
        <v>-172</v>
      </c>
      <c r="H55" s="13">
        <v>-144</v>
      </c>
      <c r="I55" s="13">
        <v>-154</v>
      </c>
      <c r="J55" s="10">
        <f t="shared" si="24"/>
        <v>-137.875</v>
      </c>
      <c r="K55" s="10">
        <f t="shared" si="25"/>
        <v>8.3118622204310242</v>
      </c>
      <c r="L55" s="13">
        <v>-152</v>
      </c>
      <c r="M55" s="13">
        <v>-74</v>
      </c>
      <c r="N55" s="13">
        <v>-122</v>
      </c>
      <c r="O55" s="13">
        <v>-112</v>
      </c>
      <c r="P55" s="13">
        <v>-196</v>
      </c>
      <c r="Q55" s="13">
        <v>-144</v>
      </c>
      <c r="R55" s="13">
        <v>-170</v>
      </c>
      <c r="S55" s="13">
        <v>-217</v>
      </c>
      <c r="T55" s="11">
        <f t="shared" si="26"/>
        <v>-148.375</v>
      </c>
      <c r="U55" s="11">
        <f t="shared" si="27"/>
        <v>16.381541768535879</v>
      </c>
      <c r="V55" s="13">
        <v>-31</v>
      </c>
      <c r="W55" s="13">
        <v>-63</v>
      </c>
      <c r="X55" s="13">
        <v>-42</v>
      </c>
      <c r="Y55" s="13">
        <v>-94</v>
      </c>
      <c r="Z55" s="13">
        <v>-67</v>
      </c>
      <c r="AA55" s="13">
        <v>-46</v>
      </c>
      <c r="AB55" s="13">
        <v>-68</v>
      </c>
      <c r="AC55" s="13">
        <v>-46</v>
      </c>
      <c r="AD55" s="10">
        <f t="shared" si="28"/>
        <v>-57.125</v>
      </c>
      <c r="AE55" s="10">
        <f t="shared" si="29"/>
        <v>7.0316567342676386</v>
      </c>
      <c r="AF55" s="13">
        <v>-38</v>
      </c>
      <c r="AG55" s="13">
        <v>-86</v>
      </c>
      <c r="AH55" s="13">
        <v>-69</v>
      </c>
      <c r="AI55" s="13">
        <v>-40</v>
      </c>
      <c r="AJ55" s="13">
        <v>-52</v>
      </c>
      <c r="AK55" s="13">
        <v>-83</v>
      </c>
      <c r="AL55" s="13">
        <v>-77</v>
      </c>
      <c r="AM55" s="13">
        <v>-73</v>
      </c>
      <c r="AN55" s="11">
        <f t="shared" si="30"/>
        <v>-64.75</v>
      </c>
      <c r="AO55" s="11">
        <f t="shared" si="31"/>
        <v>6.696880937101561</v>
      </c>
      <c r="AT55" s="11"/>
      <c r="AU55" s="11"/>
    </row>
    <row r="56" spans="1:53" x14ac:dyDescent="0.2">
      <c r="A56" s="13" t="s">
        <v>304</v>
      </c>
      <c r="B56" s="13">
        <v>-142</v>
      </c>
      <c r="C56" s="13">
        <v>-139</v>
      </c>
      <c r="D56" s="13">
        <v>-127</v>
      </c>
      <c r="E56" s="13">
        <v>-150</v>
      </c>
      <c r="F56" s="13">
        <v>-66</v>
      </c>
      <c r="G56" s="13">
        <v>-121</v>
      </c>
      <c r="H56" s="13">
        <v>-103</v>
      </c>
      <c r="I56" s="13">
        <v>-113</v>
      </c>
      <c r="J56" s="10">
        <f t="shared" si="24"/>
        <v>-120.125</v>
      </c>
      <c r="K56" s="10">
        <f t="shared" si="25"/>
        <v>9.4951820489581529</v>
      </c>
      <c r="L56" s="13">
        <v>-160</v>
      </c>
      <c r="M56" s="13">
        <v>-94</v>
      </c>
      <c r="N56" s="13">
        <v>-130</v>
      </c>
      <c r="O56" s="13">
        <v>-109</v>
      </c>
      <c r="P56" s="13">
        <v>-168</v>
      </c>
      <c r="Q56" s="13">
        <v>-127</v>
      </c>
      <c r="R56" s="13">
        <v>-121</v>
      </c>
      <c r="S56" s="13">
        <v>-185</v>
      </c>
      <c r="T56" s="11">
        <f t="shared" si="26"/>
        <v>-136.75</v>
      </c>
      <c r="U56" s="11">
        <f t="shared" si="27"/>
        <v>11.044956832354368</v>
      </c>
      <c r="V56" s="13">
        <v>-33</v>
      </c>
      <c r="W56" s="13">
        <v>-55</v>
      </c>
      <c r="X56" s="13">
        <v>-35</v>
      </c>
      <c r="Y56" s="13">
        <v>-36</v>
      </c>
      <c r="Z56" s="13">
        <v>-68</v>
      </c>
      <c r="AA56" s="13">
        <v>-38</v>
      </c>
      <c r="AB56" s="13">
        <v>-53</v>
      </c>
      <c r="AC56" s="13">
        <v>-23</v>
      </c>
      <c r="AD56" s="10">
        <f t="shared" si="28"/>
        <v>-42.625</v>
      </c>
      <c r="AE56" s="10">
        <f t="shared" si="29"/>
        <v>5.1856171281728844</v>
      </c>
      <c r="AF56" s="13">
        <v>-47</v>
      </c>
      <c r="AG56" s="13">
        <v>-56</v>
      </c>
      <c r="AH56" s="13">
        <v>-55</v>
      </c>
      <c r="AI56" s="13">
        <v>-46</v>
      </c>
      <c r="AJ56" s="13">
        <v>-75</v>
      </c>
      <c r="AK56" s="13">
        <v>-87</v>
      </c>
      <c r="AL56" s="13">
        <v>-67</v>
      </c>
      <c r="AM56" s="13">
        <v>-71</v>
      </c>
      <c r="AN56" s="11">
        <f t="shared" si="30"/>
        <v>-63</v>
      </c>
      <c r="AO56" s="11">
        <f t="shared" si="31"/>
        <v>5.1025203856245671</v>
      </c>
      <c r="AT56" s="11"/>
      <c r="AU56" s="11"/>
    </row>
    <row r="57" spans="1:53" x14ac:dyDescent="0.2">
      <c r="A57" s="13" t="s">
        <v>305</v>
      </c>
      <c r="B57" s="13">
        <v>-169</v>
      </c>
      <c r="C57" s="13">
        <v>-151</v>
      </c>
      <c r="D57" s="13">
        <v>-138</v>
      </c>
      <c r="E57" s="13">
        <v>-154</v>
      </c>
      <c r="F57" s="13">
        <v>-86</v>
      </c>
      <c r="G57" s="13">
        <v>-151</v>
      </c>
      <c r="H57" s="13">
        <v>-129</v>
      </c>
      <c r="I57" s="13">
        <v>-152</v>
      </c>
      <c r="J57" s="10">
        <f t="shared" si="24"/>
        <v>-141.25</v>
      </c>
      <c r="K57" s="10">
        <f t="shared" si="25"/>
        <v>8.9157765465814265</v>
      </c>
      <c r="L57" s="13">
        <v>-157</v>
      </c>
      <c r="M57" s="13">
        <v>-87</v>
      </c>
      <c r="N57" s="13">
        <v>-127</v>
      </c>
      <c r="O57" s="13">
        <v>-105</v>
      </c>
      <c r="P57" s="13">
        <v>-182</v>
      </c>
      <c r="Q57" s="13">
        <v>-153</v>
      </c>
      <c r="R57" s="13">
        <v>-148</v>
      </c>
      <c r="S57" s="13">
        <v>-48</v>
      </c>
      <c r="T57" s="11">
        <f t="shared" si="26"/>
        <v>-125.875</v>
      </c>
      <c r="U57" s="11">
        <f t="shared" si="27"/>
        <v>15.443951081248606</v>
      </c>
      <c r="V57" s="13">
        <v>-45</v>
      </c>
      <c r="W57" s="13">
        <v>-38</v>
      </c>
      <c r="X57" s="13">
        <v>-39</v>
      </c>
      <c r="Y57" s="13">
        <v>-76</v>
      </c>
      <c r="Z57" s="13">
        <v>-60</v>
      </c>
      <c r="AA57" s="13">
        <v>-40</v>
      </c>
      <c r="AB57" s="13">
        <v>-78</v>
      </c>
      <c r="AC57" s="13">
        <v>34</v>
      </c>
      <c r="AD57" s="10">
        <f t="shared" si="28"/>
        <v>-42.75</v>
      </c>
      <c r="AE57" s="10">
        <f t="shared" si="29"/>
        <v>12.381942497039791</v>
      </c>
      <c r="AF57" s="13">
        <v>-44</v>
      </c>
      <c r="AG57" s="13">
        <v>-45</v>
      </c>
      <c r="AH57" s="13">
        <v>-51</v>
      </c>
      <c r="AI57" s="13">
        <v>-37</v>
      </c>
      <c r="AJ57" s="13">
        <v>-63</v>
      </c>
      <c r="AK57" s="13">
        <v>-102</v>
      </c>
      <c r="AL57" s="13">
        <v>-69</v>
      </c>
      <c r="AM57" s="13">
        <v>-80</v>
      </c>
      <c r="AN57" s="11">
        <f t="shared" si="30"/>
        <v>-61.375</v>
      </c>
      <c r="AO57" s="11">
        <f t="shared" si="31"/>
        <v>7.711164216344284</v>
      </c>
      <c r="AT57" s="11"/>
      <c r="AU57" s="11"/>
    </row>
    <row r="58" spans="1:53" x14ac:dyDescent="0.2">
      <c r="A58" s="13" t="s">
        <v>306</v>
      </c>
      <c r="B58" s="13">
        <v>-162</v>
      </c>
      <c r="C58" s="13">
        <v>-100</v>
      </c>
      <c r="D58" s="13">
        <v>-154</v>
      </c>
      <c r="E58" s="13">
        <v>-128</v>
      </c>
      <c r="F58" s="13">
        <v>-100</v>
      </c>
      <c r="G58" s="13">
        <v>-183</v>
      </c>
      <c r="H58" s="13">
        <v>-141</v>
      </c>
      <c r="I58" s="13">
        <v>-161</v>
      </c>
      <c r="J58" s="10">
        <f t="shared" si="24"/>
        <v>-141.125</v>
      </c>
      <c r="K58" s="10">
        <f t="shared" si="25"/>
        <v>10.610704668938277</v>
      </c>
      <c r="L58" s="13">
        <v>-123</v>
      </c>
      <c r="M58" s="13">
        <v>-97</v>
      </c>
      <c r="N58" s="13">
        <v>-124</v>
      </c>
      <c r="O58" s="13">
        <v>-104</v>
      </c>
      <c r="P58" s="13">
        <v>-188</v>
      </c>
      <c r="Q58" s="13">
        <v>-152</v>
      </c>
      <c r="R58" s="13">
        <v>-163</v>
      </c>
      <c r="S58" s="13">
        <v>-210</v>
      </c>
      <c r="T58" s="11">
        <f t="shared" si="26"/>
        <v>-145.125</v>
      </c>
      <c r="U58" s="11">
        <f t="shared" si="27"/>
        <v>14.240833517941086</v>
      </c>
      <c r="V58" s="13">
        <v>-23</v>
      </c>
      <c r="W58" s="13">
        <v>-37</v>
      </c>
      <c r="X58" s="13">
        <v>-20</v>
      </c>
      <c r="Y58" s="13">
        <v>-72</v>
      </c>
      <c r="Z58" s="13">
        <v>-89</v>
      </c>
      <c r="AA58" s="13">
        <v>-47</v>
      </c>
      <c r="AB58" s="13">
        <v>-104</v>
      </c>
      <c r="AC58" s="13">
        <v>-57</v>
      </c>
      <c r="AD58" s="10">
        <f t="shared" si="28"/>
        <v>-56.125</v>
      </c>
      <c r="AE58" s="10">
        <f t="shared" si="29"/>
        <v>10.754463359129414</v>
      </c>
      <c r="AF58" s="13">
        <v>-37</v>
      </c>
      <c r="AG58" s="13">
        <v>-62</v>
      </c>
      <c r="AH58" s="13">
        <v>-40</v>
      </c>
      <c r="AI58" s="13">
        <v>-42</v>
      </c>
      <c r="AJ58" s="13">
        <v>-85</v>
      </c>
      <c r="AK58" s="13">
        <v>-117</v>
      </c>
      <c r="AL58" s="13">
        <v>-72</v>
      </c>
      <c r="AM58" s="13">
        <v>-68</v>
      </c>
      <c r="AN58" s="11">
        <f t="shared" si="30"/>
        <v>-65.375</v>
      </c>
      <c r="AO58" s="11">
        <f t="shared" si="31"/>
        <v>9.5505001738876771</v>
      </c>
      <c r="AT58" s="11"/>
      <c r="AU58" s="11"/>
    </row>
    <row r="59" spans="1:53" x14ac:dyDescent="0.2">
      <c r="A59" s="13" t="s">
        <v>307</v>
      </c>
      <c r="B59" s="13">
        <v>-150</v>
      </c>
      <c r="C59" s="13">
        <v>-124</v>
      </c>
      <c r="D59" s="13">
        <v>-146</v>
      </c>
      <c r="E59" s="13">
        <v>-153</v>
      </c>
      <c r="F59" s="13">
        <v>-107</v>
      </c>
      <c r="G59" s="13">
        <v>-159</v>
      </c>
      <c r="H59" s="13">
        <v>-158</v>
      </c>
      <c r="I59" s="13">
        <v>-148</v>
      </c>
      <c r="J59" s="10">
        <f t="shared" si="24"/>
        <v>-143.125</v>
      </c>
      <c r="K59" s="10">
        <f t="shared" si="25"/>
        <v>6.4377167092511476</v>
      </c>
      <c r="L59" s="13">
        <v>-114</v>
      </c>
      <c r="M59" s="13">
        <v>-87</v>
      </c>
      <c r="N59" s="13">
        <v>-120</v>
      </c>
      <c r="O59" s="13">
        <v>-102</v>
      </c>
      <c r="P59" s="13">
        <v>-188</v>
      </c>
      <c r="Q59" s="13">
        <v>-131</v>
      </c>
      <c r="R59" s="13">
        <v>-165</v>
      </c>
      <c r="S59" s="13">
        <v>-251</v>
      </c>
      <c r="T59" s="11">
        <f t="shared" si="26"/>
        <v>-144.75</v>
      </c>
      <c r="U59" s="11">
        <f t="shared" si="27"/>
        <v>19.123424304837695</v>
      </c>
      <c r="V59" s="13">
        <v>-18</v>
      </c>
      <c r="W59" s="13">
        <v>-61</v>
      </c>
      <c r="X59" s="13">
        <v>-44</v>
      </c>
      <c r="Y59" s="13">
        <v>-74</v>
      </c>
      <c r="Z59" s="13">
        <v>-93</v>
      </c>
      <c r="AA59" s="13">
        <v>-76</v>
      </c>
      <c r="AB59" s="13">
        <v>-117</v>
      </c>
      <c r="AC59" s="13">
        <v>-81</v>
      </c>
      <c r="AD59" s="10">
        <f t="shared" si="28"/>
        <v>-70.5</v>
      </c>
      <c r="AE59" s="10">
        <f t="shared" si="29"/>
        <v>10.665364503850771</v>
      </c>
      <c r="AF59" s="13">
        <v>-38</v>
      </c>
      <c r="AG59" s="13">
        <v>-73</v>
      </c>
      <c r="AH59" s="13">
        <v>-62</v>
      </c>
      <c r="AI59" s="13">
        <v>-30</v>
      </c>
      <c r="AJ59" s="13">
        <v>-110</v>
      </c>
      <c r="AK59" s="13">
        <v>-120</v>
      </c>
      <c r="AL59" s="13">
        <v>-68</v>
      </c>
      <c r="AM59" s="13">
        <v>-65</v>
      </c>
      <c r="AN59" s="11">
        <f t="shared" si="30"/>
        <v>-70.75</v>
      </c>
      <c r="AO59" s="11">
        <f t="shared" si="31"/>
        <v>11.036870027322056</v>
      </c>
      <c r="AT59" s="11"/>
      <c r="AU59" s="11"/>
    </row>
    <row r="61" spans="1:53" x14ac:dyDescent="0.2">
      <c r="A61" s="12" t="s">
        <v>314</v>
      </c>
      <c r="B61" s="250" t="s">
        <v>282</v>
      </c>
      <c r="C61" s="250"/>
      <c r="D61" s="250"/>
      <c r="E61" s="250"/>
      <c r="F61" s="250"/>
      <c r="G61" s="250"/>
      <c r="H61" s="250"/>
      <c r="I61" s="250"/>
      <c r="J61" s="250"/>
      <c r="K61" s="250"/>
      <c r="L61" s="250" t="s">
        <v>310</v>
      </c>
      <c r="M61" s="250"/>
      <c r="N61" s="250"/>
      <c r="O61" s="250"/>
      <c r="P61" s="250"/>
      <c r="Q61" s="250"/>
      <c r="R61" s="250"/>
      <c r="S61" s="250"/>
      <c r="T61" s="250"/>
      <c r="U61" s="250"/>
      <c r="V61" s="250" t="s">
        <v>283</v>
      </c>
      <c r="W61" s="250"/>
      <c r="X61" s="250"/>
      <c r="Y61" s="250"/>
      <c r="Z61" s="250"/>
      <c r="AA61" s="250"/>
      <c r="AB61" s="250"/>
      <c r="AC61" s="250"/>
      <c r="AD61" s="250"/>
      <c r="AE61" s="250"/>
      <c r="AF61" s="250" t="s">
        <v>311</v>
      </c>
      <c r="AG61" s="250"/>
      <c r="AH61" s="250"/>
      <c r="AI61" s="250"/>
      <c r="AJ61" s="250"/>
      <c r="AK61" s="250"/>
      <c r="AL61" s="250"/>
      <c r="AM61" s="250"/>
      <c r="AN61" s="250"/>
      <c r="AO61" s="250"/>
    </row>
    <row r="62" spans="1:53" x14ac:dyDescent="0.2">
      <c r="A62" s="13" t="s">
        <v>284</v>
      </c>
      <c r="B62" s="14">
        <v>17</v>
      </c>
      <c r="C62" s="14">
        <v>18</v>
      </c>
      <c r="D62" s="14">
        <v>19</v>
      </c>
      <c r="E62" s="14">
        <v>20</v>
      </c>
      <c r="F62" s="14">
        <v>21</v>
      </c>
      <c r="G62" s="14">
        <v>22</v>
      </c>
      <c r="H62" s="15">
        <v>23</v>
      </c>
      <c r="I62" s="15">
        <v>24</v>
      </c>
      <c r="J62" s="16" t="s">
        <v>308</v>
      </c>
      <c r="K62" s="16" t="s">
        <v>309</v>
      </c>
      <c r="L62" s="15">
        <v>25</v>
      </c>
      <c r="M62" s="14">
        <v>26</v>
      </c>
      <c r="N62" s="14">
        <v>27</v>
      </c>
      <c r="O62" s="14">
        <v>28</v>
      </c>
      <c r="P62" s="14">
        <v>29</v>
      </c>
      <c r="Q62" s="14">
        <v>30</v>
      </c>
      <c r="R62" s="14">
        <v>31</v>
      </c>
      <c r="S62" s="14">
        <v>32</v>
      </c>
      <c r="T62" s="17" t="s">
        <v>308</v>
      </c>
      <c r="U62" s="17" t="s">
        <v>309</v>
      </c>
      <c r="V62" s="14">
        <v>33</v>
      </c>
      <c r="W62" s="14">
        <v>34</v>
      </c>
      <c r="X62" s="14">
        <v>35</v>
      </c>
      <c r="Y62" s="14">
        <v>36</v>
      </c>
      <c r="Z62" s="14">
        <v>37</v>
      </c>
      <c r="AA62" s="14">
        <v>38</v>
      </c>
      <c r="AB62" s="14">
        <v>39</v>
      </c>
      <c r="AC62" s="14">
        <v>40</v>
      </c>
      <c r="AD62" s="16" t="s">
        <v>308</v>
      </c>
      <c r="AE62" s="16" t="s">
        <v>309</v>
      </c>
      <c r="AF62" s="14">
        <v>41</v>
      </c>
      <c r="AG62" s="14">
        <v>42</v>
      </c>
      <c r="AH62" s="14">
        <v>43</v>
      </c>
      <c r="AI62" s="14">
        <v>44</v>
      </c>
      <c r="AJ62" s="14">
        <v>45</v>
      </c>
      <c r="AK62" s="14">
        <v>46</v>
      </c>
      <c r="AL62" s="14">
        <v>47</v>
      </c>
      <c r="AM62" s="14">
        <v>48</v>
      </c>
      <c r="AN62" s="17" t="s">
        <v>308</v>
      </c>
      <c r="AO62" s="17" t="s">
        <v>309</v>
      </c>
      <c r="AT62" s="11"/>
      <c r="AU62" s="11"/>
    </row>
    <row r="63" spans="1:53" x14ac:dyDescent="0.2">
      <c r="A63" s="13" t="s">
        <v>286</v>
      </c>
      <c r="B63" s="18">
        <v>-163</v>
      </c>
      <c r="C63" s="18">
        <v>-186</v>
      </c>
      <c r="D63" s="18">
        <v>-186</v>
      </c>
      <c r="E63" s="18">
        <v>-179</v>
      </c>
      <c r="F63" s="18">
        <v>-176</v>
      </c>
      <c r="G63" s="18">
        <v>-198</v>
      </c>
      <c r="H63" s="18">
        <v>-169</v>
      </c>
      <c r="I63" s="18">
        <v>-156</v>
      </c>
      <c r="J63" s="10">
        <f>AVERAGE(B63:I63)</f>
        <v>-176.625</v>
      </c>
      <c r="K63" s="10">
        <f>STDEV(B63:I63)/SQRT(COUNT(B63:I63))</f>
        <v>4.8326918704057382</v>
      </c>
      <c r="L63" s="18">
        <v>-149</v>
      </c>
      <c r="M63" s="18">
        <v>-186</v>
      </c>
      <c r="N63" s="18">
        <v>-237</v>
      </c>
      <c r="O63" s="18">
        <v>-192</v>
      </c>
      <c r="P63" s="18">
        <v>-177</v>
      </c>
      <c r="Q63" s="18">
        <v>-179</v>
      </c>
      <c r="R63" s="18">
        <v>-157</v>
      </c>
      <c r="S63" s="18">
        <v>-182</v>
      </c>
      <c r="T63" s="11">
        <f>AVERAGE(L63:S63)</f>
        <v>-182.375</v>
      </c>
      <c r="U63" s="11">
        <f>STDEV(L63:S63)/SQRT(COUNT(L63:S63))</f>
        <v>9.342562932239586</v>
      </c>
      <c r="V63" s="18">
        <v>-75</v>
      </c>
      <c r="W63" s="18">
        <v>-71</v>
      </c>
      <c r="X63" s="18">
        <v>-49</v>
      </c>
      <c r="Y63" s="18">
        <v>-53</v>
      </c>
      <c r="Z63" s="18">
        <v>-40</v>
      </c>
      <c r="AA63" s="18">
        <v>-49</v>
      </c>
      <c r="AB63" s="18">
        <v>-43</v>
      </c>
      <c r="AC63" s="18">
        <v>-45</v>
      </c>
      <c r="AD63" s="10">
        <f>AVERAGE(V63:AC63)</f>
        <v>-53.125</v>
      </c>
      <c r="AE63" s="10">
        <f>STDEV(V63:AC63)/SQRT(COUNT(V63:AC63))</f>
        <v>4.5764829758856775</v>
      </c>
      <c r="AF63" s="18">
        <v>-101</v>
      </c>
      <c r="AG63" s="18">
        <v>-104</v>
      </c>
      <c r="AH63" s="18">
        <v>-93</v>
      </c>
      <c r="AI63" s="18">
        <v>-115</v>
      </c>
      <c r="AJ63" s="18">
        <v>-87</v>
      </c>
      <c r="AK63" s="18">
        <v>-62</v>
      </c>
      <c r="AL63" s="18">
        <v>-32</v>
      </c>
      <c r="AM63" s="18">
        <v>-64</v>
      </c>
      <c r="AN63" s="11">
        <f>AVERAGE(AF63:AM63)</f>
        <v>-82.25</v>
      </c>
      <c r="AO63" s="11">
        <f>STDEV(AF63:AM63)/SQRT(COUNT(AF63:AM63))</f>
        <v>9.7316677472495492</v>
      </c>
      <c r="AP63" s="13"/>
      <c r="AQ63" s="13"/>
      <c r="AR63" s="13"/>
      <c r="AS63" s="13"/>
      <c r="AT63" s="11"/>
      <c r="AU63" s="11"/>
      <c r="AZ63" s="11"/>
      <c r="BA63" s="11"/>
    </row>
    <row r="64" spans="1:53" x14ac:dyDescent="0.2">
      <c r="A64" s="13" t="s">
        <v>287</v>
      </c>
      <c r="B64" s="18">
        <v>-163</v>
      </c>
      <c r="C64" s="18">
        <v>-198</v>
      </c>
      <c r="D64" s="18">
        <v>-200</v>
      </c>
      <c r="E64" s="18">
        <v>-187</v>
      </c>
      <c r="F64" s="18">
        <v>-137</v>
      </c>
      <c r="G64" s="18">
        <v>-175</v>
      </c>
      <c r="H64" s="18">
        <v>-171</v>
      </c>
      <c r="I64" s="18">
        <v>-122</v>
      </c>
      <c r="J64" s="10">
        <f t="shared" ref="J64:J74" si="32">AVERAGE(B64:I64)</f>
        <v>-169.125</v>
      </c>
      <c r="K64" s="10">
        <f t="shared" ref="K64:K74" si="33">STDEV(B64:I64)/SQRT(COUNT(B64:I64))</f>
        <v>9.8514638143635427</v>
      </c>
      <c r="L64" s="18">
        <v>-151</v>
      </c>
      <c r="M64" s="18">
        <v>-186</v>
      </c>
      <c r="N64" s="18">
        <v>-237</v>
      </c>
      <c r="O64" s="18">
        <v>-181</v>
      </c>
      <c r="P64" s="18">
        <v>-162</v>
      </c>
      <c r="Q64" s="18">
        <v>-150</v>
      </c>
      <c r="R64" s="18">
        <v>-137</v>
      </c>
      <c r="S64" s="18">
        <v>-169</v>
      </c>
      <c r="T64" s="11">
        <f t="shared" ref="T64:T74" si="34">AVERAGE(L64:S64)</f>
        <v>-171.625</v>
      </c>
      <c r="U64" s="11">
        <f t="shared" ref="U64:U74" si="35">STDEV(L64:S64)/SQRT(COUNT(L64:S64))</f>
        <v>10.986903729960892</v>
      </c>
      <c r="V64" s="18">
        <v>-107</v>
      </c>
      <c r="W64" s="18">
        <v>-104</v>
      </c>
      <c r="X64" s="18">
        <v>-99</v>
      </c>
      <c r="Y64" s="18">
        <v>-83</v>
      </c>
      <c r="Z64" s="18">
        <v>-61</v>
      </c>
      <c r="AA64" s="18">
        <v>-71</v>
      </c>
      <c r="AB64" s="18">
        <v>-127</v>
      </c>
      <c r="AC64" s="18">
        <v>-89</v>
      </c>
      <c r="AD64" s="10">
        <f t="shared" ref="AD64:AD74" si="36">AVERAGE(V64:AC64)</f>
        <v>-92.625</v>
      </c>
      <c r="AE64" s="10">
        <f t="shared" ref="AE64:AE74" si="37">STDEV(V64:AC64)/SQRT(COUNT(V64:AC64))</f>
        <v>7.4783914905355333</v>
      </c>
      <c r="AF64" s="18">
        <v>-127</v>
      </c>
      <c r="AG64" s="18">
        <v>-136</v>
      </c>
      <c r="AH64" s="18">
        <v>-110</v>
      </c>
      <c r="AI64" s="18">
        <v>-144</v>
      </c>
      <c r="AJ64" s="18">
        <v>-130</v>
      </c>
      <c r="AK64" s="18">
        <v>-90</v>
      </c>
      <c r="AL64" s="18">
        <v>-58</v>
      </c>
      <c r="AM64" s="18">
        <v>-97</v>
      </c>
      <c r="AN64" s="11">
        <f t="shared" ref="AN64:AN74" si="38">AVERAGE(AF64:AM64)</f>
        <v>-111.5</v>
      </c>
      <c r="AO64" s="11">
        <f t="shared" ref="AO64:AO74" si="39">STDEV(AF64:AM64)/SQRT(COUNT(AF64:AM64))</f>
        <v>10.155927192672126</v>
      </c>
      <c r="AP64" s="13"/>
      <c r="AQ64" s="13"/>
      <c r="AR64" s="13"/>
      <c r="AS64" s="13"/>
      <c r="AT64" s="11"/>
      <c r="AU64" s="11"/>
      <c r="AZ64" s="11"/>
      <c r="BA64" s="11"/>
    </row>
    <row r="65" spans="1:53" x14ac:dyDescent="0.2">
      <c r="A65" s="13" t="s">
        <v>288</v>
      </c>
      <c r="B65" s="18">
        <v>-131</v>
      </c>
      <c r="C65" s="18">
        <v>-175</v>
      </c>
      <c r="D65" s="18">
        <v>-198</v>
      </c>
      <c r="E65" s="18">
        <v>-173</v>
      </c>
      <c r="F65" s="18">
        <v>-122</v>
      </c>
      <c r="G65" s="18">
        <v>-173</v>
      </c>
      <c r="H65" s="18">
        <v>-163</v>
      </c>
      <c r="I65" s="18">
        <v>-113</v>
      </c>
      <c r="J65" s="10">
        <f t="shared" si="32"/>
        <v>-156</v>
      </c>
      <c r="K65" s="10">
        <f t="shared" si="33"/>
        <v>10.675405646357692</v>
      </c>
      <c r="L65" s="18">
        <v>-144</v>
      </c>
      <c r="M65" s="18">
        <v>-162</v>
      </c>
      <c r="N65" s="18">
        <v>-229</v>
      </c>
      <c r="O65" s="18">
        <v>-160</v>
      </c>
      <c r="P65" s="18">
        <v>-136</v>
      </c>
      <c r="Q65" s="18">
        <v>-135</v>
      </c>
      <c r="R65" s="18">
        <v>-107</v>
      </c>
      <c r="S65" s="18">
        <v>-155</v>
      </c>
      <c r="T65" s="11">
        <f t="shared" si="34"/>
        <v>-153.5</v>
      </c>
      <c r="U65" s="11">
        <f t="shared" si="35"/>
        <v>12.477121920882691</v>
      </c>
      <c r="V65" s="18">
        <v>-125</v>
      </c>
      <c r="W65" s="18">
        <v>-145</v>
      </c>
      <c r="X65" s="18">
        <v>-129</v>
      </c>
      <c r="Y65" s="18">
        <v>-126</v>
      </c>
      <c r="Z65" s="18">
        <v>-83</v>
      </c>
      <c r="AA65" s="18">
        <v>-79</v>
      </c>
      <c r="AB65" s="18">
        <v>-124</v>
      </c>
      <c r="AC65" s="18">
        <v>-87</v>
      </c>
      <c r="AD65" s="10">
        <f t="shared" si="36"/>
        <v>-112.25</v>
      </c>
      <c r="AE65" s="10">
        <f t="shared" si="37"/>
        <v>8.9057565652784376</v>
      </c>
      <c r="AF65" s="18">
        <v>-159</v>
      </c>
      <c r="AG65" s="18">
        <v>-184</v>
      </c>
      <c r="AH65" s="18">
        <v>-155</v>
      </c>
      <c r="AI65" s="18">
        <v>-172</v>
      </c>
      <c r="AJ65" s="18">
        <v>-141</v>
      </c>
      <c r="AK65" s="18">
        <v>-114</v>
      </c>
      <c r="AL65" s="18">
        <v>-57</v>
      </c>
      <c r="AM65" s="18">
        <v>-95</v>
      </c>
      <c r="AN65" s="11">
        <f t="shared" si="38"/>
        <v>-134.625</v>
      </c>
      <c r="AO65" s="11">
        <f t="shared" si="39"/>
        <v>15.180976700180677</v>
      </c>
      <c r="AP65" s="13"/>
      <c r="AQ65" s="13"/>
      <c r="AR65" s="13"/>
      <c r="AS65" s="13"/>
      <c r="AT65" s="11"/>
      <c r="AU65" s="11"/>
      <c r="AZ65" s="11"/>
      <c r="BA65" s="11"/>
    </row>
    <row r="66" spans="1:53" x14ac:dyDescent="0.2">
      <c r="A66" s="13" t="s">
        <v>289</v>
      </c>
      <c r="B66" s="18">
        <v>-158</v>
      </c>
      <c r="C66" s="18">
        <v>-177</v>
      </c>
      <c r="D66" s="18">
        <v>-197</v>
      </c>
      <c r="E66" s="18">
        <v>-195</v>
      </c>
      <c r="F66" s="18">
        <v>-143</v>
      </c>
      <c r="G66" s="18">
        <v>-178</v>
      </c>
      <c r="H66" s="18">
        <v>-154</v>
      </c>
      <c r="I66" s="18">
        <v>-107</v>
      </c>
      <c r="J66" s="10">
        <f t="shared" si="32"/>
        <v>-163.625</v>
      </c>
      <c r="K66" s="10">
        <f t="shared" si="33"/>
        <v>10.555867528806635</v>
      </c>
      <c r="L66" s="18">
        <v>-121</v>
      </c>
      <c r="M66" s="18">
        <v>-150</v>
      </c>
      <c r="N66" s="18">
        <v>-218</v>
      </c>
      <c r="O66" s="18">
        <v>-140</v>
      </c>
      <c r="P66" s="18">
        <v>-161</v>
      </c>
      <c r="Q66" s="18">
        <v>-142</v>
      </c>
      <c r="R66" s="18">
        <v>-129</v>
      </c>
      <c r="S66" s="18">
        <v>-147</v>
      </c>
      <c r="T66" s="11">
        <f t="shared" si="34"/>
        <v>-151</v>
      </c>
      <c r="U66" s="11">
        <f t="shared" si="35"/>
        <v>10.515294982615968</v>
      </c>
      <c r="V66" s="18">
        <v>-101</v>
      </c>
      <c r="W66" s="18">
        <v>-106</v>
      </c>
      <c r="X66" s="18">
        <v>-107</v>
      </c>
      <c r="Y66" s="18">
        <v>-81</v>
      </c>
      <c r="Z66" s="18">
        <v>-79</v>
      </c>
      <c r="AA66" s="18">
        <v>-76</v>
      </c>
      <c r="AB66" s="18">
        <v>-121</v>
      </c>
      <c r="AC66" s="18">
        <v>-104</v>
      </c>
      <c r="AD66" s="10">
        <f t="shared" si="36"/>
        <v>-96.875</v>
      </c>
      <c r="AE66" s="10">
        <f t="shared" si="37"/>
        <v>5.7365915091504593</v>
      </c>
      <c r="AF66" s="18">
        <v>-135</v>
      </c>
      <c r="AG66" s="18">
        <v>-156</v>
      </c>
      <c r="AH66" s="18">
        <v>-112</v>
      </c>
      <c r="AI66" s="18">
        <v>-149</v>
      </c>
      <c r="AJ66" s="18">
        <v>-153</v>
      </c>
      <c r="AK66" s="18">
        <v>-140</v>
      </c>
      <c r="AL66" s="18">
        <v>-81</v>
      </c>
      <c r="AM66" s="18">
        <v>-111</v>
      </c>
      <c r="AN66" s="11">
        <f t="shared" si="38"/>
        <v>-129.625</v>
      </c>
      <c r="AO66" s="11">
        <f t="shared" si="39"/>
        <v>9.2349056380050314</v>
      </c>
      <c r="AP66" s="13"/>
      <c r="AQ66" s="13"/>
      <c r="AR66" s="13"/>
      <c r="AS66" s="13"/>
      <c r="AT66" s="11"/>
      <c r="AU66" s="11"/>
      <c r="AZ66" s="11"/>
      <c r="BA66" s="11"/>
    </row>
    <row r="67" spans="1:53" x14ac:dyDescent="0.2">
      <c r="A67" s="13" t="s">
        <v>290</v>
      </c>
      <c r="B67" s="18">
        <v>-152</v>
      </c>
      <c r="C67" s="18">
        <v>-195</v>
      </c>
      <c r="D67" s="18">
        <v>-188</v>
      </c>
      <c r="E67" s="18">
        <v>-193</v>
      </c>
      <c r="F67" s="18">
        <v>-154</v>
      </c>
      <c r="G67" s="18">
        <v>-175</v>
      </c>
      <c r="H67" s="18">
        <v>-108</v>
      </c>
      <c r="I67" s="18">
        <v>-107</v>
      </c>
      <c r="J67" s="10">
        <f t="shared" si="32"/>
        <v>-159</v>
      </c>
      <c r="K67" s="10">
        <f t="shared" si="33"/>
        <v>12.626502739419628</v>
      </c>
      <c r="L67" s="18">
        <v>-132</v>
      </c>
      <c r="M67" s="18">
        <v>-152</v>
      </c>
      <c r="N67" s="18">
        <v>-231</v>
      </c>
      <c r="O67" s="18">
        <v>-158</v>
      </c>
      <c r="P67" s="18">
        <v>-157</v>
      </c>
      <c r="Q67" s="18">
        <v>-146</v>
      </c>
      <c r="R67" s="18">
        <v>-109</v>
      </c>
      <c r="S67" s="18">
        <v>-161</v>
      </c>
      <c r="T67" s="11">
        <f t="shared" si="34"/>
        <v>-155.75</v>
      </c>
      <c r="U67" s="11">
        <f t="shared" si="35"/>
        <v>12.360290680816762</v>
      </c>
      <c r="V67" s="18">
        <v>-73</v>
      </c>
      <c r="W67" s="18">
        <v>-86</v>
      </c>
      <c r="X67" s="18">
        <v>-90</v>
      </c>
      <c r="Y67" s="18">
        <v>-70</v>
      </c>
      <c r="Z67" s="18">
        <v>-61</v>
      </c>
      <c r="AA67" s="18">
        <v>-66</v>
      </c>
      <c r="AB67" s="18">
        <v>-107</v>
      </c>
      <c r="AC67" s="18">
        <v>-84</v>
      </c>
      <c r="AD67" s="10">
        <f t="shared" si="36"/>
        <v>-79.625</v>
      </c>
      <c r="AE67" s="10">
        <f t="shared" si="37"/>
        <v>5.321578377565384</v>
      </c>
      <c r="AF67" s="18">
        <v>-113</v>
      </c>
      <c r="AG67" s="18">
        <v>-136</v>
      </c>
      <c r="AH67" s="18">
        <v>-94</v>
      </c>
      <c r="AI67" s="18">
        <v>-148</v>
      </c>
      <c r="AJ67" s="18">
        <v>-128</v>
      </c>
      <c r="AK67" s="18">
        <v>-113</v>
      </c>
      <c r="AL67" s="18">
        <v>-47</v>
      </c>
      <c r="AM67" s="18">
        <v>-79</v>
      </c>
      <c r="AN67" s="11">
        <f t="shared" si="38"/>
        <v>-107.25</v>
      </c>
      <c r="AO67" s="11">
        <f t="shared" si="39"/>
        <v>11.640063205523044</v>
      </c>
      <c r="AP67" s="13"/>
      <c r="AQ67" s="13"/>
      <c r="AR67" s="13"/>
      <c r="AS67" s="13"/>
      <c r="AT67" s="11"/>
      <c r="AU67" s="11"/>
      <c r="AZ67" s="11"/>
      <c r="BA67" s="11"/>
    </row>
    <row r="68" spans="1:53" x14ac:dyDescent="0.2">
      <c r="A68" s="13" t="s">
        <v>291</v>
      </c>
      <c r="B68" s="18">
        <v>-157</v>
      </c>
      <c r="C68" s="18">
        <v>-169</v>
      </c>
      <c r="D68" s="18">
        <v>-206</v>
      </c>
      <c r="E68" s="18">
        <v>-177</v>
      </c>
      <c r="F68" s="18">
        <v>-139</v>
      </c>
      <c r="G68" s="18">
        <v>-173</v>
      </c>
      <c r="H68" s="18">
        <v>-150</v>
      </c>
      <c r="I68" s="18">
        <v>-101</v>
      </c>
      <c r="J68" s="10">
        <f t="shared" si="32"/>
        <v>-159</v>
      </c>
      <c r="K68" s="10">
        <f t="shared" si="33"/>
        <v>10.920164833920778</v>
      </c>
      <c r="L68" s="18">
        <v>-128</v>
      </c>
      <c r="M68" s="18">
        <v>-150</v>
      </c>
      <c r="N68" s="18">
        <v>-227</v>
      </c>
      <c r="O68" s="18">
        <v>-164</v>
      </c>
      <c r="P68" s="18">
        <v>-149</v>
      </c>
      <c r="Q68" s="18">
        <v>-146</v>
      </c>
      <c r="R68" s="18">
        <v>-122</v>
      </c>
      <c r="S68" s="18">
        <v>-136</v>
      </c>
      <c r="T68" s="11">
        <f t="shared" si="34"/>
        <v>-152.75</v>
      </c>
      <c r="U68" s="11">
        <f t="shared" si="35"/>
        <v>11.607802179076426</v>
      </c>
      <c r="V68" s="18">
        <v>-92</v>
      </c>
      <c r="W68" s="18">
        <v>-113</v>
      </c>
      <c r="X68" s="18">
        <v>-65</v>
      </c>
      <c r="Y68" s="18">
        <v>-83</v>
      </c>
      <c r="Z68" s="18">
        <v>-70</v>
      </c>
      <c r="AA68" s="18">
        <v>-58</v>
      </c>
      <c r="AB68" s="18">
        <v>-96</v>
      </c>
      <c r="AC68" s="18">
        <v>-82</v>
      </c>
      <c r="AD68" s="10">
        <f t="shared" si="36"/>
        <v>-82.375</v>
      </c>
      <c r="AE68" s="10">
        <f t="shared" si="37"/>
        <v>6.3609789790116871</v>
      </c>
      <c r="AF68" s="18">
        <v>-108</v>
      </c>
      <c r="AG68" s="18">
        <v>-132</v>
      </c>
      <c r="AH68" s="18">
        <v>-98</v>
      </c>
      <c r="AI68" s="18">
        <v>-150</v>
      </c>
      <c r="AJ68" s="18">
        <v>-123</v>
      </c>
      <c r="AK68" s="18">
        <v>-115</v>
      </c>
      <c r="AL68" s="18">
        <v>-28</v>
      </c>
      <c r="AM68" s="18">
        <v>-83</v>
      </c>
      <c r="AN68" s="11">
        <f t="shared" si="38"/>
        <v>-104.625</v>
      </c>
      <c r="AO68" s="11">
        <f t="shared" si="39"/>
        <v>13.125680254480418</v>
      </c>
      <c r="AP68" s="13"/>
      <c r="AQ68" s="13"/>
      <c r="AR68" s="13"/>
      <c r="AS68" s="13"/>
      <c r="AT68" s="11"/>
      <c r="AU68" s="11"/>
      <c r="AZ68" s="11"/>
      <c r="BA68" s="11"/>
    </row>
    <row r="69" spans="1:53" x14ac:dyDescent="0.2">
      <c r="A69" s="13" t="s">
        <v>292</v>
      </c>
      <c r="B69" s="18">
        <v>-157</v>
      </c>
      <c r="C69" s="18">
        <v>-209</v>
      </c>
      <c r="D69" s="18">
        <v>-206</v>
      </c>
      <c r="E69" s="18">
        <v>-193</v>
      </c>
      <c r="F69" s="18">
        <v>-131</v>
      </c>
      <c r="G69" s="18">
        <v>-174</v>
      </c>
      <c r="H69" s="18">
        <v>-160</v>
      </c>
      <c r="I69" s="18">
        <v>-102</v>
      </c>
      <c r="J69" s="10">
        <f t="shared" si="32"/>
        <v>-166.5</v>
      </c>
      <c r="K69" s="10">
        <f t="shared" si="33"/>
        <v>13.146156418186594</v>
      </c>
      <c r="L69" s="18">
        <v>-114</v>
      </c>
      <c r="M69" s="18">
        <v>-137</v>
      </c>
      <c r="N69" s="18">
        <v>-230</v>
      </c>
      <c r="O69" s="18">
        <v>-152</v>
      </c>
      <c r="P69" s="18">
        <v>-159</v>
      </c>
      <c r="Q69" s="18">
        <v>-161</v>
      </c>
      <c r="R69" s="18">
        <v>-110</v>
      </c>
      <c r="S69" s="18">
        <v>-159</v>
      </c>
      <c r="T69" s="11">
        <f t="shared" si="34"/>
        <v>-152.75</v>
      </c>
      <c r="U69" s="11">
        <f t="shared" si="35"/>
        <v>13.155322116922868</v>
      </c>
      <c r="V69" s="18">
        <v>-57</v>
      </c>
      <c r="W69" s="18">
        <v>-62</v>
      </c>
      <c r="X69" s="18">
        <v>-58</v>
      </c>
      <c r="Y69" s="18">
        <v>-54</v>
      </c>
      <c r="Z69" s="18">
        <v>-35</v>
      </c>
      <c r="AA69" s="18">
        <v>-32</v>
      </c>
      <c r="AB69" s="18">
        <v>-66</v>
      </c>
      <c r="AC69" s="18">
        <v>-59</v>
      </c>
      <c r="AD69" s="10">
        <f t="shared" si="36"/>
        <v>-52.875</v>
      </c>
      <c r="AE69" s="10">
        <f t="shared" si="37"/>
        <v>4.417649261768072</v>
      </c>
      <c r="AF69" s="18">
        <v>-87</v>
      </c>
      <c r="AG69" s="18">
        <v>-96</v>
      </c>
      <c r="AH69" s="18">
        <v>-64</v>
      </c>
      <c r="AI69" s="18">
        <v>-117</v>
      </c>
      <c r="AJ69" s="18">
        <v>-102</v>
      </c>
      <c r="AK69" s="18">
        <v>-101</v>
      </c>
      <c r="AL69" s="18">
        <v>-14</v>
      </c>
      <c r="AM69" s="18">
        <v>-83</v>
      </c>
      <c r="AN69" s="11">
        <f t="shared" si="38"/>
        <v>-83</v>
      </c>
      <c r="AO69" s="11">
        <f t="shared" si="39"/>
        <v>11.297913840300657</v>
      </c>
      <c r="AP69" s="13"/>
      <c r="AQ69" s="13"/>
      <c r="AR69" s="13"/>
      <c r="AS69" s="13"/>
      <c r="AT69" s="11"/>
      <c r="AU69" s="11"/>
      <c r="AZ69" s="11"/>
      <c r="BA69" s="11"/>
    </row>
    <row r="70" spans="1:53" x14ac:dyDescent="0.2">
      <c r="A70" s="13" t="s">
        <v>293</v>
      </c>
      <c r="B70" s="18">
        <v>-168</v>
      </c>
      <c r="C70" s="18">
        <v>-183</v>
      </c>
      <c r="D70" s="18">
        <v>-206</v>
      </c>
      <c r="E70" s="18">
        <v>-202</v>
      </c>
      <c r="F70" s="18">
        <v>-153</v>
      </c>
      <c r="G70" s="18">
        <v>-182</v>
      </c>
      <c r="H70" s="18">
        <v>-149</v>
      </c>
      <c r="I70" s="18">
        <v>-131</v>
      </c>
      <c r="J70" s="10">
        <f t="shared" si="32"/>
        <v>-171.75</v>
      </c>
      <c r="K70" s="10">
        <f t="shared" si="33"/>
        <v>9.3192389327516594</v>
      </c>
      <c r="L70" s="18">
        <v>-150</v>
      </c>
      <c r="M70" s="18">
        <v>-137</v>
      </c>
      <c r="N70" s="18">
        <v>-232</v>
      </c>
      <c r="O70" s="18">
        <v>-145</v>
      </c>
      <c r="P70" s="18">
        <v>-162</v>
      </c>
      <c r="Q70" s="18">
        <v>-157</v>
      </c>
      <c r="R70" s="18">
        <v>-112</v>
      </c>
      <c r="S70" s="18">
        <v>-158</v>
      </c>
      <c r="T70" s="11">
        <f t="shared" si="34"/>
        <v>-156.625</v>
      </c>
      <c r="U70" s="11">
        <f t="shared" si="35"/>
        <v>12.15074586188025</v>
      </c>
      <c r="V70" s="18">
        <v>-38</v>
      </c>
      <c r="W70" s="18">
        <v>-43</v>
      </c>
      <c r="X70" s="18">
        <v>-47</v>
      </c>
      <c r="Y70" s="18">
        <v>-45</v>
      </c>
      <c r="Z70" s="18">
        <v>-30</v>
      </c>
      <c r="AA70" s="18">
        <v>-38</v>
      </c>
      <c r="AB70" s="18">
        <v>-57</v>
      </c>
      <c r="AC70" s="18">
        <v>-62</v>
      </c>
      <c r="AD70" s="10">
        <f t="shared" si="36"/>
        <v>-45</v>
      </c>
      <c r="AE70" s="10">
        <f t="shared" si="37"/>
        <v>3.6936238496708267</v>
      </c>
      <c r="AF70" s="18">
        <v>-65</v>
      </c>
      <c r="AG70" s="18">
        <v>-85</v>
      </c>
      <c r="AH70" s="18">
        <v>-32</v>
      </c>
      <c r="AI70" s="18">
        <v>-102</v>
      </c>
      <c r="AJ70" s="18">
        <v>-82</v>
      </c>
      <c r="AK70" s="18">
        <v>-83</v>
      </c>
      <c r="AL70" s="18">
        <v>-3</v>
      </c>
      <c r="AM70" s="18">
        <v>-87</v>
      </c>
      <c r="AN70" s="11">
        <f t="shared" si="38"/>
        <v>-67.375</v>
      </c>
      <c r="AO70" s="11">
        <f t="shared" si="39"/>
        <v>11.766989996232196</v>
      </c>
      <c r="AP70" s="13"/>
      <c r="AQ70" s="13"/>
      <c r="AR70" s="13"/>
      <c r="AS70" s="13"/>
      <c r="AT70" s="11"/>
      <c r="AU70" s="11"/>
      <c r="AZ70" s="11"/>
      <c r="BA70" s="11"/>
    </row>
    <row r="71" spans="1:53" x14ac:dyDescent="0.2">
      <c r="A71" s="13" t="s">
        <v>294</v>
      </c>
      <c r="B71" s="18">
        <v>-169</v>
      </c>
      <c r="C71" s="18">
        <v>-198</v>
      </c>
      <c r="D71" s="18">
        <v>-224</v>
      </c>
      <c r="E71" s="18">
        <v>-189</v>
      </c>
      <c r="F71" s="18">
        <v>-149</v>
      </c>
      <c r="G71" s="18">
        <v>-176</v>
      </c>
      <c r="H71" s="18">
        <v>-169</v>
      </c>
      <c r="I71" s="18">
        <v>-146</v>
      </c>
      <c r="J71" s="10">
        <f t="shared" si="32"/>
        <v>-177.5</v>
      </c>
      <c r="K71" s="10">
        <f t="shared" si="33"/>
        <v>9.1280572177998831</v>
      </c>
      <c r="L71" s="18">
        <v>-138</v>
      </c>
      <c r="M71" s="18">
        <v>-151</v>
      </c>
      <c r="N71" s="18">
        <v>-224</v>
      </c>
      <c r="O71" s="18">
        <v>-166</v>
      </c>
      <c r="P71" s="18">
        <v>-161</v>
      </c>
      <c r="Q71" s="18">
        <v>-170</v>
      </c>
      <c r="R71" s="18">
        <v>-120</v>
      </c>
      <c r="S71" s="18">
        <v>-166</v>
      </c>
      <c r="T71" s="11">
        <f t="shared" si="34"/>
        <v>-162</v>
      </c>
      <c r="U71" s="11">
        <f t="shared" si="35"/>
        <v>10.692119928780661</v>
      </c>
      <c r="V71" s="18">
        <v>-28</v>
      </c>
      <c r="W71" s="18">
        <v>-37</v>
      </c>
      <c r="X71" s="18">
        <v>-49</v>
      </c>
      <c r="Y71" s="18">
        <v>-26</v>
      </c>
      <c r="Z71" s="18">
        <v>-19</v>
      </c>
      <c r="AA71" s="18">
        <v>-24</v>
      </c>
      <c r="AB71" s="18">
        <v>-60</v>
      </c>
      <c r="AC71" s="18">
        <v>-60</v>
      </c>
      <c r="AD71" s="10">
        <f t="shared" si="36"/>
        <v>-37.875</v>
      </c>
      <c r="AE71" s="10">
        <f t="shared" si="37"/>
        <v>5.8108196495847295</v>
      </c>
      <c r="AF71" s="18">
        <v>-51</v>
      </c>
      <c r="AG71" s="18">
        <v>-63</v>
      </c>
      <c r="AH71" s="18">
        <v>-25</v>
      </c>
      <c r="AI71" s="18">
        <v>-83</v>
      </c>
      <c r="AJ71" s="18">
        <v>-55</v>
      </c>
      <c r="AK71" s="18">
        <v>-69</v>
      </c>
      <c r="AL71" s="18">
        <v>14</v>
      </c>
      <c r="AM71" s="18">
        <v>-86</v>
      </c>
      <c r="AN71" s="11">
        <f t="shared" si="38"/>
        <v>-52.25</v>
      </c>
      <c r="AO71" s="11">
        <f t="shared" si="39"/>
        <v>11.666113932484729</v>
      </c>
      <c r="AP71" s="13"/>
      <c r="AQ71" s="13"/>
      <c r="AR71" s="13"/>
      <c r="AS71" s="13"/>
      <c r="AT71" s="11"/>
      <c r="AU71" s="11"/>
      <c r="AZ71" s="11"/>
      <c r="BA71" s="11"/>
    </row>
    <row r="72" spans="1:53" x14ac:dyDescent="0.2">
      <c r="A72" s="13" t="s">
        <v>285</v>
      </c>
      <c r="B72" s="18">
        <v>-165</v>
      </c>
      <c r="C72" s="18">
        <v>-126</v>
      </c>
      <c r="D72" s="18">
        <v>-225</v>
      </c>
      <c r="E72" s="18">
        <v>-195</v>
      </c>
      <c r="F72" s="18">
        <v>-147</v>
      </c>
      <c r="G72" s="18">
        <v>-184</v>
      </c>
      <c r="H72" s="18">
        <v>-174</v>
      </c>
      <c r="I72" s="18">
        <v>-129</v>
      </c>
      <c r="J72" s="10">
        <f t="shared" si="32"/>
        <v>-168.125</v>
      </c>
      <c r="K72" s="10">
        <f t="shared" si="33"/>
        <v>11.955927250889888</v>
      </c>
      <c r="L72" s="18">
        <v>-155</v>
      </c>
      <c r="M72" s="18">
        <v>-141</v>
      </c>
      <c r="N72" s="18">
        <v>-254</v>
      </c>
      <c r="O72" s="18">
        <v>-166</v>
      </c>
      <c r="P72" s="18">
        <v>-159</v>
      </c>
      <c r="Q72" s="18">
        <v>-165</v>
      </c>
      <c r="R72" s="18">
        <v>-111</v>
      </c>
      <c r="S72" s="18">
        <v>-171</v>
      </c>
      <c r="T72" s="11">
        <f t="shared" si="34"/>
        <v>-165.25</v>
      </c>
      <c r="U72" s="11">
        <f t="shared" si="35"/>
        <v>14.38346024332909</v>
      </c>
      <c r="V72" s="18">
        <v>-21</v>
      </c>
      <c r="W72" s="18">
        <v>-28</v>
      </c>
      <c r="X72" s="18">
        <v>-37</v>
      </c>
      <c r="Y72" s="18">
        <v>-44</v>
      </c>
      <c r="Z72" s="18">
        <v>-10</v>
      </c>
      <c r="AA72" s="18">
        <v>-27</v>
      </c>
      <c r="AB72" s="18">
        <v>-55</v>
      </c>
      <c r="AC72" s="18">
        <v>-54</v>
      </c>
      <c r="AD72" s="10">
        <f t="shared" si="36"/>
        <v>-34.5</v>
      </c>
      <c r="AE72" s="10">
        <f t="shared" si="37"/>
        <v>5.634713834792322</v>
      </c>
      <c r="AF72" s="18">
        <v>-45</v>
      </c>
      <c r="AG72" s="18">
        <v>-61</v>
      </c>
      <c r="AH72" s="18">
        <v>-23</v>
      </c>
      <c r="AI72" s="18">
        <v>-73</v>
      </c>
      <c r="AJ72" s="18">
        <v>-49</v>
      </c>
      <c r="AK72" s="18">
        <v>-46</v>
      </c>
      <c r="AL72" s="18">
        <v>-4</v>
      </c>
      <c r="AM72" s="18">
        <v>-83</v>
      </c>
      <c r="AN72" s="11">
        <f t="shared" si="38"/>
        <v>-48</v>
      </c>
      <c r="AO72" s="11">
        <f t="shared" si="39"/>
        <v>9.0573569150008808</v>
      </c>
      <c r="AP72" s="13"/>
      <c r="AQ72" s="13"/>
      <c r="AR72" s="13"/>
      <c r="AS72" s="13"/>
      <c r="AT72" s="11"/>
      <c r="AU72" s="11"/>
      <c r="AZ72" s="11"/>
      <c r="BA72" s="11"/>
    </row>
    <row r="73" spans="1:53" x14ac:dyDescent="0.2">
      <c r="A73" s="13" t="s">
        <v>295</v>
      </c>
      <c r="B73" s="18">
        <v>-154</v>
      </c>
      <c r="C73" s="18">
        <v>-195</v>
      </c>
      <c r="D73" s="18">
        <v>-224</v>
      </c>
      <c r="E73" s="18">
        <v>-184</v>
      </c>
      <c r="F73" s="18">
        <v>-141</v>
      </c>
      <c r="G73" s="18">
        <v>-152</v>
      </c>
      <c r="H73" s="18">
        <v>-176</v>
      </c>
      <c r="I73" s="18">
        <v>-144</v>
      </c>
      <c r="J73" s="10">
        <f t="shared" si="32"/>
        <v>-171.25</v>
      </c>
      <c r="K73" s="10">
        <f t="shared" si="33"/>
        <v>10.227326839683686</v>
      </c>
      <c r="L73" s="18">
        <v>-151</v>
      </c>
      <c r="M73" s="18">
        <v>-140</v>
      </c>
      <c r="N73" s="18">
        <v>-228</v>
      </c>
      <c r="O73" s="18">
        <v>-172</v>
      </c>
      <c r="P73" s="18">
        <v>-148</v>
      </c>
      <c r="Q73" s="18">
        <v>-158</v>
      </c>
      <c r="R73" s="18">
        <v>-130</v>
      </c>
      <c r="S73" s="18">
        <v>-166</v>
      </c>
      <c r="T73" s="11">
        <f t="shared" si="34"/>
        <v>-161.625</v>
      </c>
      <c r="U73" s="11">
        <f t="shared" si="35"/>
        <v>10.616593312896024</v>
      </c>
      <c r="V73" s="18">
        <v>-33</v>
      </c>
      <c r="W73" s="18">
        <v>-29</v>
      </c>
      <c r="X73" s="18">
        <v>-44</v>
      </c>
      <c r="Y73" s="18">
        <v>-41</v>
      </c>
      <c r="Z73" s="18">
        <v>-6</v>
      </c>
      <c r="AA73" s="18">
        <v>-26</v>
      </c>
      <c r="AB73" s="18">
        <v>-48</v>
      </c>
      <c r="AC73" s="18">
        <v>-61</v>
      </c>
      <c r="AD73" s="10">
        <f t="shared" si="36"/>
        <v>-36</v>
      </c>
      <c r="AE73" s="10">
        <f t="shared" si="37"/>
        <v>5.8492978821637829</v>
      </c>
      <c r="AF73" s="18">
        <v>-55</v>
      </c>
      <c r="AG73" s="18">
        <v>-44</v>
      </c>
      <c r="AH73" s="18">
        <v>-45</v>
      </c>
      <c r="AI73" s="18">
        <v>-93</v>
      </c>
      <c r="AJ73" s="18">
        <v>-61</v>
      </c>
      <c r="AK73" s="18">
        <v>-61</v>
      </c>
      <c r="AL73" s="18">
        <v>-1</v>
      </c>
      <c r="AM73" s="18">
        <v>-87</v>
      </c>
      <c r="AN73" s="11">
        <f t="shared" si="38"/>
        <v>-55.875</v>
      </c>
      <c r="AO73" s="11">
        <f t="shared" si="39"/>
        <v>10.063082281289365</v>
      </c>
      <c r="AP73" s="13"/>
      <c r="AQ73" s="13"/>
      <c r="AR73" s="13"/>
      <c r="AS73" s="13"/>
      <c r="AT73" s="11"/>
      <c r="AU73" s="11"/>
      <c r="AZ73" s="11"/>
      <c r="BA73" s="11"/>
    </row>
    <row r="74" spans="1:53" x14ac:dyDescent="0.2">
      <c r="A74" s="13" t="s">
        <v>296</v>
      </c>
      <c r="B74" s="18">
        <v>-167</v>
      </c>
      <c r="C74" s="18">
        <v>-160</v>
      </c>
      <c r="D74" s="18">
        <v>-209</v>
      </c>
      <c r="E74" s="18">
        <v>-205</v>
      </c>
      <c r="F74" s="18">
        <v>-141</v>
      </c>
      <c r="G74" s="18">
        <v>-184</v>
      </c>
      <c r="H74" s="18">
        <v>-186</v>
      </c>
      <c r="I74" s="18">
        <v>-126</v>
      </c>
      <c r="J74" s="10">
        <f t="shared" si="32"/>
        <v>-172.25</v>
      </c>
      <c r="K74" s="10">
        <f t="shared" si="33"/>
        <v>10.388437941150865</v>
      </c>
      <c r="L74" s="18">
        <v>-122</v>
      </c>
      <c r="M74" s="18">
        <v>-103</v>
      </c>
      <c r="N74" s="18">
        <v>-217</v>
      </c>
      <c r="O74" s="18">
        <v>-160</v>
      </c>
      <c r="P74" s="18">
        <v>-125</v>
      </c>
      <c r="Q74" s="18">
        <v>-137</v>
      </c>
      <c r="R74" s="18">
        <v>-153</v>
      </c>
      <c r="S74" s="18">
        <v>-167</v>
      </c>
      <c r="T74" s="11">
        <f t="shared" si="34"/>
        <v>-148</v>
      </c>
      <c r="U74" s="11">
        <f t="shared" si="35"/>
        <v>12.422617621557405</v>
      </c>
      <c r="V74" s="18">
        <v>-35</v>
      </c>
      <c r="W74" s="18">
        <v>-44</v>
      </c>
      <c r="X74" s="18">
        <v>-43</v>
      </c>
      <c r="Y74" s="18">
        <v>-45</v>
      </c>
      <c r="Z74" s="18">
        <v>-28</v>
      </c>
      <c r="AA74" s="18">
        <v>-35</v>
      </c>
      <c r="AB74" s="18">
        <v>-79</v>
      </c>
      <c r="AC74" s="18">
        <v>-55</v>
      </c>
      <c r="AD74" s="10">
        <f t="shared" si="36"/>
        <v>-45.5</v>
      </c>
      <c r="AE74" s="10">
        <f t="shared" si="37"/>
        <v>5.586974647721763</v>
      </c>
      <c r="AF74" s="18">
        <v>-47</v>
      </c>
      <c r="AG74" s="18">
        <v>-52</v>
      </c>
      <c r="AH74" s="18">
        <v>-27</v>
      </c>
      <c r="AI74" s="18">
        <v>-78</v>
      </c>
      <c r="AJ74" s="18">
        <v>-116</v>
      </c>
      <c r="AK74" s="18">
        <v>-63</v>
      </c>
      <c r="AL74" s="18">
        <v>-14</v>
      </c>
      <c r="AM74" s="18">
        <v>-108</v>
      </c>
      <c r="AN74" s="11">
        <f t="shared" si="38"/>
        <v>-63.125</v>
      </c>
      <c r="AO74" s="11">
        <f t="shared" si="39"/>
        <v>12.770554160702211</v>
      </c>
      <c r="AP74" s="13"/>
      <c r="AQ74" s="13"/>
      <c r="AR74" s="13"/>
      <c r="AS74" s="13"/>
      <c r="AT74" s="11"/>
      <c r="AU74" s="11"/>
      <c r="AZ74" s="11"/>
      <c r="BA74" s="11"/>
    </row>
    <row r="75" spans="1:53" x14ac:dyDescent="0.2">
      <c r="A75" s="13"/>
      <c r="B75" s="18"/>
      <c r="C75" s="18"/>
      <c r="D75" s="18"/>
      <c r="E75" s="18"/>
      <c r="F75" s="18"/>
      <c r="G75" s="18"/>
      <c r="H75" s="18"/>
      <c r="I75" s="18"/>
      <c r="L75" s="18"/>
      <c r="M75" s="18"/>
      <c r="N75" s="18"/>
      <c r="O75" s="18"/>
      <c r="P75" s="18"/>
      <c r="Q75" s="18"/>
      <c r="R75" s="18"/>
      <c r="S75" s="18"/>
      <c r="V75" s="18"/>
      <c r="W75" s="18"/>
      <c r="X75" s="18"/>
      <c r="Y75" s="18"/>
      <c r="Z75" s="18"/>
      <c r="AA75" s="18"/>
      <c r="AB75" s="18"/>
      <c r="AC75" s="18"/>
      <c r="AF75" s="18"/>
      <c r="AG75" s="18"/>
      <c r="AH75" s="18"/>
      <c r="AI75" s="18"/>
      <c r="AJ75" s="18"/>
      <c r="AK75" s="18"/>
      <c r="AL75" s="18"/>
      <c r="AM75" s="18"/>
      <c r="AP75" s="13"/>
      <c r="AQ75" s="13"/>
      <c r="AR75" s="13"/>
      <c r="AS75" s="13"/>
      <c r="AT75" s="11"/>
      <c r="AU75" s="11"/>
      <c r="AZ75" s="11"/>
      <c r="BA75" s="11"/>
    </row>
    <row r="76" spans="1:53" x14ac:dyDescent="0.2">
      <c r="A76" s="13" t="s">
        <v>297</v>
      </c>
      <c r="B76" s="18">
        <v>-138</v>
      </c>
      <c r="C76" s="18">
        <v>-155</v>
      </c>
      <c r="D76" s="18">
        <v>-197</v>
      </c>
      <c r="E76" s="18">
        <v>-174</v>
      </c>
      <c r="F76" s="18">
        <v>-160</v>
      </c>
      <c r="G76" s="18">
        <v>-231</v>
      </c>
      <c r="H76" s="18">
        <v>-224</v>
      </c>
      <c r="I76" s="18">
        <v>-200</v>
      </c>
      <c r="J76" s="10">
        <f>AVERAGE(B76:I76)</f>
        <v>-184.875</v>
      </c>
      <c r="K76" s="10">
        <f>STDEV(B76:I76)/SQRT(COUNT(B76:I76))</f>
        <v>11.847901411521908</v>
      </c>
      <c r="L76" s="18">
        <v>-151</v>
      </c>
      <c r="M76" s="18">
        <v>-187</v>
      </c>
      <c r="N76" s="18">
        <v>-218</v>
      </c>
      <c r="O76" s="18">
        <v>-183</v>
      </c>
      <c r="P76" s="18">
        <v>-188</v>
      </c>
      <c r="Q76" s="18">
        <v>-183</v>
      </c>
      <c r="R76" s="18">
        <v>-166</v>
      </c>
      <c r="S76" s="18">
        <v>-222</v>
      </c>
      <c r="T76" s="11">
        <f>AVERAGE(L76:S76)</f>
        <v>-187.25</v>
      </c>
      <c r="U76" s="11">
        <f>STDEV(L76:S76)/SQRT(COUNT(L76:S76))</f>
        <v>8.4043993581593064</v>
      </c>
      <c r="V76" s="18">
        <v>-77</v>
      </c>
      <c r="W76" s="18">
        <v>-90</v>
      </c>
      <c r="X76" s="18">
        <v>-63</v>
      </c>
      <c r="Y76" s="18">
        <v>-58</v>
      </c>
      <c r="Z76" s="18">
        <v>-24</v>
      </c>
      <c r="AA76" s="18">
        <v>-64</v>
      </c>
      <c r="AB76" s="18">
        <v>-62</v>
      </c>
      <c r="AC76" s="18">
        <v>-63</v>
      </c>
      <c r="AD76" s="10">
        <f>AVERAGE(V76:AC76)</f>
        <v>-62.625</v>
      </c>
      <c r="AE76" s="10">
        <f>STDEV(V76:AC76)/SQRT(COUNT(V76:AC76))</f>
        <v>6.6438411329591549</v>
      </c>
      <c r="AF76" s="18">
        <v>-61</v>
      </c>
      <c r="AG76" s="18">
        <v>-62</v>
      </c>
      <c r="AH76" s="18">
        <v>-90</v>
      </c>
      <c r="AI76" s="18">
        <v>-108</v>
      </c>
      <c r="AJ76" s="18">
        <v>-102</v>
      </c>
      <c r="AK76" s="18">
        <v>-25</v>
      </c>
      <c r="AL76" s="18">
        <v>-66</v>
      </c>
      <c r="AM76" s="18">
        <v>-64</v>
      </c>
      <c r="AN76" s="11">
        <f>AVERAGE(AF76:AM76)</f>
        <v>-72.25</v>
      </c>
      <c r="AO76" s="11">
        <f>STDEV(AF76:AM76)/SQRT(COUNT(AF76:AM76))</f>
        <v>9.4957697348420815</v>
      </c>
      <c r="AP76" s="13"/>
      <c r="AQ76" s="13"/>
      <c r="AR76" s="13"/>
      <c r="AS76" s="13"/>
      <c r="AT76" s="11"/>
      <c r="AU76" s="11"/>
      <c r="AZ76" s="11"/>
      <c r="BA76" s="11"/>
    </row>
    <row r="77" spans="1:53" x14ac:dyDescent="0.2">
      <c r="A77" s="13" t="s">
        <v>321</v>
      </c>
      <c r="B77" s="18">
        <v>-178</v>
      </c>
      <c r="C77" s="18">
        <v>-166</v>
      </c>
      <c r="D77" s="18">
        <v>-210</v>
      </c>
      <c r="E77" s="18">
        <v>-201</v>
      </c>
      <c r="F77" s="18">
        <v>-142</v>
      </c>
      <c r="G77" s="18">
        <v>-229</v>
      </c>
      <c r="H77" s="18">
        <v>-251</v>
      </c>
      <c r="I77" s="18">
        <v>-172</v>
      </c>
      <c r="J77" s="10">
        <f t="shared" ref="J77:J87" si="40">AVERAGE(B77:I77)</f>
        <v>-193.625</v>
      </c>
      <c r="K77" s="10">
        <f t="shared" ref="K77:K87" si="41">STDEV(B77:I77)/SQRT(COUNT(B77:I77))</f>
        <v>12.681450880264899</v>
      </c>
      <c r="L77" s="18">
        <v>-182</v>
      </c>
      <c r="M77" s="18">
        <v>-184</v>
      </c>
      <c r="N77" s="18">
        <v>-237</v>
      </c>
      <c r="O77" s="18">
        <v>-193</v>
      </c>
      <c r="P77" s="18">
        <v>-191</v>
      </c>
      <c r="Q77" s="18">
        <v>-150</v>
      </c>
      <c r="R77" s="18">
        <v>-147</v>
      </c>
      <c r="S77" s="18">
        <v>-212</v>
      </c>
      <c r="T77" s="11">
        <f t="shared" ref="T77:T87" si="42">AVERAGE(L77:S77)</f>
        <v>-187</v>
      </c>
      <c r="U77" s="11">
        <f t="shared" ref="U77:U87" si="43">STDEV(L77:S77)/SQRT(COUNT(L77:S77))</f>
        <v>10.505100801855393</v>
      </c>
      <c r="V77" s="18">
        <v>-110</v>
      </c>
      <c r="W77" s="18">
        <v>-139</v>
      </c>
      <c r="X77" s="18">
        <v>-84</v>
      </c>
      <c r="Y77" s="18">
        <v>-68</v>
      </c>
      <c r="Z77" s="18">
        <v>-38</v>
      </c>
      <c r="AA77" s="18">
        <v>-98</v>
      </c>
      <c r="AB77" s="18">
        <v>-89</v>
      </c>
      <c r="AC77" s="18">
        <v>-85</v>
      </c>
      <c r="AD77" s="10">
        <f t="shared" ref="AD77:AD87" si="44">AVERAGE(V77:AC77)</f>
        <v>-88.875</v>
      </c>
      <c r="AE77" s="10">
        <f t="shared" ref="AE77:AE87" si="45">STDEV(V77:AC77)/SQRT(COUNT(V77:AC77))</f>
        <v>10.441054783880793</v>
      </c>
      <c r="AF77" s="18">
        <v>-132</v>
      </c>
      <c r="AG77" s="18">
        <v>-86</v>
      </c>
      <c r="AH77" s="18">
        <v>-123</v>
      </c>
      <c r="AI77" s="18">
        <v>-147</v>
      </c>
      <c r="AJ77" s="18">
        <v>-97</v>
      </c>
      <c r="AK77" s="18">
        <v>-39</v>
      </c>
      <c r="AL77" s="18">
        <v>-71</v>
      </c>
      <c r="AM77" s="18">
        <v>-76</v>
      </c>
      <c r="AN77" s="11">
        <f t="shared" ref="AN77:AN87" si="46">AVERAGE(AF77:AM77)</f>
        <v>-96.375</v>
      </c>
      <c r="AO77" s="11">
        <f t="shared" ref="AO77:AO87" si="47">STDEV(AF77:AM77)/SQRT(COUNT(AF77:AM77))</f>
        <v>12.677225783720528</v>
      </c>
      <c r="AP77" s="13"/>
      <c r="AQ77" s="13"/>
      <c r="AR77" s="13"/>
      <c r="AS77" s="13"/>
      <c r="AT77" s="11"/>
      <c r="AU77" s="11"/>
      <c r="AZ77" s="11"/>
      <c r="BA77" s="11"/>
    </row>
    <row r="78" spans="1:53" x14ac:dyDescent="0.2">
      <c r="A78" s="13" t="s">
        <v>298</v>
      </c>
      <c r="B78" s="18">
        <v>-156</v>
      </c>
      <c r="C78" s="18">
        <v>-165</v>
      </c>
      <c r="D78" s="18">
        <v>-205</v>
      </c>
      <c r="E78" s="18">
        <v>-198</v>
      </c>
      <c r="F78" s="18">
        <v>-145</v>
      </c>
      <c r="G78" s="18">
        <v>-207</v>
      </c>
      <c r="H78" s="18">
        <v>-229</v>
      </c>
      <c r="I78" s="18">
        <v>-172</v>
      </c>
      <c r="J78" s="10">
        <f t="shared" si="40"/>
        <v>-184.625</v>
      </c>
      <c r="K78" s="10">
        <f t="shared" si="41"/>
        <v>10.349150241168871</v>
      </c>
      <c r="L78" s="18">
        <v>-167</v>
      </c>
      <c r="M78" s="18">
        <v>-173</v>
      </c>
      <c r="N78" s="18">
        <v>-226</v>
      </c>
      <c r="O78" s="18">
        <v>-195</v>
      </c>
      <c r="P78" s="18">
        <v>-195</v>
      </c>
      <c r="Q78" s="18">
        <v>-152</v>
      </c>
      <c r="R78" s="18">
        <v>-156</v>
      </c>
      <c r="S78" s="18">
        <v>-199</v>
      </c>
      <c r="T78" s="11">
        <f t="shared" si="42"/>
        <v>-182.875</v>
      </c>
      <c r="U78" s="11">
        <f t="shared" si="43"/>
        <v>8.9031244515619345</v>
      </c>
      <c r="V78" s="18">
        <v>-78</v>
      </c>
      <c r="W78" s="18">
        <v>-108</v>
      </c>
      <c r="X78" s="18">
        <v>-65</v>
      </c>
      <c r="Y78" s="18">
        <v>-52</v>
      </c>
      <c r="Z78" s="18">
        <v>-18</v>
      </c>
      <c r="AA78" s="18">
        <v>-68</v>
      </c>
      <c r="AB78" s="18">
        <v>-75</v>
      </c>
      <c r="AC78" s="18">
        <v>-62</v>
      </c>
      <c r="AD78" s="10">
        <f t="shared" si="44"/>
        <v>-65.75</v>
      </c>
      <c r="AE78" s="10">
        <f t="shared" si="45"/>
        <v>8.9736718078100957</v>
      </c>
      <c r="AF78" s="18">
        <v>-71</v>
      </c>
      <c r="AG78" s="18">
        <v>-58</v>
      </c>
      <c r="AH78" s="18">
        <v>-90</v>
      </c>
      <c r="AI78" s="18">
        <v>-97</v>
      </c>
      <c r="AJ78" s="18">
        <v>-90</v>
      </c>
      <c r="AK78" s="18">
        <v>-30</v>
      </c>
      <c r="AL78" s="18">
        <v>-63</v>
      </c>
      <c r="AM78" s="18">
        <v>-66</v>
      </c>
      <c r="AN78" s="11">
        <f t="shared" si="46"/>
        <v>-70.625</v>
      </c>
      <c r="AO78" s="11">
        <f t="shared" si="47"/>
        <v>7.718108345221089</v>
      </c>
      <c r="AP78" s="13"/>
      <c r="AQ78" s="13"/>
      <c r="AR78" s="13"/>
      <c r="AS78" s="13"/>
      <c r="AT78" s="11"/>
      <c r="AU78" s="11"/>
      <c r="AZ78" s="11"/>
      <c r="BA78" s="11"/>
    </row>
    <row r="79" spans="1:53" x14ac:dyDescent="0.2">
      <c r="A79" s="13" t="s">
        <v>299</v>
      </c>
      <c r="B79" s="18">
        <v>-131</v>
      </c>
      <c r="C79" s="18">
        <v>-151</v>
      </c>
      <c r="D79" s="18">
        <v>-193</v>
      </c>
      <c r="E79" s="18">
        <v>-182</v>
      </c>
      <c r="F79" s="18">
        <v>-161</v>
      </c>
      <c r="G79" s="18">
        <v>-189</v>
      </c>
      <c r="H79" s="18">
        <v>-235</v>
      </c>
      <c r="I79" s="18">
        <v>-150</v>
      </c>
      <c r="J79" s="10">
        <f t="shared" si="40"/>
        <v>-174</v>
      </c>
      <c r="K79" s="10">
        <f t="shared" si="41"/>
        <v>11.568121220467418</v>
      </c>
      <c r="L79" s="18">
        <v>-151</v>
      </c>
      <c r="M79" s="18">
        <v>-158</v>
      </c>
      <c r="N79" s="18">
        <v>-206</v>
      </c>
      <c r="O79" s="18">
        <v>-179</v>
      </c>
      <c r="P79" s="18">
        <v>-173</v>
      </c>
      <c r="Q79" s="18">
        <v>-156</v>
      </c>
      <c r="R79" s="18">
        <v>-126</v>
      </c>
      <c r="S79" s="18">
        <v>-186</v>
      </c>
      <c r="T79" s="11">
        <f t="shared" si="42"/>
        <v>-166.875</v>
      </c>
      <c r="U79" s="11">
        <f t="shared" si="43"/>
        <v>8.6611561006600031</v>
      </c>
      <c r="V79" s="18">
        <v>-60</v>
      </c>
      <c r="W79" s="18">
        <v>-62</v>
      </c>
      <c r="X79" s="18">
        <v>-45</v>
      </c>
      <c r="Y79" s="18">
        <v>-31</v>
      </c>
      <c r="Z79" s="18">
        <v>-14</v>
      </c>
      <c r="AA79" s="18">
        <v>-84</v>
      </c>
      <c r="AB79" s="18">
        <v>-74</v>
      </c>
      <c r="AC79" s="18">
        <v>-43</v>
      </c>
      <c r="AD79" s="10">
        <f t="shared" si="44"/>
        <v>-51.625</v>
      </c>
      <c r="AE79" s="10">
        <f t="shared" si="45"/>
        <v>8.1129030826561355</v>
      </c>
      <c r="AF79" s="18">
        <v>-44</v>
      </c>
      <c r="AG79" s="18">
        <v>-5</v>
      </c>
      <c r="AH79" s="18">
        <v>-43</v>
      </c>
      <c r="AI79" s="18">
        <v>-58</v>
      </c>
      <c r="AJ79" s="18">
        <v>-85</v>
      </c>
      <c r="AK79" s="18">
        <v>-28</v>
      </c>
      <c r="AL79" s="18">
        <v>-56</v>
      </c>
      <c r="AM79" s="18">
        <v>-68</v>
      </c>
      <c r="AN79" s="11">
        <f t="shared" si="46"/>
        <v>-48.375</v>
      </c>
      <c r="AO79" s="11">
        <f t="shared" si="47"/>
        <v>8.6827774934061264</v>
      </c>
      <c r="AP79" s="13"/>
      <c r="AQ79" s="13"/>
      <c r="AR79" s="13"/>
      <c r="AS79" s="13"/>
      <c r="AT79" s="11"/>
      <c r="AU79" s="11"/>
      <c r="AZ79" s="11"/>
      <c r="BA79" s="11"/>
    </row>
    <row r="80" spans="1:53" x14ac:dyDescent="0.2">
      <c r="A80" s="13" t="s">
        <v>300</v>
      </c>
      <c r="B80" s="18">
        <v>-123</v>
      </c>
      <c r="C80" s="18">
        <v>-143</v>
      </c>
      <c r="D80" s="18">
        <v>-200</v>
      </c>
      <c r="E80" s="18">
        <v>-176</v>
      </c>
      <c r="F80" s="18">
        <v>-120</v>
      </c>
      <c r="G80" s="18">
        <v>-192</v>
      </c>
      <c r="H80" s="18">
        <v>-236</v>
      </c>
      <c r="I80" s="18">
        <v>-158</v>
      </c>
      <c r="J80" s="10">
        <f t="shared" si="40"/>
        <v>-168.5</v>
      </c>
      <c r="K80" s="10">
        <f t="shared" si="41"/>
        <v>14.230249470757707</v>
      </c>
      <c r="L80" s="18">
        <v>-137</v>
      </c>
      <c r="M80" s="18">
        <v>-148</v>
      </c>
      <c r="N80" s="18">
        <v>-215</v>
      </c>
      <c r="O80" s="18">
        <v>-153</v>
      </c>
      <c r="P80" s="18">
        <v>-159</v>
      </c>
      <c r="Q80" s="18">
        <v>-160</v>
      </c>
      <c r="R80" s="18">
        <v>-155</v>
      </c>
      <c r="S80" s="18">
        <v>-171</v>
      </c>
      <c r="T80" s="11">
        <f t="shared" si="42"/>
        <v>-162.25</v>
      </c>
      <c r="U80" s="11">
        <f t="shared" si="43"/>
        <v>8.2953300115185282</v>
      </c>
      <c r="V80" s="18">
        <v>-49</v>
      </c>
      <c r="W80" s="18">
        <v>-66</v>
      </c>
      <c r="X80" s="18">
        <v>-38</v>
      </c>
      <c r="Y80" s="18">
        <v>-21</v>
      </c>
      <c r="Z80" s="18">
        <v>-46</v>
      </c>
      <c r="AA80" s="18">
        <v>-100</v>
      </c>
      <c r="AB80" s="18">
        <v>-116</v>
      </c>
      <c r="AC80" s="18">
        <v>-82</v>
      </c>
      <c r="AD80" s="10">
        <f t="shared" si="44"/>
        <v>-64.75</v>
      </c>
      <c r="AE80" s="10">
        <f t="shared" si="45"/>
        <v>11.493398726474005</v>
      </c>
      <c r="AF80" s="18">
        <v>-31</v>
      </c>
      <c r="AG80" s="18">
        <v>-1</v>
      </c>
      <c r="AH80" s="18">
        <v>-46</v>
      </c>
      <c r="AI80" s="18">
        <v>-54</v>
      </c>
      <c r="AJ80" s="18">
        <v>-105</v>
      </c>
      <c r="AK80" s="18">
        <v>-49</v>
      </c>
      <c r="AL80" s="18">
        <v>-73</v>
      </c>
      <c r="AM80" s="18">
        <v>-89</v>
      </c>
      <c r="AN80" s="11">
        <f t="shared" si="46"/>
        <v>-56</v>
      </c>
      <c r="AO80" s="11">
        <f t="shared" si="47"/>
        <v>11.635843636920235</v>
      </c>
      <c r="AP80" s="13"/>
      <c r="AQ80" s="13"/>
      <c r="AR80" s="13"/>
      <c r="AS80" s="13"/>
      <c r="AT80" s="11"/>
      <c r="AU80" s="11"/>
      <c r="AZ80" s="11"/>
      <c r="BA80" s="11"/>
    </row>
    <row r="81" spans="1:53" x14ac:dyDescent="0.2">
      <c r="A81" s="13" t="s">
        <v>301</v>
      </c>
      <c r="B81" s="18">
        <v>-103</v>
      </c>
      <c r="C81" s="18">
        <v>-122</v>
      </c>
      <c r="D81" s="18">
        <v>-188</v>
      </c>
      <c r="E81" s="18">
        <v>-164</v>
      </c>
      <c r="F81" s="18">
        <v>-129</v>
      </c>
      <c r="G81" s="18">
        <v>-176</v>
      </c>
      <c r="H81" s="18">
        <v>-238</v>
      </c>
      <c r="I81" s="18">
        <v>-142</v>
      </c>
      <c r="J81" s="10">
        <f t="shared" si="40"/>
        <v>-157.75</v>
      </c>
      <c r="K81" s="10">
        <f t="shared" si="41"/>
        <v>15.281583220147239</v>
      </c>
      <c r="L81" s="18">
        <v>-129</v>
      </c>
      <c r="M81" s="18">
        <v>-145</v>
      </c>
      <c r="N81" s="18">
        <v>-201</v>
      </c>
      <c r="O81" s="18">
        <v>-167</v>
      </c>
      <c r="P81" s="18">
        <v>-168</v>
      </c>
      <c r="Q81" s="18">
        <v>-182</v>
      </c>
      <c r="R81" s="18">
        <v>-172</v>
      </c>
      <c r="S81" s="18">
        <v>-169</v>
      </c>
      <c r="T81" s="11">
        <f t="shared" si="42"/>
        <v>-166.625</v>
      </c>
      <c r="U81" s="11">
        <f t="shared" si="43"/>
        <v>7.7204216668706449</v>
      </c>
      <c r="V81" s="18">
        <v>-71</v>
      </c>
      <c r="W81" s="18">
        <v>-75</v>
      </c>
      <c r="X81" s="18">
        <v>-34</v>
      </c>
      <c r="Y81" s="18">
        <v>-31</v>
      </c>
      <c r="Z81" s="18">
        <v>-47</v>
      </c>
      <c r="AA81" s="18">
        <v>-112</v>
      </c>
      <c r="AB81" s="18">
        <v>-128</v>
      </c>
      <c r="AC81" s="18">
        <v>-83</v>
      </c>
      <c r="AD81" s="10">
        <f t="shared" si="44"/>
        <v>-72.625</v>
      </c>
      <c r="AE81" s="10">
        <f t="shared" si="45"/>
        <v>12.402386723069531</v>
      </c>
      <c r="AF81" s="18">
        <v>-38</v>
      </c>
      <c r="AG81" s="18">
        <v>-11</v>
      </c>
      <c r="AH81" s="18">
        <v>-61</v>
      </c>
      <c r="AI81" s="18">
        <v>-83</v>
      </c>
      <c r="AJ81" s="18">
        <v>-135</v>
      </c>
      <c r="AK81" s="18">
        <v>-68</v>
      </c>
      <c r="AL81" s="18">
        <v>-90</v>
      </c>
      <c r="AM81" s="18">
        <v>-98</v>
      </c>
      <c r="AN81" s="11">
        <f t="shared" si="46"/>
        <v>-73</v>
      </c>
      <c r="AO81" s="11">
        <f t="shared" si="47"/>
        <v>13.427051585724778</v>
      </c>
      <c r="AP81" s="13"/>
      <c r="AQ81" s="13"/>
      <c r="AR81" s="13"/>
      <c r="AS81" s="13"/>
      <c r="AT81" s="11"/>
      <c r="AU81" s="11"/>
      <c r="AZ81" s="11"/>
      <c r="BA81" s="11"/>
    </row>
    <row r="82" spans="1:53" x14ac:dyDescent="0.2">
      <c r="A82" s="13" t="s">
        <v>302</v>
      </c>
      <c r="B82" s="18">
        <v>-125</v>
      </c>
      <c r="C82" s="18">
        <v>-153</v>
      </c>
      <c r="D82" s="18">
        <v>-186</v>
      </c>
      <c r="E82" s="18">
        <v>-179</v>
      </c>
      <c r="F82" s="18">
        <v>-113</v>
      </c>
      <c r="G82" s="18">
        <v>-153</v>
      </c>
      <c r="H82" s="18">
        <v>-220</v>
      </c>
      <c r="I82" s="18">
        <v>-126</v>
      </c>
      <c r="J82" s="10">
        <f t="shared" si="40"/>
        <v>-156.875</v>
      </c>
      <c r="K82" s="10">
        <f t="shared" si="41"/>
        <v>12.850010422452693</v>
      </c>
      <c r="L82" s="18">
        <v>-135</v>
      </c>
      <c r="M82" s="18">
        <v>-152</v>
      </c>
      <c r="N82" s="18">
        <v>-207</v>
      </c>
      <c r="O82" s="18">
        <v>-143</v>
      </c>
      <c r="P82" s="18">
        <v>-149</v>
      </c>
      <c r="Q82" s="18">
        <v>-137</v>
      </c>
      <c r="R82" s="18">
        <v>-160</v>
      </c>
      <c r="S82" s="18">
        <v>-155</v>
      </c>
      <c r="T82" s="11">
        <f t="shared" si="42"/>
        <v>-154.75</v>
      </c>
      <c r="U82" s="11">
        <f t="shared" si="43"/>
        <v>8.0639187566769106</v>
      </c>
      <c r="V82" s="18">
        <v>-62</v>
      </c>
      <c r="W82" s="18">
        <v>-78</v>
      </c>
      <c r="X82" s="18">
        <v>-41</v>
      </c>
      <c r="Y82" s="18">
        <v>-31</v>
      </c>
      <c r="Z82" s="18">
        <v>-39</v>
      </c>
      <c r="AA82" s="18">
        <v>-79</v>
      </c>
      <c r="AB82" s="18">
        <v>-100</v>
      </c>
      <c r="AC82" s="18">
        <v>-76</v>
      </c>
      <c r="AD82" s="10">
        <f t="shared" si="44"/>
        <v>-63.25</v>
      </c>
      <c r="AE82" s="10">
        <f t="shared" si="45"/>
        <v>8.5601860794194007</v>
      </c>
      <c r="AF82" s="18">
        <v>-44</v>
      </c>
      <c r="AG82" s="18">
        <v>-20</v>
      </c>
      <c r="AH82" s="18">
        <v>-68</v>
      </c>
      <c r="AI82" s="18">
        <v>-89</v>
      </c>
      <c r="AJ82" s="18">
        <v>-122</v>
      </c>
      <c r="AK82" s="18">
        <v>-29</v>
      </c>
      <c r="AL82" s="18">
        <v>-70</v>
      </c>
      <c r="AM82" s="18">
        <v>-63</v>
      </c>
      <c r="AN82" s="11">
        <f t="shared" si="46"/>
        <v>-63.125</v>
      </c>
      <c r="AO82" s="11">
        <f t="shared" si="47"/>
        <v>11.647252128414543</v>
      </c>
      <c r="AP82" s="13"/>
      <c r="AQ82" s="13"/>
      <c r="AR82" s="13"/>
      <c r="AS82" s="13"/>
      <c r="AT82" s="11"/>
      <c r="AU82" s="11"/>
      <c r="AZ82" s="11"/>
      <c r="BA82" s="11"/>
    </row>
    <row r="83" spans="1:53" x14ac:dyDescent="0.2">
      <c r="A83" s="13" t="s">
        <v>303</v>
      </c>
      <c r="B83" s="18">
        <v>-143</v>
      </c>
      <c r="C83" s="18">
        <v>-149</v>
      </c>
      <c r="D83" s="18">
        <v>-176</v>
      </c>
      <c r="E83" s="18">
        <v>-185</v>
      </c>
      <c r="F83" s="18">
        <v>-105</v>
      </c>
      <c r="G83" s="18">
        <v>-163</v>
      </c>
      <c r="H83" s="18">
        <v>-225</v>
      </c>
      <c r="I83" s="18">
        <v>-136</v>
      </c>
      <c r="J83" s="10">
        <f t="shared" si="40"/>
        <v>-160.25</v>
      </c>
      <c r="K83" s="10">
        <f t="shared" si="41"/>
        <v>12.765396865857996</v>
      </c>
      <c r="L83" s="18">
        <v>-132</v>
      </c>
      <c r="M83" s="18">
        <v>-147</v>
      </c>
      <c r="N83" s="18">
        <v>-205</v>
      </c>
      <c r="O83" s="18">
        <v>-159</v>
      </c>
      <c r="P83" s="18">
        <v>-133</v>
      </c>
      <c r="Q83" s="18">
        <v>-144</v>
      </c>
      <c r="R83" s="18">
        <v>-146</v>
      </c>
      <c r="S83" s="18">
        <v>-171</v>
      </c>
      <c r="T83" s="11">
        <f t="shared" si="42"/>
        <v>-154.625</v>
      </c>
      <c r="U83" s="11">
        <f t="shared" si="43"/>
        <v>8.5040694040307212</v>
      </c>
      <c r="V83" s="18">
        <v>-91</v>
      </c>
      <c r="W83" s="18">
        <v>-98</v>
      </c>
      <c r="X83" s="18">
        <v>-56</v>
      </c>
      <c r="Y83" s="18">
        <v>-56</v>
      </c>
      <c r="Z83" s="18">
        <v>-31</v>
      </c>
      <c r="AA83" s="18">
        <v>-79</v>
      </c>
      <c r="AB83" s="18">
        <v>-105</v>
      </c>
      <c r="AC83" s="18">
        <v>-58</v>
      </c>
      <c r="AD83" s="10">
        <f t="shared" si="44"/>
        <v>-71.75</v>
      </c>
      <c r="AE83" s="10">
        <f t="shared" si="45"/>
        <v>9.0272405212540683</v>
      </c>
      <c r="AF83" s="18">
        <v>-71</v>
      </c>
      <c r="AG83" s="18">
        <v>-56</v>
      </c>
      <c r="AH83" s="18">
        <v>-87</v>
      </c>
      <c r="AI83" s="18">
        <v>-96</v>
      </c>
      <c r="AJ83" s="18">
        <v>-118</v>
      </c>
      <c r="AK83" s="18">
        <v>-36</v>
      </c>
      <c r="AL83" s="18">
        <v>-71</v>
      </c>
      <c r="AM83" s="18">
        <v>-65</v>
      </c>
      <c r="AN83" s="11">
        <f t="shared" si="46"/>
        <v>-75</v>
      </c>
      <c r="AO83" s="11">
        <f t="shared" si="47"/>
        <v>8.9122708345612693</v>
      </c>
      <c r="AP83" s="13"/>
      <c r="AQ83" s="13"/>
      <c r="AR83" s="13"/>
      <c r="AS83" s="13"/>
      <c r="AT83" s="11"/>
      <c r="AU83" s="11"/>
      <c r="AZ83" s="11"/>
      <c r="BA83" s="11"/>
    </row>
    <row r="84" spans="1:53" x14ac:dyDescent="0.2">
      <c r="A84" s="13" t="s">
        <v>304</v>
      </c>
      <c r="B84" s="18">
        <v>-139</v>
      </c>
      <c r="C84" s="18">
        <v>-151</v>
      </c>
      <c r="D84" s="18">
        <v>-193</v>
      </c>
      <c r="E84" s="18">
        <v>-176</v>
      </c>
      <c r="F84" s="18">
        <v>-117</v>
      </c>
      <c r="G84" s="18">
        <v>-161</v>
      </c>
      <c r="H84" s="18">
        <v>-231</v>
      </c>
      <c r="I84" s="18">
        <v>-158</v>
      </c>
      <c r="J84" s="10">
        <f t="shared" si="40"/>
        <v>-165.75</v>
      </c>
      <c r="K84" s="10">
        <f t="shared" si="41"/>
        <v>12.318322589889073</v>
      </c>
      <c r="L84" s="18">
        <v>-133</v>
      </c>
      <c r="M84" s="18">
        <v>-151</v>
      </c>
      <c r="N84" s="18">
        <v>-182</v>
      </c>
      <c r="O84" s="18">
        <v>-165</v>
      </c>
      <c r="P84" s="18">
        <v>-162</v>
      </c>
      <c r="Q84" s="18">
        <v>-164</v>
      </c>
      <c r="R84" s="18">
        <v>-207</v>
      </c>
      <c r="S84" s="18">
        <v>-168</v>
      </c>
      <c r="T84" s="11">
        <f t="shared" si="42"/>
        <v>-166.5</v>
      </c>
      <c r="U84" s="11">
        <f t="shared" si="43"/>
        <v>7.6461941980494919</v>
      </c>
      <c r="V84" s="18">
        <v>-95</v>
      </c>
      <c r="W84" s="18">
        <v>-122</v>
      </c>
      <c r="X84" s="18">
        <v>-77</v>
      </c>
      <c r="Y84" s="18">
        <v>-60</v>
      </c>
      <c r="Z84" s="18">
        <v>-22</v>
      </c>
      <c r="AA84" s="18">
        <v>-64</v>
      </c>
      <c r="AB84" s="18">
        <v>-85</v>
      </c>
      <c r="AC84" s="18">
        <v>-59</v>
      </c>
      <c r="AD84" s="10">
        <f t="shared" si="44"/>
        <v>-73</v>
      </c>
      <c r="AE84" s="10">
        <f t="shared" si="45"/>
        <v>10.430039035675479</v>
      </c>
      <c r="AF84" s="18">
        <v>-76</v>
      </c>
      <c r="AG84" s="18">
        <v>-65</v>
      </c>
      <c r="AH84" s="18">
        <v>-106</v>
      </c>
      <c r="AI84" s="18">
        <v>-102</v>
      </c>
      <c r="AJ84" s="18">
        <v>-114</v>
      </c>
      <c r="AK84" s="18">
        <v>-6</v>
      </c>
      <c r="AL84" s="18">
        <v>-60</v>
      </c>
      <c r="AM84" s="18">
        <v>-65</v>
      </c>
      <c r="AN84" s="11">
        <f t="shared" si="46"/>
        <v>-74.25</v>
      </c>
      <c r="AO84" s="11">
        <f t="shared" si="47"/>
        <v>12.242709200639725</v>
      </c>
      <c r="AP84" s="13"/>
      <c r="AQ84" s="13"/>
      <c r="AR84" s="13"/>
      <c r="AS84" s="13"/>
      <c r="AT84" s="11"/>
      <c r="AU84" s="11"/>
      <c r="AZ84" s="11"/>
      <c r="BA84" s="11"/>
    </row>
    <row r="85" spans="1:53" x14ac:dyDescent="0.2">
      <c r="A85" s="13" t="s">
        <v>305</v>
      </c>
      <c r="B85" s="18">
        <v>-89</v>
      </c>
      <c r="C85" s="18">
        <v>-142</v>
      </c>
      <c r="D85" s="18">
        <v>-210</v>
      </c>
      <c r="E85" s="18">
        <v>-172</v>
      </c>
      <c r="F85" s="18">
        <v>-131</v>
      </c>
      <c r="G85" s="18">
        <v>-153</v>
      </c>
      <c r="H85" s="18">
        <v>-248</v>
      </c>
      <c r="I85" s="18">
        <v>-156</v>
      </c>
      <c r="J85" s="10">
        <f t="shared" si="40"/>
        <v>-162.625</v>
      </c>
      <c r="K85" s="10">
        <f t="shared" si="41"/>
        <v>17.219110541986272</v>
      </c>
      <c r="L85" s="18">
        <v>-134</v>
      </c>
      <c r="M85" s="18">
        <v>-168</v>
      </c>
      <c r="N85" s="18">
        <v>-218</v>
      </c>
      <c r="O85" s="18">
        <v>-171</v>
      </c>
      <c r="P85" s="18">
        <v>-149</v>
      </c>
      <c r="Q85" s="18">
        <v>-165</v>
      </c>
      <c r="R85" s="18">
        <v>-215</v>
      </c>
      <c r="S85" s="18">
        <v>-173</v>
      </c>
      <c r="T85" s="11">
        <f t="shared" si="42"/>
        <v>-174.125</v>
      </c>
      <c r="U85" s="11">
        <f t="shared" si="43"/>
        <v>10.32410061804071</v>
      </c>
      <c r="V85" s="18">
        <v>-89</v>
      </c>
      <c r="W85" s="18">
        <v>-114</v>
      </c>
      <c r="X85" s="18">
        <v>-67</v>
      </c>
      <c r="Y85" s="18">
        <v>-57</v>
      </c>
      <c r="Z85" s="18">
        <v>-28</v>
      </c>
      <c r="AA85" s="18">
        <v>-54</v>
      </c>
      <c r="AB85" s="18">
        <v>-96</v>
      </c>
      <c r="AC85" s="18">
        <v>-59</v>
      </c>
      <c r="AD85" s="10">
        <f t="shared" si="44"/>
        <v>-70.5</v>
      </c>
      <c r="AE85" s="10">
        <f t="shared" si="45"/>
        <v>9.7192739293779411</v>
      </c>
      <c r="AF85" s="18">
        <v>-59</v>
      </c>
      <c r="AG85" s="18">
        <v>-45</v>
      </c>
      <c r="AH85" s="18">
        <v>-83</v>
      </c>
      <c r="AI85" s="18">
        <v>-100</v>
      </c>
      <c r="AJ85" s="18">
        <v>-108</v>
      </c>
      <c r="AK85" s="18">
        <v>-30</v>
      </c>
      <c r="AL85" s="18">
        <v>-55</v>
      </c>
      <c r="AM85" s="18">
        <v>-68</v>
      </c>
      <c r="AN85" s="11">
        <f t="shared" si="46"/>
        <v>-68.5</v>
      </c>
      <c r="AO85" s="11">
        <f t="shared" si="47"/>
        <v>9.5150257112481977</v>
      </c>
      <c r="AP85" s="13"/>
      <c r="AQ85" s="13"/>
      <c r="AR85" s="13"/>
      <c r="AS85" s="13"/>
      <c r="AT85" s="11"/>
      <c r="AU85" s="11"/>
      <c r="AZ85" s="11"/>
      <c r="BA85" s="11"/>
    </row>
    <row r="86" spans="1:53" x14ac:dyDescent="0.2">
      <c r="A86" s="13" t="s">
        <v>306</v>
      </c>
      <c r="B86" s="18">
        <v>-127</v>
      </c>
      <c r="C86" s="18">
        <v>-127</v>
      </c>
      <c r="D86" s="18">
        <v>-202</v>
      </c>
      <c r="E86" s="18">
        <v>-182</v>
      </c>
      <c r="F86" s="18">
        <v>-112</v>
      </c>
      <c r="G86" s="18">
        <v>-155</v>
      </c>
      <c r="H86" s="18">
        <v>-232</v>
      </c>
      <c r="I86" s="18">
        <v>-131</v>
      </c>
      <c r="J86" s="10">
        <f t="shared" si="40"/>
        <v>-158.5</v>
      </c>
      <c r="K86" s="10">
        <f t="shared" si="41"/>
        <v>15.096120599109465</v>
      </c>
      <c r="L86" s="18">
        <v>-152</v>
      </c>
      <c r="M86" s="18">
        <v>-164</v>
      </c>
      <c r="N86" s="18">
        <v>-216</v>
      </c>
      <c r="O86" s="18">
        <v>-180</v>
      </c>
      <c r="P86" s="18">
        <v>-163</v>
      </c>
      <c r="Q86" s="18">
        <v>-148</v>
      </c>
      <c r="R86" s="18">
        <v>-196</v>
      </c>
      <c r="S86" s="18">
        <v>-164</v>
      </c>
      <c r="T86" s="11">
        <f t="shared" si="42"/>
        <v>-172.875</v>
      </c>
      <c r="U86" s="11">
        <f t="shared" si="43"/>
        <v>8.1884882173521074</v>
      </c>
      <c r="V86" s="18">
        <v>-102</v>
      </c>
      <c r="W86" s="18">
        <v>-103</v>
      </c>
      <c r="X86" s="18">
        <v>-46</v>
      </c>
      <c r="Y86" s="18">
        <v>-58</v>
      </c>
      <c r="Z86" s="18">
        <v>-41</v>
      </c>
      <c r="AA86" s="18">
        <v>-105</v>
      </c>
      <c r="AB86" s="18">
        <v>-134</v>
      </c>
      <c r="AC86" s="18">
        <v>-97</v>
      </c>
      <c r="AD86" s="10">
        <f t="shared" si="44"/>
        <v>-85.75</v>
      </c>
      <c r="AE86" s="10">
        <f t="shared" si="45"/>
        <v>11.756077455633623</v>
      </c>
      <c r="AF86" s="18">
        <v>-57</v>
      </c>
      <c r="AG86" s="18">
        <v>-69</v>
      </c>
      <c r="AH86" s="18">
        <v>-85</v>
      </c>
      <c r="AI86" s="18">
        <v>-98</v>
      </c>
      <c r="AJ86" s="18">
        <v>-176</v>
      </c>
      <c r="AK86" s="18">
        <v>-60</v>
      </c>
      <c r="AL86" s="18">
        <v>-81</v>
      </c>
      <c r="AM86" s="18">
        <v>-79</v>
      </c>
      <c r="AN86" s="11">
        <f t="shared" si="46"/>
        <v>-88.125</v>
      </c>
      <c r="AO86" s="11">
        <f t="shared" si="47"/>
        <v>13.422312846259288</v>
      </c>
      <c r="AP86" s="13"/>
      <c r="AQ86" s="13"/>
      <c r="AR86" s="13"/>
      <c r="AS86" s="13"/>
      <c r="AT86" s="11"/>
      <c r="AU86" s="11"/>
      <c r="AZ86" s="11"/>
      <c r="BA86" s="11"/>
    </row>
    <row r="87" spans="1:53" x14ac:dyDescent="0.2">
      <c r="A87" s="13" t="s">
        <v>307</v>
      </c>
      <c r="B87" s="18">
        <v>-132</v>
      </c>
      <c r="C87" s="18">
        <v>-145</v>
      </c>
      <c r="D87" s="18">
        <v>-199</v>
      </c>
      <c r="E87" s="18">
        <v>-161</v>
      </c>
      <c r="F87" s="18">
        <v>-123</v>
      </c>
      <c r="G87" s="18">
        <v>-144</v>
      </c>
      <c r="H87" s="18">
        <v>-232</v>
      </c>
      <c r="I87" s="18">
        <v>-133</v>
      </c>
      <c r="J87" s="10">
        <f t="shared" si="40"/>
        <v>-158.625</v>
      </c>
      <c r="K87" s="10">
        <f t="shared" si="41"/>
        <v>13.399010491183933</v>
      </c>
      <c r="L87" s="18">
        <v>-147</v>
      </c>
      <c r="M87" s="18">
        <v>-149</v>
      </c>
      <c r="N87" s="18">
        <v>-197</v>
      </c>
      <c r="O87" s="18">
        <v>-152</v>
      </c>
      <c r="P87" s="18">
        <v>-139</v>
      </c>
      <c r="Q87" s="18">
        <v>-160</v>
      </c>
      <c r="R87" s="18">
        <v>-205</v>
      </c>
      <c r="S87" s="18">
        <v>-171</v>
      </c>
      <c r="T87" s="11">
        <f t="shared" si="42"/>
        <v>-165</v>
      </c>
      <c r="U87" s="11">
        <f t="shared" si="43"/>
        <v>8.5669631225339788</v>
      </c>
      <c r="V87" s="18">
        <v>-92</v>
      </c>
      <c r="W87" s="18">
        <v>-96</v>
      </c>
      <c r="X87" s="18">
        <v>-68</v>
      </c>
      <c r="Y87" s="18">
        <v>-77</v>
      </c>
      <c r="Z87" s="18">
        <v>-25</v>
      </c>
      <c r="AA87" s="18">
        <v>-92</v>
      </c>
      <c r="AB87" s="18">
        <v>-81</v>
      </c>
      <c r="AC87" s="18">
        <v>-61</v>
      </c>
      <c r="AD87" s="10">
        <f t="shared" si="44"/>
        <v>-74</v>
      </c>
      <c r="AE87" s="10">
        <f t="shared" si="45"/>
        <v>8.2332080190964625</v>
      </c>
      <c r="AF87" s="18">
        <v>-76</v>
      </c>
      <c r="AG87" s="18">
        <v>-77</v>
      </c>
      <c r="AH87" s="18">
        <v>-98</v>
      </c>
      <c r="AI87" s="18">
        <v>-107</v>
      </c>
      <c r="AJ87" s="18">
        <v>-74</v>
      </c>
      <c r="AK87" s="18">
        <v>-31</v>
      </c>
      <c r="AL87" s="18">
        <v>-59</v>
      </c>
      <c r="AM87" s="18">
        <v>-74</v>
      </c>
      <c r="AN87" s="11">
        <f t="shared" si="46"/>
        <v>-74.5</v>
      </c>
      <c r="AO87" s="11">
        <f t="shared" si="47"/>
        <v>8.1831708838497139</v>
      </c>
      <c r="AP87" s="13"/>
      <c r="AQ87" s="13"/>
      <c r="AR87" s="13"/>
      <c r="AS87" s="13"/>
      <c r="AT87" s="11"/>
      <c r="AU87" s="11"/>
      <c r="AZ87" s="11"/>
      <c r="BA87" s="11"/>
    </row>
    <row r="89" spans="1:53" x14ac:dyDescent="0.2">
      <c r="A89" s="12" t="s">
        <v>315</v>
      </c>
      <c r="B89" s="250" t="s">
        <v>282</v>
      </c>
      <c r="C89" s="250"/>
      <c r="D89" s="250"/>
      <c r="E89" s="250"/>
      <c r="F89" s="250"/>
      <c r="G89" s="250"/>
      <c r="H89" s="250"/>
      <c r="I89" s="250"/>
      <c r="J89" s="250"/>
      <c r="K89" s="250"/>
      <c r="L89" s="250" t="s">
        <v>310</v>
      </c>
      <c r="M89" s="250"/>
      <c r="N89" s="250"/>
      <c r="O89" s="250"/>
      <c r="P89" s="250"/>
      <c r="Q89" s="250"/>
      <c r="R89" s="250"/>
      <c r="S89" s="250"/>
      <c r="T89" s="250"/>
      <c r="U89" s="250"/>
      <c r="V89" s="250" t="s">
        <v>283</v>
      </c>
      <c r="W89" s="250"/>
      <c r="X89" s="250"/>
      <c r="Y89" s="250"/>
      <c r="Z89" s="250"/>
      <c r="AA89" s="250"/>
      <c r="AB89" s="250"/>
      <c r="AC89" s="250"/>
      <c r="AD89" s="250"/>
      <c r="AE89" s="250"/>
      <c r="AF89" s="250" t="s">
        <v>311</v>
      </c>
      <c r="AG89" s="250"/>
      <c r="AH89" s="250"/>
      <c r="AI89" s="250"/>
      <c r="AJ89" s="250"/>
      <c r="AK89" s="250"/>
      <c r="AL89" s="250"/>
      <c r="AM89" s="250"/>
      <c r="AN89" s="250"/>
      <c r="AO89" s="250"/>
    </row>
    <row r="90" spans="1:53" x14ac:dyDescent="0.2">
      <c r="A90" s="13" t="s">
        <v>284</v>
      </c>
      <c r="B90" s="14">
        <v>17</v>
      </c>
      <c r="C90" s="14">
        <v>18</v>
      </c>
      <c r="D90" s="14">
        <v>19</v>
      </c>
      <c r="E90" s="14">
        <v>20</v>
      </c>
      <c r="F90" s="14">
        <v>21</v>
      </c>
      <c r="G90" s="14">
        <v>22</v>
      </c>
      <c r="H90" s="15">
        <v>23</v>
      </c>
      <c r="I90" s="15">
        <v>24</v>
      </c>
      <c r="J90" s="16" t="s">
        <v>308</v>
      </c>
      <c r="K90" s="16" t="s">
        <v>309</v>
      </c>
      <c r="L90" s="15">
        <v>25</v>
      </c>
      <c r="M90" s="14">
        <v>26</v>
      </c>
      <c r="N90" s="14">
        <v>27</v>
      </c>
      <c r="O90" s="14">
        <v>28</v>
      </c>
      <c r="P90" s="14">
        <v>29</v>
      </c>
      <c r="Q90" s="14">
        <v>30</v>
      </c>
      <c r="R90" s="14">
        <v>31</v>
      </c>
      <c r="S90" s="14">
        <v>32</v>
      </c>
      <c r="T90" s="17" t="s">
        <v>308</v>
      </c>
      <c r="U90" s="17" t="s">
        <v>309</v>
      </c>
      <c r="V90" s="14">
        <v>33</v>
      </c>
      <c r="W90" s="14">
        <v>34</v>
      </c>
      <c r="X90" s="14">
        <v>35</v>
      </c>
      <c r="Y90" s="14">
        <v>36</v>
      </c>
      <c r="Z90" s="14">
        <v>37</v>
      </c>
      <c r="AA90" s="14">
        <v>38</v>
      </c>
      <c r="AB90" s="14">
        <v>39</v>
      </c>
      <c r="AC90" s="14">
        <v>40</v>
      </c>
      <c r="AD90" s="16" t="s">
        <v>308</v>
      </c>
      <c r="AE90" s="16" t="s">
        <v>309</v>
      </c>
      <c r="AF90" s="14">
        <v>41</v>
      </c>
      <c r="AG90" s="14">
        <v>42</v>
      </c>
      <c r="AH90" s="14">
        <v>43</v>
      </c>
      <c r="AI90" s="14">
        <v>44</v>
      </c>
      <c r="AJ90" s="14">
        <v>45</v>
      </c>
      <c r="AK90" s="14">
        <v>46</v>
      </c>
      <c r="AL90" s="14">
        <v>47</v>
      </c>
      <c r="AM90" s="14">
        <v>48</v>
      </c>
      <c r="AN90" s="17" t="s">
        <v>308</v>
      </c>
      <c r="AO90" s="17" t="s">
        <v>309</v>
      </c>
    </row>
    <row r="91" spans="1:53" x14ac:dyDescent="0.2">
      <c r="A91" s="13" t="s">
        <v>286</v>
      </c>
      <c r="B91" s="18">
        <v>-11</v>
      </c>
      <c r="C91" s="18">
        <v>-6</v>
      </c>
      <c r="D91" s="18">
        <v>-10</v>
      </c>
      <c r="E91" s="18">
        <v>-9</v>
      </c>
      <c r="F91" s="18">
        <v>-5</v>
      </c>
      <c r="G91" s="18">
        <v>-6</v>
      </c>
      <c r="H91" s="18">
        <v>-3</v>
      </c>
      <c r="I91" s="18">
        <v>5</v>
      </c>
      <c r="J91" s="10">
        <f>AVERAGE(B91:I91)</f>
        <v>-5.625</v>
      </c>
      <c r="K91" s="10">
        <f>STDEV(B91:I91)/SQRT(COUNT(B91:I91))</f>
        <v>1.7922202909878495</v>
      </c>
      <c r="L91" s="18">
        <v>32</v>
      </c>
      <c r="M91" s="18">
        <v>-18</v>
      </c>
      <c r="N91" s="18">
        <v>-10</v>
      </c>
      <c r="O91" s="18">
        <v>-8</v>
      </c>
      <c r="P91" s="18">
        <v>7</v>
      </c>
      <c r="Q91" s="18">
        <v>-16</v>
      </c>
      <c r="R91" s="18">
        <v>-12</v>
      </c>
      <c r="S91" s="18">
        <v>3</v>
      </c>
      <c r="T91" s="11">
        <f>AVERAGE(L91:S91)</f>
        <v>-2.75</v>
      </c>
      <c r="U91" s="11">
        <f>STDEV(L91:S91)/SQRT(COUNT(L91:S91))</f>
        <v>5.8393676272105246</v>
      </c>
      <c r="V91" s="18">
        <v>-3</v>
      </c>
      <c r="W91" s="18">
        <v>12</v>
      </c>
      <c r="X91" s="18">
        <v>12</v>
      </c>
      <c r="Y91" s="18">
        <v>6</v>
      </c>
      <c r="Z91" s="18">
        <v>5</v>
      </c>
      <c r="AA91" s="18">
        <v>-2</v>
      </c>
      <c r="AB91" s="18">
        <v>-8</v>
      </c>
      <c r="AC91" s="18">
        <v>-14</v>
      </c>
      <c r="AD91" s="10">
        <f>AVERAGE(V91:AC91)</f>
        <v>1</v>
      </c>
      <c r="AE91" s="10">
        <f>STDEV(V91:AC91)/SQRT(COUNT(V91:AC91))</f>
        <v>3.3112362818569308</v>
      </c>
      <c r="AF91" s="18">
        <v>4</v>
      </c>
      <c r="AG91" s="18">
        <v>6</v>
      </c>
      <c r="AH91" s="18">
        <v>2</v>
      </c>
      <c r="AI91" s="18">
        <v>-5</v>
      </c>
      <c r="AJ91" s="18">
        <v>-3</v>
      </c>
      <c r="AK91" s="18">
        <v>-19</v>
      </c>
      <c r="AL91" s="18">
        <v>-12</v>
      </c>
      <c r="AM91" s="18">
        <v>-7</v>
      </c>
      <c r="AN91" s="11">
        <f>AVERAGE(AF91:AM91)</f>
        <v>-4.25</v>
      </c>
      <c r="AO91" s="11">
        <f>STDEV(AF91:AM91)/SQRT(COUNT(AF91:AM91))</f>
        <v>2.9865771138785044</v>
      </c>
      <c r="AT91" s="11"/>
      <c r="AU91" s="11"/>
    </row>
    <row r="92" spans="1:53" x14ac:dyDescent="0.2">
      <c r="A92" s="13" t="s">
        <v>287</v>
      </c>
      <c r="B92" s="18">
        <v>-6</v>
      </c>
      <c r="C92" s="18">
        <v>6</v>
      </c>
      <c r="D92" s="18">
        <v>0</v>
      </c>
      <c r="E92" s="18">
        <v>-6</v>
      </c>
      <c r="F92" s="18">
        <v>-2</v>
      </c>
      <c r="G92" s="18">
        <v>-5</v>
      </c>
      <c r="H92" s="18">
        <v>11</v>
      </c>
      <c r="I92" s="18">
        <v>5</v>
      </c>
      <c r="J92" s="10">
        <f t="shared" ref="J92:J102" si="48">AVERAGE(B92:I92)</f>
        <v>0.375</v>
      </c>
      <c r="K92" s="10">
        <f t="shared" ref="K92:K102" si="49">STDEV(B92:I92)/SQRT(COUNT(B92:I92))</f>
        <v>2.2435423202732645</v>
      </c>
      <c r="L92" s="18">
        <v>1</v>
      </c>
      <c r="M92" s="18">
        <v>-14</v>
      </c>
      <c r="N92" s="18">
        <v>-4</v>
      </c>
      <c r="O92" s="18">
        <v>-3</v>
      </c>
      <c r="P92" s="18">
        <v>7</v>
      </c>
      <c r="Q92" s="18">
        <v>-14</v>
      </c>
      <c r="R92" s="18">
        <v>-12</v>
      </c>
      <c r="S92" s="18">
        <v>8</v>
      </c>
      <c r="T92" s="11">
        <f t="shared" ref="T92:T102" si="50">AVERAGE(L92:S92)</f>
        <v>-3.875</v>
      </c>
      <c r="U92" s="11">
        <f t="shared" ref="U92:U102" si="51">STDEV(L92:S92)/SQRT(COUNT(L92:S92))</f>
        <v>3.1477741569015301</v>
      </c>
      <c r="V92" s="18">
        <v>-3</v>
      </c>
      <c r="W92" s="18">
        <v>5</v>
      </c>
      <c r="X92" s="18">
        <v>10</v>
      </c>
      <c r="Y92" s="18">
        <v>6</v>
      </c>
      <c r="Z92" s="18">
        <v>12</v>
      </c>
      <c r="AA92" s="18">
        <v>3</v>
      </c>
      <c r="AB92" s="18">
        <v>-6</v>
      </c>
      <c r="AC92" s="18">
        <v>-7</v>
      </c>
      <c r="AD92" s="10">
        <f t="shared" ref="AD92:AD102" si="52">AVERAGE(V92:AC92)</f>
        <v>2.5</v>
      </c>
      <c r="AE92" s="10">
        <f t="shared" ref="AE92:AE102" si="53">STDEV(V92:AC92)/SQRT(COUNT(V92:AC92))</f>
        <v>2.5284100029182652</v>
      </c>
      <c r="AF92" s="18">
        <v>0</v>
      </c>
      <c r="AG92" s="18">
        <v>-1</v>
      </c>
      <c r="AH92" s="18">
        <v>-1</v>
      </c>
      <c r="AI92" s="18">
        <v>-5</v>
      </c>
      <c r="AJ92" s="18">
        <v>0</v>
      </c>
      <c r="AK92" s="18">
        <v>-10</v>
      </c>
      <c r="AL92" s="18">
        <v>-8</v>
      </c>
      <c r="AM92" s="18">
        <v>-1</v>
      </c>
      <c r="AN92" s="11">
        <f t="shared" ref="AN92:AN102" si="54">AVERAGE(AF92:AM92)</f>
        <v>-3.25</v>
      </c>
      <c r="AO92" s="11">
        <f t="shared" ref="AO92:AO102" si="55">STDEV(AF92:AM92)/SQRT(COUNT(AF92:AM92))</f>
        <v>1.3855117672336301</v>
      </c>
      <c r="AT92" s="11"/>
      <c r="AU92" s="11"/>
    </row>
    <row r="93" spans="1:53" x14ac:dyDescent="0.2">
      <c r="A93" s="13" t="s">
        <v>288</v>
      </c>
      <c r="B93" s="18">
        <v>-4</v>
      </c>
      <c r="C93" s="18">
        <v>0</v>
      </c>
      <c r="D93" s="18">
        <v>-1</v>
      </c>
      <c r="E93" s="18">
        <v>-4</v>
      </c>
      <c r="F93" s="18">
        <v>-3</v>
      </c>
      <c r="G93" s="18">
        <v>-5</v>
      </c>
      <c r="H93" s="18">
        <v>9</v>
      </c>
      <c r="I93" s="18">
        <v>5</v>
      </c>
      <c r="J93" s="10">
        <f t="shared" si="48"/>
        <v>-0.375</v>
      </c>
      <c r="K93" s="10">
        <f t="shared" si="49"/>
        <v>1.7519122205668376</v>
      </c>
      <c r="L93" s="18">
        <v>-23</v>
      </c>
      <c r="M93" s="18">
        <v>-14</v>
      </c>
      <c r="N93" s="18">
        <v>-6</v>
      </c>
      <c r="O93" s="18">
        <v>-4</v>
      </c>
      <c r="P93" s="18">
        <v>6</v>
      </c>
      <c r="Q93" s="18">
        <v>-16</v>
      </c>
      <c r="R93" s="18">
        <v>-12</v>
      </c>
      <c r="S93" s="18">
        <v>6</v>
      </c>
      <c r="T93" s="11">
        <f t="shared" si="50"/>
        <v>-7.875</v>
      </c>
      <c r="U93" s="11">
        <f t="shared" si="51"/>
        <v>3.66663284616437</v>
      </c>
      <c r="V93" s="18">
        <v>-5</v>
      </c>
      <c r="W93" s="18">
        <v>2</v>
      </c>
      <c r="X93" s="18">
        <v>6</v>
      </c>
      <c r="Y93" s="18">
        <v>6</v>
      </c>
      <c r="Z93" s="18">
        <v>20</v>
      </c>
      <c r="AA93" s="18">
        <v>2</v>
      </c>
      <c r="AB93" s="18">
        <v>-5</v>
      </c>
      <c r="AC93" s="18">
        <v>-6</v>
      </c>
      <c r="AD93" s="10">
        <f t="shared" si="52"/>
        <v>2.5</v>
      </c>
      <c r="AE93" s="10">
        <f t="shared" si="53"/>
        <v>3.0355041944108248</v>
      </c>
      <c r="AF93" s="18">
        <v>-2</v>
      </c>
      <c r="AG93" s="18">
        <v>6</v>
      </c>
      <c r="AH93" s="18">
        <v>-4</v>
      </c>
      <c r="AI93" s="18">
        <v>-7</v>
      </c>
      <c r="AJ93" s="18">
        <v>1</v>
      </c>
      <c r="AK93" s="18">
        <v>-11</v>
      </c>
      <c r="AL93" s="18">
        <v>-9</v>
      </c>
      <c r="AM93" s="18">
        <v>0</v>
      </c>
      <c r="AN93" s="11">
        <f t="shared" si="54"/>
        <v>-3.25</v>
      </c>
      <c r="AO93" s="11">
        <f t="shared" si="55"/>
        <v>1.9977666101352849</v>
      </c>
      <c r="AT93" s="11"/>
      <c r="AU93" s="11"/>
    </row>
    <row r="94" spans="1:53" x14ac:dyDescent="0.2">
      <c r="A94" s="13" t="s">
        <v>289</v>
      </c>
      <c r="B94" s="18">
        <v>-5</v>
      </c>
      <c r="C94" s="18">
        <v>0</v>
      </c>
      <c r="D94" s="18">
        <v>-4</v>
      </c>
      <c r="E94" s="18">
        <v>-3</v>
      </c>
      <c r="F94" s="18">
        <v>0</v>
      </c>
      <c r="G94" s="18">
        <v>-5</v>
      </c>
      <c r="H94" s="18">
        <v>14</v>
      </c>
      <c r="I94" s="18">
        <v>4</v>
      </c>
      <c r="J94" s="10">
        <f t="shared" si="48"/>
        <v>0.125</v>
      </c>
      <c r="K94" s="10">
        <f t="shared" si="49"/>
        <v>2.2633532329583153</v>
      </c>
      <c r="L94" s="18">
        <v>-21</v>
      </c>
      <c r="M94" s="18">
        <v>-14</v>
      </c>
      <c r="N94" s="18">
        <v>-7</v>
      </c>
      <c r="O94" s="18">
        <v>-6</v>
      </c>
      <c r="P94" s="18">
        <v>6</v>
      </c>
      <c r="Q94" s="18">
        <v>-15</v>
      </c>
      <c r="R94" s="18">
        <v>-12</v>
      </c>
      <c r="S94" s="18">
        <v>9</v>
      </c>
      <c r="T94" s="11">
        <f t="shared" si="50"/>
        <v>-7.5</v>
      </c>
      <c r="U94" s="11">
        <f t="shared" si="51"/>
        <v>3.6790915027645461</v>
      </c>
      <c r="V94" s="18">
        <v>-7</v>
      </c>
      <c r="W94" s="18">
        <v>1</v>
      </c>
      <c r="X94" s="18">
        <v>5</v>
      </c>
      <c r="Y94" s="18">
        <v>-1</v>
      </c>
      <c r="Z94" s="18">
        <v>20</v>
      </c>
      <c r="AA94" s="18">
        <v>-2</v>
      </c>
      <c r="AB94" s="18">
        <v>-4</v>
      </c>
      <c r="AC94" s="18">
        <v>-7</v>
      </c>
      <c r="AD94" s="10">
        <f t="shared" si="52"/>
        <v>0.625</v>
      </c>
      <c r="AE94" s="10">
        <f t="shared" si="53"/>
        <v>3.1106814825234497</v>
      </c>
      <c r="AF94" s="18">
        <v>-1</v>
      </c>
      <c r="AG94" s="18">
        <v>-9</v>
      </c>
      <c r="AH94" s="18">
        <v>-4</v>
      </c>
      <c r="AI94" s="18">
        <v>-4</v>
      </c>
      <c r="AJ94" s="18">
        <v>1</v>
      </c>
      <c r="AK94" s="18">
        <v>-11</v>
      </c>
      <c r="AL94" s="18">
        <v>-9</v>
      </c>
      <c r="AM94" s="18">
        <v>-8</v>
      </c>
      <c r="AN94" s="11">
        <f t="shared" si="54"/>
        <v>-5.625</v>
      </c>
      <c r="AO94" s="11">
        <f t="shared" si="55"/>
        <v>1.5111194998600022</v>
      </c>
      <c r="AT94" s="11"/>
      <c r="AU94" s="11"/>
    </row>
    <row r="95" spans="1:53" x14ac:dyDescent="0.2">
      <c r="A95" s="13" t="s">
        <v>290</v>
      </c>
      <c r="B95" s="18">
        <v>-3</v>
      </c>
      <c r="C95" s="18">
        <v>-1</v>
      </c>
      <c r="D95" s="18">
        <v>-4</v>
      </c>
      <c r="E95" s="18">
        <v>-10</v>
      </c>
      <c r="F95" s="18">
        <v>7</v>
      </c>
      <c r="G95" s="18">
        <v>-4</v>
      </c>
      <c r="H95" s="18">
        <v>3</v>
      </c>
      <c r="I95" s="18">
        <v>3</v>
      </c>
      <c r="J95" s="10">
        <f t="shared" si="48"/>
        <v>-1.125</v>
      </c>
      <c r="K95" s="10">
        <f t="shared" si="49"/>
        <v>1.8844997441534146</v>
      </c>
      <c r="L95" s="18">
        <v>-26</v>
      </c>
      <c r="M95" s="18">
        <v>-14</v>
      </c>
      <c r="N95" s="18">
        <v>-5</v>
      </c>
      <c r="O95" s="18">
        <v>-6</v>
      </c>
      <c r="P95" s="18">
        <v>6</v>
      </c>
      <c r="Q95" s="18">
        <v>-17</v>
      </c>
      <c r="R95" s="18">
        <v>-12</v>
      </c>
      <c r="S95" s="18">
        <v>9</v>
      </c>
      <c r="T95" s="11">
        <f t="shared" si="50"/>
        <v>-8.125</v>
      </c>
      <c r="U95" s="11">
        <f t="shared" si="51"/>
        <v>4.1293267351608645</v>
      </c>
      <c r="V95" s="18">
        <v>-7</v>
      </c>
      <c r="W95" s="18">
        <v>2</v>
      </c>
      <c r="X95" s="18">
        <v>4</v>
      </c>
      <c r="Y95" s="18">
        <v>0</v>
      </c>
      <c r="Z95" s="18">
        <v>13</v>
      </c>
      <c r="AA95" s="18">
        <v>-1</v>
      </c>
      <c r="AB95" s="18">
        <v>-7</v>
      </c>
      <c r="AC95" s="18">
        <v>-7</v>
      </c>
      <c r="AD95" s="10">
        <f t="shared" si="52"/>
        <v>-0.375</v>
      </c>
      <c r="AE95" s="10">
        <f t="shared" si="53"/>
        <v>2.4490340661458458</v>
      </c>
      <c r="AF95" s="18">
        <v>-1</v>
      </c>
      <c r="AG95" s="18">
        <v>-8</v>
      </c>
      <c r="AH95" s="18">
        <v>-6</v>
      </c>
      <c r="AI95" s="18">
        <v>-9</v>
      </c>
      <c r="AJ95" s="18">
        <v>0</v>
      </c>
      <c r="AK95" s="18">
        <v>-12</v>
      </c>
      <c r="AL95" s="18">
        <v>-10</v>
      </c>
      <c r="AM95" s="18">
        <v>-6</v>
      </c>
      <c r="AN95" s="11">
        <f t="shared" si="54"/>
        <v>-6.5</v>
      </c>
      <c r="AO95" s="11">
        <f t="shared" si="55"/>
        <v>1.4880476182856899</v>
      </c>
      <c r="AT95" s="11"/>
      <c r="AU95" s="11"/>
    </row>
    <row r="96" spans="1:53" x14ac:dyDescent="0.2">
      <c r="A96" s="13" t="s">
        <v>291</v>
      </c>
      <c r="B96" s="18">
        <v>-5</v>
      </c>
      <c r="C96" s="18">
        <v>-4</v>
      </c>
      <c r="D96" s="18">
        <v>-1</v>
      </c>
      <c r="E96" s="18">
        <v>-6</v>
      </c>
      <c r="F96" s="18">
        <v>-6</v>
      </c>
      <c r="G96" s="18">
        <v>-3</v>
      </c>
      <c r="H96" s="18">
        <v>4</v>
      </c>
      <c r="I96" s="18">
        <v>4</v>
      </c>
      <c r="J96" s="10">
        <f t="shared" si="48"/>
        <v>-2.125</v>
      </c>
      <c r="K96" s="10">
        <f t="shared" si="49"/>
        <v>1.4569721538666609</v>
      </c>
      <c r="L96" s="18">
        <v>-24</v>
      </c>
      <c r="M96" s="18">
        <v>-14</v>
      </c>
      <c r="N96" s="18">
        <v>-6</v>
      </c>
      <c r="O96" s="18">
        <v>-8</v>
      </c>
      <c r="P96" s="18">
        <v>6</v>
      </c>
      <c r="Q96" s="18">
        <v>-18</v>
      </c>
      <c r="R96" s="18">
        <v>-12</v>
      </c>
      <c r="S96" s="18">
        <v>7</v>
      </c>
      <c r="T96" s="11">
        <f t="shared" si="50"/>
        <v>-8.625</v>
      </c>
      <c r="U96" s="11">
        <f t="shared" si="51"/>
        <v>3.8495709408415149</v>
      </c>
      <c r="V96" s="18">
        <v>-9</v>
      </c>
      <c r="W96" s="18">
        <v>2</v>
      </c>
      <c r="X96" s="18">
        <v>1</v>
      </c>
      <c r="Y96" s="18">
        <v>-8</v>
      </c>
      <c r="Z96" s="18">
        <v>14</v>
      </c>
      <c r="AA96" s="18">
        <v>-2</v>
      </c>
      <c r="AB96" s="18">
        <v>-13</v>
      </c>
      <c r="AC96" s="18">
        <v>-7</v>
      </c>
      <c r="AD96" s="10">
        <f t="shared" si="52"/>
        <v>-2.75</v>
      </c>
      <c r="AE96" s="10">
        <f t="shared" si="53"/>
        <v>3.0103986446980739</v>
      </c>
      <c r="AF96" s="18">
        <v>-6</v>
      </c>
      <c r="AG96" s="18">
        <v>-8</v>
      </c>
      <c r="AH96" s="18">
        <v>-7</v>
      </c>
      <c r="AI96" s="18">
        <v>-11</v>
      </c>
      <c r="AJ96" s="18">
        <v>-3</v>
      </c>
      <c r="AK96" s="18">
        <v>-18</v>
      </c>
      <c r="AL96" s="18">
        <v>-11</v>
      </c>
      <c r="AM96" s="18">
        <v>-8</v>
      </c>
      <c r="AN96" s="11">
        <f t="shared" si="54"/>
        <v>-9</v>
      </c>
      <c r="AO96" s="11">
        <f t="shared" si="55"/>
        <v>1.5811388300841895</v>
      </c>
      <c r="AT96" s="11"/>
      <c r="AU96" s="11"/>
    </row>
    <row r="97" spans="1:47" x14ac:dyDescent="0.2">
      <c r="A97" s="13" t="s">
        <v>292</v>
      </c>
      <c r="B97" s="18">
        <v>-9</v>
      </c>
      <c r="C97" s="18">
        <v>-3</v>
      </c>
      <c r="D97" s="18">
        <v>-4</v>
      </c>
      <c r="E97" s="18">
        <v>-7</v>
      </c>
      <c r="F97" s="18">
        <v>-7</v>
      </c>
      <c r="G97" s="18">
        <v>-4</v>
      </c>
      <c r="H97" s="18">
        <v>3</v>
      </c>
      <c r="I97" s="18">
        <v>5</v>
      </c>
      <c r="J97" s="10">
        <f t="shared" si="48"/>
        <v>-3.25</v>
      </c>
      <c r="K97" s="10">
        <f t="shared" si="49"/>
        <v>1.7397659941169428</v>
      </c>
      <c r="L97" s="18">
        <v>-23</v>
      </c>
      <c r="M97" s="18">
        <v>-14</v>
      </c>
      <c r="N97" s="18">
        <v>-4</v>
      </c>
      <c r="O97" s="18">
        <v>-4</v>
      </c>
      <c r="P97" s="18">
        <v>6</v>
      </c>
      <c r="Q97" s="18">
        <v>-17</v>
      </c>
      <c r="R97" s="18">
        <v>-13</v>
      </c>
      <c r="S97" s="18">
        <v>7</v>
      </c>
      <c r="T97" s="11">
        <f t="shared" si="50"/>
        <v>-7.75</v>
      </c>
      <c r="U97" s="11">
        <f t="shared" si="51"/>
        <v>3.8254318150280198</v>
      </c>
      <c r="V97" s="18">
        <v>-7</v>
      </c>
      <c r="W97" s="18">
        <v>-5</v>
      </c>
      <c r="X97" s="18">
        <v>2</v>
      </c>
      <c r="Y97" s="18">
        <v>-6</v>
      </c>
      <c r="Z97" s="18">
        <v>6</v>
      </c>
      <c r="AA97" s="18">
        <v>-3</v>
      </c>
      <c r="AB97" s="18">
        <v>-7</v>
      </c>
      <c r="AC97" s="18">
        <v>-10</v>
      </c>
      <c r="AD97" s="10">
        <f t="shared" si="52"/>
        <v>-3.75</v>
      </c>
      <c r="AE97" s="10">
        <f t="shared" si="53"/>
        <v>1.8684409085040468</v>
      </c>
      <c r="AF97" s="18">
        <v>-3</v>
      </c>
      <c r="AG97" s="18">
        <v>-10</v>
      </c>
      <c r="AH97" s="18">
        <v>-6</v>
      </c>
      <c r="AI97" s="18">
        <v>-6</v>
      </c>
      <c r="AJ97" s="18">
        <v>0</v>
      </c>
      <c r="AK97" s="18">
        <v>-14</v>
      </c>
      <c r="AL97" s="18">
        <v>-9</v>
      </c>
      <c r="AM97" s="18">
        <v>-11</v>
      </c>
      <c r="AN97" s="11">
        <f t="shared" si="54"/>
        <v>-7.375</v>
      </c>
      <c r="AO97" s="11">
        <f t="shared" si="55"/>
        <v>1.6028713075513665</v>
      </c>
      <c r="AT97" s="11"/>
      <c r="AU97" s="11"/>
    </row>
    <row r="98" spans="1:47" x14ac:dyDescent="0.2">
      <c r="A98" s="13" t="s">
        <v>293</v>
      </c>
      <c r="B98" s="18">
        <v>-9</v>
      </c>
      <c r="C98" s="18">
        <v>-5</v>
      </c>
      <c r="D98" s="18">
        <v>-9</v>
      </c>
      <c r="E98" s="18">
        <v>-6</v>
      </c>
      <c r="F98" s="18">
        <v>-3</v>
      </c>
      <c r="G98" s="18">
        <v>-5</v>
      </c>
      <c r="H98" s="18">
        <v>-1</v>
      </c>
      <c r="I98" s="18">
        <v>2</v>
      </c>
      <c r="J98" s="10">
        <f t="shared" si="48"/>
        <v>-4.5</v>
      </c>
      <c r="K98" s="10">
        <f t="shared" si="49"/>
        <v>1.3363062095621219</v>
      </c>
      <c r="L98" s="18">
        <v>-24</v>
      </c>
      <c r="M98" s="18">
        <v>-14</v>
      </c>
      <c r="N98" s="18">
        <v>-3</v>
      </c>
      <c r="O98" s="18">
        <v>-6</v>
      </c>
      <c r="P98" s="18">
        <v>5</v>
      </c>
      <c r="Q98" s="18">
        <v>-16</v>
      </c>
      <c r="R98" s="18">
        <v>-12</v>
      </c>
      <c r="S98" s="18">
        <v>11</v>
      </c>
      <c r="T98" s="11">
        <f t="shared" si="50"/>
        <v>-7.375</v>
      </c>
      <c r="U98" s="11">
        <f t="shared" si="51"/>
        <v>4.0705277825573711</v>
      </c>
      <c r="V98" s="18">
        <v>-5</v>
      </c>
      <c r="W98" s="18">
        <v>-3</v>
      </c>
      <c r="X98" s="18">
        <v>6</v>
      </c>
      <c r="Y98" s="18">
        <v>-5</v>
      </c>
      <c r="Z98" s="18">
        <v>1</v>
      </c>
      <c r="AA98" s="18">
        <v>-3</v>
      </c>
      <c r="AB98" s="18">
        <v>-5</v>
      </c>
      <c r="AC98" s="18">
        <v>-8</v>
      </c>
      <c r="AD98" s="10">
        <f t="shared" si="52"/>
        <v>-2.75</v>
      </c>
      <c r="AE98" s="10">
        <f t="shared" si="53"/>
        <v>1.5439975943726634</v>
      </c>
      <c r="AF98" s="18">
        <v>-2</v>
      </c>
      <c r="AG98" s="18">
        <v>-6</v>
      </c>
      <c r="AH98" s="18">
        <v>-5</v>
      </c>
      <c r="AI98" s="18">
        <v>-7</v>
      </c>
      <c r="AJ98" s="18">
        <v>1</v>
      </c>
      <c r="AK98" s="18">
        <v>-16</v>
      </c>
      <c r="AL98" s="18">
        <v>-8</v>
      </c>
      <c r="AM98" s="18">
        <v>-10</v>
      </c>
      <c r="AN98" s="11">
        <f t="shared" si="54"/>
        <v>-6.625</v>
      </c>
      <c r="AO98" s="11">
        <f t="shared" si="55"/>
        <v>1.8120381184889964</v>
      </c>
      <c r="AT98" s="11"/>
      <c r="AU98" s="11"/>
    </row>
    <row r="99" spans="1:47" x14ac:dyDescent="0.2">
      <c r="A99" s="13" t="s">
        <v>294</v>
      </c>
      <c r="B99" s="18">
        <v>-5</v>
      </c>
      <c r="C99" s="18">
        <v>-2</v>
      </c>
      <c r="D99" s="18">
        <v>-6</v>
      </c>
      <c r="E99" s="18">
        <v>-4</v>
      </c>
      <c r="F99" s="18">
        <v>-3</v>
      </c>
      <c r="G99" s="18">
        <v>-1</v>
      </c>
      <c r="H99" s="18">
        <v>-1</v>
      </c>
      <c r="I99" s="18">
        <v>4</v>
      </c>
      <c r="J99" s="10">
        <f t="shared" si="48"/>
        <v>-2.25</v>
      </c>
      <c r="K99" s="10">
        <f t="shared" si="49"/>
        <v>1.0978875820670997</v>
      </c>
      <c r="L99" s="18">
        <v>-24</v>
      </c>
      <c r="M99" s="18">
        <v>-14</v>
      </c>
      <c r="N99" s="18">
        <v>-3</v>
      </c>
      <c r="O99" s="18">
        <v>-8</v>
      </c>
      <c r="P99" s="18">
        <v>7</v>
      </c>
      <c r="Q99" s="18">
        <v>-18</v>
      </c>
      <c r="R99" s="18">
        <v>-13</v>
      </c>
      <c r="S99" s="18">
        <v>4</v>
      </c>
      <c r="T99" s="11">
        <f t="shared" si="50"/>
        <v>-8.625</v>
      </c>
      <c r="U99" s="11">
        <f t="shared" si="51"/>
        <v>3.7982021122781608</v>
      </c>
      <c r="V99" s="18">
        <v>-5</v>
      </c>
      <c r="W99" s="18">
        <v>-1</v>
      </c>
      <c r="X99" s="18">
        <v>4</v>
      </c>
      <c r="Y99" s="18">
        <v>-4</v>
      </c>
      <c r="Z99" s="18">
        <v>5</v>
      </c>
      <c r="AA99" s="18">
        <v>-5</v>
      </c>
      <c r="AB99" s="18">
        <v>-8</v>
      </c>
      <c r="AC99" s="18">
        <v>-7</v>
      </c>
      <c r="AD99" s="10">
        <f t="shared" si="52"/>
        <v>-2.625</v>
      </c>
      <c r="AE99" s="10">
        <f t="shared" si="53"/>
        <v>1.7210617570059976</v>
      </c>
      <c r="AF99" s="18">
        <v>-2</v>
      </c>
      <c r="AG99" s="18">
        <v>-8</v>
      </c>
      <c r="AH99" s="18">
        <v>-5</v>
      </c>
      <c r="AI99" s="18">
        <v>-6</v>
      </c>
      <c r="AJ99" s="18">
        <v>-2</v>
      </c>
      <c r="AK99" s="18">
        <v>-12</v>
      </c>
      <c r="AL99" s="18">
        <v>-8</v>
      </c>
      <c r="AM99" s="18">
        <v>-5</v>
      </c>
      <c r="AN99" s="11">
        <f t="shared" si="54"/>
        <v>-6</v>
      </c>
      <c r="AO99" s="11">
        <f t="shared" si="55"/>
        <v>1.1801936887041646</v>
      </c>
      <c r="AT99" s="11"/>
      <c r="AU99" s="11"/>
    </row>
    <row r="100" spans="1:47" x14ac:dyDescent="0.2">
      <c r="A100" s="13" t="s">
        <v>285</v>
      </c>
      <c r="B100" s="18">
        <v>-6</v>
      </c>
      <c r="C100" s="18">
        <v>-6</v>
      </c>
      <c r="D100" s="18">
        <v>-4</v>
      </c>
      <c r="E100" s="18">
        <v>-8</v>
      </c>
      <c r="F100" s="18">
        <v>-7</v>
      </c>
      <c r="G100" s="18">
        <v>-2</v>
      </c>
      <c r="H100" s="18">
        <v>0</v>
      </c>
      <c r="I100" s="18">
        <v>2</v>
      </c>
      <c r="J100" s="10">
        <f t="shared" si="48"/>
        <v>-3.875</v>
      </c>
      <c r="K100" s="10">
        <f t="shared" si="49"/>
        <v>1.2597831446040906</v>
      </c>
      <c r="L100" s="18">
        <v>-25</v>
      </c>
      <c r="M100" s="18">
        <v>-14</v>
      </c>
      <c r="N100" s="18">
        <v>-4</v>
      </c>
      <c r="O100" s="18">
        <v>-5</v>
      </c>
      <c r="P100" s="18">
        <v>5</v>
      </c>
      <c r="Q100" s="18">
        <v>-17</v>
      </c>
      <c r="R100" s="18">
        <v>-13</v>
      </c>
      <c r="S100" s="18">
        <v>3</v>
      </c>
      <c r="T100" s="11">
        <f t="shared" si="50"/>
        <v>-8.75</v>
      </c>
      <c r="U100" s="11">
        <f t="shared" si="51"/>
        <v>3.6388283043544978</v>
      </c>
      <c r="V100" s="18">
        <v>-5</v>
      </c>
      <c r="W100" s="18">
        <v>-1</v>
      </c>
      <c r="X100" s="18">
        <v>4</v>
      </c>
      <c r="Y100" s="18">
        <v>-6</v>
      </c>
      <c r="Z100" s="18">
        <v>9</v>
      </c>
      <c r="AA100" s="18">
        <v>-2</v>
      </c>
      <c r="AB100" s="18">
        <v>-7</v>
      </c>
      <c r="AC100" s="18">
        <v>-8</v>
      </c>
      <c r="AD100" s="10">
        <f t="shared" si="52"/>
        <v>-2</v>
      </c>
      <c r="AE100" s="10">
        <f t="shared" si="53"/>
        <v>2.0873770280289223</v>
      </c>
      <c r="AF100" s="18">
        <v>-3</v>
      </c>
      <c r="AG100" s="18">
        <v>-11</v>
      </c>
      <c r="AH100" s="18">
        <v>-6</v>
      </c>
      <c r="AI100" s="18">
        <v>-5</v>
      </c>
      <c r="AJ100" s="18">
        <v>-1</v>
      </c>
      <c r="AK100" s="18">
        <v>-12</v>
      </c>
      <c r="AL100" s="18">
        <v>-7</v>
      </c>
      <c r="AM100" s="18">
        <v>-6</v>
      </c>
      <c r="AN100" s="11">
        <f t="shared" si="54"/>
        <v>-6.375</v>
      </c>
      <c r="AO100" s="11">
        <f t="shared" si="55"/>
        <v>1.3084546501230263</v>
      </c>
      <c r="AT100" s="11"/>
      <c r="AU100" s="11"/>
    </row>
    <row r="101" spans="1:47" x14ac:dyDescent="0.2">
      <c r="A101" s="13" t="s">
        <v>295</v>
      </c>
      <c r="B101" s="18">
        <v>-4</v>
      </c>
      <c r="C101" s="18">
        <v>-6</v>
      </c>
      <c r="D101" s="18">
        <v>-5</v>
      </c>
      <c r="E101" s="18">
        <v>-12</v>
      </c>
      <c r="F101" s="18">
        <v>-3</v>
      </c>
      <c r="G101" s="18">
        <v>-7</v>
      </c>
      <c r="H101" s="18">
        <v>-1</v>
      </c>
      <c r="I101" s="18">
        <v>1</v>
      </c>
      <c r="J101" s="10">
        <f t="shared" si="48"/>
        <v>-4.625</v>
      </c>
      <c r="K101" s="10">
        <f t="shared" si="49"/>
        <v>1.4007332263598844</v>
      </c>
      <c r="L101" s="18">
        <v>-27</v>
      </c>
      <c r="M101" s="18">
        <v>-15</v>
      </c>
      <c r="N101" s="18">
        <v>-4</v>
      </c>
      <c r="O101" s="18">
        <v>-5</v>
      </c>
      <c r="P101" s="18">
        <v>5</v>
      </c>
      <c r="Q101" s="18">
        <v>-18</v>
      </c>
      <c r="R101" s="18">
        <v>-15</v>
      </c>
      <c r="S101" s="18">
        <v>5</v>
      </c>
      <c r="T101" s="11">
        <f t="shared" si="50"/>
        <v>-9.25</v>
      </c>
      <c r="U101" s="11">
        <f t="shared" si="51"/>
        <v>4.0300212689974009</v>
      </c>
      <c r="V101" s="18">
        <v>-10</v>
      </c>
      <c r="W101" s="18">
        <v>0</v>
      </c>
      <c r="X101" s="18">
        <v>2</v>
      </c>
      <c r="Y101" s="18">
        <v>-3</v>
      </c>
      <c r="Z101" s="18"/>
      <c r="AA101" s="18"/>
      <c r="AB101" s="18"/>
      <c r="AC101" s="18"/>
      <c r="AD101" s="10">
        <f t="shared" si="52"/>
        <v>-2.75</v>
      </c>
      <c r="AE101" s="10">
        <f t="shared" si="53"/>
        <v>2.6259918760981216</v>
      </c>
      <c r="AF101" s="18">
        <v>-4</v>
      </c>
      <c r="AG101" s="18">
        <v>-9</v>
      </c>
      <c r="AH101" s="18">
        <v>-6</v>
      </c>
      <c r="AI101" s="18">
        <v>-10</v>
      </c>
      <c r="AJ101" s="18"/>
      <c r="AK101" s="18"/>
      <c r="AL101" s="18"/>
      <c r="AM101" s="18"/>
      <c r="AN101" s="11">
        <f t="shared" si="54"/>
        <v>-7.25</v>
      </c>
      <c r="AO101" s="11">
        <f t="shared" si="55"/>
        <v>1.3768926368215255</v>
      </c>
      <c r="AT101" s="11"/>
      <c r="AU101" s="11"/>
    </row>
    <row r="102" spans="1:47" x14ac:dyDescent="0.2">
      <c r="A102" s="13" t="s">
        <v>296</v>
      </c>
      <c r="B102" s="18">
        <v>-6</v>
      </c>
      <c r="C102" s="18">
        <v>-4</v>
      </c>
      <c r="D102" s="18">
        <v>-6</v>
      </c>
      <c r="E102" s="18">
        <v>-7</v>
      </c>
      <c r="F102" s="18"/>
      <c r="G102" s="18"/>
      <c r="H102" s="18"/>
      <c r="I102" s="18"/>
      <c r="J102" s="10">
        <f t="shared" si="48"/>
        <v>-5.75</v>
      </c>
      <c r="K102" s="10">
        <f t="shared" si="49"/>
        <v>0.62915286960589578</v>
      </c>
      <c r="L102" s="18">
        <v>-27</v>
      </c>
      <c r="M102" s="18">
        <v>-15</v>
      </c>
      <c r="N102" s="18">
        <v>-3</v>
      </c>
      <c r="O102" s="18">
        <v>-10</v>
      </c>
      <c r="P102" s="18"/>
      <c r="Q102" s="18"/>
      <c r="R102" s="18"/>
      <c r="S102" s="18"/>
      <c r="T102" s="11">
        <f t="shared" si="50"/>
        <v>-13.75</v>
      </c>
      <c r="U102" s="11">
        <f t="shared" si="51"/>
        <v>5.0559371040391712</v>
      </c>
      <c r="V102" s="18">
        <v>-10</v>
      </c>
      <c r="W102" s="18">
        <v>3</v>
      </c>
      <c r="X102" s="18">
        <v>-1</v>
      </c>
      <c r="Y102" s="18">
        <v>1</v>
      </c>
      <c r="Z102" s="18"/>
      <c r="AA102" s="18"/>
      <c r="AB102" s="18"/>
      <c r="AC102" s="18"/>
      <c r="AD102" s="10">
        <f t="shared" si="52"/>
        <v>-1.75</v>
      </c>
      <c r="AE102" s="10">
        <f t="shared" si="53"/>
        <v>2.8686524130097508</v>
      </c>
      <c r="AF102" s="18">
        <v>-6</v>
      </c>
      <c r="AG102" s="18">
        <v>-7</v>
      </c>
      <c r="AH102" s="18">
        <v>-9</v>
      </c>
      <c r="AI102" s="18">
        <v>-18</v>
      </c>
      <c r="AJ102" s="18"/>
      <c r="AK102" s="18"/>
      <c r="AL102" s="18"/>
      <c r="AM102" s="18"/>
      <c r="AN102" s="11">
        <f t="shared" si="54"/>
        <v>-10</v>
      </c>
      <c r="AO102" s="11">
        <f t="shared" si="55"/>
        <v>2.7386127875258306</v>
      </c>
      <c r="AT102" s="11"/>
      <c r="AU102" s="11"/>
    </row>
    <row r="103" spans="1:47" x14ac:dyDescent="0.2">
      <c r="A103" s="13"/>
      <c r="B103" s="18"/>
      <c r="C103" s="18"/>
      <c r="D103" s="18"/>
      <c r="E103" s="18"/>
      <c r="F103" s="18"/>
      <c r="G103" s="18"/>
      <c r="H103" s="18"/>
      <c r="I103" s="18"/>
      <c r="L103" s="18"/>
      <c r="M103" s="18"/>
      <c r="N103" s="18"/>
      <c r="O103" s="18"/>
      <c r="P103" s="18"/>
      <c r="Q103" s="18"/>
      <c r="R103" s="18"/>
      <c r="S103" s="18"/>
      <c r="V103" s="18"/>
      <c r="W103" s="18"/>
      <c r="X103" s="18"/>
      <c r="Y103" s="18"/>
      <c r="Z103" s="18"/>
      <c r="AA103" s="18"/>
      <c r="AB103" s="18"/>
      <c r="AC103" s="18"/>
      <c r="AF103" s="18"/>
      <c r="AG103" s="18"/>
      <c r="AH103" s="18"/>
      <c r="AI103" s="18"/>
      <c r="AJ103" s="18"/>
      <c r="AK103" s="18"/>
      <c r="AL103" s="18"/>
      <c r="AM103" s="18"/>
      <c r="AT103" s="11"/>
      <c r="AU103" s="11"/>
    </row>
    <row r="104" spans="1:47" x14ac:dyDescent="0.2">
      <c r="A104" s="13" t="s">
        <v>297</v>
      </c>
      <c r="B104" s="18">
        <v>10</v>
      </c>
      <c r="C104" s="18">
        <v>8</v>
      </c>
      <c r="D104" s="18">
        <v>7</v>
      </c>
      <c r="E104" s="18">
        <v>-1</v>
      </c>
      <c r="F104" s="18">
        <v>-18</v>
      </c>
      <c r="G104" s="18">
        <v>-9</v>
      </c>
      <c r="H104" s="18">
        <v>3</v>
      </c>
      <c r="I104" s="18">
        <v>-1</v>
      </c>
      <c r="J104" s="10">
        <f>AVERAGE(B104:I104)</f>
        <v>-0.125</v>
      </c>
      <c r="K104" s="10">
        <f>STDEV(B104:I104)/SQRT(COUNT(B104:I104))</f>
        <v>3.3511058942214453</v>
      </c>
      <c r="L104" s="18">
        <v>-9</v>
      </c>
      <c r="M104" s="18">
        <v>1</v>
      </c>
      <c r="N104" s="18">
        <v>-9</v>
      </c>
      <c r="O104" s="18">
        <v>9</v>
      </c>
      <c r="P104" s="18">
        <v>4</v>
      </c>
      <c r="Q104" s="18">
        <v>1</v>
      </c>
      <c r="R104" s="18">
        <v>-12</v>
      </c>
      <c r="S104" s="18">
        <v>0</v>
      </c>
      <c r="T104" s="11">
        <f>AVERAGE(L104:S104)</f>
        <v>-1.875</v>
      </c>
      <c r="U104" s="11">
        <f>STDEV(L104:S104)/SQRT(COUNT(L104:S104))</f>
        <v>2.5942071456006968</v>
      </c>
      <c r="V104" s="18">
        <v>-6</v>
      </c>
      <c r="W104" s="18">
        <v>0</v>
      </c>
      <c r="X104" s="18">
        <v>-1</v>
      </c>
      <c r="Y104" s="18">
        <v>0</v>
      </c>
      <c r="Z104" s="18">
        <v>5</v>
      </c>
      <c r="AA104" s="18">
        <v>3</v>
      </c>
      <c r="AB104" s="18">
        <v>-3</v>
      </c>
      <c r="AC104" s="18">
        <v>2</v>
      </c>
      <c r="AD104" s="10">
        <f>AVERAGE(V104:AC104)</f>
        <v>0</v>
      </c>
      <c r="AE104" s="10">
        <f>STDEV(V104:AC104)/SQRT(COUNT(V104:AC104))</f>
        <v>1.2247448713915889</v>
      </c>
      <c r="AF104" s="18">
        <v>2</v>
      </c>
      <c r="AG104" s="18">
        <v>-3</v>
      </c>
      <c r="AH104" s="18">
        <v>-11</v>
      </c>
      <c r="AI104" s="18">
        <v>-3</v>
      </c>
      <c r="AJ104" s="18">
        <v>13</v>
      </c>
      <c r="AK104" s="18">
        <v>4</v>
      </c>
      <c r="AL104" s="18">
        <v>-3</v>
      </c>
      <c r="AM104" s="18">
        <v>1</v>
      </c>
      <c r="AN104" s="11">
        <f>AVERAGE(AF104:AM104)</f>
        <v>0</v>
      </c>
      <c r="AO104" s="11">
        <f>STDEV(AF104:AM104)/SQRT(COUNT(AF104:AM104))</f>
        <v>2.4567690745599768</v>
      </c>
      <c r="AT104" s="11"/>
      <c r="AU104" s="11"/>
    </row>
    <row r="105" spans="1:47" x14ac:dyDescent="0.2">
      <c r="A105" s="13" t="s">
        <v>321</v>
      </c>
      <c r="B105" s="18">
        <v>12</v>
      </c>
      <c r="C105" s="18">
        <v>12</v>
      </c>
      <c r="D105" s="18">
        <v>16</v>
      </c>
      <c r="E105" s="18">
        <v>4</v>
      </c>
      <c r="F105" s="18">
        <v>-25</v>
      </c>
      <c r="G105" s="18">
        <v>-7</v>
      </c>
      <c r="H105" s="18">
        <v>4</v>
      </c>
      <c r="I105" s="18">
        <v>-3</v>
      </c>
      <c r="J105" s="10">
        <f t="shared" ref="J105:J115" si="56">AVERAGE(B105:I105)</f>
        <v>1.625</v>
      </c>
      <c r="K105" s="10">
        <f t="shared" ref="K105:K115" si="57">STDEV(B105:I105)/SQRT(COUNT(B105:I105))</f>
        <v>4.7015859786125063</v>
      </c>
      <c r="L105" s="18">
        <v>-11</v>
      </c>
      <c r="M105" s="18">
        <v>2</v>
      </c>
      <c r="N105" s="18">
        <v>-7</v>
      </c>
      <c r="O105" s="18">
        <v>8</v>
      </c>
      <c r="P105" s="18">
        <v>4</v>
      </c>
      <c r="Q105" s="18">
        <v>0</v>
      </c>
      <c r="R105" s="18">
        <v>-14</v>
      </c>
      <c r="S105" s="18">
        <v>2</v>
      </c>
      <c r="T105" s="11">
        <f t="shared" ref="T105:T115" si="58">AVERAGE(L105:S105)</f>
        <v>-2</v>
      </c>
      <c r="U105" s="11">
        <f t="shared" ref="U105:U115" si="59">STDEV(L105:S105)/SQRT(COUNT(L105:S105))</f>
        <v>2.7451255500822334</v>
      </c>
      <c r="V105" s="18">
        <v>-14</v>
      </c>
      <c r="W105" s="18">
        <v>-2</v>
      </c>
      <c r="X105" s="18">
        <v>2</v>
      </c>
      <c r="Y105" s="18">
        <v>-2</v>
      </c>
      <c r="Z105" s="18">
        <v>8</v>
      </c>
      <c r="AA105" s="18">
        <v>5</v>
      </c>
      <c r="AB105" s="18">
        <v>1</v>
      </c>
      <c r="AC105" s="18">
        <v>12</v>
      </c>
      <c r="AD105" s="10">
        <f t="shared" ref="AD105:AD115" si="60">AVERAGE(V105:AC105)</f>
        <v>1.25</v>
      </c>
      <c r="AE105" s="10">
        <f t="shared" ref="AE105:AE115" si="61">STDEV(V105:AC105)/SQRT(COUNT(V105:AC105))</f>
        <v>2.7694120056688667</v>
      </c>
      <c r="AF105" s="18">
        <v>5</v>
      </c>
      <c r="AG105" s="18">
        <v>-2</v>
      </c>
      <c r="AH105" s="18">
        <v>-12</v>
      </c>
      <c r="AI105" s="18">
        <v>-2</v>
      </c>
      <c r="AJ105" s="18">
        <v>17</v>
      </c>
      <c r="AK105" s="18">
        <v>8</v>
      </c>
      <c r="AL105" s="18">
        <v>4</v>
      </c>
      <c r="AM105" s="18">
        <v>11</v>
      </c>
      <c r="AN105" s="11">
        <f t="shared" ref="AN105:AN115" si="62">AVERAGE(AF105:AM105)</f>
        <v>3.625</v>
      </c>
      <c r="AO105" s="11">
        <f t="shared" ref="AO105:AO115" si="63">STDEV(AF105:AM105)/SQRT(COUNT(AF105:AM105))</f>
        <v>3.1675672278354474</v>
      </c>
      <c r="AT105" s="11"/>
      <c r="AU105" s="11"/>
    </row>
    <row r="106" spans="1:47" x14ac:dyDescent="0.2">
      <c r="A106" s="13" t="s">
        <v>298</v>
      </c>
      <c r="B106" s="18">
        <v>9</v>
      </c>
      <c r="C106" s="18">
        <v>13</v>
      </c>
      <c r="D106" s="18">
        <v>16</v>
      </c>
      <c r="E106" s="18">
        <v>3</v>
      </c>
      <c r="F106" s="18">
        <v>-18</v>
      </c>
      <c r="G106" s="18">
        <v>-16</v>
      </c>
      <c r="H106" s="18">
        <v>3</v>
      </c>
      <c r="I106" s="18">
        <v>-5</v>
      </c>
      <c r="J106" s="10">
        <f t="shared" si="56"/>
        <v>0.625</v>
      </c>
      <c r="K106" s="10">
        <f t="shared" si="57"/>
        <v>4.4838499879328824</v>
      </c>
      <c r="L106" s="18">
        <v>-7</v>
      </c>
      <c r="M106" s="18">
        <v>1</v>
      </c>
      <c r="N106" s="18">
        <v>-9</v>
      </c>
      <c r="O106" s="18">
        <v>9</v>
      </c>
      <c r="P106" s="18">
        <v>5</v>
      </c>
      <c r="Q106" s="18">
        <v>0</v>
      </c>
      <c r="R106" s="18">
        <v>-13</v>
      </c>
      <c r="S106" s="18">
        <v>2</v>
      </c>
      <c r="T106" s="11">
        <f t="shared" si="58"/>
        <v>-1.5</v>
      </c>
      <c r="U106" s="11">
        <f t="shared" si="59"/>
        <v>2.6457513110645903</v>
      </c>
      <c r="V106" s="18">
        <v>-14</v>
      </c>
      <c r="W106" s="18">
        <v>-2</v>
      </c>
      <c r="X106" s="18">
        <v>-1</v>
      </c>
      <c r="Y106" s="18">
        <v>-4</v>
      </c>
      <c r="Z106" s="18">
        <v>7</v>
      </c>
      <c r="AA106" s="18">
        <v>4</v>
      </c>
      <c r="AB106" s="18">
        <v>0</v>
      </c>
      <c r="AC106" s="18">
        <v>5</v>
      </c>
      <c r="AD106" s="10">
        <f t="shared" si="60"/>
        <v>-0.625</v>
      </c>
      <c r="AE106" s="10">
        <f t="shared" si="61"/>
        <v>2.3294504256829089</v>
      </c>
      <c r="AF106" s="18">
        <v>5</v>
      </c>
      <c r="AG106" s="18">
        <v>-3</v>
      </c>
      <c r="AH106" s="18">
        <v>-12</v>
      </c>
      <c r="AI106" s="18">
        <v>1</v>
      </c>
      <c r="AJ106" s="18">
        <v>15</v>
      </c>
      <c r="AK106" s="18">
        <v>11</v>
      </c>
      <c r="AL106" s="18">
        <v>2</v>
      </c>
      <c r="AM106" s="18">
        <v>10</v>
      </c>
      <c r="AN106" s="11">
        <f t="shared" si="62"/>
        <v>3.625</v>
      </c>
      <c r="AO106" s="11">
        <f t="shared" si="63"/>
        <v>3.0585798525272661</v>
      </c>
      <c r="AT106" s="11"/>
      <c r="AU106" s="11"/>
    </row>
    <row r="107" spans="1:47" x14ac:dyDescent="0.2">
      <c r="A107" s="13" t="s">
        <v>299</v>
      </c>
      <c r="B107" s="18">
        <v>10</v>
      </c>
      <c r="C107" s="18">
        <v>9</v>
      </c>
      <c r="D107" s="18">
        <v>2</v>
      </c>
      <c r="E107" s="18">
        <v>2</v>
      </c>
      <c r="F107" s="18">
        <v>-20</v>
      </c>
      <c r="G107" s="18">
        <v>-10</v>
      </c>
      <c r="H107" s="18">
        <v>4</v>
      </c>
      <c r="I107" s="18">
        <v>-5</v>
      </c>
      <c r="J107" s="10">
        <f t="shared" si="56"/>
        <v>-1</v>
      </c>
      <c r="K107" s="10">
        <f t="shared" si="57"/>
        <v>3.5906624935876588</v>
      </c>
      <c r="L107" s="18">
        <v>2</v>
      </c>
      <c r="M107" s="18">
        <v>-1</v>
      </c>
      <c r="N107" s="18">
        <v>-9</v>
      </c>
      <c r="O107" s="18">
        <v>11</v>
      </c>
      <c r="P107" s="18">
        <v>3</v>
      </c>
      <c r="Q107" s="18">
        <v>0</v>
      </c>
      <c r="R107" s="18">
        <v>-15</v>
      </c>
      <c r="S107" s="18">
        <v>1</v>
      </c>
      <c r="T107" s="11">
        <f t="shared" si="58"/>
        <v>-1</v>
      </c>
      <c r="U107" s="11">
        <f t="shared" si="59"/>
        <v>2.7838821814150108</v>
      </c>
      <c r="V107" s="18">
        <v>-13</v>
      </c>
      <c r="W107" s="18">
        <v>0</v>
      </c>
      <c r="X107" s="18">
        <v>-5</v>
      </c>
      <c r="Y107" s="18">
        <v>-3</v>
      </c>
      <c r="Z107" s="18">
        <v>5</v>
      </c>
      <c r="AA107" s="18">
        <v>1</v>
      </c>
      <c r="AB107" s="18">
        <v>-9</v>
      </c>
      <c r="AC107" s="18">
        <v>-1</v>
      </c>
      <c r="AD107" s="10">
        <f t="shared" si="60"/>
        <v>-3.125</v>
      </c>
      <c r="AE107" s="10">
        <f t="shared" si="61"/>
        <v>2.0392356761436732</v>
      </c>
      <c r="AF107" s="18">
        <v>3</v>
      </c>
      <c r="AG107" s="18">
        <v>-3</v>
      </c>
      <c r="AH107" s="18">
        <v>-11</v>
      </c>
      <c r="AI107" s="18">
        <v>-1</v>
      </c>
      <c r="AJ107" s="18">
        <v>15</v>
      </c>
      <c r="AK107" s="18">
        <v>7</v>
      </c>
      <c r="AL107" s="18">
        <v>-1</v>
      </c>
      <c r="AM107" s="18">
        <v>8</v>
      </c>
      <c r="AN107" s="11">
        <f t="shared" si="62"/>
        <v>2.125</v>
      </c>
      <c r="AO107" s="11">
        <f t="shared" si="63"/>
        <v>2.8122023652036749</v>
      </c>
      <c r="AT107" s="11"/>
      <c r="AU107" s="11"/>
    </row>
    <row r="108" spans="1:47" x14ac:dyDescent="0.2">
      <c r="A108" s="13" t="s">
        <v>300</v>
      </c>
      <c r="B108" s="18">
        <v>2</v>
      </c>
      <c r="C108" s="18">
        <v>3</v>
      </c>
      <c r="D108" s="18">
        <v>9</v>
      </c>
      <c r="E108" s="18">
        <v>2</v>
      </c>
      <c r="F108" s="18">
        <v>-20</v>
      </c>
      <c r="G108" s="18">
        <v>-18</v>
      </c>
      <c r="H108" s="18">
        <v>2</v>
      </c>
      <c r="I108" s="18">
        <v>-7</v>
      </c>
      <c r="J108" s="10">
        <f t="shared" si="56"/>
        <v>-3.375</v>
      </c>
      <c r="K108" s="10">
        <f t="shared" si="57"/>
        <v>3.7413590922474755</v>
      </c>
      <c r="L108" s="18">
        <v>-8</v>
      </c>
      <c r="M108" s="18">
        <v>0</v>
      </c>
      <c r="N108" s="18">
        <v>-10</v>
      </c>
      <c r="O108" s="18">
        <v>7</v>
      </c>
      <c r="P108" s="18">
        <v>1</v>
      </c>
      <c r="Q108" s="18">
        <v>-2</v>
      </c>
      <c r="R108" s="18">
        <v>-16</v>
      </c>
      <c r="S108" s="18">
        <v>-2</v>
      </c>
      <c r="T108" s="11">
        <f t="shared" si="58"/>
        <v>-3.75</v>
      </c>
      <c r="U108" s="11">
        <f t="shared" si="59"/>
        <v>2.5547574668225774</v>
      </c>
      <c r="V108" s="18">
        <v>-20</v>
      </c>
      <c r="W108" s="18">
        <v>-5</v>
      </c>
      <c r="X108" s="18">
        <v>-9</v>
      </c>
      <c r="Y108" s="18">
        <v>-3</v>
      </c>
      <c r="Z108" s="18">
        <v>1</v>
      </c>
      <c r="AA108" s="18">
        <v>1</v>
      </c>
      <c r="AB108" s="18">
        <v>-8</v>
      </c>
      <c r="AC108" s="18">
        <v>0</v>
      </c>
      <c r="AD108" s="10">
        <f t="shared" si="60"/>
        <v>-5.375</v>
      </c>
      <c r="AE108" s="10">
        <f t="shared" si="61"/>
        <v>2.4995535315617579</v>
      </c>
      <c r="AF108" s="18">
        <v>-2</v>
      </c>
      <c r="AG108" s="18">
        <v>-8</v>
      </c>
      <c r="AH108" s="18">
        <v>-14</v>
      </c>
      <c r="AI108" s="18">
        <v>-11</v>
      </c>
      <c r="AJ108" s="18">
        <v>15</v>
      </c>
      <c r="AK108" s="18">
        <v>8</v>
      </c>
      <c r="AL108" s="18">
        <v>1</v>
      </c>
      <c r="AM108" s="18">
        <v>8</v>
      </c>
      <c r="AN108" s="11">
        <f t="shared" si="62"/>
        <v>-0.375</v>
      </c>
      <c r="AO108" s="11">
        <f t="shared" si="63"/>
        <v>3.6299227658056701</v>
      </c>
      <c r="AT108" s="11"/>
      <c r="AU108" s="11"/>
    </row>
    <row r="109" spans="1:47" x14ac:dyDescent="0.2">
      <c r="A109" s="13" t="s">
        <v>301</v>
      </c>
      <c r="B109" s="18">
        <v>8</v>
      </c>
      <c r="C109" s="18">
        <v>2</v>
      </c>
      <c r="D109" s="18">
        <v>11</v>
      </c>
      <c r="E109" s="18">
        <v>0</v>
      </c>
      <c r="F109" s="18">
        <v>-20</v>
      </c>
      <c r="G109" s="18">
        <v>-19</v>
      </c>
      <c r="H109" s="18">
        <v>2</v>
      </c>
      <c r="I109" s="18">
        <v>-7</v>
      </c>
      <c r="J109" s="10">
        <f t="shared" si="56"/>
        <v>-2.875</v>
      </c>
      <c r="K109" s="10">
        <f t="shared" si="57"/>
        <v>4.0902213527247779</v>
      </c>
      <c r="L109" s="18">
        <v>-8</v>
      </c>
      <c r="M109" s="18">
        <v>-3</v>
      </c>
      <c r="N109" s="18">
        <v>-11</v>
      </c>
      <c r="O109" s="18">
        <v>-2</v>
      </c>
      <c r="P109" s="18">
        <v>1</v>
      </c>
      <c r="Q109" s="18">
        <v>-4</v>
      </c>
      <c r="R109" s="18">
        <v>-18</v>
      </c>
      <c r="S109" s="18">
        <v>-3</v>
      </c>
      <c r="T109" s="11">
        <f t="shared" si="58"/>
        <v>-6</v>
      </c>
      <c r="U109" s="11">
        <f t="shared" si="59"/>
        <v>2.1547290184283368</v>
      </c>
      <c r="V109" s="18">
        <v>-24</v>
      </c>
      <c r="W109" s="18">
        <v>-7</v>
      </c>
      <c r="X109" s="18">
        <v>-13</v>
      </c>
      <c r="Y109" s="18">
        <v>-4</v>
      </c>
      <c r="Z109" s="18">
        <v>5</v>
      </c>
      <c r="AA109" s="18">
        <v>-2</v>
      </c>
      <c r="AB109" s="18">
        <v>-13</v>
      </c>
      <c r="AC109" s="18">
        <v>-1</v>
      </c>
      <c r="AD109" s="10">
        <f t="shared" si="60"/>
        <v>-7.375</v>
      </c>
      <c r="AE109" s="10">
        <f t="shared" si="61"/>
        <v>3.2012134975885096</v>
      </c>
      <c r="AF109" s="18">
        <v>-3</v>
      </c>
      <c r="AG109" s="18">
        <v>-8</v>
      </c>
      <c r="AH109" s="18">
        <v>-17</v>
      </c>
      <c r="AI109" s="18">
        <v>-11</v>
      </c>
      <c r="AJ109" s="18">
        <v>13</v>
      </c>
      <c r="AK109" s="18">
        <v>5</v>
      </c>
      <c r="AL109" s="18">
        <v>-3</v>
      </c>
      <c r="AM109" s="18">
        <v>6</v>
      </c>
      <c r="AN109" s="11">
        <f t="shared" si="62"/>
        <v>-2.25</v>
      </c>
      <c r="AO109" s="11">
        <f t="shared" si="63"/>
        <v>3.488501520301067</v>
      </c>
      <c r="AT109" s="11"/>
      <c r="AU109" s="11"/>
    </row>
    <row r="110" spans="1:47" x14ac:dyDescent="0.2">
      <c r="A110" s="13" t="s">
        <v>302</v>
      </c>
      <c r="B110" s="18">
        <v>11</v>
      </c>
      <c r="C110" s="18">
        <v>2</v>
      </c>
      <c r="D110" s="18">
        <v>5</v>
      </c>
      <c r="E110" s="18">
        <v>1</v>
      </c>
      <c r="F110" s="18">
        <v>-22</v>
      </c>
      <c r="G110" s="18">
        <v>-15</v>
      </c>
      <c r="H110" s="18">
        <v>1</v>
      </c>
      <c r="I110" s="18">
        <v>-5</v>
      </c>
      <c r="J110" s="10">
        <f t="shared" si="56"/>
        <v>-2.75</v>
      </c>
      <c r="K110" s="10">
        <f t="shared" si="57"/>
        <v>3.8394102969820021</v>
      </c>
      <c r="L110" s="18">
        <v>3</v>
      </c>
      <c r="M110" s="18">
        <v>1</v>
      </c>
      <c r="N110" s="18">
        <v>-10</v>
      </c>
      <c r="O110" s="18">
        <v>-1</v>
      </c>
      <c r="P110" s="18">
        <v>0</v>
      </c>
      <c r="Q110" s="18">
        <v>-9</v>
      </c>
      <c r="R110" s="18">
        <v>-18</v>
      </c>
      <c r="S110" s="18">
        <v>0</v>
      </c>
      <c r="T110" s="11">
        <f t="shared" si="58"/>
        <v>-4.25</v>
      </c>
      <c r="U110" s="11">
        <f t="shared" si="59"/>
        <v>2.5756413903003987</v>
      </c>
      <c r="V110" s="18">
        <v>-25</v>
      </c>
      <c r="W110" s="18">
        <v>-9</v>
      </c>
      <c r="X110" s="18">
        <v>-12</v>
      </c>
      <c r="Y110" s="18">
        <v>-6</v>
      </c>
      <c r="Z110" s="18">
        <v>10</v>
      </c>
      <c r="AA110" s="18">
        <v>-1</v>
      </c>
      <c r="AB110" s="18">
        <v>-11</v>
      </c>
      <c r="AC110" s="18">
        <v>-3</v>
      </c>
      <c r="AD110" s="10">
        <f t="shared" si="60"/>
        <v>-7.125</v>
      </c>
      <c r="AE110" s="10">
        <f t="shared" si="61"/>
        <v>3.5628915824890641</v>
      </c>
      <c r="AF110" s="18">
        <v>-2</v>
      </c>
      <c r="AG110" s="18">
        <v>-9</v>
      </c>
      <c r="AH110" s="18">
        <v>-18</v>
      </c>
      <c r="AI110" s="18">
        <v>-10</v>
      </c>
      <c r="AJ110" s="18">
        <v>15</v>
      </c>
      <c r="AK110" s="18">
        <v>5</v>
      </c>
      <c r="AL110" s="18">
        <v>-2</v>
      </c>
      <c r="AM110" s="18">
        <v>7</v>
      </c>
      <c r="AN110" s="11">
        <f t="shared" si="62"/>
        <v>-1.75</v>
      </c>
      <c r="AO110" s="11">
        <f t="shared" si="63"/>
        <v>3.75</v>
      </c>
      <c r="AT110" s="11"/>
      <c r="AU110" s="11"/>
    </row>
    <row r="111" spans="1:47" x14ac:dyDescent="0.2">
      <c r="A111" s="13" t="s">
        <v>303</v>
      </c>
      <c r="B111" s="18">
        <v>8</v>
      </c>
      <c r="C111" s="18">
        <v>3</v>
      </c>
      <c r="D111" s="18">
        <v>4</v>
      </c>
      <c r="E111" s="18">
        <v>-3</v>
      </c>
      <c r="F111" s="18">
        <v>-20</v>
      </c>
      <c r="G111" s="18">
        <v>-16</v>
      </c>
      <c r="H111" s="18">
        <v>3</v>
      </c>
      <c r="I111" s="18">
        <v>-7</v>
      </c>
      <c r="J111" s="10">
        <f t="shared" si="56"/>
        <v>-3.5</v>
      </c>
      <c r="K111" s="10">
        <f t="shared" si="57"/>
        <v>3.5707142142714248</v>
      </c>
      <c r="L111" s="18">
        <v>-3</v>
      </c>
      <c r="M111" s="18">
        <v>0</v>
      </c>
      <c r="N111" s="18">
        <v>-8</v>
      </c>
      <c r="O111" s="18">
        <v>1</v>
      </c>
      <c r="P111" s="18">
        <v>1</v>
      </c>
      <c r="Q111" s="18">
        <v>-4</v>
      </c>
      <c r="R111" s="18">
        <v>-18</v>
      </c>
      <c r="S111" s="18">
        <v>1</v>
      </c>
      <c r="T111" s="11">
        <f t="shared" si="58"/>
        <v>-3.75</v>
      </c>
      <c r="U111" s="11">
        <f t="shared" si="59"/>
        <v>2.3280126411046087</v>
      </c>
      <c r="V111" s="18">
        <v>-22</v>
      </c>
      <c r="W111" s="18">
        <v>-8</v>
      </c>
      <c r="X111" s="18">
        <v>-12</v>
      </c>
      <c r="Y111" s="18">
        <v>-4</v>
      </c>
      <c r="Z111" s="18">
        <v>1</v>
      </c>
      <c r="AA111" s="18">
        <v>-4</v>
      </c>
      <c r="AB111" s="18">
        <v>-22</v>
      </c>
      <c r="AC111" s="18">
        <v>-8</v>
      </c>
      <c r="AD111" s="10">
        <f t="shared" si="60"/>
        <v>-9.875</v>
      </c>
      <c r="AE111" s="10">
        <f t="shared" si="61"/>
        <v>2.9667051228112111</v>
      </c>
      <c r="AF111" s="18">
        <v>-1</v>
      </c>
      <c r="AG111" s="18">
        <v>-7</v>
      </c>
      <c r="AH111" s="18">
        <v>-16</v>
      </c>
      <c r="AI111" s="18">
        <v>-10</v>
      </c>
      <c r="AJ111" s="18">
        <v>5</v>
      </c>
      <c r="AK111" s="18">
        <v>2</v>
      </c>
      <c r="AL111" s="18">
        <v>-7</v>
      </c>
      <c r="AM111" s="18">
        <v>1</v>
      </c>
      <c r="AN111" s="11">
        <f t="shared" si="62"/>
        <v>-4.125</v>
      </c>
      <c r="AO111" s="11">
        <f t="shared" si="63"/>
        <v>2.4959789090226132</v>
      </c>
      <c r="AT111" s="11"/>
      <c r="AU111" s="11"/>
    </row>
    <row r="112" spans="1:47" x14ac:dyDescent="0.2">
      <c r="A112" s="13" t="s">
        <v>304</v>
      </c>
      <c r="B112" s="18">
        <v>9</v>
      </c>
      <c r="C112" s="18">
        <v>3</v>
      </c>
      <c r="D112" s="18">
        <v>-6</v>
      </c>
      <c r="E112" s="18">
        <v>0</v>
      </c>
      <c r="F112" s="18">
        <v>-21</v>
      </c>
      <c r="G112" s="18">
        <v>-17</v>
      </c>
      <c r="H112" s="18">
        <v>2</v>
      </c>
      <c r="I112" s="18">
        <v>-6</v>
      </c>
      <c r="J112" s="10">
        <f t="shared" si="56"/>
        <v>-4.5</v>
      </c>
      <c r="K112" s="10">
        <f t="shared" si="57"/>
        <v>3.6203788278497675</v>
      </c>
      <c r="L112" s="18">
        <v>-2</v>
      </c>
      <c r="M112" s="18">
        <v>2</v>
      </c>
      <c r="N112" s="18">
        <v>-10</v>
      </c>
      <c r="O112" s="18">
        <v>-4</v>
      </c>
      <c r="P112" s="18">
        <v>2</v>
      </c>
      <c r="Q112" s="18">
        <v>-8</v>
      </c>
      <c r="R112" s="18">
        <v>-18</v>
      </c>
      <c r="S112" s="18">
        <v>-2</v>
      </c>
      <c r="T112" s="11">
        <f t="shared" si="58"/>
        <v>-5</v>
      </c>
      <c r="U112" s="11">
        <f t="shared" si="59"/>
        <v>2.3904572186687871</v>
      </c>
      <c r="V112" s="18">
        <v>-21</v>
      </c>
      <c r="W112" s="18">
        <v>-8</v>
      </c>
      <c r="X112" s="18">
        <v>-9</v>
      </c>
      <c r="Y112" s="18">
        <v>-3</v>
      </c>
      <c r="Z112" s="18">
        <v>-10</v>
      </c>
      <c r="AA112" s="18">
        <v>-13</v>
      </c>
      <c r="AB112" s="18">
        <v>-34</v>
      </c>
      <c r="AC112" s="18">
        <v>-18</v>
      </c>
      <c r="AD112" s="10">
        <f t="shared" si="60"/>
        <v>-14.5</v>
      </c>
      <c r="AE112" s="10">
        <f t="shared" si="61"/>
        <v>3.4382304418739253</v>
      </c>
      <c r="AF112" s="18">
        <v>-1</v>
      </c>
      <c r="AG112" s="18">
        <v>-8</v>
      </c>
      <c r="AH112" s="18">
        <v>-17</v>
      </c>
      <c r="AI112" s="18">
        <v>-8</v>
      </c>
      <c r="AJ112" s="18">
        <v>2</v>
      </c>
      <c r="AK112" s="18">
        <v>-3</v>
      </c>
      <c r="AL112" s="18">
        <v>-11</v>
      </c>
      <c r="AM112" s="18">
        <v>-7</v>
      </c>
      <c r="AN112" s="11">
        <f t="shared" si="62"/>
        <v>-6.625</v>
      </c>
      <c r="AO112" s="11">
        <f t="shared" si="63"/>
        <v>2.112357349367898</v>
      </c>
      <c r="AT112" s="11"/>
      <c r="AU112" s="11"/>
    </row>
    <row r="113" spans="1:47" x14ac:dyDescent="0.2">
      <c r="A113" s="13" t="s">
        <v>305</v>
      </c>
      <c r="B113" s="18">
        <v>6</v>
      </c>
      <c r="C113" s="18">
        <v>2</v>
      </c>
      <c r="D113" s="18">
        <v>-6</v>
      </c>
      <c r="E113" s="18">
        <v>0</v>
      </c>
      <c r="F113" s="18">
        <v>-25</v>
      </c>
      <c r="G113" s="18">
        <v>-15</v>
      </c>
      <c r="H113" s="18">
        <v>1</v>
      </c>
      <c r="I113" s="18">
        <v>-2</v>
      </c>
      <c r="J113" s="10">
        <f t="shared" si="56"/>
        <v>-4.875</v>
      </c>
      <c r="K113" s="10">
        <f t="shared" si="57"/>
        <v>3.6372944222712729</v>
      </c>
      <c r="L113" s="18">
        <v>12</v>
      </c>
      <c r="M113" s="18">
        <v>6</v>
      </c>
      <c r="N113" s="18">
        <v>-9</v>
      </c>
      <c r="O113" s="18">
        <v>-4</v>
      </c>
      <c r="P113" s="18">
        <v>1</v>
      </c>
      <c r="Q113" s="18">
        <v>-16</v>
      </c>
      <c r="R113" s="18">
        <v>-18</v>
      </c>
      <c r="S113" s="18">
        <v>-3</v>
      </c>
      <c r="T113" s="11">
        <f t="shared" si="58"/>
        <v>-3.875</v>
      </c>
      <c r="U113" s="11">
        <f t="shared" si="59"/>
        <v>3.6519930957531357</v>
      </c>
      <c r="V113" s="18">
        <v>-21</v>
      </c>
      <c r="W113" s="18">
        <v>-8</v>
      </c>
      <c r="X113" s="18">
        <v>-10</v>
      </c>
      <c r="Y113" s="18">
        <v>-2</v>
      </c>
      <c r="Z113" s="18">
        <v>-13</v>
      </c>
      <c r="AA113" s="18">
        <v>-8</v>
      </c>
      <c r="AB113" s="18">
        <v>-26</v>
      </c>
      <c r="AC113" s="18">
        <v>-14</v>
      </c>
      <c r="AD113" s="10">
        <f t="shared" si="60"/>
        <v>-12.75</v>
      </c>
      <c r="AE113" s="10">
        <f t="shared" si="61"/>
        <v>2.7173385088038939</v>
      </c>
      <c r="AF113" s="18">
        <v>0</v>
      </c>
      <c r="AG113" s="18">
        <v>-8</v>
      </c>
      <c r="AH113" s="18">
        <v>-16</v>
      </c>
      <c r="AI113" s="18">
        <v>-8</v>
      </c>
      <c r="AJ113" s="18">
        <v>-2</v>
      </c>
      <c r="AK113" s="18">
        <v>-1</v>
      </c>
      <c r="AL113" s="18">
        <v>-10</v>
      </c>
      <c r="AM113" s="18">
        <v>-7</v>
      </c>
      <c r="AN113" s="11">
        <f t="shared" si="62"/>
        <v>-6.5</v>
      </c>
      <c r="AO113" s="11">
        <f t="shared" si="63"/>
        <v>1.8898223650461359</v>
      </c>
      <c r="AT113" s="11"/>
      <c r="AU113" s="11"/>
    </row>
    <row r="114" spans="1:47" x14ac:dyDescent="0.2">
      <c r="A114" s="13" t="s">
        <v>306</v>
      </c>
      <c r="B114" s="18">
        <v>2</v>
      </c>
      <c r="C114" s="18">
        <v>0</v>
      </c>
      <c r="D114" s="18">
        <v>6</v>
      </c>
      <c r="E114" s="18">
        <v>1</v>
      </c>
      <c r="F114" s="18">
        <v>-23</v>
      </c>
      <c r="G114" s="18">
        <v>-14</v>
      </c>
      <c r="H114" s="18">
        <v>3</v>
      </c>
      <c r="I114" s="18">
        <v>-6</v>
      </c>
      <c r="J114" s="10">
        <f t="shared" si="56"/>
        <v>-3.875</v>
      </c>
      <c r="K114" s="10">
        <f t="shared" si="57"/>
        <v>3.5124142084083094</v>
      </c>
      <c r="L114" s="18">
        <v>-5</v>
      </c>
      <c r="M114" s="18">
        <v>6</v>
      </c>
      <c r="N114" s="18">
        <v>-10</v>
      </c>
      <c r="O114" s="18">
        <v>-3</v>
      </c>
      <c r="P114" s="18">
        <v>3</v>
      </c>
      <c r="Q114" s="18">
        <v>-14</v>
      </c>
      <c r="R114" s="18">
        <v>-16</v>
      </c>
      <c r="S114" s="18">
        <v>-2</v>
      </c>
      <c r="T114" s="11">
        <f t="shared" si="58"/>
        <v>-5.125</v>
      </c>
      <c r="U114" s="11">
        <f t="shared" si="59"/>
        <v>2.7544606679763226</v>
      </c>
      <c r="V114" s="18">
        <v>-24</v>
      </c>
      <c r="W114" s="18">
        <v>-8</v>
      </c>
      <c r="X114" s="18">
        <v>-12</v>
      </c>
      <c r="Y114" s="18">
        <v>-4</v>
      </c>
      <c r="Z114" s="18">
        <v>-3</v>
      </c>
      <c r="AA114" s="18">
        <v>-4</v>
      </c>
      <c r="AB114" s="18">
        <v>-26</v>
      </c>
      <c r="AC114" s="18">
        <v>-9</v>
      </c>
      <c r="AD114" s="10">
        <f t="shared" si="60"/>
        <v>-11.25</v>
      </c>
      <c r="AE114" s="10">
        <f t="shared" si="61"/>
        <v>3.1889877480390005</v>
      </c>
      <c r="AF114" s="18">
        <v>-1</v>
      </c>
      <c r="AG114" s="18">
        <v>-8</v>
      </c>
      <c r="AH114" s="18">
        <v>-17</v>
      </c>
      <c r="AI114" s="18">
        <v>-9</v>
      </c>
      <c r="AJ114" s="18">
        <v>6</v>
      </c>
      <c r="AK114" s="18">
        <v>3</v>
      </c>
      <c r="AL114" s="18">
        <v>-6</v>
      </c>
      <c r="AM114" s="18">
        <v>1</v>
      </c>
      <c r="AN114" s="11">
        <f t="shared" si="62"/>
        <v>-3.875</v>
      </c>
      <c r="AO114" s="11">
        <f t="shared" si="63"/>
        <v>2.6621520564063523</v>
      </c>
      <c r="AT114" s="11"/>
      <c r="AU114" s="11"/>
    </row>
    <row r="115" spans="1:47" x14ac:dyDescent="0.2">
      <c r="A115" s="13" t="s">
        <v>307</v>
      </c>
      <c r="B115" s="18">
        <v>6</v>
      </c>
      <c r="C115" s="18">
        <v>2</v>
      </c>
      <c r="D115" s="18">
        <v>4</v>
      </c>
      <c r="E115" s="18">
        <v>0</v>
      </c>
      <c r="F115" s="18">
        <v>-19</v>
      </c>
      <c r="G115" s="18">
        <v>-15</v>
      </c>
      <c r="H115" s="18">
        <v>3</v>
      </c>
      <c r="I115" s="18">
        <v>-4</v>
      </c>
      <c r="J115" s="10">
        <f t="shared" si="56"/>
        <v>-2.875</v>
      </c>
      <c r="K115" s="10">
        <f t="shared" si="57"/>
        <v>3.2756542421760133</v>
      </c>
      <c r="L115" s="18">
        <v>5</v>
      </c>
      <c r="M115" s="18">
        <v>2</v>
      </c>
      <c r="N115" s="18">
        <v>-8</v>
      </c>
      <c r="O115" s="18">
        <v>-2</v>
      </c>
      <c r="P115" s="18">
        <v>2</v>
      </c>
      <c r="Q115" s="18">
        <v>-11</v>
      </c>
      <c r="R115" s="18">
        <v>-17</v>
      </c>
      <c r="S115" s="18">
        <v>-3</v>
      </c>
      <c r="T115" s="11">
        <f t="shared" si="58"/>
        <v>-4</v>
      </c>
      <c r="U115" s="11">
        <f t="shared" si="59"/>
        <v>2.6457513110645903</v>
      </c>
      <c r="V115" s="18">
        <v>-20</v>
      </c>
      <c r="W115" s="18">
        <v>-5</v>
      </c>
      <c r="X115" s="18">
        <v>-9</v>
      </c>
      <c r="Y115" s="18">
        <v>8</v>
      </c>
      <c r="Z115" s="18">
        <v>-2</v>
      </c>
      <c r="AA115" s="18">
        <v>-4</v>
      </c>
      <c r="AB115" s="18">
        <v>-26</v>
      </c>
      <c r="AC115" s="18">
        <v>-9</v>
      </c>
      <c r="AD115" s="10">
        <f t="shared" si="60"/>
        <v>-8.375</v>
      </c>
      <c r="AE115" s="10">
        <f t="shared" si="61"/>
        <v>3.7461289543817284</v>
      </c>
      <c r="AF115" s="18">
        <v>0</v>
      </c>
      <c r="AG115" s="18">
        <v>-7</v>
      </c>
      <c r="AH115" s="18">
        <v>-14</v>
      </c>
      <c r="AI115" s="18">
        <v>-8</v>
      </c>
      <c r="AJ115" s="18">
        <v>5</v>
      </c>
      <c r="AK115" s="18">
        <v>-1</v>
      </c>
      <c r="AL115" s="18">
        <v>-8</v>
      </c>
      <c r="AM115" s="18">
        <v>1</v>
      </c>
      <c r="AN115" s="11">
        <f t="shared" si="62"/>
        <v>-4</v>
      </c>
      <c r="AO115" s="11">
        <f t="shared" si="63"/>
        <v>2.2038926600773587</v>
      </c>
      <c r="AT115" s="11"/>
      <c r="AU115" s="11"/>
    </row>
    <row r="116" spans="1:47" x14ac:dyDescent="0.2">
      <c r="J116" s="9"/>
      <c r="K116" s="9"/>
      <c r="L116" s="10"/>
      <c r="M116" s="10"/>
      <c r="T116" s="9"/>
      <c r="U116" s="9"/>
      <c r="X116" s="11"/>
      <c r="Y116" s="11"/>
      <c r="AD116" s="9"/>
      <c r="AE116" s="9"/>
      <c r="AJ116" s="10"/>
      <c r="AK116" s="10"/>
      <c r="AN116" s="9"/>
      <c r="AO116" s="9"/>
      <c r="AT116" s="11"/>
      <c r="AU116" s="11"/>
    </row>
    <row r="117" spans="1:47" x14ac:dyDescent="0.2">
      <c r="A117" s="12" t="s">
        <v>316</v>
      </c>
      <c r="B117" s="250" t="s">
        <v>282</v>
      </c>
      <c r="C117" s="250"/>
      <c r="D117" s="250"/>
      <c r="E117" s="250"/>
      <c r="F117" s="250"/>
      <c r="G117" s="250"/>
      <c r="H117" s="250"/>
      <c r="I117" s="250"/>
      <c r="J117" s="250"/>
      <c r="K117" s="250"/>
      <c r="L117" s="250" t="s">
        <v>310</v>
      </c>
      <c r="M117" s="250"/>
      <c r="N117" s="250"/>
      <c r="O117" s="250"/>
      <c r="P117" s="250"/>
      <c r="Q117" s="250"/>
      <c r="R117" s="250"/>
      <c r="S117" s="250"/>
      <c r="T117" s="250"/>
      <c r="U117" s="250"/>
      <c r="V117" s="250" t="s">
        <v>283</v>
      </c>
      <c r="W117" s="250"/>
      <c r="X117" s="250"/>
      <c r="Y117" s="250"/>
      <c r="Z117" s="250"/>
      <c r="AA117" s="250"/>
      <c r="AB117" s="250"/>
      <c r="AC117" s="250"/>
      <c r="AD117" s="250"/>
      <c r="AE117" s="250"/>
      <c r="AF117" s="250" t="s">
        <v>311</v>
      </c>
      <c r="AG117" s="250"/>
      <c r="AH117" s="250"/>
      <c r="AI117" s="250"/>
      <c r="AJ117" s="250"/>
      <c r="AK117" s="250"/>
      <c r="AL117" s="250"/>
      <c r="AM117" s="250"/>
      <c r="AN117" s="250"/>
      <c r="AO117" s="250"/>
      <c r="AT117" s="11"/>
      <c r="AU117" s="11"/>
    </row>
    <row r="118" spans="1:47" x14ac:dyDescent="0.2">
      <c r="A118" s="13" t="s">
        <v>284</v>
      </c>
      <c r="B118" s="14">
        <v>17</v>
      </c>
      <c r="C118" s="14">
        <v>18</v>
      </c>
      <c r="D118" s="14">
        <v>19</v>
      </c>
      <c r="E118" s="14">
        <v>20</v>
      </c>
      <c r="F118" s="14">
        <v>21</v>
      </c>
      <c r="G118" s="14">
        <v>22</v>
      </c>
      <c r="H118" s="15">
        <v>23</v>
      </c>
      <c r="I118" s="15">
        <v>24</v>
      </c>
      <c r="J118" s="16" t="s">
        <v>308</v>
      </c>
      <c r="K118" s="16" t="s">
        <v>309</v>
      </c>
      <c r="L118" s="15">
        <v>25</v>
      </c>
      <c r="M118" s="14">
        <v>26</v>
      </c>
      <c r="N118" s="14">
        <v>27</v>
      </c>
      <c r="O118" s="14">
        <v>28</v>
      </c>
      <c r="P118" s="14">
        <v>29</v>
      </c>
      <c r="Q118" s="14">
        <v>30</v>
      </c>
      <c r="R118" s="14">
        <v>31</v>
      </c>
      <c r="S118" s="14">
        <v>32</v>
      </c>
      <c r="T118" s="17" t="s">
        <v>308</v>
      </c>
      <c r="U118" s="17" t="s">
        <v>309</v>
      </c>
      <c r="V118" s="14">
        <v>33</v>
      </c>
      <c r="W118" s="14">
        <v>34</v>
      </c>
      <c r="X118" s="14">
        <v>35</v>
      </c>
      <c r="Y118" s="14">
        <v>36</v>
      </c>
      <c r="Z118" s="14">
        <v>37</v>
      </c>
      <c r="AA118" s="14">
        <v>38</v>
      </c>
      <c r="AB118" s="14">
        <v>39</v>
      </c>
      <c r="AC118" s="14">
        <v>40</v>
      </c>
      <c r="AD118" s="16" t="s">
        <v>308</v>
      </c>
      <c r="AE118" s="16" t="s">
        <v>309</v>
      </c>
      <c r="AF118" s="14">
        <v>41</v>
      </c>
      <c r="AG118" s="14">
        <v>42</v>
      </c>
      <c r="AH118" s="14">
        <v>43</v>
      </c>
      <c r="AI118" s="14">
        <v>44</v>
      </c>
      <c r="AJ118" s="14">
        <v>45</v>
      </c>
      <c r="AK118" s="14">
        <v>46</v>
      </c>
      <c r="AL118" s="14">
        <v>47</v>
      </c>
      <c r="AM118" s="14">
        <v>48</v>
      </c>
      <c r="AN118" s="17" t="s">
        <v>308</v>
      </c>
      <c r="AO118" s="17" t="s">
        <v>309</v>
      </c>
      <c r="AT118" s="11"/>
      <c r="AU118" s="11"/>
    </row>
    <row r="119" spans="1:47" x14ac:dyDescent="0.2">
      <c r="A119" s="13" t="s">
        <v>286</v>
      </c>
      <c r="B119" s="18">
        <v>-18</v>
      </c>
      <c r="C119" s="18">
        <v>-18</v>
      </c>
      <c r="D119" s="18">
        <v>-12</v>
      </c>
      <c r="E119" s="18">
        <v>-25</v>
      </c>
      <c r="F119" s="18">
        <v>-19</v>
      </c>
      <c r="G119" s="18">
        <v>-21</v>
      </c>
      <c r="H119" s="18">
        <v>-18</v>
      </c>
      <c r="I119" s="18">
        <v>-22</v>
      </c>
      <c r="J119" s="10">
        <f>AVERAGE(B119:I119)</f>
        <v>-19.125</v>
      </c>
      <c r="K119" s="10">
        <f>STDEV(B119:I119)/SQRT(COUNT(B119:I119))</f>
        <v>1.3421398160081108</v>
      </c>
      <c r="L119" s="18">
        <v>-11</v>
      </c>
      <c r="M119" s="18">
        <v>-1</v>
      </c>
      <c r="N119" s="18">
        <v>-5</v>
      </c>
      <c r="O119" s="18">
        <v>-14</v>
      </c>
      <c r="P119" s="18">
        <v>-13</v>
      </c>
      <c r="Q119" s="18">
        <v>4</v>
      </c>
      <c r="R119" s="18">
        <v>-27</v>
      </c>
      <c r="S119" s="18">
        <v>-13</v>
      </c>
      <c r="T119" s="11">
        <f>AVERAGE(L119:S119)</f>
        <v>-10</v>
      </c>
      <c r="U119" s="11">
        <f>STDEV(L119:S119)/SQRT(COUNT(L119:S119))</f>
        <v>3.3434370681338432</v>
      </c>
      <c r="V119" s="18">
        <v>-11</v>
      </c>
      <c r="W119" s="18">
        <v>-3</v>
      </c>
      <c r="X119" s="18">
        <v>-15</v>
      </c>
      <c r="Y119" s="18">
        <v>-3</v>
      </c>
      <c r="Z119" s="18">
        <v>-3</v>
      </c>
      <c r="AA119" s="18">
        <v>-4</v>
      </c>
      <c r="AB119" s="18">
        <v>-10</v>
      </c>
      <c r="AC119" s="18">
        <v>-9</v>
      </c>
      <c r="AD119" s="10">
        <f>AVERAGE(V119:AC119)</f>
        <v>-7.25</v>
      </c>
      <c r="AE119" s="10">
        <f>STDEV(V119:AC119)/SQRT(COUNT(V119:AC119))</f>
        <v>1.6339041762425535</v>
      </c>
      <c r="AF119" s="18">
        <v>-3</v>
      </c>
      <c r="AG119" s="18">
        <v>3</v>
      </c>
      <c r="AH119" s="18">
        <v>3</v>
      </c>
      <c r="AI119" s="18">
        <v>-7</v>
      </c>
      <c r="AJ119" s="18">
        <v>8</v>
      </c>
      <c r="AK119" s="18">
        <v>12</v>
      </c>
      <c r="AL119" s="18">
        <v>8</v>
      </c>
      <c r="AM119" s="18">
        <v>-7</v>
      </c>
      <c r="AN119" s="11">
        <f>AVERAGE(AF119:AM119)</f>
        <v>2.125</v>
      </c>
      <c r="AO119" s="11">
        <f>STDEV(AF119:AM119)/SQRT(COUNT(AF119:AM119))</f>
        <v>2.5385421856986006</v>
      </c>
      <c r="AT119" s="11"/>
      <c r="AU119" s="11"/>
    </row>
    <row r="120" spans="1:47" x14ac:dyDescent="0.2">
      <c r="A120" s="13" t="s">
        <v>287</v>
      </c>
      <c r="B120" s="18">
        <v>-12</v>
      </c>
      <c r="C120" s="18">
        <v>-11</v>
      </c>
      <c r="D120" s="18">
        <v>-11</v>
      </c>
      <c r="E120" s="18">
        <v>-24</v>
      </c>
      <c r="F120" s="18">
        <v>-12</v>
      </c>
      <c r="G120" s="18">
        <v>-16</v>
      </c>
      <c r="H120" s="18">
        <v>-14</v>
      </c>
      <c r="I120" s="18">
        <v>-18</v>
      </c>
      <c r="J120" s="10">
        <f t="shared" ref="J120:J129" si="64">AVERAGE(B120:I120)</f>
        <v>-14.75</v>
      </c>
      <c r="K120" s="10">
        <f t="shared" ref="K120:K129" si="65">STDEV(B120:I120)/SQRT(COUNT(B120:I120))</f>
        <v>1.5895866488762775</v>
      </c>
      <c r="L120" s="18">
        <v>-7</v>
      </c>
      <c r="M120" s="18">
        <v>1</v>
      </c>
      <c r="N120" s="18">
        <v>-2</v>
      </c>
      <c r="O120" s="18">
        <v>-10</v>
      </c>
      <c r="P120" s="18">
        <v>-8</v>
      </c>
      <c r="Q120" s="18">
        <v>9</v>
      </c>
      <c r="R120" s="18">
        <v>-25</v>
      </c>
      <c r="S120" s="18">
        <v>-7</v>
      </c>
      <c r="T120" s="11">
        <f t="shared" ref="T120:T129" si="66">AVERAGE(L120:S120)</f>
        <v>-6.125</v>
      </c>
      <c r="U120" s="11">
        <f t="shared" ref="U120:U129" si="67">STDEV(L120:S120)/SQRT(COUNT(L120:S120))</f>
        <v>3.4663561559655118</v>
      </c>
      <c r="V120" s="18">
        <v>-7</v>
      </c>
      <c r="W120" s="18">
        <v>0</v>
      </c>
      <c r="X120" s="18">
        <v>-9</v>
      </c>
      <c r="Y120" s="18">
        <v>-4</v>
      </c>
      <c r="Z120" s="18">
        <v>-9</v>
      </c>
      <c r="AA120" s="18">
        <v>0</v>
      </c>
      <c r="AB120" s="18">
        <v>-7</v>
      </c>
      <c r="AC120" s="18">
        <v>-5</v>
      </c>
      <c r="AD120" s="10">
        <f t="shared" ref="AD120:AD130" si="68">AVERAGE(V120:AC120)</f>
        <v>-5.125</v>
      </c>
      <c r="AE120" s="10">
        <f t="shared" ref="AE120:AE130" si="69">STDEV(V120:AC120)/SQRT(COUNT(V120:AC120))</f>
        <v>1.2738790590722719</v>
      </c>
      <c r="AF120" s="18">
        <v>-4</v>
      </c>
      <c r="AG120" s="18">
        <v>-1</v>
      </c>
      <c r="AH120" s="18">
        <v>5</v>
      </c>
      <c r="AI120" s="18">
        <v>-3</v>
      </c>
      <c r="AJ120" s="18">
        <v>18</v>
      </c>
      <c r="AK120" s="18">
        <v>8</v>
      </c>
      <c r="AL120" s="18">
        <v>10</v>
      </c>
      <c r="AM120" s="18">
        <v>-9</v>
      </c>
      <c r="AN120" s="11">
        <f t="shared" ref="AN120:AN130" si="70">AVERAGE(AF120:AM120)</f>
        <v>3</v>
      </c>
      <c r="AO120" s="11">
        <f t="shared" ref="AO120:AO130" si="71">STDEV(AF120:AM120)/SQRT(COUNT(AF120:AM120))</f>
        <v>3.1282126343511698</v>
      </c>
      <c r="AT120" s="11"/>
      <c r="AU120" s="11"/>
    </row>
    <row r="121" spans="1:47" x14ac:dyDescent="0.2">
      <c r="A121" s="13" t="s">
        <v>288</v>
      </c>
      <c r="B121" s="18">
        <v>-7</v>
      </c>
      <c r="C121" s="18">
        <v>-3</v>
      </c>
      <c r="D121" s="18">
        <v>-8</v>
      </c>
      <c r="E121" s="18">
        <v>-23</v>
      </c>
      <c r="F121" s="18">
        <v>-10</v>
      </c>
      <c r="G121" s="18">
        <v>-13</v>
      </c>
      <c r="H121" s="18">
        <v>-13</v>
      </c>
      <c r="I121" s="18">
        <v>-18</v>
      </c>
      <c r="J121" s="10">
        <f t="shared" si="64"/>
        <v>-11.875</v>
      </c>
      <c r="K121" s="10">
        <f t="shared" si="65"/>
        <v>2.255449749258132</v>
      </c>
      <c r="L121" s="18">
        <v>-2</v>
      </c>
      <c r="M121" s="18">
        <v>4</v>
      </c>
      <c r="N121" s="18">
        <v>-5</v>
      </c>
      <c r="O121" s="18">
        <v>-7</v>
      </c>
      <c r="P121" s="18">
        <v>-7</v>
      </c>
      <c r="Q121" s="18">
        <v>10</v>
      </c>
      <c r="R121" s="18">
        <v>-25</v>
      </c>
      <c r="S121" s="18">
        <v>-5</v>
      </c>
      <c r="T121" s="11">
        <f t="shared" si="66"/>
        <v>-4.625</v>
      </c>
      <c r="U121" s="11">
        <f t="shared" si="67"/>
        <v>3.5903516540862679</v>
      </c>
      <c r="V121" s="18">
        <v>3</v>
      </c>
      <c r="W121" s="18">
        <v>10</v>
      </c>
      <c r="X121" s="18">
        <v>-2</v>
      </c>
      <c r="Y121" s="18">
        <v>2</v>
      </c>
      <c r="Z121" s="18">
        <v>-2</v>
      </c>
      <c r="AA121" s="18">
        <v>2</v>
      </c>
      <c r="AB121" s="18">
        <v>-7</v>
      </c>
      <c r="AC121" s="18">
        <v>-4</v>
      </c>
      <c r="AD121" s="10">
        <f t="shared" si="68"/>
        <v>0.25</v>
      </c>
      <c r="AE121" s="10">
        <f t="shared" si="69"/>
        <v>1.8395457513822731</v>
      </c>
      <c r="AF121" s="18">
        <v>1</v>
      </c>
      <c r="AG121" s="18">
        <v>5</v>
      </c>
      <c r="AH121" s="18">
        <v>7</v>
      </c>
      <c r="AI121" s="18">
        <v>-1</v>
      </c>
      <c r="AJ121" s="18">
        <v>15</v>
      </c>
      <c r="AK121" s="18">
        <v>10</v>
      </c>
      <c r="AL121" s="18">
        <v>9</v>
      </c>
      <c r="AM121" s="18">
        <v>-10</v>
      </c>
      <c r="AN121" s="11">
        <f t="shared" si="70"/>
        <v>4.5</v>
      </c>
      <c r="AO121" s="11">
        <f t="shared" si="71"/>
        <v>2.7386127875258306</v>
      </c>
      <c r="AT121" s="11"/>
      <c r="AU121" s="11"/>
    </row>
    <row r="122" spans="1:47" x14ac:dyDescent="0.2">
      <c r="A122" s="13" t="s">
        <v>289</v>
      </c>
      <c r="B122" s="18">
        <v>-10</v>
      </c>
      <c r="C122" s="18">
        <v>-4</v>
      </c>
      <c r="D122" s="18">
        <v>-6</v>
      </c>
      <c r="E122" s="18">
        <v>-23</v>
      </c>
      <c r="F122" s="18">
        <v>-9</v>
      </c>
      <c r="G122" s="18">
        <v>-8</v>
      </c>
      <c r="H122" s="18">
        <v>-10</v>
      </c>
      <c r="I122" s="18">
        <v>-18</v>
      </c>
      <c r="J122" s="10">
        <f t="shared" si="64"/>
        <v>-11</v>
      </c>
      <c r="K122" s="10">
        <f t="shared" si="65"/>
        <v>2.2440397246292867</v>
      </c>
      <c r="L122" s="18">
        <v>-1</v>
      </c>
      <c r="M122" s="18">
        <v>3</v>
      </c>
      <c r="N122" s="18">
        <v>-3</v>
      </c>
      <c r="O122" s="18">
        <v>-7</v>
      </c>
      <c r="P122" s="18">
        <v>-7</v>
      </c>
      <c r="Q122" s="18">
        <v>9</v>
      </c>
      <c r="R122" s="18">
        <v>-24</v>
      </c>
      <c r="S122" s="18">
        <v>-6</v>
      </c>
      <c r="T122" s="11">
        <f t="shared" si="66"/>
        <v>-4.5</v>
      </c>
      <c r="U122" s="11">
        <f t="shared" si="67"/>
        <v>3.4016802570830449</v>
      </c>
      <c r="V122" s="18">
        <v>-4</v>
      </c>
      <c r="W122" s="18">
        <v>10</v>
      </c>
      <c r="X122" s="18">
        <v>-6</v>
      </c>
      <c r="Y122" s="18">
        <v>1</v>
      </c>
      <c r="Z122" s="18">
        <v>-5</v>
      </c>
      <c r="AA122" s="18">
        <v>2</v>
      </c>
      <c r="AB122" s="18">
        <v>-5</v>
      </c>
      <c r="AC122" s="18">
        <v>-5</v>
      </c>
      <c r="AD122" s="10">
        <f t="shared" si="68"/>
        <v>-1.5</v>
      </c>
      <c r="AE122" s="10">
        <f t="shared" si="69"/>
        <v>1.9548474547720012</v>
      </c>
      <c r="AF122" s="18">
        <v>-3</v>
      </c>
      <c r="AG122" s="18">
        <v>3</v>
      </c>
      <c r="AH122" s="18">
        <v>4</v>
      </c>
      <c r="AI122" s="18">
        <v>2</v>
      </c>
      <c r="AJ122" s="18">
        <v>21</v>
      </c>
      <c r="AK122" s="18">
        <v>11</v>
      </c>
      <c r="AL122" s="18">
        <v>10</v>
      </c>
      <c r="AM122" s="18">
        <v>-9</v>
      </c>
      <c r="AN122" s="11">
        <f t="shared" si="70"/>
        <v>4.875</v>
      </c>
      <c r="AO122" s="11">
        <f t="shared" si="71"/>
        <v>3.2482825132236091</v>
      </c>
      <c r="AT122" s="11"/>
      <c r="AU122" s="11"/>
    </row>
    <row r="123" spans="1:47" x14ac:dyDescent="0.2">
      <c r="A123" s="13" t="s">
        <v>290</v>
      </c>
      <c r="B123" s="18">
        <v>-14</v>
      </c>
      <c r="C123" s="18">
        <v>-4</v>
      </c>
      <c r="D123" s="18">
        <v>-9</v>
      </c>
      <c r="E123" s="18">
        <v>-23</v>
      </c>
      <c r="F123" s="18">
        <v>-10</v>
      </c>
      <c r="G123" s="18">
        <v>-9</v>
      </c>
      <c r="H123" s="18">
        <v>-17</v>
      </c>
      <c r="I123" s="18">
        <v>-17</v>
      </c>
      <c r="J123" s="10">
        <f t="shared" si="64"/>
        <v>-12.875</v>
      </c>
      <c r="K123" s="10">
        <f t="shared" si="65"/>
        <v>2.13338681108567</v>
      </c>
      <c r="L123" s="18">
        <v>-4</v>
      </c>
      <c r="M123" s="18">
        <v>3</v>
      </c>
      <c r="N123" s="18">
        <v>-3</v>
      </c>
      <c r="O123" s="18">
        <v>-8</v>
      </c>
      <c r="P123" s="18">
        <v>-7</v>
      </c>
      <c r="Q123" s="18">
        <v>8</v>
      </c>
      <c r="R123" s="18">
        <v>-24</v>
      </c>
      <c r="S123" s="18">
        <v>-6</v>
      </c>
      <c r="T123" s="11">
        <f t="shared" si="66"/>
        <v>-5.125</v>
      </c>
      <c r="U123" s="11">
        <f t="shared" si="67"/>
        <v>3.3082013887566504</v>
      </c>
      <c r="V123" s="18">
        <v>-8</v>
      </c>
      <c r="W123" s="18">
        <v>2</v>
      </c>
      <c r="X123" s="18">
        <v>-16</v>
      </c>
      <c r="Y123" s="18">
        <v>-3</v>
      </c>
      <c r="Z123" s="18">
        <v>-2</v>
      </c>
      <c r="AA123" s="18">
        <v>-2</v>
      </c>
      <c r="AB123" s="18">
        <v>-8</v>
      </c>
      <c r="AC123" s="18">
        <v>-9</v>
      </c>
      <c r="AD123" s="10">
        <f t="shared" si="68"/>
        <v>-5.75</v>
      </c>
      <c r="AE123" s="10">
        <f t="shared" si="69"/>
        <v>1.9888079703322645</v>
      </c>
      <c r="AF123" s="18">
        <v>-4</v>
      </c>
      <c r="AG123" s="18">
        <v>0</v>
      </c>
      <c r="AH123" s="18">
        <v>0</v>
      </c>
      <c r="AI123" s="18">
        <v>-3</v>
      </c>
      <c r="AJ123" s="18">
        <v>14</v>
      </c>
      <c r="AK123" s="18">
        <v>9</v>
      </c>
      <c r="AL123" s="18">
        <v>8</v>
      </c>
      <c r="AM123" s="18">
        <v>-8</v>
      </c>
      <c r="AN123" s="11">
        <f t="shared" si="70"/>
        <v>2</v>
      </c>
      <c r="AO123" s="11">
        <f t="shared" si="71"/>
        <v>2.6659225152173605</v>
      </c>
      <c r="AT123" s="11"/>
      <c r="AU123" s="11"/>
    </row>
    <row r="124" spans="1:47" x14ac:dyDescent="0.2">
      <c r="A124" s="13" t="s">
        <v>291</v>
      </c>
      <c r="B124" s="18">
        <v>-13</v>
      </c>
      <c r="C124" s="18">
        <v>-5</v>
      </c>
      <c r="D124" s="18">
        <v>-9</v>
      </c>
      <c r="E124" s="18">
        <v>-22</v>
      </c>
      <c r="F124" s="18">
        <v>-11</v>
      </c>
      <c r="G124" s="18">
        <v>-16</v>
      </c>
      <c r="H124" s="18">
        <v>-20</v>
      </c>
      <c r="I124" s="18">
        <v>-18</v>
      </c>
      <c r="J124" s="10">
        <f t="shared" si="64"/>
        <v>-14.25</v>
      </c>
      <c r="K124" s="10">
        <f t="shared" si="65"/>
        <v>2.0506967457079419</v>
      </c>
      <c r="L124" s="18">
        <v>-6</v>
      </c>
      <c r="M124" s="18">
        <v>2</v>
      </c>
      <c r="N124" s="18">
        <v>-5</v>
      </c>
      <c r="O124" s="18">
        <v>-8</v>
      </c>
      <c r="P124" s="18">
        <v>-8</v>
      </c>
      <c r="Q124" s="18">
        <v>8</v>
      </c>
      <c r="R124" s="18">
        <v>-24</v>
      </c>
      <c r="S124" s="18">
        <v>-6</v>
      </c>
      <c r="T124" s="11">
        <f t="shared" si="66"/>
        <v>-5.875</v>
      </c>
      <c r="U124" s="11">
        <f t="shared" si="67"/>
        <v>3.2537752797986168</v>
      </c>
      <c r="V124" s="18">
        <v>-2</v>
      </c>
      <c r="W124" s="18">
        <v>10</v>
      </c>
      <c r="X124" s="18">
        <v>-9</v>
      </c>
      <c r="Y124" s="18">
        <v>-2</v>
      </c>
      <c r="Z124" s="18">
        <v>-3</v>
      </c>
      <c r="AA124" s="18">
        <v>-1</v>
      </c>
      <c r="AB124" s="18">
        <v>-8</v>
      </c>
      <c r="AC124" s="18">
        <v>-9</v>
      </c>
      <c r="AD124" s="10">
        <f t="shared" si="68"/>
        <v>-3</v>
      </c>
      <c r="AE124" s="10">
        <f t="shared" si="69"/>
        <v>2.2038926600773587</v>
      </c>
      <c r="AF124" s="18">
        <v>-2</v>
      </c>
      <c r="AG124" s="18">
        <v>4</v>
      </c>
      <c r="AH124" s="18">
        <v>5</v>
      </c>
      <c r="AI124" s="18">
        <v>1</v>
      </c>
      <c r="AJ124" s="18">
        <v>11</v>
      </c>
      <c r="AK124" s="18">
        <v>8</v>
      </c>
      <c r="AL124" s="18">
        <v>7</v>
      </c>
      <c r="AM124" s="18">
        <v>-11</v>
      </c>
      <c r="AN124" s="11">
        <f t="shared" si="70"/>
        <v>2.875</v>
      </c>
      <c r="AO124" s="11">
        <f t="shared" si="71"/>
        <v>2.4453855962374753</v>
      </c>
      <c r="AT124" s="11"/>
      <c r="AU124" s="11"/>
    </row>
    <row r="125" spans="1:47" x14ac:dyDescent="0.2">
      <c r="A125" s="13" t="s">
        <v>292</v>
      </c>
      <c r="B125" s="18">
        <v>-15</v>
      </c>
      <c r="C125" s="18">
        <v>-9</v>
      </c>
      <c r="D125" s="18">
        <v>-8</v>
      </c>
      <c r="E125" s="18">
        <v>-22</v>
      </c>
      <c r="F125" s="18">
        <v>-10</v>
      </c>
      <c r="G125" s="18">
        <v>-23</v>
      </c>
      <c r="H125" s="18">
        <v>-17</v>
      </c>
      <c r="I125" s="18">
        <v>-27</v>
      </c>
      <c r="J125" s="10">
        <f t="shared" si="64"/>
        <v>-16.375</v>
      </c>
      <c r="K125" s="10">
        <f t="shared" si="65"/>
        <v>2.5208948241221241</v>
      </c>
      <c r="L125" s="18">
        <v>-5</v>
      </c>
      <c r="M125" s="18">
        <v>3</v>
      </c>
      <c r="N125" s="18">
        <v>-5</v>
      </c>
      <c r="O125" s="18">
        <v>-8</v>
      </c>
      <c r="P125" s="18">
        <v>-9</v>
      </c>
      <c r="Q125" s="18">
        <v>8</v>
      </c>
      <c r="R125" s="18">
        <v>-24</v>
      </c>
      <c r="S125" s="18">
        <v>-7</v>
      </c>
      <c r="T125" s="11">
        <f t="shared" si="66"/>
        <v>-5.875</v>
      </c>
      <c r="U125" s="11">
        <f t="shared" si="67"/>
        <v>3.3189795118379379</v>
      </c>
      <c r="V125" s="18">
        <v>1</v>
      </c>
      <c r="W125" s="18">
        <v>15</v>
      </c>
      <c r="X125" s="18">
        <v>-4</v>
      </c>
      <c r="Y125" s="18">
        <v>4</v>
      </c>
      <c r="Z125" s="18">
        <v>-14</v>
      </c>
      <c r="AA125" s="18">
        <v>1</v>
      </c>
      <c r="AB125" s="18">
        <v>-7</v>
      </c>
      <c r="AC125" s="18">
        <v>-11</v>
      </c>
      <c r="AD125" s="10">
        <f t="shared" si="68"/>
        <v>-1.875</v>
      </c>
      <c r="AE125" s="10">
        <f t="shared" si="69"/>
        <v>3.2647330890682533</v>
      </c>
      <c r="AF125" s="18">
        <v>-1</v>
      </c>
      <c r="AG125" s="18">
        <v>6</v>
      </c>
      <c r="AH125" s="18">
        <v>7</v>
      </c>
      <c r="AI125" s="18">
        <v>5</v>
      </c>
      <c r="AJ125" s="18">
        <v>0</v>
      </c>
      <c r="AK125" s="18">
        <v>9</v>
      </c>
      <c r="AL125" s="18">
        <v>8</v>
      </c>
      <c r="AM125" s="18">
        <v>-6</v>
      </c>
      <c r="AN125" s="11">
        <f t="shared" si="70"/>
        <v>3.5</v>
      </c>
      <c r="AO125" s="11">
        <f t="shared" si="71"/>
        <v>1.8612591743993403</v>
      </c>
      <c r="AT125" s="11"/>
      <c r="AU125" s="11"/>
    </row>
    <row r="126" spans="1:47" x14ac:dyDescent="0.2">
      <c r="A126" s="13" t="s">
        <v>293</v>
      </c>
      <c r="B126" s="18">
        <v>-14</v>
      </c>
      <c r="C126" s="18">
        <v>-7</v>
      </c>
      <c r="D126" s="18">
        <v>-9</v>
      </c>
      <c r="E126" s="18">
        <v>-22</v>
      </c>
      <c r="F126" s="18">
        <v>-10</v>
      </c>
      <c r="G126" s="18">
        <v>-19</v>
      </c>
      <c r="H126" s="18">
        <v>-17</v>
      </c>
      <c r="I126" s="18">
        <v>-29</v>
      </c>
      <c r="J126" s="10">
        <f t="shared" si="64"/>
        <v>-15.875</v>
      </c>
      <c r="K126" s="10">
        <f t="shared" si="65"/>
        <v>2.6215964329283894</v>
      </c>
      <c r="L126" s="18">
        <v>-6</v>
      </c>
      <c r="M126" s="18">
        <v>4</v>
      </c>
      <c r="N126" s="18">
        <v>-3</v>
      </c>
      <c r="O126" s="18">
        <v>-7</v>
      </c>
      <c r="P126" s="18">
        <v>-9</v>
      </c>
      <c r="Q126" s="18">
        <v>8</v>
      </c>
      <c r="R126" s="18">
        <v>-24</v>
      </c>
      <c r="S126" s="18">
        <v>-5</v>
      </c>
      <c r="T126" s="11">
        <f t="shared" si="66"/>
        <v>-5.25</v>
      </c>
      <c r="U126" s="11">
        <f t="shared" si="67"/>
        <v>3.3687110718662536</v>
      </c>
      <c r="V126" s="18">
        <v>-1</v>
      </c>
      <c r="W126" s="18">
        <v>10</v>
      </c>
      <c r="X126" s="18">
        <v>-6</v>
      </c>
      <c r="Y126" s="18">
        <v>2</v>
      </c>
      <c r="Z126" s="18">
        <v>-3</v>
      </c>
      <c r="AA126" s="18">
        <v>2</v>
      </c>
      <c r="AB126" s="18">
        <v>-8</v>
      </c>
      <c r="AC126" s="18">
        <v>-12</v>
      </c>
      <c r="AD126" s="10">
        <f t="shared" si="68"/>
        <v>-2</v>
      </c>
      <c r="AE126" s="10">
        <f t="shared" si="69"/>
        <v>2.4275207811380612</v>
      </c>
      <c r="AF126" s="18">
        <v>0</v>
      </c>
      <c r="AG126" s="18">
        <v>6</v>
      </c>
      <c r="AH126" s="18">
        <v>5</v>
      </c>
      <c r="AI126" s="18">
        <v>5</v>
      </c>
      <c r="AJ126" s="18">
        <v>11</v>
      </c>
      <c r="AK126" s="18">
        <v>10</v>
      </c>
      <c r="AL126" s="18">
        <v>8</v>
      </c>
      <c r="AM126" s="18">
        <v>-8</v>
      </c>
      <c r="AN126" s="11">
        <f t="shared" si="70"/>
        <v>4.625</v>
      </c>
      <c r="AO126" s="11">
        <f t="shared" si="71"/>
        <v>2.1707265077454068</v>
      </c>
      <c r="AT126" s="11"/>
      <c r="AU126" s="11"/>
    </row>
    <row r="127" spans="1:47" x14ac:dyDescent="0.2">
      <c r="A127" s="13" t="s">
        <v>294</v>
      </c>
      <c r="B127" s="18">
        <v>-15</v>
      </c>
      <c r="C127" s="18">
        <v>-11</v>
      </c>
      <c r="D127" s="18">
        <v>-11</v>
      </c>
      <c r="E127" s="18">
        <v>-21</v>
      </c>
      <c r="F127" s="18">
        <v>-11</v>
      </c>
      <c r="G127" s="18">
        <v>-18</v>
      </c>
      <c r="H127" s="18">
        <v>-21</v>
      </c>
      <c r="I127" s="18">
        <v>-25</v>
      </c>
      <c r="J127" s="10">
        <f t="shared" si="64"/>
        <v>-16.625</v>
      </c>
      <c r="K127" s="10">
        <f t="shared" si="65"/>
        <v>1.9266690352597073</v>
      </c>
      <c r="L127" s="18">
        <v>-7</v>
      </c>
      <c r="M127" s="18">
        <v>4</v>
      </c>
      <c r="N127" s="18">
        <v>-3</v>
      </c>
      <c r="O127" s="18">
        <v>-8</v>
      </c>
      <c r="P127" s="18">
        <v>-11</v>
      </c>
      <c r="Q127" s="18">
        <v>6</v>
      </c>
      <c r="R127" s="18">
        <v>-23</v>
      </c>
      <c r="S127" s="18">
        <v>-4</v>
      </c>
      <c r="T127" s="11">
        <f t="shared" si="66"/>
        <v>-5.75</v>
      </c>
      <c r="U127" s="11">
        <f t="shared" si="67"/>
        <v>3.2057426151027331</v>
      </c>
      <c r="V127" s="18">
        <v>-7</v>
      </c>
      <c r="W127" s="18">
        <v>13</v>
      </c>
      <c r="X127" s="18">
        <v>-10</v>
      </c>
      <c r="Y127" s="18">
        <v>1</v>
      </c>
      <c r="Z127" s="18">
        <v>-13</v>
      </c>
      <c r="AA127" s="18">
        <v>-6</v>
      </c>
      <c r="AB127" s="18">
        <v>-14</v>
      </c>
      <c r="AC127" s="18">
        <v>-12</v>
      </c>
      <c r="AD127" s="10">
        <f t="shared" si="68"/>
        <v>-6</v>
      </c>
      <c r="AE127" s="10">
        <f t="shared" si="69"/>
        <v>3.2071349029490923</v>
      </c>
      <c r="AF127" s="18">
        <v>-2</v>
      </c>
      <c r="AG127" s="18">
        <v>3</v>
      </c>
      <c r="AH127" s="18">
        <v>5</v>
      </c>
      <c r="AI127" s="18">
        <v>3</v>
      </c>
      <c r="AJ127" s="18">
        <v>-1</v>
      </c>
      <c r="AK127" s="18">
        <v>6</v>
      </c>
      <c r="AL127" s="18">
        <v>5</v>
      </c>
      <c r="AM127" s="18">
        <v>-13</v>
      </c>
      <c r="AN127" s="11">
        <f t="shared" si="70"/>
        <v>0.75</v>
      </c>
      <c r="AO127" s="11">
        <f t="shared" si="71"/>
        <v>2.2099612149149972</v>
      </c>
      <c r="AT127" s="11"/>
      <c r="AU127" s="11"/>
    </row>
    <row r="128" spans="1:47" x14ac:dyDescent="0.2">
      <c r="A128" s="13" t="s">
        <v>285</v>
      </c>
      <c r="B128" s="18">
        <v>-14</v>
      </c>
      <c r="C128" s="18">
        <v>-14</v>
      </c>
      <c r="D128" s="18">
        <v>-9</v>
      </c>
      <c r="E128" s="18">
        <v>-21</v>
      </c>
      <c r="F128" s="18">
        <v>-9</v>
      </c>
      <c r="G128" s="18">
        <v>-16</v>
      </c>
      <c r="H128" s="18">
        <v>-1</v>
      </c>
      <c r="I128" s="18">
        <v>-20</v>
      </c>
      <c r="J128" s="10">
        <f t="shared" si="64"/>
        <v>-13</v>
      </c>
      <c r="K128" s="10">
        <f t="shared" si="65"/>
        <v>2.3145502494313783</v>
      </c>
      <c r="L128" s="18">
        <v>-5</v>
      </c>
      <c r="M128" s="18">
        <v>3</v>
      </c>
      <c r="N128" s="18">
        <v>-2</v>
      </c>
      <c r="O128" s="18">
        <v>-8</v>
      </c>
      <c r="P128" s="18">
        <v>-10</v>
      </c>
      <c r="Q128" s="18">
        <v>7</v>
      </c>
      <c r="R128" s="18">
        <v>-24</v>
      </c>
      <c r="S128" s="18">
        <v>-4</v>
      </c>
      <c r="T128" s="11">
        <f t="shared" si="66"/>
        <v>-5.375</v>
      </c>
      <c r="U128" s="11">
        <f t="shared" si="67"/>
        <v>3.3055013667693869</v>
      </c>
      <c r="V128" s="18">
        <v>1</v>
      </c>
      <c r="W128" s="18">
        <v>11</v>
      </c>
      <c r="X128" s="18">
        <v>-6</v>
      </c>
      <c r="Y128" s="18">
        <v>-2</v>
      </c>
      <c r="Z128" s="18">
        <v>-10</v>
      </c>
      <c r="AA128" s="18">
        <v>-6</v>
      </c>
      <c r="AB128" s="18">
        <v>-15</v>
      </c>
      <c r="AC128" s="18">
        <v>-16</v>
      </c>
      <c r="AD128" s="10">
        <f t="shared" si="68"/>
        <v>-5.375</v>
      </c>
      <c r="AE128" s="10">
        <f t="shared" si="69"/>
        <v>3.1278558379274997</v>
      </c>
      <c r="AF128" s="18">
        <v>0</v>
      </c>
      <c r="AG128" s="18">
        <v>6</v>
      </c>
      <c r="AH128" s="18">
        <v>3</v>
      </c>
      <c r="AI128" s="18">
        <v>6</v>
      </c>
      <c r="AJ128" s="18">
        <v>-5</v>
      </c>
      <c r="AK128" s="18">
        <v>5</v>
      </c>
      <c r="AL128" s="18">
        <v>5</v>
      </c>
      <c r="AM128" s="18">
        <v>-15</v>
      </c>
      <c r="AN128" s="11">
        <f t="shared" si="70"/>
        <v>0.625</v>
      </c>
      <c r="AO128" s="11">
        <f t="shared" si="71"/>
        <v>2.5976465997403988</v>
      </c>
      <c r="AT128" s="11"/>
      <c r="AU128" s="11"/>
    </row>
    <row r="129" spans="1:47" x14ac:dyDescent="0.2">
      <c r="A129" s="13" t="s">
        <v>295</v>
      </c>
      <c r="B129" s="18">
        <v>-11</v>
      </c>
      <c r="C129" s="18">
        <v>-13</v>
      </c>
      <c r="D129" s="18">
        <v>-11</v>
      </c>
      <c r="E129" s="18">
        <v>-17</v>
      </c>
      <c r="F129" s="18">
        <v>-13</v>
      </c>
      <c r="G129" s="18">
        <v>-20</v>
      </c>
      <c r="H129" s="18">
        <v>-21</v>
      </c>
      <c r="I129" s="18">
        <v>-24</v>
      </c>
      <c r="J129" s="10">
        <f t="shared" si="64"/>
        <v>-16.25</v>
      </c>
      <c r="K129" s="10">
        <f t="shared" si="65"/>
        <v>1.7601745043359438</v>
      </c>
      <c r="L129" s="18">
        <v>-4</v>
      </c>
      <c r="M129" s="18">
        <v>4</v>
      </c>
      <c r="N129" s="18">
        <v>-1</v>
      </c>
      <c r="O129" s="18">
        <v>-9</v>
      </c>
      <c r="P129" s="18">
        <v>-10</v>
      </c>
      <c r="Q129" s="18">
        <v>7</v>
      </c>
      <c r="R129" s="18">
        <v>-23</v>
      </c>
      <c r="S129" s="18">
        <v>-3</v>
      </c>
      <c r="T129" s="11">
        <f t="shared" si="66"/>
        <v>-4.875</v>
      </c>
      <c r="U129" s="11">
        <f t="shared" si="67"/>
        <v>3.302799137528218</v>
      </c>
      <c r="V129" s="18">
        <v>0</v>
      </c>
      <c r="W129" s="18">
        <v>9</v>
      </c>
      <c r="X129" s="18">
        <v>-7</v>
      </c>
      <c r="Y129" s="18">
        <v>-2</v>
      </c>
      <c r="Z129" s="18">
        <v>-4</v>
      </c>
      <c r="AA129" s="18">
        <v>0</v>
      </c>
      <c r="AB129" s="18">
        <v>-7</v>
      </c>
      <c r="AC129" s="18">
        <v>-13</v>
      </c>
      <c r="AD129" s="10">
        <f t="shared" si="68"/>
        <v>-3</v>
      </c>
      <c r="AE129" s="10">
        <f t="shared" si="69"/>
        <v>2.2990681342044397</v>
      </c>
      <c r="AF129" s="18">
        <v>-1</v>
      </c>
      <c r="AG129" s="18">
        <v>6</v>
      </c>
      <c r="AH129" s="18">
        <v>3</v>
      </c>
      <c r="AI129" s="18">
        <v>4</v>
      </c>
      <c r="AJ129" s="18">
        <v>6</v>
      </c>
      <c r="AK129" s="18">
        <v>8</v>
      </c>
      <c r="AL129" s="18">
        <v>8</v>
      </c>
      <c r="AM129" s="18">
        <v>-9</v>
      </c>
      <c r="AN129" s="11">
        <f t="shared" si="70"/>
        <v>3.125</v>
      </c>
      <c r="AO129" s="11">
        <f t="shared" si="71"/>
        <v>2.021646252792157</v>
      </c>
      <c r="AT129" s="11"/>
      <c r="AU129" s="11"/>
    </row>
    <row r="130" spans="1:47" x14ac:dyDescent="0.2">
      <c r="A130" s="13" t="s">
        <v>296</v>
      </c>
      <c r="B130" s="18"/>
      <c r="C130" s="18"/>
      <c r="D130" s="18"/>
      <c r="E130" s="18"/>
      <c r="F130" s="18"/>
      <c r="G130" s="18"/>
      <c r="H130" s="18"/>
      <c r="I130" s="18"/>
      <c r="L130" s="18"/>
      <c r="M130" s="18"/>
      <c r="N130" s="18"/>
      <c r="O130" s="18"/>
      <c r="P130" s="18"/>
      <c r="Q130" s="18"/>
      <c r="R130" s="18"/>
      <c r="S130" s="18"/>
      <c r="V130" s="18">
        <v>-4</v>
      </c>
      <c r="W130" s="18">
        <v>12</v>
      </c>
      <c r="X130" s="18">
        <v>-11</v>
      </c>
      <c r="Y130" s="18">
        <v>4</v>
      </c>
      <c r="Z130" s="18">
        <v>-11</v>
      </c>
      <c r="AA130" s="18">
        <v>1</v>
      </c>
      <c r="AB130" s="18">
        <v>-11</v>
      </c>
      <c r="AC130" s="18">
        <v>-10</v>
      </c>
      <c r="AD130" s="10">
        <f t="shared" si="68"/>
        <v>-3.75</v>
      </c>
      <c r="AE130" s="10">
        <f t="shared" si="69"/>
        <v>3.0691436683776887</v>
      </c>
      <c r="AF130" s="18">
        <v>-2</v>
      </c>
      <c r="AG130" s="18">
        <v>5</v>
      </c>
      <c r="AH130" s="18">
        <v>6</v>
      </c>
      <c r="AI130" s="18">
        <v>3</v>
      </c>
      <c r="AJ130" s="18">
        <v>5</v>
      </c>
      <c r="AK130" s="18">
        <v>8</v>
      </c>
      <c r="AL130" s="18">
        <v>9</v>
      </c>
      <c r="AM130" s="18">
        <v>-10</v>
      </c>
      <c r="AN130" s="11">
        <f t="shared" si="70"/>
        <v>3</v>
      </c>
      <c r="AO130" s="11">
        <f t="shared" si="71"/>
        <v>2.2038926600773587</v>
      </c>
      <c r="AT130" s="11"/>
      <c r="AU130" s="11"/>
    </row>
    <row r="131" spans="1:47" x14ac:dyDescent="0.2">
      <c r="A131" s="13"/>
      <c r="B131" s="18"/>
      <c r="C131" s="18"/>
      <c r="D131" s="18"/>
      <c r="E131" s="18"/>
      <c r="F131" s="18"/>
      <c r="G131" s="18"/>
      <c r="H131" s="18"/>
      <c r="I131" s="18"/>
      <c r="L131" s="18"/>
      <c r="M131" s="18"/>
      <c r="N131" s="18"/>
      <c r="O131" s="18"/>
      <c r="P131" s="18"/>
      <c r="Q131" s="18"/>
      <c r="R131" s="18"/>
      <c r="S131" s="18"/>
      <c r="V131" s="18"/>
      <c r="W131" s="18"/>
      <c r="X131" s="18"/>
      <c r="Y131" s="18"/>
      <c r="Z131" s="18"/>
      <c r="AA131" s="18"/>
      <c r="AB131" s="18"/>
      <c r="AC131" s="18"/>
      <c r="AF131" s="18"/>
      <c r="AG131" s="18"/>
      <c r="AH131" s="18"/>
      <c r="AI131" s="18"/>
      <c r="AJ131" s="18"/>
      <c r="AK131" s="18"/>
      <c r="AL131" s="18"/>
      <c r="AM131" s="18"/>
      <c r="AT131" s="11"/>
      <c r="AU131" s="11"/>
    </row>
    <row r="132" spans="1:47" x14ac:dyDescent="0.2">
      <c r="A132" s="13" t="s">
        <v>297</v>
      </c>
      <c r="B132" s="18">
        <v>-33</v>
      </c>
      <c r="C132" s="18">
        <v>-13</v>
      </c>
      <c r="D132" s="18">
        <v>-19</v>
      </c>
      <c r="E132" s="18">
        <v>-30</v>
      </c>
      <c r="F132" s="18">
        <v>-26</v>
      </c>
      <c r="G132" s="18">
        <v>-22</v>
      </c>
      <c r="H132" s="18">
        <v>-22</v>
      </c>
      <c r="I132" s="18">
        <v>-27</v>
      </c>
      <c r="J132" s="10">
        <f>AVERAGE(B132:I132)</f>
        <v>-24</v>
      </c>
      <c r="K132" s="10">
        <f>STDEV(B132:I132)/SQRT(COUNT(B132:I132))</f>
        <v>2.2519832529192065</v>
      </c>
      <c r="L132" s="18">
        <v>-25</v>
      </c>
      <c r="M132" s="18">
        <v>-1</v>
      </c>
      <c r="N132" s="18">
        <v>-6</v>
      </c>
      <c r="O132" s="18">
        <v>-17</v>
      </c>
      <c r="P132" s="18">
        <v>-11</v>
      </c>
      <c r="Q132" s="18">
        <v>-8</v>
      </c>
      <c r="R132" s="18">
        <v>-26</v>
      </c>
      <c r="S132" s="18">
        <v>-17</v>
      </c>
      <c r="T132" s="11">
        <f>AVERAGE(L132:S132)</f>
        <v>-13.875</v>
      </c>
      <c r="U132" s="11">
        <f>STDEV(L132:S132)/SQRT(COUNT(L132:S132))</f>
        <v>3.1647472252930409</v>
      </c>
      <c r="V132" s="18">
        <v>-10</v>
      </c>
      <c r="W132" s="18">
        <v>9</v>
      </c>
      <c r="X132" s="18">
        <v>-1</v>
      </c>
      <c r="Y132" s="18">
        <v>-3</v>
      </c>
      <c r="Z132" s="18">
        <v>-9</v>
      </c>
      <c r="AA132" s="18">
        <v>-12</v>
      </c>
      <c r="AB132" s="18">
        <v>-5</v>
      </c>
      <c r="AC132" s="18">
        <v>0</v>
      </c>
      <c r="AD132" s="10">
        <f>AVERAGE(V132:AC132)</f>
        <v>-3.875</v>
      </c>
      <c r="AE132" s="10">
        <f>STDEV(V132:AC132)/SQRT(COUNT(V132:AC132))</f>
        <v>2.3937231908233905</v>
      </c>
      <c r="AF132" s="18">
        <v>1</v>
      </c>
      <c r="AG132" s="18">
        <v>5</v>
      </c>
      <c r="AH132" s="18">
        <v>4</v>
      </c>
      <c r="AI132" s="18">
        <v>-4</v>
      </c>
      <c r="AJ132" s="18">
        <v>-4</v>
      </c>
      <c r="AK132" s="18">
        <v>4</v>
      </c>
      <c r="AL132" s="18">
        <v>1</v>
      </c>
      <c r="AM132" s="18">
        <v>-7</v>
      </c>
      <c r="AN132" s="11">
        <f>AVERAGE(AF132:AM132)</f>
        <v>0</v>
      </c>
      <c r="AO132" s="11">
        <f>STDEV(AF132:AM132)/SQRT(COUNT(AF132:AM132))</f>
        <v>1.5811388300841895</v>
      </c>
      <c r="AT132" s="11"/>
      <c r="AU132" s="11"/>
    </row>
    <row r="133" spans="1:47" x14ac:dyDescent="0.2">
      <c r="A133" s="13" t="s">
        <v>321</v>
      </c>
      <c r="B133" s="18">
        <v>-29</v>
      </c>
      <c r="C133" s="18">
        <v>-14</v>
      </c>
      <c r="D133" s="18">
        <v>-15</v>
      </c>
      <c r="E133" s="18">
        <v>-29</v>
      </c>
      <c r="F133" s="18">
        <v>-25</v>
      </c>
      <c r="G133" s="18">
        <v>-24</v>
      </c>
      <c r="H133" s="18">
        <v>-20</v>
      </c>
      <c r="I133" s="18">
        <v>-22</v>
      </c>
      <c r="J133" s="10">
        <f t="shared" ref="J133:J143" si="72">AVERAGE(B133:I133)</f>
        <v>-22.25</v>
      </c>
      <c r="K133" s="10">
        <f t="shared" ref="K133:K143" si="73">STDEV(B133:I133)/SQRT(COUNT(B133:I133))</f>
        <v>2.0155644370746373</v>
      </c>
      <c r="L133" s="18">
        <v>-24</v>
      </c>
      <c r="M133" s="18">
        <v>3</v>
      </c>
      <c r="N133" s="18">
        <v>-8</v>
      </c>
      <c r="O133" s="18">
        <v>-11</v>
      </c>
      <c r="P133" s="18">
        <v>2</v>
      </c>
      <c r="Q133" s="18">
        <v>-1</v>
      </c>
      <c r="R133" s="18">
        <v>-22</v>
      </c>
      <c r="S133" s="18">
        <v>-18</v>
      </c>
      <c r="T133" s="11">
        <f t="shared" ref="T133:T143" si="74">AVERAGE(L133:S133)</f>
        <v>-9.875</v>
      </c>
      <c r="U133" s="11">
        <f t="shared" ref="U133:U143" si="75">STDEV(L133:S133)/SQRT(COUNT(L133:S133))</f>
        <v>3.7864301883738154</v>
      </c>
      <c r="V133" s="18">
        <v>-6</v>
      </c>
      <c r="W133" s="18">
        <v>12</v>
      </c>
      <c r="X133" s="18">
        <v>-4</v>
      </c>
      <c r="Y133" s="18">
        <v>-8</v>
      </c>
      <c r="Z133" s="18">
        <v>-10</v>
      </c>
      <c r="AA133" s="18">
        <v>-15</v>
      </c>
      <c r="AB133" s="18">
        <v>-10</v>
      </c>
      <c r="AC133" s="18">
        <v>-9</v>
      </c>
      <c r="AD133" s="10">
        <f t="shared" ref="AD133:AD143" si="76">AVERAGE(V133:AC133)</f>
        <v>-6.25</v>
      </c>
      <c r="AE133" s="10">
        <f t="shared" ref="AE133:AE143" si="77">STDEV(V133:AC133)/SQRT(COUNT(V133:AC133))</f>
        <v>2.845736158837338</v>
      </c>
      <c r="AF133" s="18">
        <v>3</v>
      </c>
      <c r="AG133" s="18">
        <v>4</v>
      </c>
      <c r="AH133" s="18">
        <v>5</v>
      </c>
      <c r="AI133" s="18">
        <v>-2</v>
      </c>
      <c r="AJ133" s="18">
        <v>-7</v>
      </c>
      <c r="AK133" s="18">
        <v>1</v>
      </c>
      <c r="AL133" s="18">
        <v>-1</v>
      </c>
      <c r="AM133" s="18">
        <v>-8</v>
      </c>
      <c r="AN133" s="11">
        <f t="shared" ref="AN133:AN143" si="78">AVERAGE(AF133:AM133)</f>
        <v>-0.625</v>
      </c>
      <c r="AO133" s="11">
        <f t="shared" ref="AO133:AO143" si="79">STDEV(AF133:AM133)/SQRT(COUNT(AF133:AM133))</f>
        <v>1.7210617570059976</v>
      </c>
      <c r="AT133" s="11"/>
      <c r="AU133" s="11"/>
    </row>
    <row r="134" spans="1:47" x14ac:dyDescent="0.2">
      <c r="A134" s="13" t="s">
        <v>298</v>
      </c>
      <c r="B134" s="18">
        <v>-22</v>
      </c>
      <c r="C134" s="18">
        <v>-11</v>
      </c>
      <c r="D134" s="18">
        <v>-13</v>
      </c>
      <c r="E134" s="18">
        <v>-22</v>
      </c>
      <c r="F134" s="18">
        <v>-17</v>
      </c>
      <c r="G134" s="18">
        <v>-16</v>
      </c>
      <c r="H134" s="18">
        <v>-19</v>
      </c>
      <c r="I134" s="18">
        <v>-19</v>
      </c>
      <c r="J134" s="10">
        <f t="shared" si="72"/>
        <v>-17.375</v>
      </c>
      <c r="K134" s="10">
        <f t="shared" si="73"/>
        <v>1.4007332263598844</v>
      </c>
      <c r="L134" s="18">
        <v>-18</v>
      </c>
      <c r="M134" s="18">
        <v>7</v>
      </c>
      <c r="N134" s="18">
        <v>-2</v>
      </c>
      <c r="O134" s="18">
        <v>-6</v>
      </c>
      <c r="P134" s="18">
        <v>-9</v>
      </c>
      <c r="Q134" s="18">
        <v>9</v>
      </c>
      <c r="R134" s="18">
        <v>-21</v>
      </c>
      <c r="S134" s="18">
        <v>-12</v>
      </c>
      <c r="T134" s="11">
        <f t="shared" si="74"/>
        <v>-6.5</v>
      </c>
      <c r="U134" s="11">
        <f t="shared" si="75"/>
        <v>3.8312623805439672</v>
      </c>
      <c r="V134" s="18">
        <v>-3</v>
      </c>
      <c r="W134" s="18">
        <v>14</v>
      </c>
      <c r="X134" s="18">
        <v>-2</v>
      </c>
      <c r="Y134" s="18">
        <v>-9</v>
      </c>
      <c r="Z134" s="18">
        <v>-6</v>
      </c>
      <c r="AA134" s="18">
        <v>-19</v>
      </c>
      <c r="AB134" s="18">
        <v>-4</v>
      </c>
      <c r="AC134" s="18">
        <v>-3</v>
      </c>
      <c r="AD134" s="10">
        <f t="shared" si="76"/>
        <v>-4</v>
      </c>
      <c r="AE134" s="10">
        <f t="shared" si="77"/>
        <v>3.2293298729878042</v>
      </c>
      <c r="AF134" s="18">
        <v>4</v>
      </c>
      <c r="AG134" s="18">
        <v>6</v>
      </c>
      <c r="AH134" s="18">
        <v>5</v>
      </c>
      <c r="AI134" s="18">
        <v>-1</v>
      </c>
      <c r="AJ134" s="18">
        <v>-6</v>
      </c>
      <c r="AK134" s="18">
        <v>1</v>
      </c>
      <c r="AL134" s="18">
        <v>0</v>
      </c>
      <c r="AM134" s="18">
        <v>-5</v>
      </c>
      <c r="AN134" s="11">
        <f t="shared" si="78"/>
        <v>0.5</v>
      </c>
      <c r="AO134" s="11">
        <f t="shared" si="79"/>
        <v>1.5698043554168508</v>
      </c>
      <c r="AT134" s="11"/>
      <c r="AU134" s="11"/>
    </row>
    <row r="135" spans="1:47" x14ac:dyDescent="0.2">
      <c r="A135" s="13" t="s">
        <v>299</v>
      </c>
      <c r="B135" s="18">
        <v>-21</v>
      </c>
      <c r="C135" s="18">
        <v>-7</v>
      </c>
      <c r="D135" s="18">
        <v>-10</v>
      </c>
      <c r="E135" s="18">
        <v>-20</v>
      </c>
      <c r="F135" s="18">
        <v>-14</v>
      </c>
      <c r="G135" s="18">
        <v>-10</v>
      </c>
      <c r="H135" s="18">
        <v>-15</v>
      </c>
      <c r="I135" s="18">
        <v>-17</v>
      </c>
      <c r="J135" s="10">
        <f t="shared" si="72"/>
        <v>-14.25</v>
      </c>
      <c r="K135" s="10">
        <f t="shared" si="73"/>
        <v>1.7702905330562471</v>
      </c>
      <c r="L135" s="18">
        <v>-14</v>
      </c>
      <c r="M135" s="18">
        <v>9</v>
      </c>
      <c r="N135" s="18">
        <v>-2</v>
      </c>
      <c r="O135" s="18">
        <v>-6</v>
      </c>
      <c r="P135" s="18">
        <v>-6</v>
      </c>
      <c r="Q135" s="18">
        <v>9</v>
      </c>
      <c r="R135" s="18">
        <v>-19</v>
      </c>
      <c r="S135" s="18">
        <v>-6</v>
      </c>
      <c r="T135" s="11">
        <f t="shared" si="74"/>
        <v>-4.375</v>
      </c>
      <c r="U135" s="11">
        <f t="shared" si="75"/>
        <v>3.479211220131039</v>
      </c>
      <c r="V135" s="18">
        <v>-1</v>
      </c>
      <c r="W135" s="18">
        <v>18</v>
      </c>
      <c r="X135" s="18">
        <v>0</v>
      </c>
      <c r="Y135" s="18">
        <v>0</v>
      </c>
      <c r="Z135" s="18">
        <v>-2</v>
      </c>
      <c r="AA135" s="18">
        <v>-14</v>
      </c>
      <c r="AB135" s="18">
        <v>-5</v>
      </c>
      <c r="AC135" s="18">
        <v>-2</v>
      </c>
      <c r="AD135" s="10">
        <f t="shared" si="76"/>
        <v>-0.75</v>
      </c>
      <c r="AE135" s="10">
        <f t="shared" si="77"/>
        <v>3.1324910215354165</v>
      </c>
      <c r="AF135" s="18">
        <v>6</v>
      </c>
      <c r="AG135" s="18">
        <v>9</v>
      </c>
      <c r="AH135" s="18">
        <v>10</v>
      </c>
      <c r="AI135" s="18">
        <v>1</v>
      </c>
      <c r="AJ135" s="18">
        <v>-5</v>
      </c>
      <c r="AK135" s="18">
        <v>3</v>
      </c>
      <c r="AL135" s="18">
        <v>2</v>
      </c>
      <c r="AM135" s="18">
        <v>-1</v>
      </c>
      <c r="AN135" s="11">
        <f t="shared" si="78"/>
        <v>3.125</v>
      </c>
      <c r="AO135" s="11">
        <f t="shared" si="79"/>
        <v>1.787231498315601</v>
      </c>
      <c r="AT135" s="11"/>
      <c r="AU135" s="11"/>
    </row>
    <row r="136" spans="1:47" x14ac:dyDescent="0.2">
      <c r="A136" s="13" t="s">
        <v>300</v>
      </c>
      <c r="B136" s="18">
        <v>-19</v>
      </c>
      <c r="C136" s="18">
        <v>-6</v>
      </c>
      <c r="D136" s="18">
        <v>-8</v>
      </c>
      <c r="E136" s="18">
        <v>-16</v>
      </c>
      <c r="F136" s="18">
        <v>-14</v>
      </c>
      <c r="G136" s="18">
        <v>-6</v>
      </c>
      <c r="H136" s="18">
        <v>-11</v>
      </c>
      <c r="I136" s="18">
        <v>-16</v>
      </c>
      <c r="J136" s="10">
        <f t="shared" si="72"/>
        <v>-12</v>
      </c>
      <c r="K136" s="10">
        <f t="shared" si="73"/>
        <v>1.7627089541790093</v>
      </c>
      <c r="L136" s="18">
        <v>-11</v>
      </c>
      <c r="M136" s="18">
        <v>12</v>
      </c>
      <c r="N136" s="18">
        <v>-2</v>
      </c>
      <c r="O136" s="18">
        <v>-4</v>
      </c>
      <c r="P136" s="18">
        <v>-6</v>
      </c>
      <c r="Q136" s="18">
        <v>9</v>
      </c>
      <c r="R136" s="18">
        <v>-20</v>
      </c>
      <c r="S136" s="18">
        <v>-7</v>
      </c>
      <c r="T136" s="11">
        <f t="shared" si="74"/>
        <v>-3.625</v>
      </c>
      <c r="U136" s="11">
        <f t="shared" si="75"/>
        <v>3.649547427910949</v>
      </c>
      <c r="V136" s="18">
        <v>0</v>
      </c>
      <c r="W136" s="18">
        <v>17</v>
      </c>
      <c r="X136" s="18">
        <v>0</v>
      </c>
      <c r="Y136" s="18">
        <v>-1</v>
      </c>
      <c r="Z136" s="18">
        <v>-4</v>
      </c>
      <c r="AA136" s="18">
        <v>0</v>
      </c>
      <c r="AB136" s="18">
        <v>-6</v>
      </c>
      <c r="AC136" s="18">
        <v>-1</v>
      </c>
      <c r="AD136" s="10">
        <f t="shared" si="76"/>
        <v>0.625</v>
      </c>
      <c r="AE136" s="10">
        <f t="shared" si="77"/>
        <v>2.4635739137625703</v>
      </c>
      <c r="AF136" s="18">
        <v>6</v>
      </c>
      <c r="AG136" s="18">
        <v>9</v>
      </c>
      <c r="AH136" s="18">
        <v>8</v>
      </c>
      <c r="AI136" s="18">
        <v>3</v>
      </c>
      <c r="AJ136" s="18">
        <v>0</v>
      </c>
      <c r="AK136" s="18">
        <v>4</v>
      </c>
      <c r="AL136" s="18">
        <v>3</v>
      </c>
      <c r="AM136" s="18">
        <v>2</v>
      </c>
      <c r="AN136" s="11">
        <f t="shared" si="78"/>
        <v>4.375</v>
      </c>
      <c r="AO136" s="11">
        <f t="shared" si="79"/>
        <v>1.0845917599328725</v>
      </c>
      <c r="AT136" s="11"/>
      <c r="AU136" s="11"/>
    </row>
    <row r="137" spans="1:47" x14ac:dyDescent="0.2">
      <c r="A137" s="13" t="s">
        <v>301</v>
      </c>
      <c r="B137" s="18">
        <v>-17</v>
      </c>
      <c r="C137" s="18">
        <v>-5</v>
      </c>
      <c r="D137" s="18">
        <v>-7</v>
      </c>
      <c r="E137" s="18">
        <v>-17</v>
      </c>
      <c r="F137" s="18">
        <v>-12</v>
      </c>
      <c r="G137" s="18">
        <v>-9</v>
      </c>
      <c r="H137" s="18">
        <v>-12</v>
      </c>
      <c r="I137" s="18">
        <v>-19</v>
      </c>
      <c r="J137" s="10">
        <f t="shared" si="72"/>
        <v>-12.25</v>
      </c>
      <c r="K137" s="10">
        <f t="shared" si="73"/>
        <v>1.800297594446937</v>
      </c>
      <c r="L137" s="18">
        <v>-10</v>
      </c>
      <c r="M137" s="18">
        <v>12</v>
      </c>
      <c r="N137" s="18">
        <v>2</v>
      </c>
      <c r="O137" s="18">
        <v>-4</v>
      </c>
      <c r="P137" s="18">
        <v>-5</v>
      </c>
      <c r="Q137" s="18">
        <v>10</v>
      </c>
      <c r="R137" s="18">
        <v>-14</v>
      </c>
      <c r="S137" s="18">
        <v>-9</v>
      </c>
      <c r="T137" s="11">
        <f t="shared" si="74"/>
        <v>-2.25</v>
      </c>
      <c r="U137" s="11">
        <f t="shared" si="75"/>
        <v>3.342101562960476</v>
      </c>
      <c r="V137" s="18">
        <v>-3</v>
      </c>
      <c r="W137" s="18">
        <v>13</v>
      </c>
      <c r="X137" s="18">
        <v>-5</v>
      </c>
      <c r="Y137" s="18">
        <v>4</v>
      </c>
      <c r="Z137" s="18">
        <v>-12</v>
      </c>
      <c r="AA137" s="18">
        <v>-5</v>
      </c>
      <c r="AB137" s="18">
        <v>-11</v>
      </c>
      <c r="AC137" s="18">
        <v>-1</v>
      </c>
      <c r="AD137" s="10">
        <f t="shared" si="76"/>
        <v>-2.5</v>
      </c>
      <c r="AE137" s="10">
        <f t="shared" si="77"/>
        <v>2.8660575211055539</v>
      </c>
      <c r="AF137" s="18">
        <v>5</v>
      </c>
      <c r="AG137" s="18">
        <v>6</v>
      </c>
      <c r="AH137" s="18">
        <v>5</v>
      </c>
      <c r="AI137" s="18">
        <v>1</v>
      </c>
      <c r="AJ137" s="18">
        <v>0</v>
      </c>
      <c r="AK137" s="18">
        <v>0</v>
      </c>
      <c r="AL137" s="18">
        <v>2</v>
      </c>
      <c r="AM137" s="18">
        <v>-7</v>
      </c>
      <c r="AN137" s="11">
        <f t="shared" si="78"/>
        <v>1.5</v>
      </c>
      <c r="AO137" s="11">
        <f t="shared" si="79"/>
        <v>1.475998451412273</v>
      </c>
      <c r="AT137" s="11"/>
      <c r="AU137" s="11"/>
    </row>
    <row r="138" spans="1:47" x14ac:dyDescent="0.2">
      <c r="A138" s="13" t="s">
        <v>302</v>
      </c>
      <c r="B138" s="18">
        <v>-21</v>
      </c>
      <c r="C138" s="18">
        <v>-9</v>
      </c>
      <c r="D138" s="18">
        <v>-12</v>
      </c>
      <c r="E138" s="18">
        <v>-17</v>
      </c>
      <c r="F138" s="18">
        <v>-11</v>
      </c>
      <c r="G138" s="18">
        <v>-9</v>
      </c>
      <c r="H138" s="18">
        <v>-11</v>
      </c>
      <c r="I138" s="18">
        <v>-20</v>
      </c>
      <c r="J138" s="10">
        <f t="shared" si="72"/>
        <v>-13.75</v>
      </c>
      <c r="K138" s="10">
        <f t="shared" si="73"/>
        <v>1.7191152209369627</v>
      </c>
      <c r="L138" s="18">
        <v>-12</v>
      </c>
      <c r="M138" s="18">
        <v>12</v>
      </c>
      <c r="N138" s="18">
        <v>2</v>
      </c>
      <c r="O138" s="18">
        <v>-4</v>
      </c>
      <c r="P138" s="18">
        <v>-9</v>
      </c>
      <c r="Q138" s="18">
        <v>9</v>
      </c>
      <c r="R138" s="18">
        <v>-18</v>
      </c>
      <c r="S138" s="18">
        <v>-7</v>
      </c>
      <c r="T138" s="11">
        <f t="shared" si="74"/>
        <v>-3.375</v>
      </c>
      <c r="U138" s="11">
        <f t="shared" si="75"/>
        <v>3.6641969496349791</v>
      </c>
      <c r="V138" s="18">
        <v>-2</v>
      </c>
      <c r="W138" s="18">
        <v>15</v>
      </c>
      <c r="X138" s="18">
        <v>-4</v>
      </c>
      <c r="Y138" s="18">
        <v>-1</v>
      </c>
      <c r="Z138" s="18">
        <v>-5</v>
      </c>
      <c r="AA138" s="18">
        <v>-3</v>
      </c>
      <c r="AB138" s="18">
        <v>-8</v>
      </c>
      <c r="AC138" s="18">
        <v>2</v>
      </c>
      <c r="AD138" s="10">
        <f t="shared" si="76"/>
        <v>-0.75</v>
      </c>
      <c r="AE138" s="10">
        <f t="shared" si="77"/>
        <v>2.476676921083687</v>
      </c>
      <c r="AF138" s="18">
        <v>4</v>
      </c>
      <c r="AG138" s="18">
        <v>9</v>
      </c>
      <c r="AH138" s="18">
        <v>7</v>
      </c>
      <c r="AI138" s="18">
        <v>3</v>
      </c>
      <c r="AJ138" s="18">
        <v>-6</v>
      </c>
      <c r="AK138" s="18">
        <v>0</v>
      </c>
      <c r="AL138" s="18">
        <v>0</v>
      </c>
      <c r="AM138" s="18">
        <v>-4</v>
      </c>
      <c r="AN138" s="11">
        <f t="shared" si="78"/>
        <v>1.625</v>
      </c>
      <c r="AO138" s="11">
        <f t="shared" si="79"/>
        <v>1.8218661939262795</v>
      </c>
      <c r="AT138" s="11"/>
      <c r="AU138" s="11"/>
    </row>
    <row r="139" spans="1:47" x14ac:dyDescent="0.2">
      <c r="A139" s="13" t="s">
        <v>303</v>
      </c>
      <c r="B139" s="18">
        <v>-18</v>
      </c>
      <c r="C139" s="18">
        <v>-8</v>
      </c>
      <c r="D139" s="18">
        <v>-7</v>
      </c>
      <c r="E139" s="18">
        <v>-14</v>
      </c>
      <c r="F139" s="18">
        <v>-12</v>
      </c>
      <c r="G139" s="18">
        <v>-8</v>
      </c>
      <c r="H139" s="18">
        <v>-10</v>
      </c>
      <c r="I139" s="18">
        <v>-24</v>
      </c>
      <c r="J139" s="10">
        <f t="shared" si="72"/>
        <v>-12.625</v>
      </c>
      <c r="K139" s="10">
        <f t="shared" si="73"/>
        <v>2.0782676508504454</v>
      </c>
      <c r="L139" s="18">
        <v>-10</v>
      </c>
      <c r="M139" s="18">
        <v>13</v>
      </c>
      <c r="N139" s="18">
        <v>3</v>
      </c>
      <c r="O139" s="18">
        <v>-4</v>
      </c>
      <c r="P139" s="18">
        <v>-7</v>
      </c>
      <c r="Q139" s="18">
        <v>10</v>
      </c>
      <c r="R139" s="18">
        <v>-17</v>
      </c>
      <c r="S139" s="18">
        <v>-6</v>
      </c>
      <c r="T139" s="11">
        <f t="shared" si="74"/>
        <v>-2.25</v>
      </c>
      <c r="U139" s="11">
        <f t="shared" si="75"/>
        <v>3.6043128927122057</v>
      </c>
      <c r="V139" s="18">
        <v>-2</v>
      </c>
      <c r="W139" s="18">
        <v>19</v>
      </c>
      <c r="X139" s="18">
        <v>-1</v>
      </c>
      <c r="Y139" s="18">
        <v>-3</v>
      </c>
      <c r="Z139" s="18">
        <v>-1</v>
      </c>
      <c r="AA139" s="18">
        <v>-1</v>
      </c>
      <c r="AB139" s="18">
        <v>-6</v>
      </c>
      <c r="AC139" s="18">
        <v>0</v>
      </c>
      <c r="AD139" s="10">
        <f t="shared" si="76"/>
        <v>0.625</v>
      </c>
      <c r="AE139" s="10">
        <f t="shared" si="77"/>
        <v>2.7054013433447222</v>
      </c>
      <c r="AF139" s="18">
        <v>8</v>
      </c>
      <c r="AG139" s="18">
        <v>7</v>
      </c>
      <c r="AH139" s="18">
        <v>10</v>
      </c>
      <c r="AI139" s="18">
        <v>5</v>
      </c>
      <c r="AJ139" s="18">
        <v>-5</v>
      </c>
      <c r="AK139" s="18">
        <v>1</v>
      </c>
      <c r="AL139" s="18">
        <v>1</v>
      </c>
      <c r="AM139" s="18">
        <v>-5</v>
      </c>
      <c r="AN139" s="11">
        <f t="shared" si="78"/>
        <v>2.75</v>
      </c>
      <c r="AO139" s="11">
        <f t="shared" si="79"/>
        <v>2.024404674395484</v>
      </c>
      <c r="AT139" s="11"/>
      <c r="AU139" s="11"/>
    </row>
    <row r="140" spans="1:47" x14ac:dyDescent="0.2">
      <c r="A140" s="13" t="s">
        <v>304</v>
      </c>
      <c r="B140" s="18">
        <v>-18</v>
      </c>
      <c r="C140" s="18">
        <v>-8</v>
      </c>
      <c r="D140" s="18">
        <v>-9</v>
      </c>
      <c r="E140" s="18">
        <v>-14</v>
      </c>
      <c r="F140" s="18">
        <v>-12</v>
      </c>
      <c r="G140" s="18">
        <v>-5</v>
      </c>
      <c r="H140" s="18">
        <v>-4</v>
      </c>
      <c r="I140" s="18">
        <v>-19</v>
      </c>
      <c r="J140" s="10">
        <f t="shared" si="72"/>
        <v>-11.125</v>
      </c>
      <c r="K140" s="10">
        <f t="shared" si="73"/>
        <v>1.9860001078981409</v>
      </c>
      <c r="L140" s="18">
        <v>-10</v>
      </c>
      <c r="M140" s="18">
        <v>11</v>
      </c>
      <c r="N140" s="18">
        <v>3</v>
      </c>
      <c r="O140" s="18">
        <v>-4</v>
      </c>
      <c r="P140" s="18">
        <v>-7</v>
      </c>
      <c r="Q140" s="18">
        <v>10</v>
      </c>
      <c r="R140" s="18">
        <v>-13</v>
      </c>
      <c r="S140" s="18">
        <v>-5</v>
      </c>
      <c r="T140" s="11">
        <f t="shared" si="74"/>
        <v>-1.875</v>
      </c>
      <c r="U140" s="11">
        <f t="shared" si="75"/>
        <v>3.1647472252930409</v>
      </c>
      <c r="V140" s="18">
        <v>-1</v>
      </c>
      <c r="W140" s="18">
        <v>21</v>
      </c>
      <c r="X140" s="18">
        <v>2</v>
      </c>
      <c r="Y140" s="18">
        <v>8</v>
      </c>
      <c r="Z140" s="18">
        <v>0</v>
      </c>
      <c r="AA140" s="18">
        <v>-1</v>
      </c>
      <c r="AB140" s="18">
        <v>-6</v>
      </c>
      <c r="AC140" s="18">
        <v>7</v>
      </c>
      <c r="AD140" s="10">
        <f t="shared" si="76"/>
        <v>3.75</v>
      </c>
      <c r="AE140" s="10">
        <f t="shared" si="77"/>
        <v>2.9383547388680915</v>
      </c>
      <c r="AF140" s="18">
        <v>6</v>
      </c>
      <c r="AG140" s="18">
        <v>9</v>
      </c>
      <c r="AH140" s="18">
        <v>8</v>
      </c>
      <c r="AI140" s="18">
        <v>8</v>
      </c>
      <c r="AJ140" s="18">
        <v>-5</v>
      </c>
      <c r="AK140" s="18">
        <v>1</v>
      </c>
      <c r="AL140" s="18">
        <v>1</v>
      </c>
      <c r="AM140" s="18">
        <v>-4</v>
      </c>
      <c r="AN140" s="11">
        <f t="shared" si="78"/>
        <v>3</v>
      </c>
      <c r="AO140" s="11">
        <f t="shared" si="79"/>
        <v>1.9639610121239313</v>
      </c>
      <c r="AT140" s="11"/>
      <c r="AU140" s="11"/>
    </row>
    <row r="141" spans="1:47" x14ac:dyDescent="0.2">
      <c r="A141" s="13" t="s">
        <v>305</v>
      </c>
      <c r="B141" s="18">
        <v>-22</v>
      </c>
      <c r="C141" s="18">
        <v>-2</v>
      </c>
      <c r="D141" s="18">
        <v>-12</v>
      </c>
      <c r="E141" s="18">
        <v>-14</v>
      </c>
      <c r="F141" s="18">
        <v>-12</v>
      </c>
      <c r="G141" s="18">
        <v>-7</v>
      </c>
      <c r="H141" s="18">
        <v>-9</v>
      </c>
      <c r="I141" s="18">
        <v>-21</v>
      </c>
      <c r="J141" s="10">
        <f t="shared" si="72"/>
        <v>-12.375</v>
      </c>
      <c r="K141" s="10">
        <f t="shared" si="73"/>
        <v>2.3825069329834667</v>
      </c>
      <c r="L141" s="18">
        <v>-8</v>
      </c>
      <c r="M141" s="18">
        <v>11</v>
      </c>
      <c r="N141" s="18">
        <v>1</v>
      </c>
      <c r="O141" s="18">
        <v>-4</v>
      </c>
      <c r="P141" s="18">
        <v>-8</v>
      </c>
      <c r="Q141" s="18">
        <v>10</v>
      </c>
      <c r="R141" s="18">
        <v>-14</v>
      </c>
      <c r="S141" s="18">
        <v>12</v>
      </c>
      <c r="T141" s="11">
        <f t="shared" si="74"/>
        <v>0</v>
      </c>
      <c r="U141" s="11">
        <f t="shared" si="75"/>
        <v>3.5506538633247335</v>
      </c>
      <c r="V141" s="18">
        <v>-3</v>
      </c>
      <c r="W141" s="18">
        <v>16</v>
      </c>
      <c r="X141" s="18">
        <v>9</v>
      </c>
      <c r="Y141" s="18">
        <v>-2</v>
      </c>
      <c r="Z141" s="18">
        <v>-4</v>
      </c>
      <c r="AA141" s="18">
        <v>-1</v>
      </c>
      <c r="AB141" s="18">
        <v>0</v>
      </c>
      <c r="AC141" s="18">
        <v>16</v>
      </c>
      <c r="AD141" s="10">
        <f t="shared" si="76"/>
        <v>3.875</v>
      </c>
      <c r="AE141" s="10">
        <f t="shared" si="77"/>
        <v>2.9966499152029273</v>
      </c>
      <c r="AF141" s="18">
        <v>6</v>
      </c>
      <c r="AG141" s="18">
        <v>10</v>
      </c>
      <c r="AH141" s="18">
        <v>8</v>
      </c>
      <c r="AI141" s="18">
        <v>9</v>
      </c>
      <c r="AJ141" s="18">
        <v>0</v>
      </c>
      <c r="AK141" s="18">
        <v>1</v>
      </c>
      <c r="AL141" s="18">
        <v>1</v>
      </c>
      <c r="AM141" s="18">
        <v>-5</v>
      </c>
      <c r="AN141" s="11">
        <f t="shared" si="78"/>
        <v>3.75</v>
      </c>
      <c r="AO141" s="11">
        <f t="shared" si="79"/>
        <v>1.8684409085040468</v>
      </c>
      <c r="AT141" s="11"/>
      <c r="AU141" s="11"/>
    </row>
    <row r="142" spans="1:47" x14ac:dyDescent="0.2">
      <c r="A142" s="13" t="s">
        <v>306</v>
      </c>
      <c r="B142" s="18">
        <v>-20</v>
      </c>
      <c r="C142" s="18">
        <v>-16</v>
      </c>
      <c r="D142" s="18">
        <v>-10</v>
      </c>
      <c r="E142" s="18">
        <v>-16</v>
      </c>
      <c r="F142" s="18">
        <v>-14</v>
      </c>
      <c r="G142" s="18">
        <v>-16</v>
      </c>
      <c r="H142" s="18">
        <v>-14</v>
      </c>
      <c r="I142" s="18">
        <v>-21</v>
      </c>
      <c r="J142" s="10">
        <f t="shared" si="72"/>
        <v>-15.875</v>
      </c>
      <c r="K142" s="10">
        <f t="shared" si="73"/>
        <v>1.231107225224513</v>
      </c>
      <c r="L142" s="18">
        <v>-7</v>
      </c>
      <c r="M142" s="18">
        <v>10</v>
      </c>
      <c r="N142" s="18">
        <v>2</v>
      </c>
      <c r="O142" s="18">
        <v>-5</v>
      </c>
      <c r="P142" s="18">
        <v>-6</v>
      </c>
      <c r="Q142" s="18">
        <v>10</v>
      </c>
      <c r="R142" s="18">
        <v>-15</v>
      </c>
      <c r="S142" s="18">
        <v>-9</v>
      </c>
      <c r="T142" s="11">
        <f t="shared" si="74"/>
        <v>-2.5</v>
      </c>
      <c r="U142" s="11">
        <f t="shared" si="75"/>
        <v>3.1903873477324707</v>
      </c>
      <c r="V142" s="18">
        <v>0</v>
      </c>
      <c r="W142" s="18">
        <v>16</v>
      </c>
      <c r="X142" s="18">
        <v>-4</v>
      </c>
      <c r="Y142" s="18">
        <v>-4</v>
      </c>
      <c r="Z142" s="18">
        <v>-2</v>
      </c>
      <c r="AA142" s="18">
        <v>-1</v>
      </c>
      <c r="AB142" s="18">
        <v>-4</v>
      </c>
      <c r="AC142" s="18">
        <v>-1</v>
      </c>
      <c r="AD142" s="10">
        <f t="shared" si="76"/>
        <v>0</v>
      </c>
      <c r="AE142" s="10">
        <f t="shared" si="77"/>
        <v>2.3528098702858005</v>
      </c>
      <c r="AF142" s="18">
        <v>6</v>
      </c>
      <c r="AG142" s="18">
        <v>7</v>
      </c>
      <c r="AH142" s="18">
        <v>12</v>
      </c>
      <c r="AI142" s="18">
        <v>12</v>
      </c>
      <c r="AJ142" s="18">
        <v>-6</v>
      </c>
      <c r="AK142" s="18">
        <v>1</v>
      </c>
      <c r="AL142" s="18">
        <v>1</v>
      </c>
      <c r="AM142" s="18">
        <v>-4</v>
      </c>
      <c r="AN142" s="11">
        <f t="shared" si="78"/>
        <v>3.625</v>
      </c>
      <c r="AO142" s="11">
        <f t="shared" si="79"/>
        <v>2.3974502825174198</v>
      </c>
      <c r="AT142" s="11"/>
      <c r="AU142" s="11"/>
    </row>
    <row r="143" spans="1:47" x14ac:dyDescent="0.2">
      <c r="A143" s="13" t="s">
        <v>307</v>
      </c>
      <c r="B143" s="18">
        <v>-19</v>
      </c>
      <c r="C143" s="18">
        <v>-13</v>
      </c>
      <c r="D143" s="18">
        <v>-13</v>
      </c>
      <c r="E143" s="18">
        <v>-17</v>
      </c>
      <c r="F143" s="18">
        <v>-12</v>
      </c>
      <c r="G143" s="18">
        <v>-18</v>
      </c>
      <c r="H143" s="18">
        <v>-14</v>
      </c>
      <c r="I143" s="18">
        <v>-18</v>
      </c>
      <c r="J143" s="10">
        <f t="shared" si="72"/>
        <v>-15.5</v>
      </c>
      <c r="K143" s="10">
        <f t="shared" si="73"/>
        <v>0.98198050606196563</v>
      </c>
      <c r="L143" s="18">
        <v>-5</v>
      </c>
      <c r="M143" s="18">
        <v>10</v>
      </c>
      <c r="N143" s="18">
        <v>2</v>
      </c>
      <c r="O143" s="18">
        <v>-4</v>
      </c>
      <c r="P143" s="18">
        <v>-7</v>
      </c>
      <c r="Q143" s="18">
        <v>10</v>
      </c>
      <c r="R143" s="18">
        <v>-16</v>
      </c>
      <c r="S143" s="18">
        <v>-6</v>
      </c>
      <c r="T143" s="11">
        <f t="shared" si="74"/>
        <v>-2</v>
      </c>
      <c r="U143" s="11">
        <f t="shared" si="75"/>
        <v>3.1452912651862848</v>
      </c>
      <c r="V143" s="18">
        <v>0</v>
      </c>
      <c r="W143" s="18">
        <v>17</v>
      </c>
      <c r="X143" s="18">
        <v>-2</v>
      </c>
      <c r="Y143" s="18">
        <v>-1</v>
      </c>
      <c r="Z143" s="18">
        <v>-2</v>
      </c>
      <c r="AA143" s="18">
        <v>-5</v>
      </c>
      <c r="AB143" s="18">
        <v>-4</v>
      </c>
      <c r="AC143" s="18">
        <v>1</v>
      </c>
      <c r="AD143" s="10">
        <f t="shared" si="76"/>
        <v>0.5</v>
      </c>
      <c r="AE143" s="10">
        <f t="shared" si="77"/>
        <v>2.4567690745599768</v>
      </c>
      <c r="AF143" s="18">
        <v>5</v>
      </c>
      <c r="AG143" s="18">
        <v>6</v>
      </c>
      <c r="AH143" s="18">
        <v>7</v>
      </c>
      <c r="AI143" s="18">
        <v>9</v>
      </c>
      <c r="AJ143" s="18">
        <v>-6</v>
      </c>
      <c r="AK143" s="18">
        <v>1</v>
      </c>
      <c r="AL143" s="18">
        <v>2</v>
      </c>
      <c r="AM143" s="18">
        <v>-5</v>
      </c>
      <c r="AN143" s="11">
        <f t="shared" si="78"/>
        <v>2.375</v>
      </c>
      <c r="AO143" s="11">
        <f t="shared" si="79"/>
        <v>1.9451175138939916</v>
      </c>
      <c r="AT143" s="11"/>
      <c r="AU143" s="11"/>
    </row>
    <row r="144" spans="1:47" x14ac:dyDescent="0.2">
      <c r="J144" s="9"/>
      <c r="K144" s="9"/>
      <c r="L144" s="10"/>
      <c r="M144" s="10"/>
      <c r="T144" s="9"/>
      <c r="U144" s="9"/>
      <c r="X144" s="11"/>
      <c r="Y144" s="11"/>
      <c r="AD144" s="9"/>
      <c r="AE144" s="9"/>
      <c r="AJ144" s="10"/>
      <c r="AK144" s="10"/>
      <c r="AN144" s="9"/>
      <c r="AO144" s="9"/>
      <c r="AT144" s="11"/>
      <c r="AU144" s="11"/>
    </row>
    <row r="145" spans="1:47" x14ac:dyDescent="0.2">
      <c r="A145" s="12" t="s">
        <v>317</v>
      </c>
      <c r="B145" s="250" t="s">
        <v>282</v>
      </c>
      <c r="C145" s="250"/>
      <c r="D145" s="250"/>
      <c r="E145" s="250"/>
      <c r="F145" s="250"/>
      <c r="G145" s="250"/>
      <c r="H145" s="250"/>
      <c r="I145" s="250"/>
      <c r="J145" s="250"/>
      <c r="K145" s="250"/>
      <c r="L145" s="250" t="s">
        <v>310</v>
      </c>
      <c r="M145" s="250"/>
      <c r="N145" s="250"/>
      <c r="O145" s="250"/>
      <c r="P145" s="250"/>
      <c r="Q145" s="250"/>
      <c r="R145" s="250"/>
      <c r="S145" s="250"/>
      <c r="T145" s="250"/>
      <c r="U145" s="250"/>
      <c r="V145" s="250" t="s">
        <v>283</v>
      </c>
      <c r="W145" s="250"/>
      <c r="X145" s="250"/>
      <c r="Y145" s="250"/>
      <c r="Z145" s="250"/>
      <c r="AA145" s="250"/>
      <c r="AB145" s="250"/>
      <c r="AC145" s="250"/>
      <c r="AD145" s="250"/>
      <c r="AE145" s="250"/>
      <c r="AF145" s="250" t="s">
        <v>311</v>
      </c>
      <c r="AG145" s="250"/>
      <c r="AH145" s="250"/>
      <c r="AI145" s="250"/>
      <c r="AJ145" s="250"/>
      <c r="AK145" s="250"/>
      <c r="AL145" s="250"/>
      <c r="AM145" s="250"/>
      <c r="AN145" s="250"/>
      <c r="AO145" s="250"/>
      <c r="AT145" s="11"/>
      <c r="AU145" s="11"/>
    </row>
    <row r="146" spans="1:47" x14ac:dyDescent="0.2">
      <c r="A146" s="13" t="s">
        <v>284</v>
      </c>
      <c r="B146" s="14">
        <v>17</v>
      </c>
      <c r="C146" s="14">
        <v>18</v>
      </c>
      <c r="D146" s="14">
        <v>19</v>
      </c>
      <c r="E146" s="14">
        <v>20</v>
      </c>
      <c r="F146" s="14">
        <v>21</v>
      </c>
      <c r="G146" s="14">
        <v>22</v>
      </c>
      <c r="H146" s="15">
        <v>23</v>
      </c>
      <c r="I146" s="15">
        <v>24</v>
      </c>
      <c r="J146" s="16" t="s">
        <v>308</v>
      </c>
      <c r="K146" s="16" t="s">
        <v>309</v>
      </c>
      <c r="L146" s="15">
        <v>25</v>
      </c>
      <c r="M146" s="14">
        <v>26</v>
      </c>
      <c r="N146" s="14">
        <v>27</v>
      </c>
      <c r="O146" s="14">
        <v>28</v>
      </c>
      <c r="P146" s="14">
        <v>29</v>
      </c>
      <c r="Q146" s="14">
        <v>30</v>
      </c>
      <c r="R146" s="14">
        <v>31</v>
      </c>
      <c r="S146" s="14">
        <v>32</v>
      </c>
      <c r="T146" s="17" t="s">
        <v>308</v>
      </c>
      <c r="U146" s="17" t="s">
        <v>309</v>
      </c>
      <c r="V146" s="14">
        <v>33</v>
      </c>
      <c r="W146" s="14">
        <v>34</v>
      </c>
      <c r="X146" s="14">
        <v>35</v>
      </c>
      <c r="Y146" s="14">
        <v>36</v>
      </c>
      <c r="Z146" s="14">
        <v>37</v>
      </c>
      <c r="AA146" s="14">
        <v>38</v>
      </c>
      <c r="AB146" s="14">
        <v>39</v>
      </c>
      <c r="AC146" s="14">
        <v>40</v>
      </c>
      <c r="AD146" s="16" t="s">
        <v>308</v>
      </c>
      <c r="AE146" s="16" t="s">
        <v>309</v>
      </c>
      <c r="AF146" s="14">
        <v>41</v>
      </c>
      <c r="AG146" s="14">
        <v>42</v>
      </c>
      <c r="AH146" s="14">
        <v>43</v>
      </c>
      <c r="AI146" s="14">
        <v>44</v>
      </c>
      <c r="AJ146" s="14">
        <v>45</v>
      </c>
      <c r="AK146" s="14">
        <v>46</v>
      </c>
      <c r="AL146" s="14">
        <v>47</v>
      </c>
      <c r="AM146" s="14">
        <v>48</v>
      </c>
      <c r="AN146" s="17" t="s">
        <v>308</v>
      </c>
      <c r="AO146" s="17" t="s">
        <v>309</v>
      </c>
      <c r="AT146" s="11"/>
      <c r="AU146" s="11"/>
    </row>
    <row r="147" spans="1:47" x14ac:dyDescent="0.2">
      <c r="A147" s="13" t="s">
        <v>286</v>
      </c>
      <c r="B147" s="18">
        <v>-32</v>
      </c>
      <c r="C147" s="18">
        <v>1</v>
      </c>
      <c r="D147" s="18">
        <v>-25</v>
      </c>
      <c r="E147" s="18">
        <v>-20</v>
      </c>
      <c r="F147" s="18">
        <v>-23</v>
      </c>
      <c r="G147" s="18">
        <v>-4</v>
      </c>
      <c r="H147" s="18">
        <v>-17</v>
      </c>
      <c r="I147" s="18">
        <v>-20</v>
      </c>
      <c r="J147" s="10">
        <f>AVERAGE(B147:I147)</f>
        <v>-17.5</v>
      </c>
      <c r="K147" s="10">
        <f>STDEV(B147:I147)/SQRT(COUNT(B147:I147))</f>
        <v>3.8591264740685998</v>
      </c>
      <c r="L147" s="18">
        <v>-1</v>
      </c>
      <c r="M147" s="18">
        <v>-12</v>
      </c>
      <c r="N147" s="18">
        <v>-12</v>
      </c>
      <c r="O147" s="18">
        <v>-17</v>
      </c>
      <c r="P147" s="18">
        <v>-22</v>
      </c>
      <c r="Q147" s="18">
        <v>-10</v>
      </c>
      <c r="R147" s="18">
        <v>-14</v>
      </c>
      <c r="S147" s="18">
        <v>-11</v>
      </c>
      <c r="T147" s="11">
        <f>AVERAGE(L147:S147)</f>
        <v>-12.375</v>
      </c>
      <c r="U147" s="11">
        <f>STDEV(L147:S147)/SQRT(COUNT(L147:S147))</f>
        <v>2.1291975349546934</v>
      </c>
      <c r="V147" s="18">
        <v>-15</v>
      </c>
      <c r="W147" s="18">
        <v>11</v>
      </c>
      <c r="X147" s="18">
        <v>2</v>
      </c>
      <c r="Y147" s="18">
        <v>-5</v>
      </c>
      <c r="Z147" s="18">
        <v>-5</v>
      </c>
      <c r="AA147" s="18">
        <v>17</v>
      </c>
      <c r="AB147" s="18">
        <v>1</v>
      </c>
      <c r="AC147" s="18">
        <v>-3</v>
      </c>
      <c r="AD147" s="10">
        <f>AVERAGE(V147:AC147)</f>
        <v>0.375</v>
      </c>
      <c r="AE147" s="10">
        <f>STDEV(V147:AC147)/SQRT(COUNT(V147:AC147))</f>
        <v>3.5301633916050639</v>
      </c>
      <c r="AF147" s="18">
        <v>-6</v>
      </c>
      <c r="AG147" s="18">
        <v>-6</v>
      </c>
      <c r="AH147" s="18">
        <v>-7</v>
      </c>
      <c r="AI147" s="18">
        <v>5</v>
      </c>
      <c r="AJ147" s="18">
        <v>-2</v>
      </c>
      <c r="AK147" s="18">
        <v>9</v>
      </c>
      <c r="AL147" s="18">
        <v>-3</v>
      </c>
      <c r="AM147" s="18">
        <v>8</v>
      </c>
      <c r="AN147" s="11">
        <f>AVERAGE(AF147:AM147)</f>
        <v>-0.25</v>
      </c>
      <c r="AO147" s="11">
        <f>STDEV(AF147:AM147)/SQRT(COUNT(AF147:AM147))</f>
        <v>2.3280126411046087</v>
      </c>
      <c r="AT147" s="11"/>
      <c r="AU147" s="11"/>
    </row>
    <row r="148" spans="1:47" x14ac:dyDescent="0.2">
      <c r="A148" s="13" t="s">
        <v>287</v>
      </c>
      <c r="B148" s="18">
        <v>-26</v>
      </c>
      <c r="C148" s="18">
        <v>6</v>
      </c>
      <c r="D148" s="18">
        <v>-19</v>
      </c>
      <c r="E148" s="18">
        <v>-17</v>
      </c>
      <c r="F148" s="18">
        <v>-19</v>
      </c>
      <c r="G148" s="18">
        <v>2</v>
      </c>
      <c r="H148" s="18">
        <v>-11</v>
      </c>
      <c r="I148" s="18">
        <v>-13</v>
      </c>
      <c r="J148" s="10">
        <f t="shared" ref="J148:J158" si="80">AVERAGE(B148:I148)</f>
        <v>-12.125</v>
      </c>
      <c r="K148" s="10">
        <f t="shared" ref="K148:K158" si="81">STDEV(B148:I148)/SQRT(COUNT(B148:I148))</f>
        <v>3.8749999999999996</v>
      </c>
      <c r="L148" s="18">
        <v>-6</v>
      </c>
      <c r="M148" s="18">
        <v>-10</v>
      </c>
      <c r="N148" s="18">
        <v>-10</v>
      </c>
      <c r="O148" s="18">
        <v>-12</v>
      </c>
      <c r="P148" s="18">
        <v>-18</v>
      </c>
      <c r="Q148" s="18">
        <v>-4</v>
      </c>
      <c r="R148" s="18">
        <v>-11</v>
      </c>
      <c r="S148" s="18">
        <v>-2</v>
      </c>
      <c r="T148" s="11">
        <f t="shared" ref="T148:T158" si="82">AVERAGE(L148:S148)</f>
        <v>-9.125</v>
      </c>
      <c r="U148" s="11">
        <f t="shared" ref="U148:U158" si="83">STDEV(L148:S148)/SQRT(COUNT(L148:S148))</f>
        <v>1.787231498315601</v>
      </c>
      <c r="V148" s="18">
        <v>-17</v>
      </c>
      <c r="W148" s="18">
        <v>11</v>
      </c>
      <c r="X148" s="18">
        <v>2</v>
      </c>
      <c r="Y148" s="18">
        <v>-2</v>
      </c>
      <c r="Z148" s="18">
        <v>-3</v>
      </c>
      <c r="AA148" s="18">
        <v>17</v>
      </c>
      <c r="AB148" s="18">
        <v>0</v>
      </c>
      <c r="AC148" s="18">
        <v>-3</v>
      </c>
      <c r="AD148" s="10">
        <f t="shared" ref="AD148:AD158" si="84">AVERAGE(V148:AC148)</f>
        <v>0.625</v>
      </c>
      <c r="AE148" s="10">
        <f t="shared" ref="AE148:AE158" si="85">STDEV(V148:AC148)/SQRT(COUNT(V148:AC148))</f>
        <v>3.5903516540862679</v>
      </c>
      <c r="AF148" s="18">
        <v>-9</v>
      </c>
      <c r="AG148" s="18">
        <v>-8</v>
      </c>
      <c r="AH148" s="18">
        <v>-7</v>
      </c>
      <c r="AI148" s="18">
        <v>1</v>
      </c>
      <c r="AJ148" s="18">
        <v>-5</v>
      </c>
      <c r="AK148" s="18">
        <v>9</v>
      </c>
      <c r="AL148" s="18">
        <v>-3</v>
      </c>
      <c r="AM148" s="18">
        <v>11</v>
      </c>
      <c r="AN148" s="11">
        <f t="shared" ref="AN148:AN158" si="86">AVERAGE(AF148:AM148)</f>
        <v>-1.375</v>
      </c>
      <c r="AO148" s="11">
        <f t="shared" ref="AO148:AO158" si="87">STDEV(AF148:AM148)/SQRT(COUNT(AF148:AM148))</f>
        <v>2.7251310584473334</v>
      </c>
      <c r="AT148" s="11"/>
      <c r="AU148" s="11"/>
    </row>
    <row r="149" spans="1:47" x14ac:dyDescent="0.2">
      <c r="A149" s="13" t="s">
        <v>288</v>
      </c>
      <c r="B149" s="18">
        <v>-21</v>
      </c>
      <c r="C149" s="18">
        <v>7</v>
      </c>
      <c r="D149" s="18">
        <v>-18</v>
      </c>
      <c r="E149" s="18">
        <v>-14</v>
      </c>
      <c r="F149" s="18">
        <v>-14</v>
      </c>
      <c r="G149" s="18">
        <v>3</v>
      </c>
      <c r="H149" s="18">
        <v>-9</v>
      </c>
      <c r="I149" s="18">
        <v>-13</v>
      </c>
      <c r="J149" s="10">
        <f t="shared" si="80"/>
        <v>-9.875</v>
      </c>
      <c r="K149" s="10">
        <f t="shared" si="81"/>
        <v>3.4971289244587069</v>
      </c>
      <c r="L149" s="18">
        <v>-3</v>
      </c>
      <c r="M149" s="18">
        <v>-7</v>
      </c>
      <c r="N149" s="18">
        <v>-9</v>
      </c>
      <c r="O149" s="18">
        <v>-6</v>
      </c>
      <c r="P149" s="18">
        <v>-15</v>
      </c>
      <c r="Q149" s="18">
        <v>-4</v>
      </c>
      <c r="R149" s="18">
        <v>-9</v>
      </c>
      <c r="S149" s="18">
        <v>-1</v>
      </c>
      <c r="T149" s="11">
        <f t="shared" si="82"/>
        <v>-6.75</v>
      </c>
      <c r="U149" s="11">
        <f t="shared" si="83"/>
        <v>1.5439975943726634</v>
      </c>
      <c r="V149" s="18">
        <v>-19</v>
      </c>
      <c r="W149" s="18">
        <v>6</v>
      </c>
      <c r="X149" s="18">
        <v>-6</v>
      </c>
      <c r="Y149" s="18">
        <v>-5</v>
      </c>
      <c r="Z149" s="18">
        <v>-8</v>
      </c>
      <c r="AA149" s="18">
        <v>16</v>
      </c>
      <c r="AB149" s="18">
        <v>-1</v>
      </c>
      <c r="AC149" s="18">
        <v>-1</v>
      </c>
      <c r="AD149" s="10">
        <f t="shared" si="84"/>
        <v>-2.25</v>
      </c>
      <c r="AE149" s="10">
        <f t="shared" si="85"/>
        <v>3.633917602651048</v>
      </c>
      <c r="AF149" s="18">
        <v>-11</v>
      </c>
      <c r="AG149" s="18">
        <v>-12</v>
      </c>
      <c r="AH149" s="18">
        <v>-11</v>
      </c>
      <c r="AI149" s="18">
        <v>-2</v>
      </c>
      <c r="AJ149" s="18">
        <v>-5</v>
      </c>
      <c r="AK149" s="18">
        <v>6</v>
      </c>
      <c r="AL149" s="18">
        <v>-3</v>
      </c>
      <c r="AM149" s="18">
        <v>7</v>
      </c>
      <c r="AN149" s="11">
        <f t="shared" si="86"/>
        <v>-3.875</v>
      </c>
      <c r="AO149" s="11">
        <f t="shared" si="87"/>
        <v>2.6351843253502074</v>
      </c>
      <c r="AT149" s="11"/>
      <c r="AU149" s="11"/>
    </row>
    <row r="150" spans="1:47" x14ac:dyDescent="0.2">
      <c r="A150" s="13" t="s">
        <v>289</v>
      </c>
      <c r="B150" s="18">
        <v>-24</v>
      </c>
      <c r="C150" s="18">
        <v>6</v>
      </c>
      <c r="D150" s="18">
        <v>-19</v>
      </c>
      <c r="E150" s="18">
        <v>-18</v>
      </c>
      <c r="F150" s="18">
        <v>-18</v>
      </c>
      <c r="G150" s="18">
        <v>3</v>
      </c>
      <c r="H150" s="18">
        <v>-5</v>
      </c>
      <c r="I150" s="18">
        <v>-11</v>
      </c>
      <c r="J150" s="10">
        <f t="shared" si="80"/>
        <v>-10.75</v>
      </c>
      <c r="K150" s="10">
        <f t="shared" si="81"/>
        <v>3.8994047164736751</v>
      </c>
      <c r="L150" s="18">
        <v>1</v>
      </c>
      <c r="M150" s="18">
        <v>-7</v>
      </c>
      <c r="N150" s="18">
        <v>-7</v>
      </c>
      <c r="O150" s="18">
        <v>-8</v>
      </c>
      <c r="P150" s="18">
        <v>-17</v>
      </c>
      <c r="Q150" s="18">
        <v>-5</v>
      </c>
      <c r="R150" s="18">
        <v>-10</v>
      </c>
      <c r="S150" s="18">
        <v>-1</v>
      </c>
      <c r="T150" s="11">
        <f t="shared" si="82"/>
        <v>-6.75</v>
      </c>
      <c r="U150" s="11">
        <f t="shared" si="83"/>
        <v>1.9525624189766635</v>
      </c>
      <c r="V150" s="18">
        <v>-14</v>
      </c>
      <c r="W150" s="18">
        <v>12</v>
      </c>
      <c r="X150" s="18">
        <v>-3</v>
      </c>
      <c r="Y150" s="18">
        <v>3</v>
      </c>
      <c r="Z150" s="18">
        <v>-8</v>
      </c>
      <c r="AA150" s="18">
        <v>16</v>
      </c>
      <c r="AB150" s="18">
        <v>-2</v>
      </c>
      <c r="AC150" s="18">
        <v>0</v>
      </c>
      <c r="AD150" s="10">
        <f t="shared" si="84"/>
        <v>0.5</v>
      </c>
      <c r="AE150" s="10">
        <f t="shared" si="85"/>
        <v>3.4846602621858476</v>
      </c>
      <c r="AF150" s="18">
        <v>-7</v>
      </c>
      <c r="AG150" s="18">
        <v>-8</v>
      </c>
      <c r="AH150" s="18">
        <v>-6</v>
      </c>
      <c r="AI150" s="18">
        <v>2</v>
      </c>
      <c r="AJ150" s="18">
        <v>-6</v>
      </c>
      <c r="AK150" s="18">
        <v>3</v>
      </c>
      <c r="AL150" s="18">
        <v>-4</v>
      </c>
      <c r="AM150" s="18">
        <v>2</v>
      </c>
      <c r="AN150" s="11">
        <f t="shared" si="86"/>
        <v>-3</v>
      </c>
      <c r="AO150" s="11">
        <f t="shared" si="87"/>
        <v>1.6146649364939021</v>
      </c>
      <c r="AT150" s="11"/>
      <c r="AU150" s="11"/>
    </row>
    <row r="151" spans="1:47" x14ac:dyDescent="0.2">
      <c r="A151" s="13" t="s">
        <v>290</v>
      </c>
      <c r="B151" s="18">
        <v>-24</v>
      </c>
      <c r="C151" s="18">
        <v>7</v>
      </c>
      <c r="D151" s="18">
        <v>-20</v>
      </c>
      <c r="E151" s="18">
        <v>-17</v>
      </c>
      <c r="F151" s="18">
        <v>-20</v>
      </c>
      <c r="G151" s="18">
        <v>2</v>
      </c>
      <c r="H151" s="18">
        <v>-5</v>
      </c>
      <c r="I151" s="18">
        <v>-9</v>
      </c>
      <c r="J151" s="10">
        <f t="shared" si="80"/>
        <v>-10.75</v>
      </c>
      <c r="K151" s="10">
        <f t="shared" si="81"/>
        <v>4.0078048854703496</v>
      </c>
      <c r="L151" s="18">
        <v>-2</v>
      </c>
      <c r="M151" s="18">
        <v>-6</v>
      </c>
      <c r="N151" s="18">
        <v>-10</v>
      </c>
      <c r="O151" s="18">
        <v>-9</v>
      </c>
      <c r="P151" s="18">
        <v>-17</v>
      </c>
      <c r="Q151" s="18">
        <v>-4</v>
      </c>
      <c r="R151" s="18">
        <v>-8</v>
      </c>
      <c r="S151" s="18">
        <v>-2</v>
      </c>
      <c r="T151" s="11">
        <f t="shared" si="82"/>
        <v>-7.25</v>
      </c>
      <c r="U151" s="11">
        <f t="shared" si="83"/>
        <v>1.7601745043359438</v>
      </c>
      <c r="V151" s="18">
        <v>-11</v>
      </c>
      <c r="W151" s="18">
        <v>13</v>
      </c>
      <c r="X151" s="18">
        <v>3</v>
      </c>
      <c r="Y151" s="18">
        <v>5</v>
      </c>
      <c r="Z151" s="18">
        <v>-5</v>
      </c>
      <c r="AA151" s="18">
        <v>18</v>
      </c>
      <c r="AB151" s="18">
        <v>4</v>
      </c>
      <c r="AC151" s="18">
        <v>10</v>
      </c>
      <c r="AD151" s="10">
        <f t="shared" si="84"/>
        <v>4.625</v>
      </c>
      <c r="AE151" s="10">
        <f t="shared" si="85"/>
        <v>3.3216685781181035</v>
      </c>
      <c r="AF151" s="18">
        <v>-7</v>
      </c>
      <c r="AG151" s="18">
        <v>-6</v>
      </c>
      <c r="AH151" s="18">
        <v>-5</v>
      </c>
      <c r="AI151" s="18">
        <v>2</v>
      </c>
      <c r="AJ151" s="18">
        <v>-3</v>
      </c>
      <c r="AK151" s="18">
        <v>8</v>
      </c>
      <c r="AL151" s="18">
        <v>-2</v>
      </c>
      <c r="AM151" s="18">
        <v>5</v>
      </c>
      <c r="AN151" s="11">
        <f t="shared" si="86"/>
        <v>-1</v>
      </c>
      <c r="AO151" s="11">
        <f t="shared" si="87"/>
        <v>1.9272482233188628</v>
      </c>
      <c r="AT151" s="11"/>
      <c r="AU151" s="11"/>
    </row>
    <row r="152" spans="1:47" x14ac:dyDescent="0.2">
      <c r="A152" s="13" t="s">
        <v>291</v>
      </c>
      <c r="B152" s="18">
        <v>-24</v>
      </c>
      <c r="C152" s="18">
        <v>8</v>
      </c>
      <c r="D152" s="18">
        <v>-23</v>
      </c>
      <c r="E152" s="18">
        <v>-17</v>
      </c>
      <c r="F152" s="18">
        <v>-18</v>
      </c>
      <c r="G152" s="18">
        <v>2</v>
      </c>
      <c r="H152" s="18">
        <v>-9</v>
      </c>
      <c r="I152" s="18">
        <v>-9</v>
      </c>
      <c r="J152" s="10">
        <f t="shared" si="80"/>
        <v>-11.25</v>
      </c>
      <c r="K152" s="10">
        <f t="shared" si="81"/>
        <v>4.087218753976491</v>
      </c>
      <c r="L152" s="18">
        <v>-4</v>
      </c>
      <c r="M152" s="18">
        <v>-6</v>
      </c>
      <c r="N152" s="18">
        <v>-9</v>
      </c>
      <c r="O152" s="18">
        <v>-9</v>
      </c>
      <c r="P152" s="18">
        <v>-16</v>
      </c>
      <c r="Q152" s="18">
        <v>-6</v>
      </c>
      <c r="R152" s="18">
        <v>-10</v>
      </c>
      <c r="S152" s="18">
        <v>-5</v>
      </c>
      <c r="T152" s="11">
        <f t="shared" si="82"/>
        <v>-8.125</v>
      </c>
      <c r="U152" s="11">
        <f t="shared" si="83"/>
        <v>1.3553794935104233</v>
      </c>
      <c r="V152" s="18">
        <v>-15</v>
      </c>
      <c r="W152" s="18">
        <v>10</v>
      </c>
      <c r="X152" s="18">
        <v>-6</v>
      </c>
      <c r="Y152" s="18">
        <v>3</v>
      </c>
      <c r="Z152" s="18">
        <v>0</v>
      </c>
      <c r="AA152" s="18">
        <v>18</v>
      </c>
      <c r="AB152" s="18">
        <v>3</v>
      </c>
      <c r="AC152" s="18">
        <v>11</v>
      </c>
      <c r="AD152" s="10">
        <f t="shared" si="84"/>
        <v>3</v>
      </c>
      <c r="AE152" s="10">
        <f t="shared" si="85"/>
        <v>3.6645015252516169</v>
      </c>
      <c r="AF152" s="18">
        <v>-7</v>
      </c>
      <c r="AG152" s="18">
        <v>-7</v>
      </c>
      <c r="AH152" s="18">
        <v>-6</v>
      </c>
      <c r="AI152" s="18">
        <v>1</v>
      </c>
      <c r="AJ152" s="18">
        <v>-4</v>
      </c>
      <c r="AK152" s="18">
        <v>6</v>
      </c>
      <c r="AL152" s="18">
        <v>-1</v>
      </c>
      <c r="AM152" s="18">
        <v>6</v>
      </c>
      <c r="AN152" s="11">
        <f t="shared" si="86"/>
        <v>-1.5</v>
      </c>
      <c r="AO152" s="11">
        <f t="shared" si="87"/>
        <v>1.9179602260139359</v>
      </c>
      <c r="AT152" s="11"/>
      <c r="AU152" s="11"/>
    </row>
    <row r="153" spans="1:47" x14ac:dyDescent="0.2">
      <c r="A153" s="13" t="s">
        <v>292</v>
      </c>
      <c r="B153" s="18">
        <v>-26</v>
      </c>
      <c r="C153" s="18">
        <v>4</v>
      </c>
      <c r="D153" s="18">
        <v>-24</v>
      </c>
      <c r="E153" s="18">
        <v>-17</v>
      </c>
      <c r="F153" s="18">
        <v>-17</v>
      </c>
      <c r="G153" s="18">
        <v>3</v>
      </c>
      <c r="H153" s="18">
        <v>-7</v>
      </c>
      <c r="I153" s="18">
        <v>-7</v>
      </c>
      <c r="J153" s="10">
        <f t="shared" si="80"/>
        <v>-11.375</v>
      </c>
      <c r="K153" s="10">
        <f t="shared" si="81"/>
        <v>4.0485336851754115</v>
      </c>
      <c r="L153" s="18">
        <v>-4</v>
      </c>
      <c r="M153" s="18">
        <v>-6</v>
      </c>
      <c r="N153" s="18">
        <v>-9</v>
      </c>
      <c r="O153" s="18">
        <v>-9</v>
      </c>
      <c r="P153" s="18">
        <v>-17</v>
      </c>
      <c r="Q153" s="18">
        <v>-4</v>
      </c>
      <c r="R153" s="18">
        <v>-9</v>
      </c>
      <c r="S153" s="18">
        <v>-2</v>
      </c>
      <c r="T153" s="11">
        <f t="shared" si="82"/>
        <v>-7.5</v>
      </c>
      <c r="U153" s="11">
        <f t="shared" si="83"/>
        <v>1.6583123951776999</v>
      </c>
      <c r="V153" s="18">
        <v>-7</v>
      </c>
      <c r="W153" s="18">
        <v>16</v>
      </c>
      <c r="X153" s="18">
        <v>3</v>
      </c>
      <c r="Y153" s="18">
        <v>6</v>
      </c>
      <c r="Z153" s="18">
        <v>15</v>
      </c>
      <c r="AA153" s="18">
        <v>25</v>
      </c>
      <c r="AB153" s="18">
        <v>4</v>
      </c>
      <c r="AC153" s="18">
        <v>16</v>
      </c>
      <c r="AD153" s="10">
        <f t="shared" si="84"/>
        <v>9.75</v>
      </c>
      <c r="AE153" s="10">
        <f t="shared" si="85"/>
        <v>3.5644574822625028</v>
      </c>
      <c r="AF153" s="18">
        <v>-4</v>
      </c>
      <c r="AG153" s="18">
        <v>-4</v>
      </c>
      <c r="AH153" s="18">
        <v>-3</v>
      </c>
      <c r="AI153" s="18">
        <v>7</v>
      </c>
      <c r="AJ153" s="18">
        <v>-2</v>
      </c>
      <c r="AK153" s="18">
        <v>8</v>
      </c>
      <c r="AL153" s="18">
        <v>-1</v>
      </c>
      <c r="AM153" s="18">
        <v>7</v>
      </c>
      <c r="AN153" s="11">
        <f t="shared" si="86"/>
        <v>1</v>
      </c>
      <c r="AO153" s="11">
        <f t="shared" si="87"/>
        <v>1.8898223650461359</v>
      </c>
      <c r="AT153" s="11"/>
      <c r="AU153" s="11"/>
    </row>
    <row r="154" spans="1:47" x14ac:dyDescent="0.2">
      <c r="A154" s="13" t="s">
        <v>293</v>
      </c>
      <c r="B154" s="18">
        <v>-24</v>
      </c>
      <c r="C154" s="18">
        <v>7</v>
      </c>
      <c r="D154" s="18">
        <v>-22</v>
      </c>
      <c r="E154" s="18">
        <v>-18</v>
      </c>
      <c r="F154" s="18">
        <v>-20</v>
      </c>
      <c r="G154" s="18">
        <v>3</v>
      </c>
      <c r="H154" s="18">
        <v>-8</v>
      </c>
      <c r="I154" s="18">
        <v>-9</v>
      </c>
      <c r="J154" s="10">
        <f t="shared" si="80"/>
        <v>-11.375</v>
      </c>
      <c r="K154" s="10">
        <f t="shared" si="81"/>
        <v>4.1228349296500886</v>
      </c>
      <c r="L154" s="18">
        <v>-7</v>
      </c>
      <c r="M154" s="18">
        <v>-7</v>
      </c>
      <c r="N154" s="18">
        <v>-10</v>
      </c>
      <c r="O154" s="18">
        <v>-9</v>
      </c>
      <c r="P154" s="18">
        <v>-17</v>
      </c>
      <c r="Q154" s="18">
        <v>-5</v>
      </c>
      <c r="R154" s="18">
        <v>-9</v>
      </c>
      <c r="S154" s="18">
        <v>-4</v>
      </c>
      <c r="T154" s="11">
        <f t="shared" si="82"/>
        <v>-8.5</v>
      </c>
      <c r="U154" s="11">
        <f t="shared" si="83"/>
        <v>1.4142135623730949</v>
      </c>
      <c r="V154" s="18">
        <v>-6</v>
      </c>
      <c r="W154" s="18">
        <v>17</v>
      </c>
      <c r="X154" s="18">
        <v>5</v>
      </c>
      <c r="Y154" s="18">
        <v>4</v>
      </c>
      <c r="Z154" s="18">
        <v>5</v>
      </c>
      <c r="AA154" s="18">
        <v>26</v>
      </c>
      <c r="AB154" s="18">
        <v>1</v>
      </c>
      <c r="AC154" s="18">
        <v>17</v>
      </c>
      <c r="AD154" s="10">
        <f t="shared" si="84"/>
        <v>8.625</v>
      </c>
      <c r="AE154" s="10">
        <f t="shared" si="85"/>
        <v>3.6884835250121033</v>
      </c>
      <c r="AF154" s="18">
        <v>-3</v>
      </c>
      <c r="AG154" s="18">
        <v>-3</v>
      </c>
      <c r="AH154" s="18">
        <v>-1</v>
      </c>
      <c r="AI154" s="18">
        <v>8</v>
      </c>
      <c r="AJ154" s="18">
        <v>0</v>
      </c>
      <c r="AK154" s="18">
        <v>11</v>
      </c>
      <c r="AL154" s="18">
        <v>0</v>
      </c>
      <c r="AM154" s="18">
        <v>1</v>
      </c>
      <c r="AN154" s="11">
        <f t="shared" si="86"/>
        <v>1.625</v>
      </c>
      <c r="AO154" s="11">
        <f t="shared" si="87"/>
        <v>1.8120381184889964</v>
      </c>
      <c r="AT154" s="11"/>
      <c r="AU154" s="11"/>
    </row>
    <row r="155" spans="1:47" x14ac:dyDescent="0.2">
      <c r="A155" s="13" t="s">
        <v>294</v>
      </c>
      <c r="B155" s="18">
        <v>-24</v>
      </c>
      <c r="C155" s="18">
        <v>6</v>
      </c>
      <c r="D155" s="18">
        <v>-23</v>
      </c>
      <c r="E155" s="18">
        <v>-18</v>
      </c>
      <c r="F155" s="18">
        <v>-18</v>
      </c>
      <c r="G155" s="18">
        <v>3</v>
      </c>
      <c r="H155" s="18">
        <v>-8</v>
      </c>
      <c r="I155" s="18">
        <v>-8</v>
      </c>
      <c r="J155" s="10">
        <f t="shared" si="80"/>
        <v>-11.25</v>
      </c>
      <c r="K155" s="10">
        <f t="shared" si="81"/>
        <v>4.0388736053508776</v>
      </c>
      <c r="L155" s="18">
        <v>-6</v>
      </c>
      <c r="M155" s="18">
        <v>-7</v>
      </c>
      <c r="N155" s="18">
        <v>-9</v>
      </c>
      <c r="O155" s="18">
        <v>-10</v>
      </c>
      <c r="P155" s="18">
        <v>-18</v>
      </c>
      <c r="Q155" s="18">
        <v>-5</v>
      </c>
      <c r="R155" s="18">
        <v>-9</v>
      </c>
      <c r="S155" s="18">
        <v>-4</v>
      </c>
      <c r="T155" s="11">
        <f t="shared" si="82"/>
        <v>-8.5</v>
      </c>
      <c r="U155" s="11">
        <f t="shared" si="83"/>
        <v>1.5468862734076938</v>
      </c>
      <c r="V155" s="18">
        <v>-5</v>
      </c>
      <c r="W155" s="18">
        <v>17</v>
      </c>
      <c r="X155" s="18">
        <v>8</v>
      </c>
      <c r="Y155" s="18">
        <v>6</v>
      </c>
      <c r="Z155" s="18">
        <v>12</v>
      </c>
      <c r="AA155" s="18">
        <v>29</v>
      </c>
      <c r="AB155" s="18">
        <v>1</v>
      </c>
      <c r="AC155" s="18">
        <v>19</v>
      </c>
      <c r="AD155" s="10">
        <f t="shared" si="84"/>
        <v>10.875</v>
      </c>
      <c r="AE155" s="10">
        <f t="shared" si="85"/>
        <v>3.8146217749226836</v>
      </c>
      <c r="AF155" s="18">
        <v>-3</v>
      </c>
      <c r="AG155" s="18">
        <v>-1</v>
      </c>
      <c r="AH155" s="18">
        <v>0</v>
      </c>
      <c r="AI155" s="18">
        <v>9</v>
      </c>
      <c r="AJ155" s="18">
        <v>2</v>
      </c>
      <c r="AK155" s="18">
        <v>13</v>
      </c>
      <c r="AL155" s="18">
        <v>1</v>
      </c>
      <c r="AM155" s="18">
        <v>4</v>
      </c>
      <c r="AN155" s="11">
        <f t="shared" si="86"/>
        <v>3.125</v>
      </c>
      <c r="AO155" s="11">
        <f t="shared" si="87"/>
        <v>1.9033569967672528</v>
      </c>
      <c r="AT155" s="11"/>
      <c r="AU155" s="11"/>
    </row>
    <row r="156" spans="1:47" x14ac:dyDescent="0.2">
      <c r="A156" s="13" t="s">
        <v>285</v>
      </c>
      <c r="B156" s="18">
        <v>-26</v>
      </c>
      <c r="C156" s="18">
        <v>11</v>
      </c>
      <c r="D156" s="18">
        <v>-25</v>
      </c>
      <c r="E156" s="18">
        <v>-18</v>
      </c>
      <c r="F156" s="18">
        <v>-18</v>
      </c>
      <c r="G156" s="18">
        <v>2</v>
      </c>
      <c r="H156" s="18">
        <v>-9</v>
      </c>
      <c r="I156" s="18">
        <v>-7</v>
      </c>
      <c r="J156" s="10">
        <f t="shared" si="80"/>
        <v>-11.25</v>
      </c>
      <c r="K156" s="10">
        <f t="shared" si="81"/>
        <v>4.6126766323129251</v>
      </c>
      <c r="L156" s="18">
        <v>-8</v>
      </c>
      <c r="M156" s="18">
        <v>-7</v>
      </c>
      <c r="N156" s="18">
        <v>-11</v>
      </c>
      <c r="O156" s="18">
        <v>-11</v>
      </c>
      <c r="P156" s="18">
        <v>-18</v>
      </c>
      <c r="Q156" s="18">
        <v>-4</v>
      </c>
      <c r="R156" s="18">
        <v>-9</v>
      </c>
      <c r="S156" s="18">
        <v>-3</v>
      </c>
      <c r="T156" s="11">
        <f t="shared" si="82"/>
        <v>-8.875</v>
      </c>
      <c r="U156" s="11">
        <f t="shared" si="83"/>
        <v>1.6630168369562586</v>
      </c>
      <c r="V156" s="18">
        <v>-4</v>
      </c>
      <c r="W156" s="18">
        <v>19</v>
      </c>
      <c r="X156" s="18">
        <v>9</v>
      </c>
      <c r="Y156" s="18">
        <v>-1</v>
      </c>
      <c r="Z156" s="18">
        <v>6</v>
      </c>
      <c r="AA156" s="18">
        <v>25</v>
      </c>
      <c r="AB156" s="18">
        <v>6</v>
      </c>
      <c r="AC156" s="18">
        <v>19</v>
      </c>
      <c r="AD156" s="10">
        <f t="shared" si="84"/>
        <v>9.875</v>
      </c>
      <c r="AE156" s="10">
        <f t="shared" si="85"/>
        <v>3.6274622179778993</v>
      </c>
      <c r="AF156" s="18">
        <v>-2</v>
      </c>
      <c r="AG156" s="18">
        <v>-1</v>
      </c>
      <c r="AH156" s="18">
        <v>0</v>
      </c>
      <c r="AI156" s="18">
        <v>10</v>
      </c>
      <c r="AJ156" s="18">
        <v>2</v>
      </c>
      <c r="AK156" s="18">
        <v>15</v>
      </c>
      <c r="AL156" s="18">
        <v>0</v>
      </c>
      <c r="AM156" s="18">
        <v>3</v>
      </c>
      <c r="AN156" s="11">
        <f t="shared" si="86"/>
        <v>3.375</v>
      </c>
      <c r="AO156" s="11">
        <f t="shared" si="87"/>
        <v>2.1207941571833073</v>
      </c>
      <c r="AT156" s="11"/>
      <c r="AU156" s="11"/>
    </row>
    <row r="157" spans="1:47" x14ac:dyDescent="0.2">
      <c r="A157" s="13" t="s">
        <v>295</v>
      </c>
      <c r="B157" s="18">
        <v>-24</v>
      </c>
      <c r="C157" s="18">
        <v>5</v>
      </c>
      <c r="D157" s="18">
        <v>-25</v>
      </c>
      <c r="E157" s="18">
        <v>-19</v>
      </c>
      <c r="F157" s="18">
        <v>-18</v>
      </c>
      <c r="G157" s="18">
        <v>4</v>
      </c>
      <c r="H157" s="18">
        <v>-10</v>
      </c>
      <c r="I157" s="18">
        <v>-9</v>
      </c>
      <c r="J157" s="10">
        <f t="shared" si="80"/>
        <v>-12</v>
      </c>
      <c r="K157" s="10">
        <f t="shared" si="81"/>
        <v>4.1317585325655921</v>
      </c>
      <c r="L157" s="18">
        <v>-6</v>
      </c>
      <c r="M157" s="18">
        <v>-6</v>
      </c>
      <c r="N157" s="18">
        <v>-9</v>
      </c>
      <c r="O157" s="18">
        <v>-11</v>
      </c>
      <c r="P157" s="18">
        <v>-18</v>
      </c>
      <c r="Q157" s="18">
        <v>-6</v>
      </c>
      <c r="R157" s="18">
        <v>-11</v>
      </c>
      <c r="S157" s="18">
        <v>-6</v>
      </c>
      <c r="T157" s="11">
        <f t="shared" si="82"/>
        <v>-9.125</v>
      </c>
      <c r="U157" s="11">
        <f t="shared" si="83"/>
        <v>1.4932885569392522</v>
      </c>
      <c r="V157" s="18">
        <v>-9</v>
      </c>
      <c r="W157" s="18">
        <v>19</v>
      </c>
      <c r="X157" s="18">
        <v>8</v>
      </c>
      <c r="Y157" s="18">
        <v>-1</v>
      </c>
      <c r="Z157" s="18">
        <v>15</v>
      </c>
      <c r="AA157" s="18">
        <v>26</v>
      </c>
      <c r="AB157" s="18">
        <v>-1</v>
      </c>
      <c r="AC157" s="18">
        <v>14</v>
      </c>
      <c r="AD157" s="10">
        <f t="shared" si="84"/>
        <v>8.875</v>
      </c>
      <c r="AE157" s="10">
        <f t="shared" si="85"/>
        <v>4.1723473181001056</v>
      </c>
      <c r="AF157" s="18">
        <v>-2</v>
      </c>
      <c r="AG157" s="18">
        <v>0</v>
      </c>
      <c r="AH157" s="18">
        <v>-2</v>
      </c>
      <c r="AI157" s="18">
        <v>8</v>
      </c>
      <c r="AJ157" s="18">
        <v>1</v>
      </c>
      <c r="AK157" s="18">
        <v>11</v>
      </c>
      <c r="AL157" s="18">
        <v>0</v>
      </c>
      <c r="AM157" s="18">
        <v>1</v>
      </c>
      <c r="AN157" s="11">
        <f t="shared" si="86"/>
        <v>2.125</v>
      </c>
      <c r="AO157" s="11">
        <f t="shared" si="87"/>
        <v>1.6843555359331268</v>
      </c>
      <c r="AT157" s="11"/>
      <c r="AU157" s="11"/>
    </row>
    <row r="158" spans="1:47" x14ac:dyDescent="0.2">
      <c r="A158" s="13" t="s">
        <v>296</v>
      </c>
      <c r="B158" s="18">
        <v>-24</v>
      </c>
      <c r="C158" s="18">
        <v>6</v>
      </c>
      <c r="D158" s="18">
        <v>-22</v>
      </c>
      <c r="E158" s="18">
        <v>-20</v>
      </c>
      <c r="F158" s="18">
        <v>-18</v>
      </c>
      <c r="G158" s="18">
        <v>0</v>
      </c>
      <c r="H158" s="18">
        <v>-11</v>
      </c>
      <c r="I158" s="18">
        <v>-8</v>
      </c>
      <c r="J158" s="10">
        <f t="shared" si="80"/>
        <v>-12.125</v>
      </c>
      <c r="K158" s="10">
        <f t="shared" si="81"/>
        <v>3.8472508737687336</v>
      </c>
      <c r="L158" s="18">
        <v>-4</v>
      </c>
      <c r="M158" s="18">
        <v>-6</v>
      </c>
      <c r="N158" s="18">
        <v>-8</v>
      </c>
      <c r="O158" s="18">
        <v>-8</v>
      </c>
      <c r="P158" s="18">
        <v>-15</v>
      </c>
      <c r="Q158" s="18">
        <v>-7</v>
      </c>
      <c r="R158" s="18">
        <v>-13</v>
      </c>
      <c r="S158" s="18">
        <v>-2</v>
      </c>
      <c r="T158" s="11">
        <f t="shared" si="82"/>
        <v>-7.875</v>
      </c>
      <c r="U158" s="11">
        <f t="shared" si="83"/>
        <v>1.528742480416035</v>
      </c>
      <c r="V158" s="18">
        <v>-8</v>
      </c>
      <c r="W158" s="18">
        <v>16</v>
      </c>
      <c r="X158" s="18">
        <v>7</v>
      </c>
      <c r="Y158" s="18">
        <v>-3</v>
      </c>
      <c r="Z158" s="18">
        <v>15</v>
      </c>
      <c r="AA158" s="18">
        <v>27</v>
      </c>
      <c r="AB158" s="18">
        <v>0</v>
      </c>
      <c r="AC158" s="18">
        <v>21</v>
      </c>
      <c r="AD158" s="10">
        <f t="shared" si="84"/>
        <v>9.375</v>
      </c>
      <c r="AE158" s="10">
        <f t="shared" si="85"/>
        <v>4.3709164615999825</v>
      </c>
      <c r="AF158" s="18">
        <v>-2</v>
      </c>
      <c r="AG158" s="18">
        <v>-1</v>
      </c>
      <c r="AH158" s="18">
        <v>-1</v>
      </c>
      <c r="AI158" s="18">
        <v>11</v>
      </c>
      <c r="AJ158" s="18">
        <v>-3</v>
      </c>
      <c r="AK158" s="18">
        <v>11</v>
      </c>
      <c r="AL158" s="18">
        <v>-1</v>
      </c>
      <c r="AM158" s="18">
        <v>1</v>
      </c>
      <c r="AN158" s="11">
        <f t="shared" si="86"/>
        <v>1.875</v>
      </c>
      <c r="AO158" s="11">
        <f t="shared" si="87"/>
        <v>2.0304600112149109</v>
      </c>
      <c r="AT158" s="11"/>
      <c r="AU158" s="11"/>
    </row>
    <row r="159" spans="1:47" x14ac:dyDescent="0.2">
      <c r="A159" s="13"/>
      <c r="B159" s="18"/>
      <c r="C159" s="18"/>
      <c r="D159" s="18"/>
      <c r="E159" s="18"/>
      <c r="F159" s="18"/>
      <c r="G159" s="18"/>
      <c r="H159" s="18"/>
      <c r="I159" s="18"/>
      <c r="L159" s="18"/>
      <c r="M159" s="18"/>
      <c r="N159" s="18"/>
      <c r="O159" s="18"/>
      <c r="P159" s="18"/>
      <c r="Q159" s="18"/>
      <c r="R159" s="18"/>
      <c r="S159" s="18"/>
      <c r="V159" s="18"/>
      <c r="W159" s="18"/>
      <c r="X159" s="18"/>
      <c r="Y159" s="18"/>
      <c r="Z159" s="18"/>
      <c r="AA159" s="18"/>
      <c r="AB159" s="18"/>
      <c r="AC159" s="18"/>
      <c r="AF159" s="18"/>
      <c r="AG159" s="18"/>
      <c r="AH159" s="18"/>
      <c r="AI159" s="18"/>
      <c r="AJ159" s="18"/>
      <c r="AK159" s="18"/>
      <c r="AL159" s="18"/>
      <c r="AM159" s="18"/>
      <c r="AT159" s="11"/>
      <c r="AU159" s="11"/>
    </row>
    <row r="160" spans="1:47" x14ac:dyDescent="0.2">
      <c r="A160" s="13" t="s">
        <v>297</v>
      </c>
      <c r="B160" s="18">
        <v>-30</v>
      </c>
      <c r="C160" s="18">
        <v>-1</v>
      </c>
      <c r="D160" s="18">
        <v>-22</v>
      </c>
      <c r="E160" s="18">
        <v>-17</v>
      </c>
      <c r="F160" s="18">
        <v>-23</v>
      </c>
      <c r="G160" s="18">
        <v>-3</v>
      </c>
      <c r="H160" s="18">
        <v>-30</v>
      </c>
      <c r="I160" s="18">
        <v>-28</v>
      </c>
      <c r="J160" s="10">
        <f>AVERAGE(B160:I160)</f>
        <v>-19.25</v>
      </c>
      <c r="K160" s="10">
        <f>STDEV(B160:I160)/SQRT(COUNT(B160:I160))</f>
        <v>4.0784713522873464</v>
      </c>
      <c r="L160" s="18">
        <v>-5</v>
      </c>
      <c r="M160" s="18">
        <v>-6</v>
      </c>
      <c r="N160" s="18">
        <v>-1</v>
      </c>
      <c r="O160" s="18">
        <v>-22</v>
      </c>
      <c r="P160" s="18">
        <v>-28</v>
      </c>
      <c r="Q160" s="18">
        <v>-8</v>
      </c>
      <c r="R160" s="18">
        <v>-9</v>
      </c>
      <c r="S160" s="18">
        <v>-14</v>
      </c>
      <c r="T160" s="11">
        <f>AVERAGE(L160:S160)</f>
        <v>-11.625</v>
      </c>
      <c r="U160" s="11">
        <f>STDEV(L160:S160)/SQRT(COUNT(L160:S160))</f>
        <v>3.2455326439364529</v>
      </c>
      <c r="V160" s="18">
        <v>-12</v>
      </c>
      <c r="W160" s="18">
        <v>4</v>
      </c>
      <c r="X160" s="18">
        <v>-1</v>
      </c>
      <c r="Y160" s="18">
        <v>-2</v>
      </c>
      <c r="Z160" s="18">
        <v>-4</v>
      </c>
      <c r="AA160" s="18">
        <v>4</v>
      </c>
      <c r="AB160" s="18">
        <v>-5</v>
      </c>
      <c r="AC160" s="18">
        <v>3</v>
      </c>
      <c r="AD160" s="10">
        <f>AVERAGE(V160:AC160)</f>
        <v>-1.625</v>
      </c>
      <c r="AE160" s="10">
        <f>STDEV(V160:AC160)/SQRT(COUNT(V160:AC160))</f>
        <v>1.9359152505062964</v>
      </c>
      <c r="AF160" s="18">
        <v>-12</v>
      </c>
      <c r="AG160" s="18">
        <v>-10</v>
      </c>
      <c r="AH160" s="18">
        <v>-4</v>
      </c>
      <c r="AI160" s="18">
        <v>-9</v>
      </c>
      <c r="AJ160" s="18">
        <v>1</v>
      </c>
      <c r="AK160" s="18">
        <v>9</v>
      </c>
      <c r="AL160" s="18">
        <v>6</v>
      </c>
      <c r="AM160" s="18">
        <v>0</v>
      </c>
      <c r="AN160" s="11">
        <f>AVERAGE(AF160:AM160)</f>
        <v>-2.375</v>
      </c>
      <c r="AO160" s="11">
        <f>STDEV(AF160:AM160)/SQRT(COUNT(AF160:AM160))</f>
        <v>2.7185703963664429</v>
      </c>
      <c r="AT160" s="11"/>
      <c r="AU160" s="11"/>
    </row>
    <row r="161" spans="1:47" x14ac:dyDescent="0.2">
      <c r="A161" s="13" t="s">
        <v>321</v>
      </c>
      <c r="B161" s="18">
        <v>-28</v>
      </c>
      <c r="C161" s="18">
        <v>2</v>
      </c>
      <c r="D161" s="18">
        <v>-16</v>
      </c>
      <c r="E161" s="18">
        <v>-18</v>
      </c>
      <c r="F161" s="18">
        <v>-17</v>
      </c>
      <c r="G161" s="18">
        <v>2</v>
      </c>
      <c r="H161" s="18">
        <v>-33</v>
      </c>
      <c r="I161" s="18">
        <v>-21</v>
      </c>
      <c r="J161" s="10">
        <f t="shared" ref="J161:J171" si="88">AVERAGE(B161:I161)</f>
        <v>-16.125</v>
      </c>
      <c r="K161" s="10">
        <f t="shared" ref="K161:K171" si="89">STDEV(B161:I161)/SQRT(COUNT(B161:I161))</f>
        <v>4.4538807316124407</v>
      </c>
      <c r="L161" s="18">
        <v>-13</v>
      </c>
      <c r="M161" s="18">
        <v>-5</v>
      </c>
      <c r="N161" s="18">
        <v>0</v>
      </c>
      <c r="O161" s="18">
        <v>-18</v>
      </c>
      <c r="P161" s="18">
        <v>-24</v>
      </c>
      <c r="Q161" s="18">
        <v>-6</v>
      </c>
      <c r="R161" s="18">
        <v>-8</v>
      </c>
      <c r="S161" s="18">
        <v>-8</v>
      </c>
      <c r="T161" s="11">
        <f t="shared" ref="T161:T171" si="90">AVERAGE(L161:S161)</f>
        <v>-10.25</v>
      </c>
      <c r="U161" s="11">
        <f t="shared" ref="U161:U171" si="91">STDEV(L161:S161)/SQRT(COUNT(L161:S161))</f>
        <v>2.7304499890781999</v>
      </c>
      <c r="V161" s="18">
        <v>-17</v>
      </c>
      <c r="W161" s="18">
        <v>2</v>
      </c>
      <c r="X161" s="18">
        <v>1</v>
      </c>
      <c r="Y161" s="18">
        <v>-1</v>
      </c>
      <c r="Z161" s="18">
        <v>-3</v>
      </c>
      <c r="AA161" s="18">
        <v>2</v>
      </c>
      <c r="AB161" s="18">
        <v>-6</v>
      </c>
      <c r="AC161" s="18">
        <v>6</v>
      </c>
      <c r="AD161" s="10">
        <f t="shared" ref="AD161:AD171" si="92">AVERAGE(V161:AC161)</f>
        <v>-2</v>
      </c>
      <c r="AE161" s="10">
        <f t="shared" ref="AE161:AE171" si="93">STDEV(V161:AC161)/SQRT(COUNT(V161:AC161))</f>
        <v>2.4928469095164498</v>
      </c>
      <c r="AF161" s="18">
        <v>-20</v>
      </c>
      <c r="AG161" s="18">
        <v>-11</v>
      </c>
      <c r="AH161" s="18">
        <v>-5</v>
      </c>
      <c r="AI161" s="18">
        <v>-13</v>
      </c>
      <c r="AJ161" s="18">
        <v>-1</v>
      </c>
      <c r="AK161" s="18">
        <v>9</v>
      </c>
      <c r="AL161" s="18">
        <v>6</v>
      </c>
      <c r="AM161" s="18">
        <v>2</v>
      </c>
      <c r="AN161" s="11">
        <f t="shared" ref="AN161:AN171" si="94">AVERAGE(AF161:AM161)</f>
        <v>-4.125</v>
      </c>
      <c r="AO161" s="11">
        <f t="shared" ref="AO161:AO171" si="95">STDEV(AF161:AM161)/SQRT(COUNT(AF161:AM161))</f>
        <v>3.5377429245212264</v>
      </c>
      <c r="AT161" s="11"/>
      <c r="AU161" s="11"/>
    </row>
    <row r="162" spans="1:47" x14ac:dyDescent="0.2">
      <c r="A162" s="13" t="s">
        <v>298</v>
      </c>
      <c r="B162" s="18">
        <v>-22</v>
      </c>
      <c r="C162" s="18">
        <v>3</v>
      </c>
      <c r="D162" s="18">
        <v>-14</v>
      </c>
      <c r="E162" s="18">
        <v>-16</v>
      </c>
      <c r="F162" s="18">
        <v>-15</v>
      </c>
      <c r="G162" s="18">
        <v>6</v>
      </c>
      <c r="H162" s="18">
        <v>-26</v>
      </c>
      <c r="I162" s="18">
        <v>-20</v>
      </c>
      <c r="J162" s="10">
        <f t="shared" si="88"/>
        <v>-13</v>
      </c>
      <c r="K162" s="10">
        <f t="shared" si="89"/>
        <v>4.0751862358845461</v>
      </c>
      <c r="L162" s="18">
        <v>-11</v>
      </c>
      <c r="M162" s="18">
        <v>-4</v>
      </c>
      <c r="N162" s="18">
        <v>2</v>
      </c>
      <c r="O162" s="18">
        <v>-15</v>
      </c>
      <c r="P162" s="18">
        <v>-22</v>
      </c>
      <c r="Q162" s="18">
        <v>-5</v>
      </c>
      <c r="R162" s="18">
        <v>-7</v>
      </c>
      <c r="S162" s="18">
        <v>-4</v>
      </c>
      <c r="T162" s="11">
        <f t="shared" si="90"/>
        <v>-8.25</v>
      </c>
      <c r="U162" s="11">
        <f t="shared" si="91"/>
        <v>2.6575364531836621</v>
      </c>
      <c r="V162" s="18">
        <v>-10</v>
      </c>
      <c r="W162" s="18">
        <v>7</v>
      </c>
      <c r="X162" s="18">
        <v>-1</v>
      </c>
      <c r="Y162" s="18">
        <v>1</v>
      </c>
      <c r="Z162" s="18">
        <v>0</v>
      </c>
      <c r="AA162" s="18">
        <v>5</v>
      </c>
      <c r="AB162" s="18">
        <v>-3</v>
      </c>
      <c r="AC162" s="18">
        <v>8</v>
      </c>
      <c r="AD162" s="10">
        <f t="shared" si="92"/>
        <v>0.875</v>
      </c>
      <c r="AE162" s="10">
        <f t="shared" si="93"/>
        <v>2.0825593800486386</v>
      </c>
      <c r="AF162" s="18">
        <v>-12</v>
      </c>
      <c r="AG162" s="18">
        <v>-8</v>
      </c>
      <c r="AH162" s="18">
        <v>-3</v>
      </c>
      <c r="AI162" s="18">
        <v>-5</v>
      </c>
      <c r="AJ162" s="18">
        <v>1</v>
      </c>
      <c r="AK162" s="18">
        <v>9</v>
      </c>
      <c r="AL162" s="18">
        <v>7</v>
      </c>
      <c r="AM162" s="18">
        <v>2</v>
      </c>
      <c r="AN162" s="11">
        <f t="shared" si="94"/>
        <v>-1.125</v>
      </c>
      <c r="AO162" s="11">
        <f t="shared" si="95"/>
        <v>2.5595584161558582</v>
      </c>
      <c r="AT162" s="11"/>
      <c r="AU162" s="11"/>
    </row>
    <row r="163" spans="1:47" x14ac:dyDescent="0.2">
      <c r="A163" s="13" t="s">
        <v>299</v>
      </c>
      <c r="B163" s="18">
        <v>-17</v>
      </c>
      <c r="C163" s="18">
        <v>5</v>
      </c>
      <c r="D163" s="18">
        <v>-13</v>
      </c>
      <c r="E163" s="18">
        <v>-12</v>
      </c>
      <c r="F163" s="18">
        <v>-20</v>
      </c>
      <c r="G163" s="18">
        <v>9</v>
      </c>
      <c r="H163" s="18">
        <v>-26</v>
      </c>
      <c r="I163" s="18">
        <v>-16</v>
      </c>
      <c r="J163" s="10">
        <f t="shared" si="88"/>
        <v>-11.25</v>
      </c>
      <c r="K163" s="10">
        <f t="shared" si="89"/>
        <v>4.2834815612669894</v>
      </c>
      <c r="L163" s="18">
        <v>-9</v>
      </c>
      <c r="M163" s="18">
        <v>-4</v>
      </c>
      <c r="N163" s="18">
        <v>5</v>
      </c>
      <c r="O163" s="18">
        <v>-13</v>
      </c>
      <c r="P163" s="18">
        <v>-20</v>
      </c>
      <c r="Q163" s="18">
        <v>-4</v>
      </c>
      <c r="R163" s="18">
        <v>-3</v>
      </c>
      <c r="S163" s="18">
        <v>-2</v>
      </c>
      <c r="T163" s="11">
        <f t="shared" si="90"/>
        <v>-6.25</v>
      </c>
      <c r="U163" s="11">
        <f t="shared" si="91"/>
        <v>2.6975518001116705</v>
      </c>
      <c r="V163" s="18">
        <v>-6</v>
      </c>
      <c r="W163" s="18">
        <v>11</v>
      </c>
      <c r="X163" s="18">
        <v>5</v>
      </c>
      <c r="Y163" s="18">
        <v>5</v>
      </c>
      <c r="Z163" s="18">
        <v>6</v>
      </c>
      <c r="AA163" s="18">
        <v>3</v>
      </c>
      <c r="AB163" s="18">
        <v>-5</v>
      </c>
      <c r="AC163" s="18">
        <v>10</v>
      </c>
      <c r="AD163" s="10">
        <f t="shared" si="92"/>
        <v>3.625</v>
      </c>
      <c r="AE163" s="10">
        <f t="shared" si="93"/>
        <v>2.2033861927237619</v>
      </c>
      <c r="AF163" s="18">
        <v>-8</v>
      </c>
      <c r="AG163" s="18">
        <v>-5</v>
      </c>
      <c r="AH163" s="18">
        <v>-1</v>
      </c>
      <c r="AI163" s="18">
        <v>0</v>
      </c>
      <c r="AJ163" s="18">
        <v>-1</v>
      </c>
      <c r="AK163" s="18">
        <v>9</v>
      </c>
      <c r="AL163" s="18">
        <v>8</v>
      </c>
      <c r="AM163" s="18">
        <v>1</v>
      </c>
      <c r="AN163" s="11">
        <f t="shared" si="94"/>
        <v>0.375</v>
      </c>
      <c r="AO163" s="11">
        <f t="shared" si="95"/>
        <v>2.0523288165955695</v>
      </c>
      <c r="AT163" s="11"/>
      <c r="AU163" s="11"/>
    </row>
    <row r="164" spans="1:47" x14ac:dyDescent="0.2">
      <c r="A164" s="13" t="s">
        <v>300</v>
      </c>
      <c r="B164" s="18">
        <v>-18</v>
      </c>
      <c r="C164" s="18">
        <v>6</v>
      </c>
      <c r="D164" s="18">
        <v>-14</v>
      </c>
      <c r="E164" s="18">
        <v>-14</v>
      </c>
      <c r="F164" s="18">
        <v>-14</v>
      </c>
      <c r="G164" s="18">
        <v>5</v>
      </c>
      <c r="H164" s="18">
        <v>-28</v>
      </c>
      <c r="I164" s="18">
        <v>-17</v>
      </c>
      <c r="J164" s="10">
        <f t="shared" si="88"/>
        <v>-11.75</v>
      </c>
      <c r="K164" s="10">
        <f t="shared" si="89"/>
        <v>4.1003048667141808</v>
      </c>
      <c r="L164" s="18">
        <v>-4</v>
      </c>
      <c r="M164" s="18">
        <v>-3</v>
      </c>
      <c r="N164" s="18">
        <v>3</v>
      </c>
      <c r="O164" s="18">
        <v>-12</v>
      </c>
      <c r="P164" s="18">
        <v>-19</v>
      </c>
      <c r="Q164" s="18">
        <v>-4</v>
      </c>
      <c r="R164" s="18">
        <v>-8</v>
      </c>
      <c r="S164" s="18">
        <v>-2</v>
      </c>
      <c r="T164" s="11">
        <f t="shared" si="90"/>
        <v>-6.125</v>
      </c>
      <c r="U164" s="11">
        <f t="shared" si="91"/>
        <v>2.4011715890373178</v>
      </c>
      <c r="V164" s="18">
        <v>-6</v>
      </c>
      <c r="W164" s="18">
        <v>7</v>
      </c>
      <c r="X164" s="18">
        <v>7</v>
      </c>
      <c r="Y164" s="18">
        <v>6</v>
      </c>
      <c r="Z164" s="18">
        <v>-2</v>
      </c>
      <c r="AA164" s="18">
        <v>1</v>
      </c>
      <c r="AB164" s="18">
        <v>-12</v>
      </c>
      <c r="AC164" s="18">
        <v>5</v>
      </c>
      <c r="AD164" s="10">
        <f t="shared" si="92"/>
        <v>0.75</v>
      </c>
      <c r="AE164" s="10">
        <f t="shared" si="93"/>
        <v>2.462214450449026</v>
      </c>
      <c r="AF164" s="18">
        <v>-7</v>
      </c>
      <c r="AG164" s="18">
        <v>-5</v>
      </c>
      <c r="AH164" s="18">
        <v>-2</v>
      </c>
      <c r="AI164" s="18">
        <v>1</v>
      </c>
      <c r="AJ164" s="18">
        <v>-3</v>
      </c>
      <c r="AK164" s="18">
        <v>5</v>
      </c>
      <c r="AL164" s="18">
        <v>5</v>
      </c>
      <c r="AM164" s="18">
        <v>-3</v>
      </c>
      <c r="AN164" s="11">
        <f t="shared" si="94"/>
        <v>-1.125</v>
      </c>
      <c r="AO164" s="11">
        <f t="shared" si="95"/>
        <v>1.5633926021864846</v>
      </c>
      <c r="AT164" s="11"/>
      <c r="AU164" s="11"/>
    </row>
    <row r="165" spans="1:47" x14ac:dyDescent="0.2">
      <c r="A165" s="13" t="s">
        <v>301</v>
      </c>
      <c r="B165" s="18">
        <v>-17</v>
      </c>
      <c r="C165" s="18">
        <v>5</v>
      </c>
      <c r="D165" s="18">
        <v>-13</v>
      </c>
      <c r="E165" s="18">
        <v>-14</v>
      </c>
      <c r="F165" s="18">
        <v>-14</v>
      </c>
      <c r="G165" s="18">
        <v>5</v>
      </c>
      <c r="H165" s="18">
        <v>-28</v>
      </c>
      <c r="I165" s="18">
        <v>-15</v>
      </c>
      <c r="J165" s="10">
        <f t="shared" si="88"/>
        <v>-11.375</v>
      </c>
      <c r="K165" s="10">
        <f t="shared" si="89"/>
        <v>3.9503051419207749</v>
      </c>
      <c r="L165" s="18">
        <v>-5</v>
      </c>
      <c r="M165" s="18">
        <v>-2</v>
      </c>
      <c r="N165" s="18">
        <v>6</v>
      </c>
      <c r="O165" s="18">
        <v>-13</v>
      </c>
      <c r="P165" s="18">
        <v>-18</v>
      </c>
      <c r="Q165" s="18">
        <v>-6</v>
      </c>
      <c r="R165" s="18">
        <v>-10</v>
      </c>
      <c r="S165" s="18">
        <v>-1</v>
      </c>
      <c r="T165" s="11">
        <f t="shared" si="90"/>
        <v>-6.125</v>
      </c>
      <c r="U165" s="11">
        <f t="shared" si="91"/>
        <v>2.6554357995843705</v>
      </c>
      <c r="V165" s="18">
        <v>-11</v>
      </c>
      <c r="W165" s="18">
        <v>8</v>
      </c>
      <c r="X165" s="18">
        <v>0</v>
      </c>
      <c r="Y165" s="18">
        <v>3</v>
      </c>
      <c r="Z165" s="18">
        <v>5</v>
      </c>
      <c r="AA165" s="18">
        <v>1</v>
      </c>
      <c r="AB165" s="18">
        <v>-9</v>
      </c>
      <c r="AC165" s="18">
        <v>11</v>
      </c>
      <c r="AD165" s="10">
        <f t="shared" si="92"/>
        <v>1</v>
      </c>
      <c r="AE165" s="10">
        <f t="shared" si="93"/>
        <v>2.7189809015248971</v>
      </c>
      <c r="AF165" s="18">
        <v>-9</v>
      </c>
      <c r="AG165" s="18">
        <v>-7</v>
      </c>
      <c r="AH165" s="18">
        <v>-3</v>
      </c>
      <c r="AI165" s="18">
        <v>-5</v>
      </c>
      <c r="AJ165" s="18">
        <v>-1</v>
      </c>
      <c r="AK165" s="18">
        <v>6</v>
      </c>
      <c r="AL165" s="18">
        <v>5</v>
      </c>
      <c r="AM165" s="18">
        <v>4</v>
      </c>
      <c r="AN165" s="11">
        <f t="shared" si="94"/>
        <v>-1.25</v>
      </c>
      <c r="AO165" s="11">
        <f t="shared" si="95"/>
        <v>2.024404674395484</v>
      </c>
      <c r="AT165" s="11"/>
      <c r="AU165" s="11"/>
    </row>
    <row r="166" spans="1:47" x14ac:dyDescent="0.2">
      <c r="A166" s="13" t="s">
        <v>302</v>
      </c>
      <c r="B166" s="18">
        <v>-21</v>
      </c>
      <c r="C166" s="18">
        <v>4</v>
      </c>
      <c r="D166" s="18">
        <v>-9</v>
      </c>
      <c r="E166" s="18">
        <v>-17</v>
      </c>
      <c r="F166" s="18">
        <v>-12</v>
      </c>
      <c r="G166" s="18">
        <v>7</v>
      </c>
      <c r="H166" s="18">
        <v>-23</v>
      </c>
      <c r="I166" s="18">
        <v>-15</v>
      </c>
      <c r="J166" s="10">
        <f t="shared" si="88"/>
        <v>-10.75</v>
      </c>
      <c r="K166" s="10">
        <f t="shared" si="89"/>
        <v>3.8948225706882793</v>
      </c>
      <c r="L166" s="18">
        <v>-6</v>
      </c>
      <c r="M166" s="18">
        <v>-3</v>
      </c>
      <c r="N166" s="18">
        <v>5</v>
      </c>
      <c r="O166" s="18">
        <v>-12</v>
      </c>
      <c r="P166" s="18">
        <v>-17</v>
      </c>
      <c r="Q166" s="18">
        <v>-3</v>
      </c>
      <c r="R166" s="18">
        <v>-9</v>
      </c>
      <c r="S166" s="18">
        <v>-3</v>
      </c>
      <c r="T166" s="11">
        <f t="shared" si="90"/>
        <v>-6</v>
      </c>
      <c r="U166" s="11">
        <f t="shared" si="91"/>
        <v>2.3679406363215389</v>
      </c>
      <c r="V166" s="18">
        <v>-5</v>
      </c>
      <c r="W166" s="18">
        <v>8</v>
      </c>
      <c r="X166" s="18">
        <v>7</v>
      </c>
      <c r="Y166" s="18">
        <v>4</v>
      </c>
      <c r="Z166" s="18">
        <v>6</v>
      </c>
      <c r="AA166" s="18">
        <v>5</v>
      </c>
      <c r="AB166" s="18">
        <v>-5</v>
      </c>
      <c r="AC166" s="18">
        <v>9</v>
      </c>
      <c r="AD166" s="10">
        <f t="shared" si="92"/>
        <v>3.625</v>
      </c>
      <c r="AE166" s="10">
        <f t="shared" si="93"/>
        <v>1.9633926541284894</v>
      </c>
      <c r="AF166" s="18">
        <v>-9</v>
      </c>
      <c r="AG166" s="18">
        <v>-7</v>
      </c>
      <c r="AH166" s="18">
        <v>-3</v>
      </c>
      <c r="AI166" s="18">
        <v>-5</v>
      </c>
      <c r="AJ166" s="18">
        <v>-2</v>
      </c>
      <c r="AK166" s="18">
        <v>9</v>
      </c>
      <c r="AL166" s="18">
        <v>6</v>
      </c>
      <c r="AM166" s="18">
        <v>2</v>
      </c>
      <c r="AN166" s="11">
        <f t="shared" si="94"/>
        <v>-1.125</v>
      </c>
      <c r="AO166" s="11">
        <f t="shared" si="95"/>
        <v>2.2315713554098409</v>
      </c>
      <c r="AT166" s="11"/>
      <c r="AU166" s="11"/>
    </row>
    <row r="167" spans="1:47" x14ac:dyDescent="0.2">
      <c r="A167" s="13" t="s">
        <v>303</v>
      </c>
      <c r="B167" s="18">
        <v>-19</v>
      </c>
      <c r="C167" s="18">
        <v>4</v>
      </c>
      <c r="D167" s="18">
        <v>-10</v>
      </c>
      <c r="E167" s="18">
        <v>-17</v>
      </c>
      <c r="F167" s="18">
        <v>-12</v>
      </c>
      <c r="G167" s="18">
        <v>5</v>
      </c>
      <c r="H167" s="18">
        <v>-23</v>
      </c>
      <c r="I167" s="18">
        <v>-17</v>
      </c>
      <c r="J167" s="10">
        <f t="shared" si="88"/>
        <v>-11.125</v>
      </c>
      <c r="K167" s="10">
        <f t="shared" si="89"/>
        <v>3.6909033930926523</v>
      </c>
      <c r="L167" s="18">
        <v>-6</v>
      </c>
      <c r="M167" s="18">
        <v>-2</v>
      </c>
      <c r="N167" s="18">
        <v>5</v>
      </c>
      <c r="O167" s="18">
        <v>-13</v>
      </c>
      <c r="P167" s="18">
        <v>-15</v>
      </c>
      <c r="Q167" s="18">
        <v>-4</v>
      </c>
      <c r="R167" s="18">
        <v>-10</v>
      </c>
      <c r="S167" s="18">
        <v>-6</v>
      </c>
      <c r="T167" s="11">
        <f t="shared" si="90"/>
        <v>-6.375</v>
      </c>
      <c r="U167" s="11">
        <f t="shared" si="91"/>
        <v>2.2594049469463666</v>
      </c>
      <c r="V167" s="18">
        <v>-8</v>
      </c>
      <c r="W167" s="18">
        <v>1</v>
      </c>
      <c r="X167" s="18">
        <v>-2</v>
      </c>
      <c r="Y167" s="18">
        <v>-2</v>
      </c>
      <c r="Z167" s="18">
        <v>13</v>
      </c>
      <c r="AA167" s="18">
        <v>4</v>
      </c>
      <c r="AB167" s="18">
        <v>-7</v>
      </c>
      <c r="AC167" s="18">
        <v>6</v>
      </c>
      <c r="AD167" s="10">
        <f t="shared" si="92"/>
        <v>0.625</v>
      </c>
      <c r="AE167" s="10">
        <f t="shared" si="93"/>
        <v>2.4635739137625703</v>
      </c>
      <c r="AF167" s="18">
        <v>-13</v>
      </c>
      <c r="AG167" s="18">
        <v>-9</v>
      </c>
      <c r="AH167" s="18">
        <v>-4</v>
      </c>
      <c r="AI167" s="18">
        <v>-7</v>
      </c>
      <c r="AJ167" s="18">
        <v>0</v>
      </c>
      <c r="AK167" s="18">
        <v>8</v>
      </c>
      <c r="AL167" s="18">
        <v>6</v>
      </c>
      <c r="AM167" s="18">
        <v>2</v>
      </c>
      <c r="AN167" s="11">
        <f t="shared" si="94"/>
        <v>-2.125</v>
      </c>
      <c r="AO167" s="11">
        <f t="shared" si="95"/>
        <v>2.6147760078883562</v>
      </c>
      <c r="AT167" s="11"/>
      <c r="AU167" s="11"/>
    </row>
    <row r="168" spans="1:47" x14ac:dyDescent="0.2">
      <c r="A168" s="13" t="s">
        <v>304</v>
      </c>
      <c r="B168" s="18">
        <v>-17</v>
      </c>
      <c r="C168" s="18">
        <v>4</v>
      </c>
      <c r="D168" s="18">
        <v>-15</v>
      </c>
      <c r="E168" s="18">
        <v>-14</v>
      </c>
      <c r="F168" s="18">
        <v>-13</v>
      </c>
      <c r="G168" s="18">
        <v>7</v>
      </c>
      <c r="H168" s="18">
        <v>-24</v>
      </c>
      <c r="I168" s="18">
        <v>-18</v>
      </c>
      <c r="J168" s="10">
        <f t="shared" si="88"/>
        <v>-11.25</v>
      </c>
      <c r="K168" s="10">
        <f t="shared" si="89"/>
        <v>3.8533380705194147</v>
      </c>
      <c r="L168" s="18">
        <v>-8</v>
      </c>
      <c r="M168" s="18">
        <v>-3</v>
      </c>
      <c r="N168" s="18">
        <v>5</v>
      </c>
      <c r="O168" s="18">
        <v>-15</v>
      </c>
      <c r="P168" s="18">
        <v>-14</v>
      </c>
      <c r="Q168" s="18">
        <v>-6</v>
      </c>
      <c r="R168" s="18">
        <v>-15</v>
      </c>
      <c r="S168" s="18">
        <v>-6</v>
      </c>
      <c r="T168" s="11">
        <f t="shared" si="90"/>
        <v>-7.75</v>
      </c>
      <c r="U168" s="11">
        <f t="shared" si="91"/>
        <v>2.4476665272400626</v>
      </c>
      <c r="V168" s="18">
        <v>-13</v>
      </c>
      <c r="W168" s="18">
        <v>1</v>
      </c>
      <c r="X168" s="18">
        <v>-2</v>
      </c>
      <c r="Y168" s="18">
        <v>0</v>
      </c>
      <c r="Z168" s="18">
        <v>14</v>
      </c>
      <c r="AA168" s="18">
        <v>6</v>
      </c>
      <c r="AB168" s="18">
        <v>-3</v>
      </c>
      <c r="AC168" s="18">
        <v>5</v>
      </c>
      <c r="AD168" s="10">
        <f t="shared" si="92"/>
        <v>1</v>
      </c>
      <c r="AE168" s="10">
        <f t="shared" si="93"/>
        <v>2.7774602993176543</v>
      </c>
      <c r="AF168" s="18">
        <v>-13</v>
      </c>
      <c r="AG168" s="18">
        <v>-9</v>
      </c>
      <c r="AH168" s="18">
        <v>-4</v>
      </c>
      <c r="AI168" s="18">
        <v>-7</v>
      </c>
      <c r="AJ168" s="18">
        <v>-1</v>
      </c>
      <c r="AK168" s="18">
        <v>10</v>
      </c>
      <c r="AL168" s="18">
        <v>7</v>
      </c>
      <c r="AM168" s="18">
        <v>4</v>
      </c>
      <c r="AN168" s="11">
        <f t="shared" si="94"/>
        <v>-1.625</v>
      </c>
      <c r="AO168" s="11">
        <f t="shared" si="95"/>
        <v>2.8656680846581954</v>
      </c>
      <c r="AT168" s="11"/>
      <c r="AU168" s="11"/>
    </row>
    <row r="169" spans="1:47" x14ac:dyDescent="0.2">
      <c r="A169" s="13" t="s">
        <v>305</v>
      </c>
      <c r="B169" s="18">
        <v>-20</v>
      </c>
      <c r="C169" s="18">
        <v>4</v>
      </c>
      <c r="D169" s="18">
        <v>-16</v>
      </c>
      <c r="E169" s="18">
        <v>-16</v>
      </c>
      <c r="F169" s="18">
        <v>-15</v>
      </c>
      <c r="G169" s="18">
        <v>6</v>
      </c>
      <c r="H169" s="18">
        <v>-32</v>
      </c>
      <c r="I169" s="18">
        <v>-17</v>
      </c>
      <c r="J169" s="10">
        <f t="shared" si="88"/>
        <v>-13.25</v>
      </c>
      <c r="K169" s="10">
        <f t="shared" si="89"/>
        <v>4.4269870437707723</v>
      </c>
      <c r="L169" s="18">
        <v>-7</v>
      </c>
      <c r="M169" s="18">
        <v>-4</v>
      </c>
      <c r="N169" s="18">
        <v>3</v>
      </c>
      <c r="O169" s="18">
        <v>-13</v>
      </c>
      <c r="P169" s="18">
        <v>-10</v>
      </c>
      <c r="Q169" s="18">
        <v>-6</v>
      </c>
      <c r="R169" s="18">
        <v>-16</v>
      </c>
      <c r="S169" s="18">
        <v>-7</v>
      </c>
      <c r="T169" s="11">
        <f t="shared" si="90"/>
        <v>-7.5</v>
      </c>
      <c r="U169" s="11">
        <f t="shared" si="91"/>
        <v>2.0441554316077406</v>
      </c>
      <c r="V169" s="18">
        <v>-9</v>
      </c>
      <c r="W169" s="18">
        <v>4</v>
      </c>
      <c r="X169" s="18">
        <v>5</v>
      </c>
      <c r="Y169" s="18">
        <v>0</v>
      </c>
      <c r="Z169" s="18">
        <v>24</v>
      </c>
      <c r="AA169" s="18">
        <v>7</v>
      </c>
      <c r="AB169" s="18">
        <v>-5</v>
      </c>
      <c r="AC169" s="18">
        <v>7</v>
      </c>
      <c r="AD169" s="10">
        <f t="shared" si="92"/>
        <v>4.125</v>
      </c>
      <c r="AE169" s="10">
        <f t="shared" si="93"/>
        <v>3.4971289244587069</v>
      </c>
      <c r="AF169" s="18">
        <v>-11</v>
      </c>
      <c r="AG169" s="18">
        <v>-7</v>
      </c>
      <c r="AH169" s="18">
        <v>-3</v>
      </c>
      <c r="AI169" s="18">
        <v>-9</v>
      </c>
      <c r="AJ169" s="18">
        <v>-4</v>
      </c>
      <c r="AK169" s="18">
        <v>7</v>
      </c>
      <c r="AL169" s="18">
        <v>7</v>
      </c>
      <c r="AM169" s="18">
        <v>4</v>
      </c>
      <c r="AN169" s="11">
        <f t="shared" si="94"/>
        <v>-2</v>
      </c>
      <c r="AO169" s="11">
        <f t="shared" si="95"/>
        <v>2.5284100029182652</v>
      </c>
      <c r="AT169" s="11"/>
      <c r="AU169" s="11"/>
    </row>
    <row r="170" spans="1:47" x14ac:dyDescent="0.2">
      <c r="A170" s="13" t="s">
        <v>306</v>
      </c>
      <c r="B170" s="18">
        <v>-21</v>
      </c>
      <c r="C170" s="18">
        <v>4</v>
      </c>
      <c r="D170" s="18">
        <v>-14</v>
      </c>
      <c r="E170" s="18">
        <v>-16</v>
      </c>
      <c r="F170" s="18">
        <v>-13</v>
      </c>
      <c r="G170" s="18">
        <v>6</v>
      </c>
      <c r="H170" s="18">
        <v>-26</v>
      </c>
      <c r="I170" s="18">
        <v>-15</v>
      </c>
      <c r="J170" s="10">
        <f t="shared" si="88"/>
        <v>-11.875</v>
      </c>
      <c r="K170" s="10">
        <f t="shared" si="89"/>
        <v>3.9795795721946017</v>
      </c>
      <c r="L170" s="18">
        <v>-9</v>
      </c>
      <c r="M170" s="18">
        <v>-3</v>
      </c>
      <c r="N170" s="18">
        <v>3</v>
      </c>
      <c r="O170" s="18">
        <v>-14</v>
      </c>
      <c r="P170" s="18">
        <v>-10</v>
      </c>
      <c r="Q170" s="18">
        <v>-5</v>
      </c>
      <c r="R170" s="18">
        <v>-15</v>
      </c>
      <c r="S170" s="18">
        <v>-5</v>
      </c>
      <c r="T170" s="11">
        <f t="shared" si="90"/>
        <v>-7.25</v>
      </c>
      <c r="U170" s="11">
        <f t="shared" si="91"/>
        <v>2.1107716936838865</v>
      </c>
      <c r="V170" s="18">
        <v>-6</v>
      </c>
      <c r="W170" s="18">
        <v>5</v>
      </c>
      <c r="X170" s="18">
        <v>0</v>
      </c>
      <c r="Y170" s="18">
        <v>1</v>
      </c>
      <c r="Z170" s="18">
        <v>9</v>
      </c>
      <c r="AA170" s="18">
        <v>1</v>
      </c>
      <c r="AB170" s="18">
        <v>-10</v>
      </c>
      <c r="AC170" s="18">
        <v>3</v>
      </c>
      <c r="AD170" s="10">
        <f t="shared" si="92"/>
        <v>0.375</v>
      </c>
      <c r="AE170" s="10">
        <f t="shared" si="93"/>
        <v>2.1207941571833073</v>
      </c>
      <c r="AF170" s="18">
        <v>-12</v>
      </c>
      <c r="AG170" s="18">
        <v>-9</v>
      </c>
      <c r="AH170" s="18">
        <v>-4</v>
      </c>
      <c r="AI170" s="18">
        <v>-6</v>
      </c>
      <c r="AJ170" s="18">
        <v>-2</v>
      </c>
      <c r="AK170" s="18">
        <v>5</v>
      </c>
      <c r="AL170" s="18">
        <v>5</v>
      </c>
      <c r="AM170" s="18">
        <v>0</v>
      </c>
      <c r="AN170" s="11">
        <f t="shared" si="94"/>
        <v>-2.875</v>
      </c>
      <c r="AO170" s="11">
        <f t="shared" si="95"/>
        <v>2.1748357901887014</v>
      </c>
      <c r="AT170" s="11"/>
      <c r="AU170" s="11"/>
    </row>
    <row r="171" spans="1:47" x14ac:dyDescent="0.2">
      <c r="A171" s="13" t="s">
        <v>307</v>
      </c>
      <c r="B171" s="18">
        <v>-18</v>
      </c>
      <c r="C171" s="18">
        <v>4</v>
      </c>
      <c r="D171" s="18">
        <v>-13</v>
      </c>
      <c r="E171" s="18">
        <v>-7</v>
      </c>
      <c r="F171" s="18">
        <v>-13</v>
      </c>
      <c r="G171" s="18">
        <v>7</v>
      </c>
      <c r="H171" s="18">
        <v>-25</v>
      </c>
      <c r="I171" s="18">
        <v>-16</v>
      </c>
      <c r="J171" s="10">
        <f t="shared" si="88"/>
        <v>-10.125</v>
      </c>
      <c r="K171" s="10">
        <f t="shared" si="89"/>
        <v>3.8657724232773227</v>
      </c>
      <c r="L171" s="18">
        <v>2</v>
      </c>
      <c r="M171" s="18">
        <v>-2</v>
      </c>
      <c r="N171" s="18">
        <v>4</v>
      </c>
      <c r="O171" s="18">
        <v>-12</v>
      </c>
      <c r="P171" s="18">
        <v>-8</v>
      </c>
      <c r="Q171" s="18">
        <v>-5</v>
      </c>
      <c r="R171" s="18">
        <v>-15</v>
      </c>
      <c r="S171" s="18">
        <v>-6</v>
      </c>
      <c r="T171" s="11">
        <f t="shared" si="90"/>
        <v>-5.25</v>
      </c>
      <c r="U171" s="11">
        <f t="shared" si="91"/>
        <v>2.3048861143232218</v>
      </c>
      <c r="V171" s="18">
        <v>-4</v>
      </c>
      <c r="W171" s="18">
        <v>2</v>
      </c>
      <c r="X171" s="18">
        <v>5</v>
      </c>
      <c r="Y171" s="18">
        <v>0</v>
      </c>
      <c r="Z171" s="18">
        <v>4</v>
      </c>
      <c r="AA171" s="18">
        <v>2</v>
      </c>
      <c r="AB171" s="18">
        <v>-5</v>
      </c>
      <c r="AC171" s="18">
        <v>8</v>
      </c>
      <c r="AD171" s="10">
        <f t="shared" si="92"/>
        <v>1.5</v>
      </c>
      <c r="AE171" s="10">
        <f t="shared" si="93"/>
        <v>1.5583874449479589</v>
      </c>
      <c r="AF171" s="18">
        <v>-12</v>
      </c>
      <c r="AG171" s="18">
        <v>-9</v>
      </c>
      <c r="AH171" s="18">
        <v>-4</v>
      </c>
      <c r="AI171" s="18">
        <v>-7</v>
      </c>
      <c r="AJ171" s="18">
        <v>-2</v>
      </c>
      <c r="AK171" s="18">
        <v>6</v>
      </c>
      <c r="AL171" s="18">
        <v>5</v>
      </c>
      <c r="AM171" s="18">
        <v>0</v>
      </c>
      <c r="AN171" s="11">
        <f t="shared" si="94"/>
        <v>-2.875</v>
      </c>
      <c r="AO171" s="11">
        <f t="shared" si="95"/>
        <v>2.2712292140726666</v>
      </c>
      <c r="AT171" s="11"/>
      <c r="AU171" s="11"/>
    </row>
    <row r="173" spans="1:47" x14ac:dyDescent="0.2">
      <c r="A173" s="12" t="s">
        <v>318</v>
      </c>
      <c r="B173" s="250" t="s">
        <v>282</v>
      </c>
      <c r="C173" s="250"/>
      <c r="D173" s="250"/>
      <c r="E173" s="250"/>
      <c r="F173" s="250"/>
      <c r="G173" s="250"/>
      <c r="H173" s="250"/>
      <c r="I173" s="250"/>
      <c r="J173" s="250"/>
      <c r="K173" s="250"/>
      <c r="L173" s="250" t="s">
        <v>310</v>
      </c>
      <c r="M173" s="250"/>
      <c r="N173" s="250"/>
      <c r="O173" s="250"/>
      <c r="P173" s="250"/>
      <c r="Q173" s="250"/>
      <c r="R173" s="250"/>
      <c r="S173" s="250"/>
      <c r="T173" s="250"/>
      <c r="U173" s="250"/>
      <c r="V173" s="250" t="s">
        <v>283</v>
      </c>
      <c r="W173" s="250"/>
      <c r="X173" s="250"/>
      <c r="Y173" s="250"/>
      <c r="Z173" s="250"/>
      <c r="AA173" s="250"/>
      <c r="AB173" s="250"/>
      <c r="AC173" s="250"/>
      <c r="AD173" s="250"/>
      <c r="AE173" s="250"/>
      <c r="AF173" s="250" t="s">
        <v>311</v>
      </c>
      <c r="AG173" s="250"/>
      <c r="AH173" s="250"/>
      <c r="AI173" s="250"/>
      <c r="AJ173" s="250"/>
      <c r="AK173" s="250"/>
      <c r="AL173" s="250"/>
      <c r="AM173" s="250"/>
      <c r="AN173" s="250"/>
      <c r="AO173" s="250"/>
    </row>
    <row r="174" spans="1:47" x14ac:dyDescent="0.2">
      <c r="A174" s="13" t="s">
        <v>284</v>
      </c>
      <c r="B174" s="14">
        <v>17</v>
      </c>
      <c r="C174" s="14">
        <v>18</v>
      </c>
      <c r="D174" s="14">
        <v>19</v>
      </c>
      <c r="E174" s="14">
        <v>20</v>
      </c>
      <c r="F174" s="14">
        <v>21</v>
      </c>
      <c r="G174" s="14">
        <v>22</v>
      </c>
      <c r="H174" s="15">
        <v>23</v>
      </c>
      <c r="I174" s="15">
        <v>24</v>
      </c>
      <c r="J174" s="16" t="s">
        <v>308</v>
      </c>
      <c r="K174" s="16" t="s">
        <v>309</v>
      </c>
      <c r="L174" s="15">
        <v>25</v>
      </c>
      <c r="M174" s="14">
        <v>26</v>
      </c>
      <c r="N174" s="14">
        <v>27</v>
      </c>
      <c r="O174" s="14">
        <v>28</v>
      </c>
      <c r="P174" s="14">
        <v>29</v>
      </c>
      <c r="Q174" s="14">
        <v>30</v>
      </c>
      <c r="R174" s="14">
        <v>31</v>
      </c>
      <c r="S174" s="14">
        <v>32</v>
      </c>
      <c r="T174" s="17" t="s">
        <v>308</v>
      </c>
      <c r="U174" s="17" t="s">
        <v>309</v>
      </c>
      <c r="V174" s="14">
        <v>33</v>
      </c>
      <c r="W174" s="14">
        <v>34</v>
      </c>
      <c r="X174" s="14">
        <v>35</v>
      </c>
      <c r="Y174" s="14">
        <v>36</v>
      </c>
      <c r="Z174" s="14">
        <v>37</v>
      </c>
      <c r="AA174" s="14">
        <v>38</v>
      </c>
      <c r="AB174" s="14">
        <v>39</v>
      </c>
      <c r="AC174" s="14">
        <v>40</v>
      </c>
      <c r="AD174" s="16" t="s">
        <v>308</v>
      </c>
      <c r="AE174" s="16" t="s">
        <v>309</v>
      </c>
      <c r="AF174" s="14">
        <v>41</v>
      </c>
      <c r="AG174" s="14">
        <v>42</v>
      </c>
      <c r="AH174" s="14">
        <v>43</v>
      </c>
      <c r="AI174" s="14">
        <v>44</v>
      </c>
      <c r="AJ174" s="14">
        <v>45</v>
      </c>
      <c r="AK174" s="14">
        <v>46</v>
      </c>
      <c r="AL174" s="14">
        <v>47</v>
      </c>
      <c r="AM174" s="14">
        <v>48</v>
      </c>
      <c r="AN174" s="17" t="s">
        <v>308</v>
      </c>
      <c r="AO174" s="17" t="s">
        <v>309</v>
      </c>
    </row>
    <row r="175" spans="1:47" x14ac:dyDescent="0.2">
      <c r="A175" s="13" t="s">
        <v>286</v>
      </c>
      <c r="B175" s="19">
        <v>-0.59</v>
      </c>
      <c r="C175" s="19">
        <v>-0.16</v>
      </c>
      <c r="D175" s="19">
        <v>-0.67</v>
      </c>
      <c r="E175" s="19">
        <v>-0.53</v>
      </c>
      <c r="F175" s="19">
        <v>-0.38</v>
      </c>
      <c r="G175" s="19">
        <v>-0.42</v>
      </c>
      <c r="H175" s="19">
        <v>-0.11</v>
      </c>
      <c r="I175" s="19">
        <v>0.32</v>
      </c>
      <c r="J175" s="20">
        <f>AVERAGE(B175:I175)</f>
        <v>-0.3175</v>
      </c>
      <c r="K175" s="20">
        <f>STDEV(B175:I175)/SQRT(COUNT(B175:I175))</f>
        <v>0.11435767823556305</v>
      </c>
      <c r="L175" s="19">
        <v>2.38</v>
      </c>
      <c r="M175" s="19">
        <v>-1.1100000000000001</v>
      </c>
      <c r="N175" s="19">
        <v>-0.59</v>
      </c>
      <c r="O175" s="19">
        <v>-0.34</v>
      </c>
      <c r="P175" s="19">
        <v>0.47</v>
      </c>
      <c r="Q175" s="19">
        <v>-0.86</v>
      </c>
      <c r="R175" s="19">
        <v>-0.72</v>
      </c>
      <c r="S175" s="19">
        <v>0.12</v>
      </c>
      <c r="T175" s="21">
        <f>AVERAGE(L175:S175)</f>
        <v>-8.1250000000000017E-2</v>
      </c>
      <c r="U175" s="21">
        <f>STDEV(L175:S175)/SQRT(COUNT(L175:S175))</f>
        <v>0.39642796814625902</v>
      </c>
      <c r="V175" s="19">
        <v>-0.46</v>
      </c>
      <c r="W175" s="19">
        <v>0.8</v>
      </c>
      <c r="X175" s="19">
        <v>0.67</v>
      </c>
      <c r="Y175" s="19">
        <v>0.38</v>
      </c>
      <c r="Z175" s="19">
        <v>-0.06</v>
      </c>
      <c r="AA175" s="19">
        <v>-0.09</v>
      </c>
      <c r="AB175" s="19">
        <v>-0.36</v>
      </c>
      <c r="AC175" s="19">
        <v>-0.77</v>
      </c>
      <c r="AD175" s="20">
        <f>AVERAGE(V175:AC175)</f>
        <v>1.3749999999999998E-2</v>
      </c>
      <c r="AE175" s="20">
        <f>STDEV(V175:AC175)/SQRT(COUNT(V175:AC175))</f>
        <v>0.19719404420881623</v>
      </c>
      <c r="AF175" s="19">
        <v>0.19</v>
      </c>
      <c r="AG175" s="19">
        <v>0.23</v>
      </c>
      <c r="AH175" s="19">
        <v>0.24</v>
      </c>
      <c r="AI175" s="19">
        <v>-0.17</v>
      </c>
      <c r="AJ175" s="19">
        <v>0.1</v>
      </c>
      <c r="AK175" s="19">
        <v>-0.93</v>
      </c>
      <c r="AL175" s="19">
        <v>-0.64</v>
      </c>
      <c r="AM175" s="19">
        <v>-0.2</v>
      </c>
      <c r="AN175" s="21">
        <f>AVERAGE(AF175:AM175)</f>
        <v>-0.14750000000000002</v>
      </c>
      <c r="AO175" s="21">
        <f>STDEV(AF175:AM175)/SQRT(COUNT(AF175:AM175))</f>
        <v>0.15387552947570504</v>
      </c>
      <c r="AT175" s="11"/>
      <c r="AU175" s="11"/>
    </row>
    <row r="176" spans="1:47" x14ac:dyDescent="0.2">
      <c r="A176" s="13" t="s">
        <v>287</v>
      </c>
      <c r="B176" s="19">
        <v>-0.21</v>
      </c>
      <c r="C176" s="19">
        <v>0.56000000000000005</v>
      </c>
      <c r="D176" s="19">
        <v>-0.03</v>
      </c>
      <c r="E176" s="19">
        <v>-0.44</v>
      </c>
      <c r="F176" s="19">
        <v>0.02</v>
      </c>
      <c r="G176" s="19">
        <v>-0.31</v>
      </c>
      <c r="H176" s="19">
        <v>0.68</v>
      </c>
      <c r="I176" s="19">
        <v>0.4</v>
      </c>
      <c r="J176" s="20">
        <f t="shared" ref="J176:J186" si="96">AVERAGE(B176:I176)</f>
        <v>8.3750000000000019E-2</v>
      </c>
      <c r="K176" s="20">
        <f t="shared" ref="K176:K186" si="97">STDEV(B176:I176)/SQRT(COUNT(B176:I176))</f>
        <v>0.14729631820633826</v>
      </c>
      <c r="L176" s="19">
        <v>0.03</v>
      </c>
      <c r="M176" s="19">
        <v>-0.86</v>
      </c>
      <c r="N176" s="19">
        <v>-0.21</v>
      </c>
      <c r="O176" s="19">
        <v>0.03</v>
      </c>
      <c r="P176" s="19">
        <v>0.54</v>
      </c>
      <c r="Q176" s="19">
        <v>-0.71</v>
      </c>
      <c r="R176" s="19">
        <v>-0.75</v>
      </c>
      <c r="S176" s="19">
        <v>0.44</v>
      </c>
      <c r="T176" s="21">
        <f t="shared" ref="T176:T186" si="98">AVERAGE(L176:S176)</f>
        <v>-0.18625</v>
      </c>
      <c r="U176" s="21">
        <f t="shared" ref="U176:U186" si="99">STDEV(L176:S176)/SQRT(COUNT(L176:S176))</f>
        <v>0.19178612995432473</v>
      </c>
      <c r="V176" s="19">
        <v>-0.44</v>
      </c>
      <c r="W176" s="19">
        <v>0.5</v>
      </c>
      <c r="X176" s="19">
        <v>0.59</v>
      </c>
      <c r="Y176" s="19">
        <v>0.52</v>
      </c>
      <c r="Z176" s="19">
        <v>0.38</v>
      </c>
      <c r="AA176" s="19">
        <v>0.28000000000000003</v>
      </c>
      <c r="AB176" s="19">
        <v>-0.14000000000000001</v>
      </c>
      <c r="AC176" s="19">
        <v>-0.46</v>
      </c>
      <c r="AD176" s="20">
        <f t="shared" ref="AD176:AD186" si="100">AVERAGE(V176:AC176)</f>
        <v>0.15375</v>
      </c>
      <c r="AE176" s="20">
        <f t="shared" ref="AE176:AE186" si="101">STDEV(V176:AC176)/SQRT(COUNT(V176:AC176))</f>
        <v>0.15393571826299071</v>
      </c>
      <c r="AF176" s="19">
        <v>0.06</v>
      </c>
      <c r="AG176" s="19">
        <v>-0.02</v>
      </c>
      <c r="AH176" s="19">
        <v>7.0000000000000007E-2</v>
      </c>
      <c r="AI176" s="19">
        <v>-0.06</v>
      </c>
      <c r="AJ176" s="19">
        <v>7.0000000000000007E-2</v>
      </c>
      <c r="AK176" s="19">
        <v>-0.49</v>
      </c>
      <c r="AL176" s="19">
        <v>-0.39</v>
      </c>
      <c r="AM176" s="19">
        <v>7.0000000000000007E-2</v>
      </c>
      <c r="AN176" s="21">
        <f t="shared" ref="AN176:AN186" si="102">AVERAGE(AF176:AM176)</f>
        <v>-8.6249999999999993E-2</v>
      </c>
      <c r="AO176" s="21">
        <f t="shared" ref="AO176:AO186" si="103">STDEV(AF176:AM176)/SQRT(COUNT(AF176:AM176))</f>
        <v>7.9618229696470894E-2</v>
      </c>
      <c r="AT176" s="11"/>
      <c r="AU176" s="11"/>
    </row>
    <row r="177" spans="1:47" x14ac:dyDescent="0.2">
      <c r="A177" s="13" t="s">
        <v>288</v>
      </c>
      <c r="B177" s="19">
        <v>0.02</v>
      </c>
      <c r="C177" s="19">
        <v>0.28000000000000003</v>
      </c>
      <c r="D177" s="19">
        <v>-0.04</v>
      </c>
      <c r="E177" s="19">
        <v>-0.27</v>
      </c>
      <c r="F177" s="19">
        <v>0.12</v>
      </c>
      <c r="G177" s="19">
        <v>-0.28000000000000003</v>
      </c>
      <c r="H177" s="19">
        <v>0.56000000000000005</v>
      </c>
      <c r="I177" s="19">
        <v>0.39</v>
      </c>
      <c r="J177" s="20">
        <f t="shared" si="96"/>
        <v>9.7500000000000003E-2</v>
      </c>
      <c r="K177" s="20">
        <f t="shared" si="97"/>
        <v>0.10654894918031135</v>
      </c>
      <c r="L177" s="19">
        <v>-1.38</v>
      </c>
      <c r="M177" s="19">
        <v>-0.84</v>
      </c>
      <c r="N177" s="19">
        <v>-0.27</v>
      </c>
      <c r="O177" s="19">
        <v>0.04</v>
      </c>
      <c r="P177" s="19">
        <v>0.57999999999999996</v>
      </c>
      <c r="Q177" s="19">
        <v>-0.88</v>
      </c>
      <c r="R177" s="19">
        <v>-0.71</v>
      </c>
      <c r="S177" s="19">
        <v>0.32</v>
      </c>
      <c r="T177" s="21">
        <f t="shared" si="98"/>
        <v>-0.39249999999999996</v>
      </c>
      <c r="U177" s="21">
        <f t="shared" si="99"/>
        <v>0.23789816248614806</v>
      </c>
      <c r="V177" s="19">
        <v>-0.52</v>
      </c>
      <c r="W177" s="19">
        <v>0.43</v>
      </c>
      <c r="X177" s="19">
        <v>0.41</v>
      </c>
      <c r="Y177" s="19">
        <v>0.55000000000000004</v>
      </c>
      <c r="Z177" s="19">
        <v>0.86</v>
      </c>
      <c r="AA177" s="19">
        <v>0.19</v>
      </c>
      <c r="AB177" s="19">
        <v>-0.15</v>
      </c>
      <c r="AC177" s="19">
        <v>-0.38</v>
      </c>
      <c r="AD177" s="20">
        <f t="shared" si="100"/>
        <v>0.17375000000000002</v>
      </c>
      <c r="AE177" s="20">
        <f t="shared" si="101"/>
        <v>0.17045042743943387</v>
      </c>
      <c r="AF177" s="19">
        <v>-0.02</v>
      </c>
      <c r="AG177" s="19">
        <v>0.49</v>
      </c>
      <c r="AH177" s="19">
        <v>0.01</v>
      </c>
      <c r="AI177" s="19">
        <v>-0.08</v>
      </c>
      <c r="AJ177" s="19">
        <v>0.24</v>
      </c>
      <c r="AK177" s="19">
        <v>-0.55000000000000004</v>
      </c>
      <c r="AL177" s="19">
        <v>-0.4</v>
      </c>
      <c r="AM177" s="19">
        <v>0.1</v>
      </c>
      <c r="AN177" s="21">
        <f t="shared" si="102"/>
        <v>-2.625000000000002E-2</v>
      </c>
      <c r="AO177" s="21">
        <f t="shared" si="103"/>
        <v>0.11738120894881647</v>
      </c>
      <c r="AT177" s="11"/>
      <c r="AU177" s="11"/>
    </row>
    <row r="178" spans="1:47" x14ac:dyDescent="0.2">
      <c r="A178" s="13" t="s">
        <v>289</v>
      </c>
      <c r="B178" s="19">
        <v>-0.13</v>
      </c>
      <c r="C178" s="19">
        <v>0.17</v>
      </c>
      <c r="D178" s="19">
        <v>-0.3</v>
      </c>
      <c r="E178" s="19">
        <v>-0.23</v>
      </c>
      <c r="F178" s="19">
        <v>0.38</v>
      </c>
      <c r="G178" s="19">
        <v>-0.24</v>
      </c>
      <c r="H178" s="19">
        <v>0.87</v>
      </c>
      <c r="I178" s="19">
        <v>0.38</v>
      </c>
      <c r="J178" s="20">
        <f t="shared" si="96"/>
        <v>0.1125</v>
      </c>
      <c r="K178" s="20">
        <f t="shared" si="97"/>
        <v>0.14581972725644105</v>
      </c>
      <c r="L178" s="19">
        <v>-1.39</v>
      </c>
      <c r="M178" s="19">
        <v>-0.85</v>
      </c>
      <c r="N178" s="19">
        <v>-0.4</v>
      </c>
      <c r="O178" s="19">
        <v>-0.13</v>
      </c>
      <c r="P178" s="19">
        <v>0.63</v>
      </c>
      <c r="Q178" s="19">
        <v>-0.84</v>
      </c>
      <c r="R178" s="19">
        <v>-0.71</v>
      </c>
      <c r="S178" s="19">
        <v>0.47</v>
      </c>
      <c r="T178" s="21">
        <f t="shared" si="98"/>
        <v>-0.40249999999999997</v>
      </c>
      <c r="U178" s="21">
        <f t="shared" si="99"/>
        <v>0.24505648037019664</v>
      </c>
      <c r="V178" s="19">
        <v>-0.63</v>
      </c>
      <c r="W178" s="19">
        <v>0.36</v>
      </c>
      <c r="X178" s="19">
        <v>0.4</v>
      </c>
      <c r="Y178" s="19">
        <v>0.06</v>
      </c>
      <c r="Z178" s="19">
        <v>0.96</v>
      </c>
      <c r="AA178" s="19">
        <v>-0.04</v>
      </c>
      <c r="AB178" s="19">
        <v>-0.08</v>
      </c>
      <c r="AC178" s="19">
        <v>-0.43</v>
      </c>
      <c r="AD178" s="20">
        <f t="shared" si="100"/>
        <v>7.4999999999999983E-2</v>
      </c>
      <c r="AE178" s="20">
        <f t="shared" si="101"/>
        <v>0.17726090536671804</v>
      </c>
      <c r="AF178" s="19">
        <v>-0.04</v>
      </c>
      <c r="AG178" s="19">
        <v>-0.47</v>
      </c>
      <c r="AH178" s="19">
        <v>-0.02</v>
      </c>
      <c r="AI178" s="19">
        <v>-0.01</v>
      </c>
      <c r="AJ178" s="19">
        <v>0.14000000000000001</v>
      </c>
      <c r="AK178" s="19">
        <v>-0.52</v>
      </c>
      <c r="AL178" s="19">
        <v>-0.44</v>
      </c>
      <c r="AM178" s="19">
        <v>-0.24</v>
      </c>
      <c r="AN178" s="21">
        <f t="shared" si="102"/>
        <v>-0.2</v>
      </c>
      <c r="AO178" s="21">
        <f t="shared" si="103"/>
        <v>8.9062578320767555E-2</v>
      </c>
      <c r="AT178" s="11"/>
      <c r="AU178" s="11"/>
    </row>
    <row r="179" spans="1:47" x14ac:dyDescent="0.2">
      <c r="A179" s="13" t="s">
        <v>290</v>
      </c>
      <c r="B179" s="19">
        <v>0.09</v>
      </c>
      <c r="C179" s="19">
        <v>0.12</v>
      </c>
      <c r="D179" s="19">
        <v>-0.28999999999999998</v>
      </c>
      <c r="E179" s="19">
        <v>-0.52</v>
      </c>
      <c r="F179" s="19">
        <v>0.81</v>
      </c>
      <c r="G179" s="19">
        <v>-0.27</v>
      </c>
      <c r="H179" s="19">
        <v>0.25</v>
      </c>
      <c r="I179" s="19">
        <v>0.33</v>
      </c>
      <c r="J179" s="20">
        <f t="shared" si="96"/>
        <v>6.5000000000000002E-2</v>
      </c>
      <c r="K179" s="20">
        <f t="shared" si="97"/>
        <v>0.14902061218886081</v>
      </c>
      <c r="L179" s="19">
        <v>-1.6</v>
      </c>
      <c r="M179" s="19">
        <v>-0.88</v>
      </c>
      <c r="N179" s="19">
        <v>-0.34</v>
      </c>
      <c r="O179" s="19">
        <v>-0.16</v>
      </c>
      <c r="P179" s="19">
        <v>0.66</v>
      </c>
      <c r="Q179" s="19">
        <v>-0.91</v>
      </c>
      <c r="R179" s="19">
        <v>-0.73</v>
      </c>
      <c r="S179" s="19">
        <v>0.54</v>
      </c>
      <c r="T179" s="21">
        <f t="shared" si="98"/>
        <v>-0.42749999999999999</v>
      </c>
      <c r="U179" s="21">
        <f t="shared" si="99"/>
        <v>0.27063912450768407</v>
      </c>
      <c r="V179" s="19">
        <v>-0.66</v>
      </c>
      <c r="W179" s="19">
        <v>0.36</v>
      </c>
      <c r="X179" s="19">
        <v>0.46</v>
      </c>
      <c r="Y179" s="19">
        <v>0.19</v>
      </c>
      <c r="Z179" s="19">
        <v>0.56000000000000005</v>
      </c>
      <c r="AA179" s="19">
        <v>-0.01</v>
      </c>
      <c r="AB179" s="19">
        <v>-0.12</v>
      </c>
      <c r="AC179" s="19">
        <v>-0.46</v>
      </c>
      <c r="AD179" s="20">
        <f t="shared" si="100"/>
        <v>0.04</v>
      </c>
      <c r="AE179" s="20">
        <f t="shared" si="101"/>
        <v>0.15467708298258018</v>
      </c>
      <c r="AF179" s="19">
        <v>-0.09</v>
      </c>
      <c r="AG179" s="19">
        <v>-0.37</v>
      </c>
      <c r="AH179" s="19">
        <v>-0.1</v>
      </c>
      <c r="AI179" s="19">
        <v>-0.24</v>
      </c>
      <c r="AJ179" s="19">
        <v>0.17</v>
      </c>
      <c r="AK179" s="19">
        <v>-0.57999999999999996</v>
      </c>
      <c r="AL179" s="19">
        <v>-0.46</v>
      </c>
      <c r="AM179" s="19">
        <v>-0.13</v>
      </c>
      <c r="AN179" s="21">
        <f t="shared" si="102"/>
        <v>-0.22499999999999998</v>
      </c>
      <c r="AO179" s="21">
        <f t="shared" si="103"/>
        <v>8.4663198279164617E-2</v>
      </c>
      <c r="AT179" s="11"/>
      <c r="AU179" s="11"/>
    </row>
    <row r="180" spans="1:47" x14ac:dyDescent="0.2">
      <c r="A180" s="13" t="s">
        <v>291</v>
      </c>
      <c r="B180" s="19">
        <v>-0.06</v>
      </c>
      <c r="C180" s="19">
        <v>0.02</v>
      </c>
      <c r="D180" s="19">
        <v>-0.12</v>
      </c>
      <c r="E180" s="19">
        <v>-0.28000000000000003</v>
      </c>
      <c r="F180" s="19">
        <v>-0.19</v>
      </c>
      <c r="G180" s="19">
        <v>-0.12</v>
      </c>
      <c r="H180" s="19">
        <v>0.28999999999999998</v>
      </c>
      <c r="I180" s="19">
        <v>0.4</v>
      </c>
      <c r="J180" s="20">
        <f t="shared" si="96"/>
        <v>-7.4999999999999997E-3</v>
      </c>
      <c r="K180" s="20">
        <f t="shared" si="97"/>
        <v>8.3553874835342004E-2</v>
      </c>
      <c r="L180" s="19">
        <v>-1.49</v>
      </c>
      <c r="M180" s="19">
        <v>-0.87</v>
      </c>
      <c r="N180" s="19">
        <v>-0.34</v>
      </c>
      <c r="O180" s="19">
        <v>-0.23</v>
      </c>
      <c r="P180" s="19">
        <v>0.64</v>
      </c>
      <c r="Q180" s="19">
        <v>-1.05</v>
      </c>
      <c r="R180" s="19">
        <v>-0.71</v>
      </c>
      <c r="S180" s="19">
        <v>0.56000000000000005</v>
      </c>
      <c r="T180" s="21">
        <f t="shared" si="98"/>
        <v>-0.43624999999999997</v>
      </c>
      <c r="U180" s="21">
        <f t="shared" si="99"/>
        <v>0.26567930117235061</v>
      </c>
      <c r="V180" s="19">
        <v>-0.61</v>
      </c>
      <c r="W180" s="19">
        <v>0.48</v>
      </c>
      <c r="X180" s="19">
        <v>0.25</v>
      </c>
      <c r="Y180" s="19">
        <v>-0.31</v>
      </c>
      <c r="Z180" s="19">
        <v>0.7</v>
      </c>
      <c r="AA180" s="19">
        <v>0</v>
      </c>
      <c r="AB180" s="19">
        <v>-0.41</v>
      </c>
      <c r="AC180" s="19">
        <v>-0.42</v>
      </c>
      <c r="AD180" s="20">
        <f t="shared" si="100"/>
        <v>-3.9999999999999994E-2</v>
      </c>
      <c r="AE180" s="20">
        <f t="shared" si="101"/>
        <v>0.16811985520540312</v>
      </c>
      <c r="AF180" s="19">
        <v>-0.28999999999999998</v>
      </c>
      <c r="AG180" s="19">
        <v>-0.37</v>
      </c>
      <c r="AH180" s="19">
        <v>-0.13</v>
      </c>
      <c r="AI180" s="19">
        <v>-0.22</v>
      </c>
      <c r="AJ180" s="19">
        <v>-0.06</v>
      </c>
      <c r="AK180" s="19">
        <v>-0.89</v>
      </c>
      <c r="AL180" s="19">
        <v>-0.53</v>
      </c>
      <c r="AM180" s="19">
        <v>-0.13</v>
      </c>
      <c r="AN180" s="21">
        <f t="shared" si="102"/>
        <v>-0.32750000000000001</v>
      </c>
      <c r="AO180" s="21">
        <f t="shared" si="103"/>
        <v>9.6524423260200248E-2</v>
      </c>
      <c r="AT180" s="11"/>
      <c r="AU180" s="11"/>
    </row>
    <row r="181" spans="1:47" x14ac:dyDescent="0.2">
      <c r="A181" s="13" t="s">
        <v>292</v>
      </c>
      <c r="B181" s="19">
        <v>-0.41</v>
      </c>
      <c r="C181" s="19">
        <v>0.11</v>
      </c>
      <c r="D181" s="19">
        <v>-0.25</v>
      </c>
      <c r="E181" s="19">
        <v>-0.26</v>
      </c>
      <c r="F181" s="19">
        <v>-0.19</v>
      </c>
      <c r="G181" s="19">
        <v>-0.2</v>
      </c>
      <c r="H181" s="19">
        <v>0.35</v>
      </c>
      <c r="I181" s="19">
        <v>0.44</v>
      </c>
      <c r="J181" s="20">
        <f t="shared" si="96"/>
        <v>-5.1249999999999997E-2</v>
      </c>
      <c r="K181" s="20">
        <f t="shared" si="97"/>
        <v>0.110315092543392</v>
      </c>
      <c r="L181" s="19">
        <v>-1.35</v>
      </c>
      <c r="M181" s="19">
        <v>-0.8</v>
      </c>
      <c r="N181" s="19">
        <v>-0.18</v>
      </c>
      <c r="O181" s="19">
        <v>0.04</v>
      </c>
      <c r="P181" s="19">
        <v>0.65</v>
      </c>
      <c r="Q181" s="19">
        <v>-0.92</v>
      </c>
      <c r="R181" s="19">
        <v>-0.75</v>
      </c>
      <c r="S181" s="19">
        <v>0.53</v>
      </c>
      <c r="T181" s="21">
        <f t="shared" si="98"/>
        <v>-0.34750000000000003</v>
      </c>
      <c r="U181" s="21">
        <f t="shared" si="99"/>
        <v>0.25504726452729726</v>
      </c>
      <c r="V181" s="19">
        <v>-0.51</v>
      </c>
      <c r="W181" s="19">
        <v>0.1</v>
      </c>
      <c r="X181" s="19">
        <v>0.44</v>
      </c>
      <c r="Y181" s="19">
        <v>-0.23</v>
      </c>
      <c r="Z181" s="19">
        <v>0.21</v>
      </c>
      <c r="AA181" s="19">
        <v>0.06</v>
      </c>
      <c r="AB181" s="19">
        <v>-0.11</v>
      </c>
      <c r="AC181" s="19">
        <v>-0.55000000000000004</v>
      </c>
      <c r="AD181" s="20">
        <f t="shared" si="100"/>
        <v>-7.375000000000001E-2</v>
      </c>
      <c r="AE181" s="20">
        <f t="shared" si="101"/>
        <v>0.12213776618463032</v>
      </c>
      <c r="AF181" s="19">
        <v>-0.1</v>
      </c>
      <c r="AG181" s="19">
        <v>-0.55000000000000004</v>
      </c>
      <c r="AH181" s="19">
        <v>-0.13</v>
      </c>
      <c r="AI181" s="19">
        <v>-0.11</v>
      </c>
      <c r="AJ181" s="19">
        <v>0.08</v>
      </c>
      <c r="AK181" s="19">
        <v>-0.74</v>
      </c>
      <c r="AL181" s="19">
        <v>-0.42</v>
      </c>
      <c r="AM181" s="19">
        <v>-0.33</v>
      </c>
      <c r="AN181" s="21">
        <f t="shared" si="102"/>
        <v>-0.28749999999999998</v>
      </c>
      <c r="AO181" s="21">
        <f t="shared" si="103"/>
        <v>9.632070686736352E-2</v>
      </c>
      <c r="AT181" s="11"/>
      <c r="AU181" s="11"/>
    </row>
    <row r="182" spans="1:47" x14ac:dyDescent="0.2">
      <c r="A182" s="13" t="s">
        <v>293</v>
      </c>
      <c r="B182" s="19">
        <v>-0.37</v>
      </c>
      <c r="C182" s="19">
        <v>-0.05</v>
      </c>
      <c r="D182" s="19">
        <v>-0.6</v>
      </c>
      <c r="E182" s="19">
        <v>-0.16</v>
      </c>
      <c r="F182" s="19">
        <v>0.17</v>
      </c>
      <c r="G182" s="19">
        <v>-0.3</v>
      </c>
      <c r="H182" s="19">
        <v>0.12</v>
      </c>
      <c r="I182" s="19">
        <v>0.32</v>
      </c>
      <c r="J182" s="20">
        <f t="shared" si="96"/>
        <v>-0.10874999999999999</v>
      </c>
      <c r="K182" s="20">
        <f t="shared" si="97"/>
        <v>0.10906154062205953</v>
      </c>
      <c r="L182" s="19">
        <v>-1.46</v>
      </c>
      <c r="M182" s="19">
        <v>-0.86</v>
      </c>
      <c r="N182" s="19">
        <v>-0.14000000000000001</v>
      </c>
      <c r="O182" s="19">
        <v>-0.14000000000000001</v>
      </c>
      <c r="P182" s="19">
        <v>0.56999999999999995</v>
      </c>
      <c r="Q182" s="19">
        <v>-0.85</v>
      </c>
      <c r="R182" s="19">
        <v>-0.65</v>
      </c>
      <c r="S182" s="19">
        <v>0.56000000000000005</v>
      </c>
      <c r="T182" s="21">
        <f t="shared" si="98"/>
        <v>-0.37125000000000002</v>
      </c>
      <c r="U182" s="21">
        <f t="shared" si="99"/>
        <v>0.25323928196188566</v>
      </c>
      <c r="V182" s="19">
        <v>-0.47</v>
      </c>
      <c r="W182" s="19">
        <v>0.27</v>
      </c>
      <c r="X182" s="19">
        <v>0.76</v>
      </c>
      <c r="Y182" s="19">
        <v>-0.17</v>
      </c>
      <c r="Z182" s="19">
        <v>-0.1</v>
      </c>
      <c r="AA182" s="19">
        <v>-0.05</v>
      </c>
      <c r="AB182" s="19">
        <v>-0.03</v>
      </c>
      <c r="AC182" s="19">
        <v>-0.53</v>
      </c>
      <c r="AD182" s="20">
        <f t="shared" si="100"/>
        <v>-3.9999999999999994E-2</v>
      </c>
      <c r="AE182" s="20">
        <f t="shared" si="101"/>
        <v>0.14527068330730541</v>
      </c>
      <c r="AF182" s="19">
        <v>-0.05</v>
      </c>
      <c r="AG182" s="19">
        <v>-0.22</v>
      </c>
      <c r="AH182" s="19">
        <v>-0.03</v>
      </c>
      <c r="AI182" s="19">
        <v>-0.17</v>
      </c>
      <c r="AJ182" s="19">
        <v>0.26</v>
      </c>
      <c r="AK182" s="19">
        <v>-0.7</v>
      </c>
      <c r="AL182" s="19">
        <v>-0.34</v>
      </c>
      <c r="AM182" s="19">
        <v>-0.23</v>
      </c>
      <c r="AN182" s="21">
        <f t="shared" si="102"/>
        <v>-0.185</v>
      </c>
      <c r="AO182" s="21">
        <f t="shared" si="103"/>
        <v>9.7559505650946912E-2</v>
      </c>
      <c r="AT182" s="11"/>
      <c r="AU182" s="11"/>
    </row>
    <row r="183" spans="1:47" x14ac:dyDescent="0.2">
      <c r="A183" s="13" t="s">
        <v>294</v>
      </c>
      <c r="B183" s="19">
        <v>0.15</v>
      </c>
      <c r="C183" s="19">
        <v>0.2</v>
      </c>
      <c r="D183" s="19">
        <v>-0.33</v>
      </c>
      <c r="E183" s="19">
        <v>-0.04</v>
      </c>
      <c r="F183" s="19">
        <v>0.08</v>
      </c>
      <c r="G183" s="19">
        <v>0.01</v>
      </c>
      <c r="H183" s="19">
        <v>0.18</v>
      </c>
      <c r="I183" s="19">
        <v>0.4</v>
      </c>
      <c r="J183" s="20">
        <f t="shared" si="96"/>
        <v>8.1249999999999989E-2</v>
      </c>
      <c r="K183" s="20">
        <f t="shared" si="97"/>
        <v>7.5485038725753933E-2</v>
      </c>
      <c r="L183" s="19">
        <v>-1.38</v>
      </c>
      <c r="M183" s="19">
        <v>-0.8</v>
      </c>
      <c r="N183" s="19">
        <v>-0.15</v>
      </c>
      <c r="O183" s="19">
        <v>-0.26</v>
      </c>
      <c r="P183" s="19">
        <v>0.78</v>
      </c>
      <c r="Q183" s="19">
        <v>-0.92</v>
      </c>
      <c r="R183" s="19">
        <v>-0.68</v>
      </c>
      <c r="S183" s="19">
        <v>0.34</v>
      </c>
      <c r="T183" s="21">
        <f t="shared" si="98"/>
        <v>-0.38375000000000004</v>
      </c>
      <c r="U183" s="21">
        <f t="shared" si="99"/>
        <v>0.24961354058395374</v>
      </c>
      <c r="V183" s="19">
        <v>-0.56999999999999995</v>
      </c>
      <c r="W183" s="19">
        <v>0.31</v>
      </c>
      <c r="X183" s="19">
        <v>0.5</v>
      </c>
      <c r="Y183" s="19">
        <v>-0.14000000000000001</v>
      </c>
      <c r="Z183" s="19">
        <v>0.05</v>
      </c>
      <c r="AA183" s="19">
        <v>-0.1</v>
      </c>
      <c r="AB183" s="19">
        <v>-0.16</v>
      </c>
      <c r="AC183" s="19">
        <v>-0.47</v>
      </c>
      <c r="AD183" s="20">
        <f t="shared" si="100"/>
        <v>-7.2499999999999995E-2</v>
      </c>
      <c r="AE183" s="20">
        <f t="shared" si="101"/>
        <v>0.12730377056474013</v>
      </c>
      <c r="AF183" s="19">
        <v>-0.02</v>
      </c>
      <c r="AG183" s="19">
        <v>-0.44</v>
      </c>
      <c r="AH183" s="19">
        <v>-0.13</v>
      </c>
      <c r="AI183" s="19">
        <v>-0.09</v>
      </c>
      <c r="AJ183" s="19">
        <v>0.04</v>
      </c>
      <c r="AK183" s="19">
        <v>-0.48</v>
      </c>
      <c r="AL183" s="19">
        <v>-0.28999999999999998</v>
      </c>
      <c r="AM183" s="19">
        <v>-0.04</v>
      </c>
      <c r="AN183" s="21">
        <f t="shared" si="102"/>
        <v>-0.18125000000000002</v>
      </c>
      <c r="AO183" s="21">
        <f t="shared" si="103"/>
        <v>6.9934599550477955E-2</v>
      </c>
      <c r="AT183" s="11"/>
      <c r="AU183" s="11"/>
    </row>
    <row r="184" spans="1:47" x14ac:dyDescent="0.2">
      <c r="A184" s="13" t="s">
        <v>285</v>
      </c>
      <c r="B184" s="19">
        <v>-0.08</v>
      </c>
      <c r="C184" s="19">
        <v>-0.04</v>
      </c>
      <c r="D184" s="19">
        <v>-0.16</v>
      </c>
      <c r="E184" s="19">
        <v>-0.32</v>
      </c>
      <c r="F184" s="19">
        <v>-0.16</v>
      </c>
      <c r="G184" s="19">
        <v>-0.02</v>
      </c>
      <c r="H184" s="19">
        <v>0.22</v>
      </c>
      <c r="I184" s="19">
        <v>0.32</v>
      </c>
      <c r="J184" s="20">
        <f t="shared" si="96"/>
        <v>-3.000000000000002E-2</v>
      </c>
      <c r="K184" s="20">
        <f t="shared" si="97"/>
        <v>7.3872476993416536E-2</v>
      </c>
      <c r="L184" s="19">
        <v>-1.44</v>
      </c>
      <c r="M184" s="19">
        <v>-0.84</v>
      </c>
      <c r="N184" s="19">
        <v>-0.17</v>
      </c>
      <c r="O184" s="19">
        <v>0.02</v>
      </c>
      <c r="P184" s="19">
        <v>0.65</v>
      </c>
      <c r="Q184" s="19">
        <v>-0.93</v>
      </c>
      <c r="R184" s="19">
        <v>-0.75</v>
      </c>
      <c r="S184" s="19">
        <v>0.44</v>
      </c>
      <c r="T184" s="21">
        <f t="shared" si="98"/>
        <v>-0.3775</v>
      </c>
      <c r="U184" s="21">
        <f t="shared" si="99"/>
        <v>0.25745838776115149</v>
      </c>
      <c r="V184" s="19">
        <v>-0.48</v>
      </c>
      <c r="W184" s="19">
        <v>0.38</v>
      </c>
      <c r="X184" s="19">
        <v>0.34</v>
      </c>
      <c r="Y184" s="19">
        <v>-0.18</v>
      </c>
      <c r="Z184" s="19">
        <v>0.26</v>
      </c>
      <c r="AA184" s="19">
        <v>0.09</v>
      </c>
      <c r="AB184" s="19">
        <v>-0.15</v>
      </c>
      <c r="AC184" s="19">
        <v>-0.42</v>
      </c>
      <c r="AD184" s="20">
        <f t="shared" si="100"/>
        <v>-1.9999999999999997E-2</v>
      </c>
      <c r="AE184" s="20">
        <f t="shared" si="101"/>
        <v>0.11908880240032164</v>
      </c>
      <c r="AF184" s="19">
        <v>-0.12</v>
      </c>
      <c r="AG184" s="19">
        <v>-0.56999999999999995</v>
      </c>
      <c r="AH184" s="19">
        <v>-0.11</v>
      </c>
      <c r="AI184" s="19">
        <v>-0.06</v>
      </c>
      <c r="AJ184" s="19">
        <v>0.13</v>
      </c>
      <c r="AK184" s="19">
        <v>-0.53</v>
      </c>
      <c r="AL184" s="19">
        <v>-0.26</v>
      </c>
      <c r="AM184" s="19">
        <v>0.01</v>
      </c>
      <c r="AN184" s="21">
        <f t="shared" si="102"/>
        <v>-0.18874999999999997</v>
      </c>
      <c r="AO184" s="21">
        <f t="shared" si="103"/>
        <v>8.8184820122286359E-2</v>
      </c>
      <c r="AT184" s="11"/>
      <c r="AU184" s="11"/>
    </row>
    <row r="185" spans="1:47" x14ac:dyDescent="0.2">
      <c r="A185" s="13" t="s">
        <v>295</v>
      </c>
      <c r="B185" s="19">
        <v>0.16</v>
      </c>
      <c r="C185" s="19">
        <v>-0.01</v>
      </c>
      <c r="D185" s="19">
        <v>-0.17</v>
      </c>
      <c r="E185" s="19">
        <v>-0.54</v>
      </c>
      <c r="F185" s="19">
        <v>0.28999999999999998</v>
      </c>
      <c r="G185" s="19">
        <v>-0.35</v>
      </c>
      <c r="H185" s="19">
        <v>0.19</v>
      </c>
      <c r="I185" s="19">
        <v>0.3</v>
      </c>
      <c r="J185" s="20">
        <f t="shared" si="96"/>
        <v>-1.6250000000000014E-2</v>
      </c>
      <c r="K185" s="20">
        <f t="shared" si="97"/>
        <v>0.10993403054299689</v>
      </c>
      <c r="L185" s="19">
        <v>-1.54</v>
      </c>
      <c r="M185" s="19">
        <v>-0.85</v>
      </c>
      <c r="N185" s="19">
        <v>-0.1</v>
      </c>
      <c r="O185" s="19">
        <v>0.14000000000000001</v>
      </c>
      <c r="P185" s="19">
        <v>0.67</v>
      </c>
      <c r="Q185" s="19">
        <v>-0.88</v>
      </c>
      <c r="R185" s="19">
        <v>-0.83</v>
      </c>
      <c r="S185" s="19">
        <v>0.51</v>
      </c>
      <c r="T185" s="21">
        <f t="shared" si="98"/>
        <v>-0.36</v>
      </c>
      <c r="U185" s="21">
        <f t="shared" si="99"/>
        <v>0.27578459503232383</v>
      </c>
      <c r="V185" s="19">
        <v>-0.66</v>
      </c>
      <c r="W185" s="19">
        <v>0.45</v>
      </c>
      <c r="X185" s="19">
        <v>0.41</v>
      </c>
      <c r="Y185" s="19">
        <v>0.05</v>
      </c>
      <c r="Z185" s="19"/>
      <c r="AA185" s="19"/>
      <c r="AB185" s="19"/>
      <c r="AC185" s="19"/>
      <c r="AD185" s="20">
        <f t="shared" si="100"/>
        <v>6.2499999999999986E-2</v>
      </c>
      <c r="AE185" s="20">
        <f t="shared" si="101"/>
        <v>0.25707894377667989</v>
      </c>
      <c r="AF185" s="19">
        <v>-0.18</v>
      </c>
      <c r="AG185" s="19">
        <v>-0.4</v>
      </c>
      <c r="AH185" s="19">
        <v>-0.03</v>
      </c>
      <c r="AI185" s="19">
        <v>-0.32</v>
      </c>
      <c r="AJ185" s="19"/>
      <c r="AK185" s="19"/>
      <c r="AL185" s="19"/>
      <c r="AM185" s="19"/>
      <c r="AN185" s="21">
        <f t="shared" si="102"/>
        <v>-0.23250000000000004</v>
      </c>
      <c r="AO185" s="21">
        <f t="shared" si="103"/>
        <v>8.1381304159288709E-2</v>
      </c>
      <c r="AT185" s="11"/>
      <c r="AU185" s="11"/>
    </row>
    <row r="186" spans="1:47" x14ac:dyDescent="0.2">
      <c r="A186" s="13" t="s">
        <v>296</v>
      </c>
      <c r="B186" s="19">
        <v>-0.02</v>
      </c>
      <c r="C186" s="19">
        <v>0.15</v>
      </c>
      <c r="D186" s="19">
        <v>-0.27</v>
      </c>
      <c r="E186" s="19">
        <v>-0.22</v>
      </c>
      <c r="F186" s="19"/>
      <c r="G186" s="19"/>
      <c r="H186" s="19"/>
      <c r="I186" s="19"/>
      <c r="J186" s="20">
        <f t="shared" si="96"/>
        <v>-0.09</v>
      </c>
      <c r="K186" s="20">
        <f t="shared" si="97"/>
        <v>9.6522881570468386E-2</v>
      </c>
      <c r="L186" s="19">
        <v>-1.45</v>
      </c>
      <c r="M186" s="19">
        <v>-0.87</v>
      </c>
      <c r="N186" s="19">
        <v>-0.06</v>
      </c>
      <c r="O186" s="19">
        <v>-0.37</v>
      </c>
      <c r="P186" s="19"/>
      <c r="Q186" s="19"/>
      <c r="R186" s="19"/>
      <c r="S186" s="19"/>
      <c r="T186" s="21">
        <f t="shared" si="98"/>
        <v>-0.6875</v>
      </c>
      <c r="U186" s="21">
        <f t="shared" si="99"/>
        <v>0.3040387859029392</v>
      </c>
      <c r="V186" s="19">
        <v>-0.45</v>
      </c>
      <c r="W186" s="19">
        <v>0.46</v>
      </c>
      <c r="X186" s="19">
        <v>0.35</v>
      </c>
      <c r="Y186" s="19">
        <v>0.18</v>
      </c>
      <c r="Z186" s="19"/>
      <c r="AA186" s="19"/>
      <c r="AB186" s="19"/>
      <c r="AC186" s="19"/>
      <c r="AD186" s="20">
        <f t="shared" si="100"/>
        <v>0.13500000000000001</v>
      </c>
      <c r="AE186" s="20">
        <f t="shared" si="101"/>
        <v>0.20332650261750596</v>
      </c>
      <c r="AF186" s="19">
        <v>-0.19</v>
      </c>
      <c r="AG186" s="19">
        <v>-0.35</v>
      </c>
      <c r="AH186" s="19">
        <v>-0.25</v>
      </c>
      <c r="AI186" s="19">
        <v>-0.59</v>
      </c>
      <c r="AJ186" s="19"/>
      <c r="AK186" s="19"/>
      <c r="AL186" s="19"/>
      <c r="AM186" s="19"/>
      <c r="AN186" s="21">
        <f t="shared" si="102"/>
        <v>-0.34499999999999997</v>
      </c>
      <c r="AO186" s="21">
        <f t="shared" si="103"/>
        <v>8.8081401744825427E-2</v>
      </c>
      <c r="AT186" s="11"/>
      <c r="AU186" s="11"/>
    </row>
    <row r="187" spans="1:47" x14ac:dyDescent="0.2">
      <c r="A187" s="13"/>
      <c r="B187" s="19"/>
      <c r="C187" s="19"/>
      <c r="D187" s="19"/>
      <c r="E187" s="19"/>
      <c r="F187" s="19"/>
      <c r="G187" s="19"/>
      <c r="H187" s="19"/>
      <c r="I187" s="19"/>
      <c r="J187" s="20"/>
      <c r="K187" s="20"/>
      <c r="L187" s="19"/>
      <c r="M187" s="19"/>
      <c r="N187" s="19"/>
      <c r="O187" s="19"/>
      <c r="P187" s="19"/>
      <c r="Q187" s="19"/>
      <c r="R187" s="19"/>
      <c r="S187" s="19"/>
      <c r="T187" s="21"/>
      <c r="U187" s="21"/>
      <c r="V187" s="19"/>
      <c r="W187" s="19"/>
      <c r="X187" s="19"/>
      <c r="Y187" s="19"/>
      <c r="Z187" s="19"/>
      <c r="AA187" s="19"/>
      <c r="AB187" s="19"/>
      <c r="AC187" s="19"/>
      <c r="AD187" s="20"/>
      <c r="AE187" s="20"/>
      <c r="AF187" s="19"/>
      <c r="AG187" s="19"/>
      <c r="AH187" s="19"/>
      <c r="AI187" s="19"/>
      <c r="AJ187" s="19"/>
      <c r="AK187" s="19"/>
      <c r="AL187" s="19"/>
      <c r="AM187" s="19"/>
      <c r="AN187" s="21"/>
      <c r="AO187" s="21"/>
      <c r="AT187" s="11"/>
      <c r="AU187" s="11"/>
    </row>
    <row r="188" spans="1:47" x14ac:dyDescent="0.2">
      <c r="A188" s="13" t="s">
        <v>297</v>
      </c>
      <c r="B188" s="19">
        <v>0.62</v>
      </c>
      <c r="C188" s="19">
        <v>0.81</v>
      </c>
      <c r="D188" s="19">
        <v>0.49</v>
      </c>
      <c r="E188" s="19">
        <v>0.24</v>
      </c>
      <c r="F188" s="19">
        <v>-0.94</v>
      </c>
      <c r="G188" s="19">
        <v>-0.46</v>
      </c>
      <c r="H188" s="19">
        <v>0.3</v>
      </c>
      <c r="I188" s="19">
        <v>0.2</v>
      </c>
      <c r="J188" s="20">
        <f>AVERAGE(B188:I188)</f>
        <v>0.15750000000000003</v>
      </c>
      <c r="K188" s="20">
        <f>STDEV(B188:I188)/SQRT(COUNT(B188:I188))</f>
        <v>0.20550243307562074</v>
      </c>
      <c r="L188" s="19">
        <v>-0.44</v>
      </c>
      <c r="M188" s="19">
        <v>0.18</v>
      </c>
      <c r="N188" s="19">
        <v>-0.33</v>
      </c>
      <c r="O188" s="19">
        <v>0.8</v>
      </c>
      <c r="P188" s="19">
        <v>0.55000000000000004</v>
      </c>
      <c r="Q188" s="19">
        <v>0.08</v>
      </c>
      <c r="R188" s="19">
        <v>-0.54</v>
      </c>
      <c r="S188" s="19">
        <v>0.41</v>
      </c>
      <c r="T188" s="21">
        <f>AVERAGE(L188:S188)</f>
        <v>8.8749999999999996E-2</v>
      </c>
      <c r="U188" s="21">
        <f>STDEV(L188:S188)/SQRT(COUNT(L188:S188))</f>
        <v>0.1732302091355398</v>
      </c>
      <c r="V188" s="19">
        <v>-0.26</v>
      </c>
      <c r="W188" s="19">
        <v>0.34</v>
      </c>
      <c r="X188" s="19">
        <v>0.03</v>
      </c>
      <c r="Y188" s="19">
        <v>0.12</v>
      </c>
      <c r="Z188" s="19">
        <v>0.17</v>
      </c>
      <c r="AA188" s="19">
        <v>0.17</v>
      </c>
      <c r="AB188" s="19">
        <v>-0.1</v>
      </c>
      <c r="AC188" s="19">
        <v>7.0000000000000007E-2</v>
      </c>
      <c r="AD188" s="20">
        <f>AVERAGE(V188:AC188)</f>
        <v>6.7500000000000004E-2</v>
      </c>
      <c r="AE188" s="20">
        <f>STDEV(V188:AC188)/SQRT(COUNT(V188:AC188))</f>
        <v>6.474538041987464E-2</v>
      </c>
      <c r="AF188" s="19">
        <v>0.3</v>
      </c>
      <c r="AG188" s="19">
        <v>-0.13</v>
      </c>
      <c r="AH188" s="19">
        <v>-0.56000000000000005</v>
      </c>
      <c r="AI188" s="19">
        <v>-0.01</v>
      </c>
      <c r="AJ188" s="19">
        <v>0.94</v>
      </c>
      <c r="AK188" s="19">
        <v>0.32</v>
      </c>
      <c r="AL188" s="19">
        <v>-0.08</v>
      </c>
      <c r="AM188" s="19">
        <v>0.28999999999999998</v>
      </c>
      <c r="AN188" s="21">
        <f>AVERAGE(AF188:AM188)</f>
        <v>0.13374999999999998</v>
      </c>
      <c r="AO188" s="21">
        <f>STDEV(AF188:AM188)/SQRT(COUNT(AF188:AM188))</f>
        <v>0.15549388481315179</v>
      </c>
      <c r="AT188" s="11"/>
      <c r="AU188" s="11"/>
    </row>
    <row r="189" spans="1:47" x14ac:dyDescent="0.2">
      <c r="A189" s="13" t="s">
        <v>321</v>
      </c>
      <c r="B189" s="19">
        <v>0.77</v>
      </c>
      <c r="C189" s="19">
        <v>0.92</v>
      </c>
      <c r="D189" s="19">
        <v>1.04</v>
      </c>
      <c r="E189" s="19">
        <v>0.43</v>
      </c>
      <c r="F189" s="19">
        <v>-1.45</v>
      </c>
      <c r="G189" s="19">
        <v>-0.36</v>
      </c>
      <c r="H189" s="19">
        <v>0.43</v>
      </c>
      <c r="I189" s="19">
        <v>0.09</v>
      </c>
      <c r="J189" s="20">
        <f t="shared" ref="J189:J199" si="104">AVERAGE(B189:I189)</f>
        <v>0.23375000000000001</v>
      </c>
      <c r="K189" s="20">
        <f t="shared" ref="K189:K199" si="105">STDEV(B189:I189)/SQRT(COUNT(B189:I189))</f>
        <v>0.28951275261820747</v>
      </c>
      <c r="L189" s="19">
        <v>-0.48</v>
      </c>
      <c r="M189" s="19">
        <v>0.21</v>
      </c>
      <c r="N189" s="19">
        <v>-0.23</v>
      </c>
      <c r="O189" s="19">
        <v>0.79</v>
      </c>
      <c r="P189" s="19">
        <v>0.62</v>
      </c>
      <c r="Q189" s="19">
        <v>0.04</v>
      </c>
      <c r="R189" s="19">
        <v>-0.76</v>
      </c>
      <c r="S189" s="19">
        <v>0.38</v>
      </c>
      <c r="T189" s="21">
        <f t="shared" ref="T189:T199" si="106">AVERAGE(L189:S189)</f>
        <v>7.1250000000000008E-2</v>
      </c>
      <c r="U189" s="21">
        <f t="shared" ref="U189:U199" si="107">STDEV(L189:S189)/SQRT(COUNT(L189:S189))</f>
        <v>0.18987249010849361</v>
      </c>
      <c r="V189" s="19">
        <v>-0.46</v>
      </c>
      <c r="W189" s="19">
        <v>0.36</v>
      </c>
      <c r="X189" s="19">
        <v>0.4</v>
      </c>
      <c r="Y189" s="19">
        <v>0.04</v>
      </c>
      <c r="Z189" s="19">
        <v>0.42</v>
      </c>
      <c r="AA189" s="19">
        <v>0.41</v>
      </c>
      <c r="AB189" s="19">
        <v>0.2</v>
      </c>
      <c r="AC189" s="19">
        <v>0.47</v>
      </c>
      <c r="AD189" s="20">
        <f t="shared" ref="AD189:AD199" si="108">AVERAGE(V189:AC189)</f>
        <v>0.22999999999999998</v>
      </c>
      <c r="AE189" s="20">
        <f t="shared" ref="AE189:AE199" si="109">STDEV(V189:AC189)/SQRT(COUNT(V189:AC189))</f>
        <v>0.11059901833715731</v>
      </c>
      <c r="AF189" s="19">
        <v>0.51</v>
      </c>
      <c r="AG189" s="19">
        <v>-0.01</v>
      </c>
      <c r="AH189" s="19">
        <v>-0.55000000000000004</v>
      </c>
      <c r="AI189" s="19">
        <v>0.12</v>
      </c>
      <c r="AJ189" s="19">
        <v>1.1599999999999999</v>
      </c>
      <c r="AK189" s="19">
        <v>0.59</v>
      </c>
      <c r="AL189" s="19">
        <v>0.27</v>
      </c>
      <c r="AM189" s="19">
        <v>0.85</v>
      </c>
      <c r="AN189" s="21">
        <f t="shared" ref="AN189:AN199" si="110">AVERAGE(AF189:AM189)</f>
        <v>0.36749999999999999</v>
      </c>
      <c r="AO189" s="21">
        <f t="shared" ref="AO189:AO199" si="111">STDEV(AF189:AM189)/SQRT(COUNT(AF189:AM189))</f>
        <v>0.18830778377053731</v>
      </c>
      <c r="AT189" s="11"/>
      <c r="AU189" s="11"/>
    </row>
    <row r="190" spans="1:47" x14ac:dyDescent="0.2">
      <c r="A190" s="13" t="s">
        <v>298</v>
      </c>
      <c r="B190" s="19">
        <v>0.56999999999999995</v>
      </c>
      <c r="C190" s="19">
        <v>1.1100000000000001</v>
      </c>
      <c r="D190" s="19">
        <v>1.2</v>
      </c>
      <c r="E190" s="19">
        <v>0.46</v>
      </c>
      <c r="F190" s="19">
        <v>-0.87</v>
      </c>
      <c r="G190" s="19">
        <v>-0.85</v>
      </c>
      <c r="H190" s="19">
        <v>0.43</v>
      </c>
      <c r="I190" s="19">
        <v>0.02</v>
      </c>
      <c r="J190" s="20">
        <f t="shared" si="104"/>
        <v>0.25874999999999998</v>
      </c>
      <c r="K190" s="20">
        <f t="shared" si="105"/>
        <v>0.27831404089111789</v>
      </c>
      <c r="L190" s="19">
        <v>-0.28000000000000003</v>
      </c>
      <c r="M190" s="19">
        <v>0.17</v>
      </c>
      <c r="N190" s="19">
        <v>-0.36</v>
      </c>
      <c r="O190" s="19">
        <v>0.92</v>
      </c>
      <c r="P190" s="19">
        <v>0.73</v>
      </c>
      <c r="Q190" s="19">
        <v>0.14000000000000001</v>
      </c>
      <c r="R190" s="19">
        <v>-0.67</v>
      </c>
      <c r="S190" s="19">
        <v>0.36</v>
      </c>
      <c r="T190" s="21">
        <f t="shared" si="106"/>
        <v>0.12625000000000003</v>
      </c>
      <c r="U190" s="21">
        <f t="shared" si="107"/>
        <v>0.19303901807665722</v>
      </c>
      <c r="V190" s="19">
        <v>-0.35</v>
      </c>
      <c r="W190" s="19">
        <v>0.35</v>
      </c>
      <c r="X190" s="19">
        <v>0.32</v>
      </c>
      <c r="Y190" s="19">
        <v>0.02</v>
      </c>
      <c r="Z190" s="19">
        <v>0.45</v>
      </c>
      <c r="AA190" s="19">
        <v>0.47</v>
      </c>
      <c r="AB190" s="19">
        <v>0.1</v>
      </c>
      <c r="AC190" s="19">
        <v>0.2</v>
      </c>
      <c r="AD190" s="20">
        <f t="shared" si="108"/>
        <v>0.19500000000000001</v>
      </c>
      <c r="AE190" s="20">
        <f t="shared" si="109"/>
        <v>9.6084040595422804E-2</v>
      </c>
      <c r="AF190" s="19">
        <v>0.51</v>
      </c>
      <c r="AG190" s="19">
        <v>-0.02</v>
      </c>
      <c r="AH190" s="19">
        <v>-0.6</v>
      </c>
      <c r="AI190" s="19">
        <v>0.26</v>
      </c>
      <c r="AJ190" s="19">
        <v>1.1000000000000001</v>
      </c>
      <c r="AK190" s="19">
        <v>0.67</v>
      </c>
      <c r="AL190" s="19">
        <v>0.12</v>
      </c>
      <c r="AM190" s="19">
        <v>0.77</v>
      </c>
      <c r="AN190" s="21">
        <f t="shared" si="110"/>
        <v>0.35125000000000001</v>
      </c>
      <c r="AO190" s="21">
        <f t="shared" si="111"/>
        <v>0.18743034420437751</v>
      </c>
      <c r="AT190" s="11"/>
      <c r="AU190" s="11"/>
    </row>
    <row r="191" spans="1:47" x14ac:dyDescent="0.2">
      <c r="A191" s="13" t="s">
        <v>299</v>
      </c>
      <c r="B191" s="19">
        <v>0.72</v>
      </c>
      <c r="C191" s="19">
        <v>0.89</v>
      </c>
      <c r="D191" s="19">
        <v>0.21</v>
      </c>
      <c r="E191" s="19">
        <v>0.42</v>
      </c>
      <c r="F191" s="19">
        <v>-0.88</v>
      </c>
      <c r="G191" s="19">
        <v>-0.48</v>
      </c>
      <c r="H191" s="19">
        <v>0.48</v>
      </c>
      <c r="I191" s="19">
        <v>0.01</v>
      </c>
      <c r="J191" s="20">
        <f t="shared" si="104"/>
        <v>0.17124999999999999</v>
      </c>
      <c r="K191" s="20">
        <f t="shared" si="105"/>
        <v>0.21262338854684551</v>
      </c>
      <c r="L191" s="19">
        <v>0.18</v>
      </c>
      <c r="M191" s="19">
        <v>0</v>
      </c>
      <c r="N191" s="19">
        <v>-0.32</v>
      </c>
      <c r="O191" s="19">
        <v>1.06</v>
      </c>
      <c r="P191" s="19">
        <v>0.59</v>
      </c>
      <c r="Q191" s="19">
        <v>0.06</v>
      </c>
      <c r="R191" s="19">
        <v>-0.81</v>
      </c>
      <c r="S191" s="19">
        <v>0.46</v>
      </c>
      <c r="T191" s="21">
        <f t="shared" si="106"/>
        <v>0.1525</v>
      </c>
      <c r="U191" s="21">
        <f t="shared" si="107"/>
        <v>0.20229707645652503</v>
      </c>
      <c r="V191" s="19">
        <v>-0.28999999999999998</v>
      </c>
      <c r="W191" s="19">
        <v>0.35</v>
      </c>
      <c r="X191" s="19">
        <v>0.02</v>
      </c>
      <c r="Y191" s="19">
        <v>-0.03</v>
      </c>
      <c r="Z191" s="19">
        <v>0.43</v>
      </c>
      <c r="AA191" s="19">
        <v>0.2</v>
      </c>
      <c r="AB191" s="19">
        <v>-0.45</v>
      </c>
      <c r="AC191" s="19">
        <v>-0.15</v>
      </c>
      <c r="AD191" s="20">
        <f t="shared" si="108"/>
        <v>9.9999999999999915E-3</v>
      </c>
      <c r="AE191" s="20">
        <f t="shared" si="109"/>
        <v>0.10831501676657236</v>
      </c>
      <c r="AF191" s="19">
        <v>0.45</v>
      </c>
      <c r="AG191" s="19">
        <v>0</v>
      </c>
      <c r="AH191" s="19">
        <v>-0.56999999999999995</v>
      </c>
      <c r="AI191" s="19">
        <v>0.11</v>
      </c>
      <c r="AJ191" s="19">
        <v>1.17</v>
      </c>
      <c r="AK191" s="19">
        <v>0.5</v>
      </c>
      <c r="AL191" s="19">
        <v>0.02</v>
      </c>
      <c r="AM191" s="19">
        <v>0.76</v>
      </c>
      <c r="AN191" s="21">
        <f t="shared" si="110"/>
        <v>0.30499999999999999</v>
      </c>
      <c r="AO191" s="21">
        <f t="shared" si="111"/>
        <v>0.18861336113860011</v>
      </c>
      <c r="AT191" s="11"/>
      <c r="AU191" s="11"/>
    </row>
    <row r="192" spans="1:47" x14ac:dyDescent="0.2">
      <c r="A192" s="13" t="s">
        <v>300</v>
      </c>
      <c r="B192" s="19">
        <v>0.19</v>
      </c>
      <c r="C192" s="19">
        <v>0.54</v>
      </c>
      <c r="D192" s="19">
        <v>0.92</v>
      </c>
      <c r="E192" s="19">
        <v>0.38</v>
      </c>
      <c r="F192" s="19">
        <v>-0.94</v>
      </c>
      <c r="G192" s="19">
        <v>-1.03</v>
      </c>
      <c r="H192" s="19">
        <v>0.49</v>
      </c>
      <c r="I192" s="19">
        <v>-0.02</v>
      </c>
      <c r="J192" s="20">
        <f t="shared" si="104"/>
        <v>6.6249999999999976E-2</v>
      </c>
      <c r="K192" s="20">
        <f t="shared" si="105"/>
        <v>0.24886842120170363</v>
      </c>
      <c r="L192" s="19">
        <v>-0.36</v>
      </c>
      <c r="M192" s="19">
        <v>0.11</v>
      </c>
      <c r="N192" s="19">
        <v>-0.42</v>
      </c>
      <c r="O192" s="19">
        <v>0.72</v>
      </c>
      <c r="P192" s="19">
        <v>0.62</v>
      </c>
      <c r="Q192" s="19">
        <v>-0.01</v>
      </c>
      <c r="R192" s="19">
        <v>-0.81</v>
      </c>
      <c r="S192" s="19">
        <v>0.18</v>
      </c>
      <c r="T192" s="21">
        <f t="shared" si="106"/>
        <v>3.7499999999999964E-3</v>
      </c>
      <c r="U192" s="21">
        <f t="shared" si="107"/>
        <v>0.18465157826875689</v>
      </c>
      <c r="V192" s="19">
        <v>-0.56000000000000005</v>
      </c>
      <c r="W192" s="19">
        <v>0.15</v>
      </c>
      <c r="X192" s="19">
        <v>-0.06</v>
      </c>
      <c r="Y192" s="19">
        <v>0.04</v>
      </c>
      <c r="Z192" s="19">
        <v>0.14000000000000001</v>
      </c>
      <c r="AA192" s="19">
        <v>0.23</v>
      </c>
      <c r="AB192" s="19">
        <v>-0.38</v>
      </c>
      <c r="AC192" s="19">
        <v>0.01</v>
      </c>
      <c r="AD192" s="20">
        <f t="shared" si="108"/>
        <v>-5.3750000000000006E-2</v>
      </c>
      <c r="AE192" s="20">
        <f t="shared" si="109"/>
        <v>9.7759498990415972E-2</v>
      </c>
      <c r="AF192" s="19">
        <v>0.09</v>
      </c>
      <c r="AG192" s="19">
        <v>-0.24</v>
      </c>
      <c r="AH192" s="19">
        <v>-0.62</v>
      </c>
      <c r="AI192" s="19">
        <v>-0.23</v>
      </c>
      <c r="AJ192" s="19">
        <v>1.07</v>
      </c>
      <c r="AK192" s="19">
        <v>0.49</v>
      </c>
      <c r="AL192" s="19">
        <v>0.14000000000000001</v>
      </c>
      <c r="AM192" s="19">
        <v>0.76</v>
      </c>
      <c r="AN192" s="21">
        <f t="shared" si="110"/>
        <v>0.1825</v>
      </c>
      <c r="AO192" s="21">
        <f t="shared" si="111"/>
        <v>0.19904907865721386</v>
      </c>
      <c r="AT192" s="11"/>
      <c r="AU192" s="11"/>
    </row>
    <row r="193" spans="1:47" x14ac:dyDescent="0.2">
      <c r="A193" s="13" t="s">
        <v>301</v>
      </c>
      <c r="B193" s="19">
        <v>0.54</v>
      </c>
      <c r="C193" s="19">
        <v>0.61</v>
      </c>
      <c r="D193" s="19">
        <v>1.1399999999999999</v>
      </c>
      <c r="E193" s="19">
        <v>0.45</v>
      </c>
      <c r="F193" s="19">
        <v>-0.91</v>
      </c>
      <c r="G193" s="19">
        <v>-1.07</v>
      </c>
      <c r="H193" s="19">
        <v>0.42</v>
      </c>
      <c r="I193" s="19">
        <v>0.03</v>
      </c>
      <c r="J193" s="20">
        <f t="shared" si="104"/>
        <v>0.15125</v>
      </c>
      <c r="K193" s="20">
        <f t="shared" si="105"/>
        <v>0.27167100310591014</v>
      </c>
      <c r="L193" s="19">
        <v>-0.35</v>
      </c>
      <c r="M193" s="19">
        <v>-0.06</v>
      </c>
      <c r="N193" s="19">
        <v>-0.5</v>
      </c>
      <c r="O193" s="19">
        <v>0.11</v>
      </c>
      <c r="P193" s="19">
        <v>0.67</v>
      </c>
      <c r="Q193" s="19">
        <v>-0.18</v>
      </c>
      <c r="R193" s="19">
        <v>-0.98</v>
      </c>
      <c r="S193" s="19">
        <v>0.3</v>
      </c>
      <c r="T193" s="21">
        <f t="shared" si="106"/>
        <v>-0.12374999999999997</v>
      </c>
      <c r="U193" s="21">
        <f t="shared" si="107"/>
        <v>0.17915413854316303</v>
      </c>
      <c r="V193" s="19">
        <v>-0.65</v>
      </c>
      <c r="W193" s="19">
        <v>0.12</v>
      </c>
      <c r="X193" s="19">
        <v>-0.18</v>
      </c>
      <c r="Y193" s="19">
        <v>-0.01</v>
      </c>
      <c r="Z193" s="19">
        <v>0.56000000000000005</v>
      </c>
      <c r="AA193" s="19">
        <v>0.08</v>
      </c>
      <c r="AB193" s="19">
        <v>-0.66</v>
      </c>
      <c r="AC193" s="19">
        <v>-0.06</v>
      </c>
      <c r="AD193" s="20">
        <f t="shared" si="108"/>
        <v>-0.1</v>
      </c>
      <c r="AE193" s="20">
        <f t="shared" si="109"/>
        <v>0.14321562165390439</v>
      </c>
      <c r="AF193" s="19">
        <v>0.15</v>
      </c>
      <c r="AG193" s="19">
        <v>-0.19</v>
      </c>
      <c r="AH193" s="19">
        <v>-0.78</v>
      </c>
      <c r="AI193" s="19">
        <v>-0.23</v>
      </c>
      <c r="AJ193" s="19">
        <v>1.18</v>
      </c>
      <c r="AK193" s="19">
        <v>0.46</v>
      </c>
      <c r="AL193" s="19">
        <v>0.02</v>
      </c>
      <c r="AM193" s="19">
        <v>0.66</v>
      </c>
      <c r="AN193" s="21">
        <f t="shared" si="110"/>
        <v>0.15875</v>
      </c>
      <c r="AO193" s="21">
        <f t="shared" si="111"/>
        <v>0.21373746830432622</v>
      </c>
      <c r="AT193" s="11"/>
      <c r="AU193" s="11"/>
    </row>
    <row r="194" spans="1:47" x14ac:dyDescent="0.2">
      <c r="A194" s="13" t="s">
        <v>302</v>
      </c>
      <c r="B194" s="19">
        <v>0.9</v>
      </c>
      <c r="C194" s="19">
        <v>0.51</v>
      </c>
      <c r="D194" s="19">
        <v>0.63</v>
      </c>
      <c r="E194" s="19">
        <v>0.44</v>
      </c>
      <c r="F194" s="19">
        <v>-1.05</v>
      </c>
      <c r="G194" s="19">
        <v>-0.75</v>
      </c>
      <c r="H194" s="19">
        <v>0.41</v>
      </c>
      <c r="I194" s="19">
        <v>-0.01</v>
      </c>
      <c r="J194" s="20">
        <f t="shared" si="104"/>
        <v>0.13499999999999998</v>
      </c>
      <c r="K194" s="20">
        <f t="shared" si="105"/>
        <v>0.24451117415307277</v>
      </c>
      <c r="L194" s="19">
        <v>0.3</v>
      </c>
      <c r="M194" s="19">
        <v>0.2</v>
      </c>
      <c r="N194" s="19">
        <v>-0.45</v>
      </c>
      <c r="O194" s="19">
        <v>0.14000000000000001</v>
      </c>
      <c r="P194" s="19">
        <v>0.54</v>
      </c>
      <c r="Q194" s="19">
        <v>-0.24</v>
      </c>
      <c r="R194" s="19">
        <v>-0.97</v>
      </c>
      <c r="S194" s="19">
        <v>0.45</v>
      </c>
      <c r="T194" s="21">
        <f t="shared" si="106"/>
        <v>-3.7499999999999964E-3</v>
      </c>
      <c r="U194" s="21">
        <f t="shared" si="107"/>
        <v>0.18149121879584146</v>
      </c>
      <c r="V194" s="19">
        <v>-0.56000000000000005</v>
      </c>
      <c r="W194" s="19">
        <v>-0.03</v>
      </c>
      <c r="X194" s="19">
        <v>-0.02</v>
      </c>
      <c r="Y194" s="19">
        <v>-0.02</v>
      </c>
      <c r="Z194" s="19">
        <v>0.75</v>
      </c>
      <c r="AA194" s="19">
        <v>0.19</v>
      </c>
      <c r="AB194" s="19">
        <v>-0.52</v>
      </c>
      <c r="AC194" s="19">
        <v>-0.23</v>
      </c>
      <c r="AD194" s="20">
        <f t="shared" si="108"/>
        <v>-5.5000000000000021E-2</v>
      </c>
      <c r="AE194" s="20">
        <f t="shared" si="109"/>
        <v>0.1471757938171705</v>
      </c>
      <c r="AF194" s="19">
        <v>0.2</v>
      </c>
      <c r="AG194" s="19">
        <v>-0.08</v>
      </c>
      <c r="AH194" s="19">
        <v>-0.81</v>
      </c>
      <c r="AI194" s="19">
        <v>-0.18</v>
      </c>
      <c r="AJ194" s="19">
        <v>1.26</v>
      </c>
      <c r="AK194" s="19">
        <v>0.51</v>
      </c>
      <c r="AL194" s="19">
        <v>0.08</v>
      </c>
      <c r="AM194" s="19">
        <v>0.82</v>
      </c>
      <c r="AN194" s="21">
        <f t="shared" si="110"/>
        <v>0.22499999999999998</v>
      </c>
      <c r="AO194" s="21">
        <f t="shared" si="111"/>
        <v>0.22584760981055979</v>
      </c>
      <c r="AT194" s="11"/>
      <c r="AU194" s="11"/>
    </row>
    <row r="195" spans="1:47" x14ac:dyDescent="0.2">
      <c r="A195" s="13" t="s">
        <v>303</v>
      </c>
      <c r="B195" s="19">
        <v>0.65</v>
      </c>
      <c r="C195" s="19">
        <v>0.52</v>
      </c>
      <c r="D195" s="19">
        <v>0.56000000000000005</v>
      </c>
      <c r="E195" s="19">
        <v>0.23</v>
      </c>
      <c r="F195" s="19">
        <v>-0.88</v>
      </c>
      <c r="G195" s="19">
        <v>-0.75</v>
      </c>
      <c r="H195" s="19">
        <v>0.6</v>
      </c>
      <c r="I195" s="19">
        <v>-0.02</v>
      </c>
      <c r="J195" s="20">
        <f t="shared" si="104"/>
        <v>0.11375</v>
      </c>
      <c r="K195" s="20">
        <f t="shared" si="105"/>
        <v>0.21766567991827673</v>
      </c>
      <c r="L195" s="19">
        <v>-0.04</v>
      </c>
      <c r="M195" s="19">
        <v>0.17</v>
      </c>
      <c r="N195" s="19">
        <v>-0.26</v>
      </c>
      <c r="O195" s="19">
        <v>0.14000000000000001</v>
      </c>
      <c r="P195" s="19">
        <v>0.63</v>
      </c>
      <c r="Q195" s="19">
        <v>0.04</v>
      </c>
      <c r="R195" s="19">
        <v>-0.98</v>
      </c>
      <c r="S195" s="19">
        <v>0.54</v>
      </c>
      <c r="T195" s="21">
        <f t="shared" si="106"/>
        <v>3.0000000000000013E-2</v>
      </c>
      <c r="U195" s="21">
        <f t="shared" si="107"/>
        <v>0.17733140886889884</v>
      </c>
      <c r="V195" s="19">
        <v>-0.46</v>
      </c>
      <c r="W195" s="19">
        <v>-0.02</v>
      </c>
      <c r="X195" s="19">
        <v>-0.03</v>
      </c>
      <c r="Y195" s="19">
        <v>0.19</v>
      </c>
      <c r="Z195" s="19">
        <v>0.2</v>
      </c>
      <c r="AA195" s="19">
        <v>0.02</v>
      </c>
      <c r="AB195" s="19">
        <v>-0.93</v>
      </c>
      <c r="AC195" s="19">
        <v>-0.44</v>
      </c>
      <c r="AD195" s="20">
        <f t="shared" si="108"/>
        <v>-0.18375</v>
      </c>
      <c r="AE195" s="20">
        <f t="shared" si="109"/>
        <v>0.13873069363750351</v>
      </c>
      <c r="AF195" s="19">
        <v>0.31</v>
      </c>
      <c r="AG195" s="19">
        <v>7.0000000000000007E-2</v>
      </c>
      <c r="AH195" s="19">
        <v>-0.7</v>
      </c>
      <c r="AI195" s="19">
        <v>-0.16</v>
      </c>
      <c r="AJ195" s="19">
        <v>0.92</v>
      </c>
      <c r="AK195" s="19">
        <v>0.33</v>
      </c>
      <c r="AL195" s="19">
        <v>-0.13</v>
      </c>
      <c r="AM195" s="19">
        <v>0.52</v>
      </c>
      <c r="AN195" s="21">
        <f t="shared" si="110"/>
        <v>0.14500000000000002</v>
      </c>
      <c r="AO195" s="21">
        <f t="shared" si="111"/>
        <v>0.1737711960349832</v>
      </c>
      <c r="AT195" s="11"/>
      <c r="AU195" s="11"/>
    </row>
    <row r="196" spans="1:47" x14ac:dyDescent="0.2">
      <c r="A196" s="13" t="s">
        <v>304</v>
      </c>
      <c r="B196" s="19">
        <v>0.8</v>
      </c>
      <c r="C196" s="19">
        <v>0.56000000000000005</v>
      </c>
      <c r="D196" s="19">
        <v>-0.34</v>
      </c>
      <c r="E196" s="19">
        <v>0.39</v>
      </c>
      <c r="F196" s="19">
        <v>-0.92</v>
      </c>
      <c r="G196" s="19">
        <v>-0.79</v>
      </c>
      <c r="H196" s="19">
        <v>0.56000000000000005</v>
      </c>
      <c r="I196" s="19">
        <v>0.09</v>
      </c>
      <c r="J196" s="20">
        <f t="shared" si="104"/>
        <v>4.3750000000000011E-2</v>
      </c>
      <c r="K196" s="20">
        <f t="shared" si="105"/>
        <v>0.23138509567385712</v>
      </c>
      <c r="L196" s="19">
        <v>0.06</v>
      </c>
      <c r="M196" s="19">
        <v>0.25</v>
      </c>
      <c r="N196" s="19">
        <v>-0.33</v>
      </c>
      <c r="O196" s="19">
        <v>-0.08</v>
      </c>
      <c r="P196" s="19">
        <v>0.74</v>
      </c>
      <c r="Q196" s="19">
        <v>-0.22</v>
      </c>
      <c r="R196" s="19">
        <v>-0.95</v>
      </c>
      <c r="S196" s="19">
        <v>0.3</v>
      </c>
      <c r="T196" s="21">
        <f t="shared" si="106"/>
        <v>-2.8749999999999991E-2</v>
      </c>
      <c r="U196" s="21">
        <f t="shared" si="107"/>
        <v>0.17744654627722201</v>
      </c>
      <c r="V196" s="19">
        <v>-0.48</v>
      </c>
      <c r="W196" s="19">
        <v>-0.03</v>
      </c>
      <c r="X196" s="19">
        <v>7.0000000000000007E-2</v>
      </c>
      <c r="Y196" s="19">
        <v>0.23</v>
      </c>
      <c r="Z196" s="19">
        <v>-0.33</v>
      </c>
      <c r="AA196" s="19">
        <v>-0.37</v>
      </c>
      <c r="AB196" s="19">
        <v>-1.54</v>
      </c>
      <c r="AC196" s="19">
        <v>-0.87</v>
      </c>
      <c r="AD196" s="20">
        <f t="shared" si="108"/>
        <v>-0.41500000000000004</v>
      </c>
      <c r="AE196" s="20">
        <f t="shared" si="109"/>
        <v>0.20202545808458322</v>
      </c>
      <c r="AF196" s="19">
        <v>0.32</v>
      </c>
      <c r="AG196" s="19">
        <v>-0.02</v>
      </c>
      <c r="AH196" s="19">
        <v>-0.76</v>
      </c>
      <c r="AI196" s="19">
        <v>-0.02</v>
      </c>
      <c r="AJ196" s="19">
        <v>0.77</v>
      </c>
      <c r="AK196" s="19">
        <v>0.1</v>
      </c>
      <c r="AL196" s="19">
        <v>-0.24</v>
      </c>
      <c r="AM196" s="19">
        <v>0.02</v>
      </c>
      <c r="AN196" s="21">
        <f t="shared" si="110"/>
        <v>2.1250000000000002E-2</v>
      </c>
      <c r="AO196" s="21">
        <f t="shared" si="111"/>
        <v>0.15457819911894799</v>
      </c>
      <c r="AT196" s="11"/>
      <c r="AU196" s="11"/>
    </row>
    <row r="197" spans="1:47" x14ac:dyDescent="0.2">
      <c r="A197" s="13" t="s">
        <v>305</v>
      </c>
      <c r="B197" s="19">
        <v>0.57999999999999996</v>
      </c>
      <c r="C197" s="19">
        <v>0.56999999999999995</v>
      </c>
      <c r="D197" s="19">
        <v>-0.1</v>
      </c>
      <c r="E197" s="19">
        <v>0.41</v>
      </c>
      <c r="F197" s="19">
        <v>-1.18</v>
      </c>
      <c r="G197" s="19">
        <v>-0.72</v>
      </c>
      <c r="H197" s="19">
        <v>0.5</v>
      </c>
      <c r="I197" s="19">
        <v>0.27</v>
      </c>
      <c r="J197" s="20">
        <f t="shared" si="104"/>
        <v>4.1249999999999981E-2</v>
      </c>
      <c r="K197" s="20">
        <f t="shared" si="105"/>
        <v>0.23373854058999952</v>
      </c>
      <c r="L197" s="19">
        <v>0.79</v>
      </c>
      <c r="M197" s="19">
        <v>0.56000000000000005</v>
      </c>
      <c r="N197" s="19">
        <v>-0.28000000000000003</v>
      </c>
      <c r="O197" s="19">
        <v>-0.11</v>
      </c>
      <c r="P197" s="19">
        <v>0.63</v>
      </c>
      <c r="Q197" s="19">
        <v>-0.84</v>
      </c>
      <c r="R197" s="19">
        <v>-1</v>
      </c>
      <c r="S197" s="19">
        <v>0.25</v>
      </c>
      <c r="T197" s="21">
        <f t="shared" si="106"/>
        <v>0</v>
      </c>
      <c r="U197" s="21">
        <f t="shared" si="107"/>
        <v>0.23879160071373651</v>
      </c>
      <c r="V197" s="19">
        <v>-0.46</v>
      </c>
      <c r="W197" s="19">
        <v>0.09</v>
      </c>
      <c r="X197" s="19">
        <v>0.1</v>
      </c>
      <c r="Y197" s="19">
        <v>0.32</v>
      </c>
      <c r="Z197" s="19">
        <v>-0.56999999999999995</v>
      </c>
      <c r="AA197" s="19">
        <v>-7.0000000000000007E-2</v>
      </c>
      <c r="AB197" s="19">
        <v>-1.25</v>
      </c>
      <c r="AC197" s="19">
        <v>-0.59</v>
      </c>
      <c r="AD197" s="20">
        <f t="shared" si="108"/>
        <v>-0.30375000000000002</v>
      </c>
      <c r="AE197" s="20">
        <f t="shared" si="109"/>
        <v>0.18098872794419307</v>
      </c>
      <c r="AF197" s="19">
        <v>0.41</v>
      </c>
      <c r="AG197" s="19">
        <v>0.01</v>
      </c>
      <c r="AH197" s="19">
        <v>-0.72</v>
      </c>
      <c r="AI197" s="19">
        <v>0.02</v>
      </c>
      <c r="AJ197" s="19">
        <v>0.47</v>
      </c>
      <c r="AK197" s="19">
        <v>0.22</v>
      </c>
      <c r="AL197" s="19">
        <v>-0.32</v>
      </c>
      <c r="AM197" s="19">
        <v>7.0000000000000007E-2</v>
      </c>
      <c r="AN197" s="21">
        <f t="shared" si="110"/>
        <v>2.0000000000000004E-2</v>
      </c>
      <c r="AO197" s="21">
        <f t="shared" si="111"/>
        <v>0.13760710114566863</v>
      </c>
      <c r="AT197" s="11"/>
      <c r="AU197" s="11"/>
    </row>
    <row r="198" spans="1:47" x14ac:dyDescent="0.2">
      <c r="A198" s="13" t="s">
        <v>306</v>
      </c>
      <c r="B198" s="19">
        <v>0.17</v>
      </c>
      <c r="C198" s="19">
        <v>0.48</v>
      </c>
      <c r="D198" s="19">
        <v>0.72</v>
      </c>
      <c r="E198" s="19">
        <v>0.41</v>
      </c>
      <c r="F198" s="19">
        <v>-1.22</v>
      </c>
      <c r="G198" s="19">
        <v>-0.68</v>
      </c>
      <c r="H198" s="19">
        <v>0.55000000000000004</v>
      </c>
      <c r="I198" s="19">
        <v>-0.04</v>
      </c>
      <c r="J198" s="20">
        <f t="shared" si="104"/>
        <v>4.8750000000000009E-2</v>
      </c>
      <c r="K198" s="20">
        <f t="shared" si="105"/>
        <v>0.23836075225230707</v>
      </c>
      <c r="L198" s="19">
        <v>-0.02</v>
      </c>
      <c r="M198" s="19">
        <v>0.6</v>
      </c>
      <c r="N198" s="19">
        <v>-0.39</v>
      </c>
      <c r="O198" s="19">
        <v>0.03</v>
      </c>
      <c r="P198" s="19">
        <v>0.81</v>
      </c>
      <c r="Q198" s="19">
        <v>-0.72</v>
      </c>
      <c r="R198" s="19">
        <v>-0.81</v>
      </c>
      <c r="S198" s="19">
        <v>0.34</v>
      </c>
      <c r="T198" s="21">
        <f t="shared" si="106"/>
        <v>-1.9999999999999997E-2</v>
      </c>
      <c r="U198" s="21">
        <f t="shared" si="107"/>
        <v>0.20943802356374</v>
      </c>
      <c r="V198" s="19">
        <v>-0.7</v>
      </c>
      <c r="W198" s="19">
        <v>0.13</v>
      </c>
      <c r="X198" s="19">
        <v>-0.09</v>
      </c>
      <c r="Y198" s="19">
        <v>0.03</v>
      </c>
      <c r="Z198" s="19">
        <v>0.12</v>
      </c>
      <c r="AA198" s="19">
        <v>0.25</v>
      </c>
      <c r="AB198" s="19">
        <v>-1.21</v>
      </c>
      <c r="AC198" s="19">
        <v>-0.4</v>
      </c>
      <c r="AD198" s="20">
        <f t="shared" si="108"/>
        <v>-0.23374999999999996</v>
      </c>
      <c r="AE198" s="20">
        <f t="shared" si="109"/>
        <v>0.17827484298929316</v>
      </c>
      <c r="AF198" s="19">
        <v>0.38</v>
      </c>
      <c r="AG198" s="19">
        <v>0</v>
      </c>
      <c r="AH198" s="19">
        <v>-0.65</v>
      </c>
      <c r="AI198" s="19">
        <v>-0.1</v>
      </c>
      <c r="AJ198" s="19">
        <v>0.83</v>
      </c>
      <c r="AK198" s="19">
        <v>0.39</v>
      </c>
      <c r="AL198" s="19">
        <v>-0.05</v>
      </c>
      <c r="AM198" s="19">
        <v>0.55000000000000004</v>
      </c>
      <c r="AN198" s="21">
        <f t="shared" si="110"/>
        <v>0.16875000000000001</v>
      </c>
      <c r="AO198" s="21">
        <f t="shared" si="111"/>
        <v>0.16339519904644864</v>
      </c>
      <c r="AT198" s="11"/>
      <c r="AU198" s="11"/>
    </row>
    <row r="199" spans="1:47" x14ac:dyDescent="0.2">
      <c r="A199" s="13" t="s">
        <v>307</v>
      </c>
      <c r="B199" s="19">
        <v>0.53</v>
      </c>
      <c r="C199" s="19">
        <v>0.48</v>
      </c>
      <c r="D199" s="19">
        <v>0.63</v>
      </c>
      <c r="E199" s="19">
        <v>0.39</v>
      </c>
      <c r="F199" s="19">
        <v>-0.56999999999999995</v>
      </c>
      <c r="G199" s="19">
        <v>-0.78</v>
      </c>
      <c r="H199" s="19">
        <v>0.53</v>
      </c>
      <c r="I199" s="19">
        <v>0.2</v>
      </c>
      <c r="J199" s="20">
        <f t="shared" si="104"/>
        <v>0.17625000000000005</v>
      </c>
      <c r="K199" s="20">
        <f t="shared" si="105"/>
        <v>0.19207455304795434</v>
      </c>
      <c r="L199" s="19">
        <v>0.4</v>
      </c>
      <c r="M199" s="19">
        <v>0.24</v>
      </c>
      <c r="N199" s="19">
        <v>-0.21</v>
      </c>
      <c r="O199" s="19">
        <v>0.14000000000000001</v>
      </c>
      <c r="P199" s="19">
        <v>0.6</v>
      </c>
      <c r="Q199" s="19">
        <v>-0.51</v>
      </c>
      <c r="R199" s="19">
        <v>-0.81</v>
      </c>
      <c r="S199" s="19">
        <v>0.15</v>
      </c>
      <c r="T199" s="21">
        <f t="shared" si="106"/>
        <v>0</v>
      </c>
      <c r="U199" s="21">
        <f t="shared" si="107"/>
        <v>0.16797108594721208</v>
      </c>
      <c r="V199" s="19">
        <v>-0.53</v>
      </c>
      <c r="W199" s="19">
        <v>0.28000000000000003</v>
      </c>
      <c r="X199" s="19">
        <v>-0.05</v>
      </c>
      <c r="Y199" s="19">
        <v>0.55000000000000004</v>
      </c>
      <c r="Z199" s="19">
        <v>0.16</v>
      </c>
      <c r="AA199" s="19">
        <v>0.14000000000000001</v>
      </c>
      <c r="AB199" s="19">
        <v>-0.97</v>
      </c>
      <c r="AC199" s="19">
        <v>-0.32</v>
      </c>
      <c r="AD199" s="20">
        <f t="shared" si="108"/>
        <v>-9.2499999999999999E-2</v>
      </c>
      <c r="AE199" s="20">
        <f t="shared" si="109"/>
        <v>0.17342917451060119</v>
      </c>
      <c r="AF199" s="19">
        <v>0.27</v>
      </c>
      <c r="AG199" s="19">
        <v>-0.12</v>
      </c>
      <c r="AH199" s="19">
        <v>-0.55000000000000004</v>
      </c>
      <c r="AI199" s="19">
        <v>-0.08</v>
      </c>
      <c r="AJ199" s="19">
        <v>0.88</v>
      </c>
      <c r="AK199" s="19">
        <v>0.19</v>
      </c>
      <c r="AL199" s="19">
        <v>-0.18</v>
      </c>
      <c r="AM199" s="19">
        <v>0.68</v>
      </c>
      <c r="AN199" s="21">
        <f t="shared" si="110"/>
        <v>0.13625000000000001</v>
      </c>
      <c r="AO199" s="21">
        <f t="shared" si="111"/>
        <v>0.16652903543483683</v>
      </c>
      <c r="AT199" s="11"/>
      <c r="AU199" s="11"/>
    </row>
    <row r="200" spans="1:47" x14ac:dyDescent="0.2">
      <c r="B200" s="22"/>
      <c r="C200" s="22"/>
      <c r="D200" s="22"/>
      <c r="E200" s="22"/>
      <c r="F200" s="22"/>
      <c r="G200" s="22"/>
      <c r="H200" s="22"/>
      <c r="I200" s="22"/>
      <c r="J200" s="22"/>
      <c r="K200" s="22"/>
      <c r="L200" s="20"/>
      <c r="M200" s="20"/>
      <c r="N200" s="22"/>
      <c r="O200" s="22"/>
      <c r="P200" s="22"/>
      <c r="Q200" s="22"/>
      <c r="R200" s="22"/>
      <c r="S200" s="22"/>
      <c r="T200" s="22"/>
      <c r="U200" s="22"/>
      <c r="V200" s="22"/>
      <c r="W200" s="22"/>
      <c r="X200" s="21"/>
      <c r="Y200" s="21"/>
      <c r="Z200" s="22"/>
      <c r="AA200" s="22"/>
      <c r="AB200" s="22"/>
      <c r="AC200" s="22"/>
      <c r="AD200" s="22"/>
      <c r="AE200" s="22"/>
      <c r="AF200" s="22"/>
      <c r="AG200" s="22"/>
      <c r="AH200" s="22"/>
      <c r="AI200" s="22"/>
      <c r="AJ200" s="20"/>
      <c r="AK200" s="20"/>
      <c r="AL200" s="22"/>
      <c r="AM200" s="22"/>
      <c r="AN200" s="22"/>
      <c r="AO200" s="22"/>
      <c r="AT200" s="11"/>
      <c r="AU200" s="11"/>
    </row>
    <row r="201" spans="1:47" x14ac:dyDescent="0.2">
      <c r="A201" s="12" t="s">
        <v>319</v>
      </c>
      <c r="B201" s="249" t="s">
        <v>282</v>
      </c>
      <c r="C201" s="249"/>
      <c r="D201" s="249"/>
      <c r="E201" s="249"/>
      <c r="F201" s="249"/>
      <c r="G201" s="249"/>
      <c r="H201" s="249"/>
      <c r="I201" s="249"/>
      <c r="J201" s="249"/>
      <c r="K201" s="249"/>
      <c r="L201" s="249" t="s">
        <v>310</v>
      </c>
      <c r="M201" s="249"/>
      <c r="N201" s="249"/>
      <c r="O201" s="249"/>
      <c r="P201" s="249"/>
      <c r="Q201" s="249"/>
      <c r="R201" s="249"/>
      <c r="S201" s="249"/>
      <c r="T201" s="249"/>
      <c r="U201" s="249"/>
      <c r="V201" s="249" t="s">
        <v>283</v>
      </c>
      <c r="W201" s="249"/>
      <c r="X201" s="249"/>
      <c r="Y201" s="249"/>
      <c r="Z201" s="249"/>
      <c r="AA201" s="249"/>
      <c r="AB201" s="249"/>
      <c r="AC201" s="249"/>
      <c r="AD201" s="249"/>
      <c r="AE201" s="249"/>
      <c r="AF201" s="249" t="s">
        <v>311</v>
      </c>
      <c r="AG201" s="249"/>
      <c r="AH201" s="249"/>
      <c r="AI201" s="249"/>
      <c r="AJ201" s="249"/>
      <c r="AK201" s="249"/>
      <c r="AL201" s="249"/>
      <c r="AM201" s="249"/>
      <c r="AN201" s="249"/>
      <c r="AO201" s="249"/>
      <c r="AT201" s="11"/>
      <c r="AU201" s="11"/>
    </row>
    <row r="202" spans="1:47" x14ac:dyDescent="0.2">
      <c r="A202" s="13" t="s">
        <v>284</v>
      </c>
      <c r="B202" s="14">
        <v>17</v>
      </c>
      <c r="C202" s="14">
        <v>18</v>
      </c>
      <c r="D202" s="14">
        <v>19</v>
      </c>
      <c r="E202" s="14">
        <v>20</v>
      </c>
      <c r="F202" s="14">
        <v>21</v>
      </c>
      <c r="G202" s="14">
        <v>22</v>
      </c>
      <c r="H202" s="15">
        <v>23</v>
      </c>
      <c r="I202" s="15">
        <v>24</v>
      </c>
      <c r="J202" s="16" t="s">
        <v>308</v>
      </c>
      <c r="K202" s="16" t="s">
        <v>309</v>
      </c>
      <c r="L202" s="15">
        <v>25</v>
      </c>
      <c r="M202" s="14">
        <v>26</v>
      </c>
      <c r="N202" s="14">
        <v>27</v>
      </c>
      <c r="O202" s="14">
        <v>28</v>
      </c>
      <c r="P202" s="14">
        <v>29</v>
      </c>
      <c r="Q202" s="14">
        <v>30</v>
      </c>
      <c r="R202" s="14">
        <v>31</v>
      </c>
      <c r="S202" s="14">
        <v>32</v>
      </c>
      <c r="T202" s="17" t="s">
        <v>308</v>
      </c>
      <c r="U202" s="17" t="s">
        <v>309</v>
      </c>
      <c r="V202" s="14">
        <v>33</v>
      </c>
      <c r="W202" s="14">
        <v>34</v>
      </c>
      <c r="X202" s="14">
        <v>35</v>
      </c>
      <c r="Y202" s="14">
        <v>36</v>
      </c>
      <c r="Z202" s="14">
        <v>37</v>
      </c>
      <c r="AA202" s="14">
        <v>38</v>
      </c>
      <c r="AB202" s="14">
        <v>39</v>
      </c>
      <c r="AC202" s="14">
        <v>40</v>
      </c>
      <c r="AD202" s="16" t="s">
        <v>308</v>
      </c>
      <c r="AE202" s="16" t="s">
        <v>309</v>
      </c>
      <c r="AF202" s="14">
        <v>41</v>
      </c>
      <c r="AG202" s="14">
        <v>42</v>
      </c>
      <c r="AH202" s="14">
        <v>43</v>
      </c>
      <c r="AI202" s="14">
        <v>44</v>
      </c>
      <c r="AJ202" s="14">
        <v>45</v>
      </c>
      <c r="AK202" s="14">
        <v>46</v>
      </c>
      <c r="AL202" s="14">
        <v>47</v>
      </c>
      <c r="AM202" s="14">
        <v>48</v>
      </c>
      <c r="AN202" s="17" t="s">
        <v>308</v>
      </c>
      <c r="AO202" s="17" t="s">
        <v>309</v>
      </c>
    </row>
    <row r="203" spans="1:47" x14ac:dyDescent="0.2">
      <c r="A203" s="13" t="s">
        <v>286</v>
      </c>
      <c r="B203" s="19">
        <v>-0.7</v>
      </c>
      <c r="C203" s="19">
        <v>-0.68</v>
      </c>
      <c r="D203" s="19">
        <v>-0.21</v>
      </c>
      <c r="E203" s="19">
        <v>-1.1599999999999999</v>
      </c>
      <c r="F203" s="19">
        <v>-0.69</v>
      </c>
      <c r="G203" s="19">
        <v>-1.1599999999999999</v>
      </c>
      <c r="H203" s="19">
        <v>-1.02</v>
      </c>
      <c r="I203" s="19">
        <v>-1.1399999999999999</v>
      </c>
      <c r="J203" s="20">
        <f>AVERAGE(B203:I203)</f>
        <v>-0.84499999999999986</v>
      </c>
      <c r="K203" s="20">
        <f>STDEV(B203:I203)/SQRT(COUNT(B203:I203))</f>
        <v>0.11889371003427514</v>
      </c>
      <c r="L203" s="19">
        <v>-0.33</v>
      </c>
      <c r="M203" s="19">
        <v>0</v>
      </c>
      <c r="N203" s="19">
        <v>0.28000000000000003</v>
      </c>
      <c r="O203" s="19">
        <v>-0.56999999999999995</v>
      </c>
      <c r="P203" s="19">
        <v>-0.27</v>
      </c>
      <c r="Q203" s="19">
        <v>0.28999999999999998</v>
      </c>
      <c r="R203" s="19">
        <v>-1.25</v>
      </c>
      <c r="S203" s="19">
        <v>-0.18</v>
      </c>
      <c r="T203" s="21">
        <f>AVERAGE(L203:S203)</f>
        <v>-0.25374999999999998</v>
      </c>
      <c r="U203" s="21">
        <f>STDEV(L203:S203)/SQRT(COUNT(L203:S203))</f>
        <v>0.17672554892504122</v>
      </c>
      <c r="V203" s="19">
        <v>-0.52</v>
      </c>
      <c r="W203" s="19">
        <v>-0.05</v>
      </c>
      <c r="X203" s="19">
        <v>-0.81</v>
      </c>
      <c r="Y203" s="19">
        <v>-0.18</v>
      </c>
      <c r="Z203" s="19">
        <v>-0.41</v>
      </c>
      <c r="AA203" s="19">
        <v>-0.12</v>
      </c>
      <c r="AB203" s="19">
        <v>-0.36</v>
      </c>
      <c r="AC203" s="19">
        <v>-0.33</v>
      </c>
      <c r="AD203" s="20">
        <f>AVERAGE(V203:AC203)</f>
        <v>-0.34749999999999998</v>
      </c>
      <c r="AE203" s="20">
        <f>STDEV(V203:AC203)/SQRT(COUNT(V203:AC203))</f>
        <v>8.6225410573516154E-2</v>
      </c>
      <c r="AF203" s="19">
        <v>-0.17</v>
      </c>
      <c r="AG203" s="19">
        <v>0.28999999999999998</v>
      </c>
      <c r="AH203" s="19">
        <v>0.17</v>
      </c>
      <c r="AI203" s="19">
        <v>-0.21</v>
      </c>
      <c r="AJ203" s="19">
        <v>0.79</v>
      </c>
      <c r="AK203" s="19">
        <v>0.62</v>
      </c>
      <c r="AL203" s="19">
        <v>0.49</v>
      </c>
      <c r="AM203" s="19">
        <v>-0.2</v>
      </c>
      <c r="AN203" s="21">
        <f>AVERAGE(AF203:AM203)</f>
        <v>0.2225</v>
      </c>
      <c r="AO203" s="21">
        <f>STDEV(AF203:AM203)/SQRT(COUNT(AF203:AM203))</f>
        <v>0.13877975871347892</v>
      </c>
      <c r="AT203" s="11"/>
      <c r="AU203" s="11"/>
    </row>
    <row r="204" spans="1:47" x14ac:dyDescent="0.2">
      <c r="A204" s="13" t="s">
        <v>287</v>
      </c>
      <c r="B204" s="19">
        <v>-0.52</v>
      </c>
      <c r="C204" s="19">
        <v>-0.2</v>
      </c>
      <c r="D204" s="19">
        <v>-0.19</v>
      </c>
      <c r="E204" s="19">
        <v>-0.83</v>
      </c>
      <c r="F204" s="19">
        <v>-0.2</v>
      </c>
      <c r="G204" s="19">
        <v>-0.83</v>
      </c>
      <c r="H204" s="19">
        <v>-0.88</v>
      </c>
      <c r="I204" s="19">
        <v>-0.94</v>
      </c>
      <c r="J204" s="20">
        <f t="shared" ref="J204:J213" si="112">AVERAGE(B204:I204)</f>
        <v>-0.57374999999999998</v>
      </c>
      <c r="K204" s="20">
        <f t="shared" ref="K204:K213" si="113">STDEV(B204:I204)/SQRT(COUNT(B204:I204))</f>
        <v>0.11868231153558045</v>
      </c>
      <c r="L204" s="19">
        <v>-0.19</v>
      </c>
      <c r="M204" s="19">
        <v>0.09</v>
      </c>
      <c r="N204" s="19">
        <v>0.35</v>
      </c>
      <c r="O204" s="19">
        <v>-0.38</v>
      </c>
      <c r="P204" s="19">
        <v>-0.05</v>
      </c>
      <c r="Q204" s="19">
        <v>0.49</v>
      </c>
      <c r="R204" s="19">
        <v>-1.22</v>
      </c>
      <c r="S204" s="19">
        <v>0.18</v>
      </c>
      <c r="T204" s="21">
        <f t="shared" ref="T204:T213" si="114">AVERAGE(L204:S204)</f>
        <v>-9.1249999999999998E-2</v>
      </c>
      <c r="U204" s="21">
        <f t="shared" ref="U204:U213" si="115">STDEV(L204:S204)/SQRT(COUNT(L204:S204))</f>
        <v>0.18935451916595869</v>
      </c>
      <c r="V204" s="19">
        <v>0.05</v>
      </c>
      <c r="W204" s="19">
        <v>0.18</v>
      </c>
      <c r="X204" s="19">
        <v>-0.43</v>
      </c>
      <c r="Y204" s="19">
        <v>-0.2</v>
      </c>
      <c r="Z204" s="19">
        <v>-0.62</v>
      </c>
      <c r="AA204" s="19">
        <v>-0.17</v>
      </c>
      <c r="AB204" s="19">
        <v>-0.33</v>
      </c>
      <c r="AC204" s="19">
        <v>-0.12</v>
      </c>
      <c r="AD204" s="20">
        <f t="shared" ref="AD204:AD214" si="116">AVERAGE(V204:AC204)</f>
        <v>-0.20500000000000002</v>
      </c>
      <c r="AE204" s="20">
        <f t="shared" ref="AE204:AE214" si="117">STDEV(V204:AC204)/SQRT(COUNT(V204:AC204))</f>
        <v>9.0652397336513618E-2</v>
      </c>
      <c r="AF204" s="19">
        <v>-0.08</v>
      </c>
      <c r="AG204" s="19">
        <v>0.06</v>
      </c>
      <c r="AH204" s="19">
        <v>0.19</v>
      </c>
      <c r="AI204" s="19">
        <v>0.17</v>
      </c>
      <c r="AJ204" s="19">
        <v>1.1499999999999999</v>
      </c>
      <c r="AK204" s="19">
        <v>0.45</v>
      </c>
      <c r="AL204" s="19">
        <v>0.5</v>
      </c>
      <c r="AM204" s="19">
        <v>-0.39</v>
      </c>
      <c r="AN204" s="21">
        <f t="shared" ref="AN204:AN214" si="118">AVERAGE(AF204:AM204)</f>
        <v>0.25624999999999992</v>
      </c>
      <c r="AO204" s="21">
        <f t="shared" ref="AO204:AO214" si="119">STDEV(AF204:AM204)/SQRT(COUNT(AF204:AM204))</f>
        <v>0.16239213452979442</v>
      </c>
      <c r="AT204" s="11"/>
      <c r="AU204" s="11"/>
    </row>
    <row r="205" spans="1:47" x14ac:dyDescent="0.2">
      <c r="A205" s="13" t="s">
        <v>288</v>
      </c>
      <c r="B205" s="19">
        <v>-0.28000000000000003</v>
      </c>
      <c r="C205" s="19">
        <v>0.13</v>
      </c>
      <c r="D205" s="19">
        <v>-0.05</v>
      </c>
      <c r="E205" s="19">
        <v>-0.95</v>
      </c>
      <c r="F205" s="19">
        <v>-0.17</v>
      </c>
      <c r="G205" s="19">
        <v>-0.59</v>
      </c>
      <c r="H205" s="19">
        <v>-0.73</v>
      </c>
      <c r="I205" s="19">
        <v>-0.92</v>
      </c>
      <c r="J205" s="20">
        <f t="shared" si="112"/>
        <v>-0.44499999999999995</v>
      </c>
      <c r="K205" s="20">
        <f t="shared" si="113"/>
        <v>0.14469179066455112</v>
      </c>
      <c r="L205" s="19">
        <v>0.02</v>
      </c>
      <c r="M205" s="19">
        <v>0.25</v>
      </c>
      <c r="N205" s="19">
        <v>0.18</v>
      </c>
      <c r="O205" s="19">
        <v>-0.2</v>
      </c>
      <c r="P205" s="19">
        <v>-0.05</v>
      </c>
      <c r="Q205" s="19">
        <v>0.48</v>
      </c>
      <c r="R205" s="19">
        <v>-1.27</v>
      </c>
      <c r="S205" s="19">
        <v>0.27</v>
      </c>
      <c r="T205" s="21">
        <f t="shared" si="114"/>
        <v>-4.0000000000000008E-2</v>
      </c>
      <c r="U205" s="21">
        <f t="shared" si="115"/>
        <v>0.19091883092036782</v>
      </c>
      <c r="V205" s="19">
        <v>0.47</v>
      </c>
      <c r="W205" s="19">
        <v>0.73</v>
      </c>
      <c r="X205" s="19">
        <v>-0.18</v>
      </c>
      <c r="Y205" s="19">
        <v>0.08</v>
      </c>
      <c r="Z205" s="19">
        <v>0</v>
      </c>
      <c r="AA205" s="19">
        <v>0.04</v>
      </c>
      <c r="AB205" s="19">
        <v>-0.2</v>
      </c>
      <c r="AC205" s="19">
        <v>0.01</v>
      </c>
      <c r="AD205" s="20">
        <f t="shared" si="116"/>
        <v>0.11875000000000002</v>
      </c>
      <c r="AE205" s="20">
        <f t="shared" si="117"/>
        <v>0.11350641108388042</v>
      </c>
      <c r="AF205" s="19">
        <v>0.08</v>
      </c>
      <c r="AG205" s="19">
        <v>0.4</v>
      </c>
      <c r="AH205" s="19">
        <v>0.36</v>
      </c>
      <c r="AI205" s="19">
        <v>0.09</v>
      </c>
      <c r="AJ205" s="19">
        <v>1.06</v>
      </c>
      <c r="AK205" s="19">
        <v>0.59</v>
      </c>
      <c r="AL205" s="19">
        <v>0.51</v>
      </c>
      <c r="AM205" s="19">
        <v>-0.38</v>
      </c>
      <c r="AN205" s="21">
        <f t="shared" si="118"/>
        <v>0.33875</v>
      </c>
      <c r="AO205" s="21">
        <f t="shared" si="119"/>
        <v>0.15013609897118585</v>
      </c>
      <c r="AT205" s="11"/>
      <c r="AU205" s="11"/>
    </row>
    <row r="206" spans="1:47" x14ac:dyDescent="0.2">
      <c r="A206" s="13" t="s">
        <v>289</v>
      </c>
      <c r="B206" s="19">
        <v>-0.43</v>
      </c>
      <c r="C206" s="19">
        <v>0.13</v>
      </c>
      <c r="D206" s="19">
        <v>0.09</v>
      </c>
      <c r="E206" s="19">
        <v>-0.79</v>
      </c>
      <c r="F206" s="19">
        <v>-0.23</v>
      </c>
      <c r="G206" s="19">
        <v>-0.17</v>
      </c>
      <c r="H206" s="19">
        <v>-0.78</v>
      </c>
      <c r="I206" s="19">
        <v>-0.89</v>
      </c>
      <c r="J206" s="20">
        <f t="shared" si="112"/>
        <v>-0.38374999999999998</v>
      </c>
      <c r="K206" s="20">
        <f t="shared" si="113"/>
        <v>0.14256499144500479</v>
      </c>
      <c r="L206" s="19">
        <v>0.06</v>
      </c>
      <c r="M206" s="19">
        <v>0.24</v>
      </c>
      <c r="N206" s="19">
        <v>0.27</v>
      </c>
      <c r="O206" s="19">
        <v>-0.15</v>
      </c>
      <c r="P206" s="19">
        <v>-7.0000000000000007E-2</v>
      </c>
      <c r="Q206" s="19">
        <v>0.42</v>
      </c>
      <c r="R206" s="19">
        <v>-1.22</v>
      </c>
      <c r="S206" s="19">
        <v>0.22</v>
      </c>
      <c r="T206" s="21">
        <f t="shared" si="114"/>
        <v>-2.8749999999999994E-2</v>
      </c>
      <c r="U206" s="21">
        <f t="shared" si="115"/>
        <v>0.18264365676678415</v>
      </c>
      <c r="V206" s="19">
        <v>-0.04</v>
      </c>
      <c r="W206" s="19">
        <v>0.79</v>
      </c>
      <c r="X206" s="19">
        <v>-0.28000000000000003</v>
      </c>
      <c r="Y206" s="19">
        <v>0.02</v>
      </c>
      <c r="Z206" s="19">
        <v>-0.3</v>
      </c>
      <c r="AA206" s="19">
        <v>0.06</v>
      </c>
      <c r="AB206" s="19">
        <v>-0.02</v>
      </c>
      <c r="AC206" s="19">
        <v>-0.15</v>
      </c>
      <c r="AD206" s="20">
        <f t="shared" si="116"/>
        <v>1.0000000000000002E-2</v>
      </c>
      <c r="AE206" s="20">
        <f t="shared" si="117"/>
        <v>0.12102243003438896</v>
      </c>
      <c r="AF206" s="19">
        <v>-0.02</v>
      </c>
      <c r="AG206" s="19">
        <v>0.34</v>
      </c>
      <c r="AH206" s="19">
        <v>0.19</v>
      </c>
      <c r="AI206" s="19">
        <v>0.34</v>
      </c>
      <c r="AJ206" s="19">
        <v>1.4</v>
      </c>
      <c r="AK206" s="19">
        <v>0.74</v>
      </c>
      <c r="AL206" s="19">
        <v>0.56000000000000005</v>
      </c>
      <c r="AM206" s="19">
        <v>-0.36</v>
      </c>
      <c r="AN206" s="21">
        <f t="shared" si="118"/>
        <v>0.39875000000000005</v>
      </c>
      <c r="AO206" s="21">
        <f t="shared" si="119"/>
        <v>0.18643686694734721</v>
      </c>
      <c r="AT206" s="11"/>
      <c r="AU206" s="11"/>
    </row>
    <row r="207" spans="1:47" x14ac:dyDescent="0.2">
      <c r="A207" s="13" t="s">
        <v>290</v>
      </c>
      <c r="B207" s="19">
        <v>-0.66</v>
      </c>
      <c r="C207" s="19">
        <v>0.14000000000000001</v>
      </c>
      <c r="D207" s="19">
        <v>-0.14000000000000001</v>
      </c>
      <c r="E207" s="19">
        <v>-0.81</v>
      </c>
      <c r="F207" s="19">
        <v>-0.25</v>
      </c>
      <c r="G207" s="19">
        <v>-0.37</v>
      </c>
      <c r="H207" s="19">
        <v>-0.98</v>
      </c>
      <c r="I207" s="19">
        <v>-0.84</v>
      </c>
      <c r="J207" s="20">
        <f t="shared" si="112"/>
        <v>-0.48875000000000002</v>
      </c>
      <c r="K207" s="20">
        <f t="shared" si="113"/>
        <v>0.13921254946509465</v>
      </c>
      <c r="L207" s="19">
        <v>-0.1</v>
      </c>
      <c r="M207" s="19">
        <v>0.22</v>
      </c>
      <c r="N207" s="19">
        <v>0.21</v>
      </c>
      <c r="O207" s="19">
        <v>-0.37</v>
      </c>
      <c r="P207" s="19">
        <v>-0.08</v>
      </c>
      <c r="Q207" s="19">
        <v>0.4</v>
      </c>
      <c r="R207" s="19">
        <v>-1.23</v>
      </c>
      <c r="S207" s="19">
        <v>0.26</v>
      </c>
      <c r="T207" s="21">
        <f t="shared" si="114"/>
        <v>-8.6249999999999993E-2</v>
      </c>
      <c r="U207" s="21">
        <f t="shared" si="115"/>
        <v>0.18549102307890034</v>
      </c>
      <c r="V207" s="19">
        <v>-0.02</v>
      </c>
      <c r="W207" s="19">
        <v>0.31</v>
      </c>
      <c r="X207" s="19">
        <v>-0.77</v>
      </c>
      <c r="Y207" s="19">
        <v>-0.02</v>
      </c>
      <c r="Z207" s="19">
        <v>0.08</v>
      </c>
      <c r="AA207" s="19">
        <v>-0.1</v>
      </c>
      <c r="AB207" s="19">
        <v>-0.2</v>
      </c>
      <c r="AC207" s="19">
        <v>-0.38</v>
      </c>
      <c r="AD207" s="20">
        <f t="shared" si="116"/>
        <v>-0.13750000000000001</v>
      </c>
      <c r="AE207" s="20">
        <f t="shared" si="117"/>
        <v>0.1149029093253455</v>
      </c>
      <c r="AF207" s="19">
        <v>-0.03</v>
      </c>
      <c r="AG207" s="19">
        <v>0.19</v>
      </c>
      <c r="AH207" s="19">
        <v>0.01</v>
      </c>
      <c r="AI207" s="19">
        <v>0.18</v>
      </c>
      <c r="AJ207" s="19">
        <v>1.17</v>
      </c>
      <c r="AK207" s="19">
        <v>0.61</v>
      </c>
      <c r="AL207" s="19">
        <v>0.46</v>
      </c>
      <c r="AM207" s="19">
        <v>-0.22</v>
      </c>
      <c r="AN207" s="21">
        <f t="shared" si="118"/>
        <v>0.29624999999999996</v>
      </c>
      <c r="AO207" s="21">
        <f t="shared" si="119"/>
        <v>0.15631855638864048</v>
      </c>
      <c r="AT207" s="11"/>
      <c r="AU207" s="11"/>
    </row>
    <row r="208" spans="1:47" x14ac:dyDescent="0.2">
      <c r="A208" s="13" t="s">
        <v>291</v>
      </c>
      <c r="B208" s="19">
        <v>-0.67</v>
      </c>
      <c r="C208" s="19">
        <v>0.12</v>
      </c>
      <c r="D208" s="19">
        <v>-0.08</v>
      </c>
      <c r="E208" s="19">
        <v>-0.66</v>
      </c>
      <c r="F208" s="19">
        <v>-0.31</v>
      </c>
      <c r="G208" s="19">
        <v>-0.78</v>
      </c>
      <c r="H208" s="19">
        <v>-0.98</v>
      </c>
      <c r="I208" s="19">
        <v>-0.91</v>
      </c>
      <c r="J208" s="20">
        <f t="shared" si="112"/>
        <v>-0.53374999999999995</v>
      </c>
      <c r="K208" s="20">
        <f t="shared" si="113"/>
        <v>0.14137005012175874</v>
      </c>
      <c r="L208" s="19">
        <v>-0.14000000000000001</v>
      </c>
      <c r="M208" s="19">
        <v>0.21</v>
      </c>
      <c r="N208" s="19">
        <v>0.19</v>
      </c>
      <c r="O208" s="19">
        <v>-0.27</v>
      </c>
      <c r="P208" s="19">
        <v>-0.13</v>
      </c>
      <c r="Q208" s="19">
        <v>0.38</v>
      </c>
      <c r="R208" s="19">
        <v>-1.24</v>
      </c>
      <c r="S208" s="19">
        <v>0.28000000000000003</v>
      </c>
      <c r="T208" s="21">
        <f t="shared" si="114"/>
        <v>-0.09</v>
      </c>
      <c r="U208" s="21">
        <f t="shared" si="115"/>
        <v>0.18347829766565232</v>
      </c>
      <c r="V208" s="19">
        <v>0.2</v>
      </c>
      <c r="W208" s="19">
        <v>0.67</v>
      </c>
      <c r="X208" s="19">
        <v>-0.5</v>
      </c>
      <c r="Y208" s="19">
        <v>-0.22</v>
      </c>
      <c r="Z208" s="19">
        <v>0.04</v>
      </c>
      <c r="AA208" s="19">
        <v>-0.01</v>
      </c>
      <c r="AB208" s="19">
        <v>-0.13</v>
      </c>
      <c r="AC208" s="19">
        <v>-0.37</v>
      </c>
      <c r="AD208" s="20">
        <f t="shared" si="116"/>
        <v>-3.9999999999999987E-2</v>
      </c>
      <c r="AE208" s="20">
        <f t="shared" si="117"/>
        <v>0.12886870394763369</v>
      </c>
      <c r="AF208" s="19">
        <v>0</v>
      </c>
      <c r="AG208" s="19">
        <v>0.38</v>
      </c>
      <c r="AH208" s="19">
        <v>0.3</v>
      </c>
      <c r="AI208" s="19">
        <v>0.28999999999999998</v>
      </c>
      <c r="AJ208" s="19">
        <v>0.95</v>
      </c>
      <c r="AK208" s="19">
        <v>0.49</v>
      </c>
      <c r="AL208" s="19">
        <v>0.43</v>
      </c>
      <c r="AM208" s="19">
        <v>-0.35</v>
      </c>
      <c r="AN208" s="21">
        <f t="shared" si="118"/>
        <v>0.31125000000000003</v>
      </c>
      <c r="AO208" s="21">
        <f t="shared" si="119"/>
        <v>0.13319477547668945</v>
      </c>
      <c r="AT208" s="11"/>
      <c r="AU208" s="11"/>
    </row>
    <row r="209" spans="1:47" x14ac:dyDescent="0.2">
      <c r="A209" s="13" t="s">
        <v>292</v>
      </c>
      <c r="B209" s="19">
        <v>-0.75</v>
      </c>
      <c r="C209" s="19">
        <v>-0.25</v>
      </c>
      <c r="D209" s="19">
        <v>-7.0000000000000007E-2</v>
      </c>
      <c r="E209" s="19">
        <v>-0.8</v>
      </c>
      <c r="F209" s="19">
        <v>-0.27</v>
      </c>
      <c r="G209" s="19">
        <v>-1.23</v>
      </c>
      <c r="H209" s="19">
        <v>-1.07</v>
      </c>
      <c r="I209" s="19">
        <v>-1.34</v>
      </c>
      <c r="J209" s="20">
        <f t="shared" si="112"/>
        <v>-0.72250000000000003</v>
      </c>
      <c r="K209" s="20">
        <f t="shared" si="113"/>
        <v>0.17009188693174054</v>
      </c>
      <c r="L209" s="19">
        <v>-0.16</v>
      </c>
      <c r="M209" s="19">
        <v>0.28000000000000003</v>
      </c>
      <c r="N209" s="19">
        <v>0.1</v>
      </c>
      <c r="O209" s="19">
        <v>-0.24</v>
      </c>
      <c r="P209" s="19">
        <v>-0.24</v>
      </c>
      <c r="Q209" s="19">
        <v>0.43</v>
      </c>
      <c r="R209" s="19">
        <v>-1.23</v>
      </c>
      <c r="S209" s="19">
        <v>0.28000000000000003</v>
      </c>
      <c r="T209" s="21">
        <f t="shared" si="114"/>
        <v>-9.7500000000000003E-2</v>
      </c>
      <c r="U209" s="21">
        <f t="shared" si="115"/>
        <v>0.18561432749502008</v>
      </c>
      <c r="V209" s="19">
        <v>0.15</v>
      </c>
      <c r="W209" s="19">
        <v>1.01</v>
      </c>
      <c r="X209" s="19">
        <v>-0.16</v>
      </c>
      <c r="Y209" s="19">
        <v>0.26</v>
      </c>
      <c r="Z209" s="19">
        <v>-0.78</v>
      </c>
      <c r="AA209" s="19">
        <v>0.06</v>
      </c>
      <c r="AB209" s="19">
        <v>-0.16</v>
      </c>
      <c r="AC209" s="19">
        <v>-0.52</v>
      </c>
      <c r="AD209" s="20">
        <f t="shared" si="116"/>
        <v>-1.7500000000000029E-2</v>
      </c>
      <c r="AE209" s="20">
        <f t="shared" si="117"/>
        <v>0.19092584573972318</v>
      </c>
      <c r="AF209" s="19">
        <v>0.06</v>
      </c>
      <c r="AG209" s="19">
        <v>0.44</v>
      </c>
      <c r="AH209" s="19">
        <v>0.48</v>
      </c>
      <c r="AI209" s="19">
        <v>0.55000000000000004</v>
      </c>
      <c r="AJ209" s="19">
        <v>7.0000000000000007E-2</v>
      </c>
      <c r="AK209" s="19">
        <v>0.66</v>
      </c>
      <c r="AL209" s="19">
        <v>0.49</v>
      </c>
      <c r="AM209" s="19">
        <v>-0.03</v>
      </c>
      <c r="AN209" s="21">
        <f t="shared" si="118"/>
        <v>0.34</v>
      </c>
      <c r="AO209" s="21">
        <f t="shared" si="119"/>
        <v>9.3235492935132475E-2</v>
      </c>
      <c r="AT209" s="11"/>
      <c r="AU209" s="11"/>
    </row>
    <row r="210" spans="1:47" x14ac:dyDescent="0.2">
      <c r="A210" s="13" t="s">
        <v>293</v>
      </c>
      <c r="B210" s="19">
        <v>-0.78</v>
      </c>
      <c r="C210" s="19">
        <v>-0.19</v>
      </c>
      <c r="D210" s="19">
        <v>-0.13</v>
      </c>
      <c r="E210" s="19">
        <v>-0.84</v>
      </c>
      <c r="F210" s="19">
        <v>-0.3</v>
      </c>
      <c r="G210" s="19">
        <v>-1.04</v>
      </c>
      <c r="H210" s="19">
        <v>-1.02</v>
      </c>
      <c r="I210" s="19">
        <v>-1.37</v>
      </c>
      <c r="J210" s="20">
        <f t="shared" si="112"/>
        <v>-0.70874999999999999</v>
      </c>
      <c r="K210" s="20">
        <f t="shared" si="113"/>
        <v>0.16020564351571928</v>
      </c>
      <c r="L210" s="19">
        <v>-0.23</v>
      </c>
      <c r="M210" s="19">
        <v>0.28999999999999998</v>
      </c>
      <c r="N210" s="19">
        <v>0.28999999999999998</v>
      </c>
      <c r="O210" s="19">
        <v>-0.28000000000000003</v>
      </c>
      <c r="P210" s="19">
        <v>-0.23</v>
      </c>
      <c r="Q210" s="19">
        <v>0.36</v>
      </c>
      <c r="R210" s="19">
        <v>-1.2</v>
      </c>
      <c r="S210" s="19">
        <v>0.36</v>
      </c>
      <c r="T210" s="21">
        <f t="shared" si="114"/>
        <v>-0.08</v>
      </c>
      <c r="U210" s="21">
        <f t="shared" si="115"/>
        <v>0.18900113378344735</v>
      </c>
      <c r="V210" s="19">
        <v>-0.02</v>
      </c>
      <c r="W210" s="19">
        <v>0.6</v>
      </c>
      <c r="X210" s="19">
        <v>-0.31</v>
      </c>
      <c r="Y210" s="19">
        <v>0.19</v>
      </c>
      <c r="Z210" s="19">
        <v>-0.06</v>
      </c>
      <c r="AA210" s="19">
        <v>0.13</v>
      </c>
      <c r="AB210" s="19">
        <v>-0.19</v>
      </c>
      <c r="AC210" s="19">
        <v>-0.52</v>
      </c>
      <c r="AD210" s="20">
        <f t="shared" si="116"/>
        <v>-2.2499999999999999E-2</v>
      </c>
      <c r="AE210" s="20">
        <f t="shared" si="117"/>
        <v>0.12067888322794033</v>
      </c>
      <c r="AF210" s="19">
        <v>0.15</v>
      </c>
      <c r="AG210" s="19">
        <v>0.45</v>
      </c>
      <c r="AH210" s="19">
        <v>0.33</v>
      </c>
      <c r="AI210" s="19">
        <v>0.55000000000000004</v>
      </c>
      <c r="AJ210" s="19">
        <v>0.87</v>
      </c>
      <c r="AK210" s="19">
        <v>0.75</v>
      </c>
      <c r="AL210" s="19">
        <v>0.53</v>
      </c>
      <c r="AM210" s="19">
        <v>-0.05</v>
      </c>
      <c r="AN210" s="21">
        <f t="shared" si="118"/>
        <v>0.44750000000000001</v>
      </c>
      <c r="AO210" s="21">
        <f t="shared" si="119"/>
        <v>0.10666620163589105</v>
      </c>
      <c r="AT210" s="11"/>
      <c r="AU210" s="11"/>
    </row>
    <row r="211" spans="1:47" x14ac:dyDescent="0.2">
      <c r="A211" s="13" t="s">
        <v>294</v>
      </c>
      <c r="B211" s="19">
        <v>-0.74</v>
      </c>
      <c r="C211" s="19">
        <v>-0.46</v>
      </c>
      <c r="D211" s="19">
        <v>-0.15</v>
      </c>
      <c r="E211" s="19">
        <v>-0.86</v>
      </c>
      <c r="F211" s="19">
        <v>-0.31</v>
      </c>
      <c r="G211" s="19">
        <v>-1.1299999999999999</v>
      </c>
      <c r="H211" s="19">
        <v>-1.1399999999999999</v>
      </c>
      <c r="I211" s="19">
        <v>-1.2</v>
      </c>
      <c r="J211" s="20">
        <f t="shared" si="112"/>
        <v>-0.74875000000000003</v>
      </c>
      <c r="K211" s="20">
        <f t="shared" si="113"/>
        <v>0.14323354430539545</v>
      </c>
      <c r="L211" s="19">
        <v>-0.1</v>
      </c>
      <c r="M211" s="19">
        <v>0.31</v>
      </c>
      <c r="N211" s="19">
        <v>0.33</v>
      </c>
      <c r="O211" s="19">
        <v>-0.3</v>
      </c>
      <c r="P211" s="19">
        <v>-0.33</v>
      </c>
      <c r="Q211" s="19">
        <v>0.31</v>
      </c>
      <c r="R211" s="19">
        <v>-1.21</v>
      </c>
      <c r="S211" s="19">
        <v>0.4</v>
      </c>
      <c r="T211" s="21">
        <f t="shared" si="114"/>
        <v>-7.3749999999999996E-2</v>
      </c>
      <c r="U211" s="21">
        <f t="shared" si="115"/>
        <v>0.19321469830956739</v>
      </c>
      <c r="V211" s="19">
        <v>-0.37</v>
      </c>
      <c r="W211" s="19">
        <v>0.83</v>
      </c>
      <c r="X211" s="19">
        <v>-0.5</v>
      </c>
      <c r="Y211" s="19">
        <v>0.15</v>
      </c>
      <c r="Z211" s="19">
        <v>-0.41</v>
      </c>
      <c r="AA211" s="19">
        <v>-0.13</v>
      </c>
      <c r="AB211" s="19">
        <v>-0.39</v>
      </c>
      <c r="AC211" s="19">
        <v>-0.51</v>
      </c>
      <c r="AD211" s="20">
        <f t="shared" si="116"/>
        <v>-0.16625000000000001</v>
      </c>
      <c r="AE211" s="20">
        <f t="shared" si="117"/>
        <v>0.16226012515182436</v>
      </c>
      <c r="AF211" s="19">
        <v>0.03</v>
      </c>
      <c r="AG211" s="19">
        <v>0.33</v>
      </c>
      <c r="AH211" s="19">
        <v>0.41</v>
      </c>
      <c r="AI211" s="19">
        <v>0.45</v>
      </c>
      <c r="AJ211" s="19">
        <v>0.25</v>
      </c>
      <c r="AK211" s="19">
        <v>0.52</v>
      </c>
      <c r="AL211" s="19">
        <v>0.43</v>
      </c>
      <c r="AM211" s="19">
        <v>-0.48</v>
      </c>
      <c r="AN211" s="21">
        <f t="shared" si="118"/>
        <v>0.24249999999999999</v>
      </c>
      <c r="AO211" s="21">
        <f t="shared" si="119"/>
        <v>0.11635459963896078</v>
      </c>
      <c r="AT211" s="11"/>
      <c r="AU211" s="11"/>
    </row>
    <row r="212" spans="1:47" x14ac:dyDescent="0.2">
      <c r="A212" s="13" t="s">
        <v>285</v>
      </c>
      <c r="B212" s="19">
        <v>-0.65</v>
      </c>
      <c r="C212" s="19">
        <v>-0.63</v>
      </c>
      <c r="D212" s="19">
        <v>-0.06</v>
      </c>
      <c r="E212" s="19">
        <v>-0.76</v>
      </c>
      <c r="F212" s="19">
        <v>-0.22</v>
      </c>
      <c r="G212" s="19">
        <v>-0.83</v>
      </c>
      <c r="H212" s="19">
        <v>0.45</v>
      </c>
      <c r="I212" s="19">
        <v>-0.87</v>
      </c>
      <c r="J212" s="20">
        <f t="shared" si="112"/>
        <v>-0.44625000000000004</v>
      </c>
      <c r="K212" s="20">
        <f t="shared" si="113"/>
        <v>0.16389170531612809</v>
      </c>
      <c r="L212" s="19">
        <v>-0.05</v>
      </c>
      <c r="M212" s="19">
        <v>0.22</v>
      </c>
      <c r="N212" s="19">
        <v>0.28999999999999998</v>
      </c>
      <c r="O212" s="19">
        <v>-0.23</v>
      </c>
      <c r="P212" s="19">
        <v>-0.28000000000000003</v>
      </c>
      <c r="Q212" s="19">
        <v>0.35</v>
      </c>
      <c r="R212" s="19">
        <v>-1.21</v>
      </c>
      <c r="S212" s="19">
        <v>0.31</v>
      </c>
      <c r="T212" s="21">
        <f t="shared" si="114"/>
        <v>-7.5000000000000011E-2</v>
      </c>
      <c r="U212" s="21">
        <f t="shared" si="115"/>
        <v>0.18439088914585774</v>
      </c>
      <c r="V212" s="19">
        <v>0.14000000000000001</v>
      </c>
      <c r="W212" s="19">
        <v>0.82</v>
      </c>
      <c r="X212" s="19">
        <v>-0.32</v>
      </c>
      <c r="Y212" s="19">
        <v>0.1</v>
      </c>
      <c r="Z212" s="19">
        <v>-0.23</v>
      </c>
      <c r="AA212" s="19">
        <v>-0.22</v>
      </c>
      <c r="AB212" s="19">
        <v>-0.3</v>
      </c>
      <c r="AC212" s="19">
        <v>-0.53</v>
      </c>
      <c r="AD212" s="20">
        <f t="shared" si="116"/>
        <v>-6.7500000000000004E-2</v>
      </c>
      <c r="AE212" s="20">
        <f t="shared" si="117"/>
        <v>0.14881376184441314</v>
      </c>
      <c r="AF212" s="19">
        <v>0.19</v>
      </c>
      <c r="AG212" s="19">
        <v>0.43</v>
      </c>
      <c r="AH212" s="19">
        <v>0.35</v>
      </c>
      <c r="AI212" s="19">
        <v>0.7</v>
      </c>
      <c r="AJ212" s="19">
        <v>0.06</v>
      </c>
      <c r="AK212" s="19">
        <v>0.53</v>
      </c>
      <c r="AL212" s="19">
        <v>0.4</v>
      </c>
      <c r="AM212" s="19">
        <v>-0.51</v>
      </c>
      <c r="AN212" s="21">
        <f t="shared" si="118"/>
        <v>0.26874999999999993</v>
      </c>
      <c r="AO212" s="21">
        <f t="shared" si="119"/>
        <v>0.13095033818753035</v>
      </c>
      <c r="AT212" s="11"/>
      <c r="AU212" s="11"/>
    </row>
    <row r="213" spans="1:47" x14ac:dyDescent="0.2">
      <c r="A213" s="13" t="s">
        <v>295</v>
      </c>
      <c r="B213" s="19">
        <v>-0.48</v>
      </c>
      <c r="C213" s="19">
        <v>-0.43</v>
      </c>
      <c r="D213" s="19">
        <v>-7.0000000000000007E-2</v>
      </c>
      <c r="E213" s="19">
        <v>-0.48</v>
      </c>
      <c r="F213" s="19">
        <v>-0.39</v>
      </c>
      <c r="G213" s="19">
        <v>-0.92</v>
      </c>
      <c r="H213" s="19">
        <v>-1.0900000000000001</v>
      </c>
      <c r="I213" s="19">
        <v>-1.1299999999999999</v>
      </c>
      <c r="J213" s="20">
        <f t="shared" si="112"/>
        <v>-0.62375000000000003</v>
      </c>
      <c r="K213" s="20">
        <f t="shared" si="113"/>
        <v>0.13373664819872136</v>
      </c>
      <c r="L213" s="19">
        <v>-0.1</v>
      </c>
      <c r="M213" s="19">
        <v>0.32</v>
      </c>
      <c r="N213" s="19">
        <v>0.5</v>
      </c>
      <c r="O213" s="19">
        <v>-0.14000000000000001</v>
      </c>
      <c r="P213" s="19">
        <v>-0.27</v>
      </c>
      <c r="Q213" s="19">
        <v>0.35</v>
      </c>
      <c r="R213" s="19">
        <v>-1.22</v>
      </c>
      <c r="S213" s="19">
        <v>0.46</v>
      </c>
      <c r="T213" s="21">
        <f t="shared" si="114"/>
        <v>-1.2500000000000004E-2</v>
      </c>
      <c r="U213" s="21">
        <f t="shared" si="115"/>
        <v>0.20160738010867982</v>
      </c>
      <c r="V213" s="19">
        <v>0.14000000000000001</v>
      </c>
      <c r="W213" s="19">
        <v>0.51</v>
      </c>
      <c r="X213" s="19">
        <v>-0.33</v>
      </c>
      <c r="Y213" s="19">
        <v>0</v>
      </c>
      <c r="Z213" s="19">
        <v>0.05</v>
      </c>
      <c r="AA213" s="19">
        <v>0.16</v>
      </c>
      <c r="AB213" s="19">
        <v>-0.02</v>
      </c>
      <c r="AC213" s="19">
        <v>-0.53</v>
      </c>
      <c r="AD213" s="20">
        <f t="shared" si="116"/>
        <v>-2.5000000000000022E-3</v>
      </c>
      <c r="AE213" s="20">
        <f t="shared" si="117"/>
        <v>0.11163956671871696</v>
      </c>
      <c r="AF213" s="19">
        <v>0.12</v>
      </c>
      <c r="AG213" s="19">
        <v>0.43</v>
      </c>
      <c r="AH213" s="19">
        <v>0.21</v>
      </c>
      <c r="AI213" s="19">
        <v>0.54</v>
      </c>
      <c r="AJ213" s="19">
        <v>0.7</v>
      </c>
      <c r="AK213" s="19">
        <v>0.63</v>
      </c>
      <c r="AL213" s="19">
        <v>0.57999999999999996</v>
      </c>
      <c r="AM213" s="19">
        <v>-0.17</v>
      </c>
      <c r="AN213" s="21">
        <f t="shared" si="118"/>
        <v>0.38</v>
      </c>
      <c r="AO213" s="21">
        <f t="shared" si="119"/>
        <v>0.10623424252901831</v>
      </c>
      <c r="AT213" s="11"/>
      <c r="AU213" s="11"/>
    </row>
    <row r="214" spans="1:47" x14ac:dyDescent="0.2">
      <c r="A214" s="13" t="s">
        <v>296</v>
      </c>
      <c r="B214" s="19"/>
      <c r="C214" s="19"/>
      <c r="D214" s="19"/>
      <c r="E214" s="19"/>
      <c r="F214" s="19"/>
      <c r="G214" s="19"/>
      <c r="H214" s="19"/>
      <c r="I214" s="19"/>
      <c r="J214" s="20"/>
      <c r="K214" s="20"/>
      <c r="L214" s="19"/>
      <c r="M214" s="19"/>
      <c r="N214" s="19"/>
      <c r="O214" s="19"/>
      <c r="P214" s="19"/>
      <c r="Q214" s="19"/>
      <c r="R214" s="19"/>
      <c r="S214" s="19"/>
      <c r="T214" s="21"/>
      <c r="U214" s="21"/>
      <c r="V214" s="19">
        <v>-0.09</v>
      </c>
      <c r="W214" s="19">
        <v>0.86</v>
      </c>
      <c r="X214" s="19">
        <v>-0.51</v>
      </c>
      <c r="Y214" s="19">
        <v>0.28000000000000003</v>
      </c>
      <c r="Z214" s="19">
        <v>-0.48</v>
      </c>
      <c r="AA214" s="19">
        <v>0.31</v>
      </c>
      <c r="AB214" s="19">
        <v>-0.34</v>
      </c>
      <c r="AC214" s="19">
        <v>-0.35</v>
      </c>
      <c r="AD214" s="20">
        <f t="shared" si="116"/>
        <v>-3.9999999999999994E-2</v>
      </c>
      <c r="AE214" s="20">
        <f t="shared" si="117"/>
        <v>0.17102631376487068</v>
      </c>
      <c r="AF214" s="19">
        <v>-0.05</v>
      </c>
      <c r="AG214" s="19">
        <v>0.44</v>
      </c>
      <c r="AH214" s="19">
        <v>0.44</v>
      </c>
      <c r="AI214" s="19">
        <v>0.51</v>
      </c>
      <c r="AJ214" s="19">
        <v>0.62</v>
      </c>
      <c r="AK214" s="19">
        <v>0.63</v>
      </c>
      <c r="AL214" s="19">
        <v>0.65</v>
      </c>
      <c r="AM214" s="19">
        <v>-0.2</v>
      </c>
      <c r="AN214" s="21">
        <f t="shared" si="118"/>
        <v>0.37999999999999995</v>
      </c>
      <c r="AO214" s="21">
        <f t="shared" si="119"/>
        <v>0.11482906550919192</v>
      </c>
      <c r="AT214" s="11"/>
      <c r="AU214" s="11"/>
    </row>
    <row r="215" spans="1:47" x14ac:dyDescent="0.2">
      <c r="A215" s="13"/>
      <c r="B215" s="19"/>
      <c r="C215" s="19"/>
      <c r="D215" s="19"/>
      <c r="E215" s="19"/>
      <c r="F215" s="19"/>
      <c r="G215" s="19"/>
      <c r="H215" s="19"/>
      <c r="I215" s="19"/>
      <c r="J215" s="20"/>
      <c r="K215" s="20"/>
      <c r="L215" s="19"/>
      <c r="M215" s="19"/>
      <c r="N215" s="19"/>
      <c r="O215" s="19"/>
      <c r="P215" s="19"/>
      <c r="Q215" s="19"/>
      <c r="R215" s="19"/>
      <c r="S215" s="19"/>
      <c r="T215" s="21"/>
      <c r="U215" s="21"/>
      <c r="V215" s="19"/>
      <c r="W215" s="19"/>
      <c r="X215" s="19"/>
      <c r="Y215" s="19"/>
      <c r="Z215" s="19"/>
      <c r="AA215" s="19"/>
      <c r="AB215" s="19"/>
      <c r="AC215" s="19"/>
      <c r="AD215" s="20"/>
      <c r="AE215" s="20"/>
      <c r="AF215" s="19"/>
      <c r="AG215" s="19"/>
      <c r="AH215" s="19"/>
      <c r="AI215" s="19"/>
      <c r="AJ215" s="19"/>
      <c r="AK215" s="19"/>
      <c r="AL215" s="19"/>
      <c r="AM215" s="19"/>
      <c r="AN215" s="21"/>
      <c r="AO215" s="21"/>
      <c r="AT215" s="11"/>
      <c r="AU215" s="11"/>
    </row>
    <row r="216" spans="1:47" x14ac:dyDescent="0.2">
      <c r="A216" s="13" t="s">
        <v>297</v>
      </c>
      <c r="B216" s="19">
        <v>-1.39</v>
      </c>
      <c r="C216" s="19">
        <v>-0.36</v>
      </c>
      <c r="D216" s="19">
        <v>-0.54</v>
      </c>
      <c r="E216" s="19">
        <v>-1.37</v>
      </c>
      <c r="F216" s="19">
        <v>-1.35</v>
      </c>
      <c r="G216" s="19">
        <v>-0.89</v>
      </c>
      <c r="H216" s="19">
        <v>-1.1399999999999999</v>
      </c>
      <c r="I216" s="19">
        <v>-1.19</v>
      </c>
      <c r="J216" s="20">
        <f>AVERAGE(B216:I216)</f>
        <v>-1.0287499999999998</v>
      </c>
      <c r="K216" s="20">
        <f>STDEV(B216:I216)/SQRT(COUNT(B216:I216))</f>
        <v>0.13976303287043718</v>
      </c>
      <c r="L216" s="19">
        <v>-1.22</v>
      </c>
      <c r="M216" s="19">
        <v>0.19</v>
      </c>
      <c r="N216" s="19">
        <v>0.12</v>
      </c>
      <c r="O216" s="19">
        <v>-0.39</v>
      </c>
      <c r="P216" s="19">
        <v>-7.0000000000000007E-2</v>
      </c>
      <c r="Q216" s="19">
        <v>-0.43</v>
      </c>
      <c r="R216" s="19">
        <v>-1.05</v>
      </c>
      <c r="S216" s="19">
        <v>-0.51</v>
      </c>
      <c r="T216" s="21">
        <f>AVERAGE(L216:S216)</f>
        <v>-0.42000000000000004</v>
      </c>
      <c r="U216" s="21">
        <f>STDEV(L216:S216)/SQRT(COUNT(L216:S216))</f>
        <v>0.18088078157409962</v>
      </c>
      <c r="V216" s="19">
        <v>-0.44</v>
      </c>
      <c r="W216" s="19">
        <v>0.48</v>
      </c>
      <c r="X216" s="19">
        <v>0.05</v>
      </c>
      <c r="Y216" s="19">
        <v>-0.09</v>
      </c>
      <c r="Z216" s="19">
        <v>-0.53</v>
      </c>
      <c r="AA216" s="19">
        <v>-0.6</v>
      </c>
      <c r="AB216" s="19">
        <v>-0.32</v>
      </c>
      <c r="AC216" s="19">
        <v>0.08</v>
      </c>
      <c r="AD216" s="20">
        <f>AVERAGE(V216:AC216)</f>
        <v>-0.17124999999999999</v>
      </c>
      <c r="AE216" s="20">
        <f>STDEV(V216:AC216)/SQRT(COUNT(V216:AC216))</f>
        <v>0.1302255940940292</v>
      </c>
      <c r="AF216" s="19">
        <v>0.18</v>
      </c>
      <c r="AG216" s="19">
        <v>0.19</v>
      </c>
      <c r="AH216" s="19">
        <v>0.3</v>
      </c>
      <c r="AI216" s="19">
        <v>-0.31</v>
      </c>
      <c r="AJ216" s="19">
        <v>-0.03</v>
      </c>
      <c r="AK216" s="19">
        <v>0.39</v>
      </c>
      <c r="AL216" s="19">
        <v>0.04</v>
      </c>
      <c r="AM216" s="19">
        <v>-0.17</v>
      </c>
      <c r="AN216" s="21">
        <f>AVERAGE(AF216:AM216)</f>
        <v>7.3749999999999996E-2</v>
      </c>
      <c r="AO216" s="21">
        <f>STDEV(AF216:AM216)/SQRT(COUNT(AF216:AM216))</f>
        <v>8.3941678307875495E-2</v>
      </c>
      <c r="AT216" s="11"/>
      <c r="AU216" s="11"/>
    </row>
    <row r="217" spans="1:47" x14ac:dyDescent="0.2">
      <c r="A217" s="13" t="s">
        <v>321</v>
      </c>
      <c r="B217" s="19">
        <v>-1.29</v>
      </c>
      <c r="C217" s="19">
        <v>-0.38</v>
      </c>
      <c r="D217" s="19">
        <v>-0.33</v>
      </c>
      <c r="E217" s="19">
        <v>-1.38</v>
      </c>
      <c r="F217" s="19">
        <v>-1.27</v>
      </c>
      <c r="G217" s="19">
        <v>-0.93</v>
      </c>
      <c r="H217" s="19">
        <v>-1.07</v>
      </c>
      <c r="I217" s="19">
        <v>-0.92</v>
      </c>
      <c r="J217" s="20">
        <f t="shared" ref="J217:J227" si="120">AVERAGE(B217:I217)</f>
        <v>-0.94625000000000004</v>
      </c>
      <c r="K217" s="20">
        <f t="shared" ref="K217:K227" si="121">STDEV(B217:I217)/SQRT(COUNT(B217:I217))</f>
        <v>0.14191216473579704</v>
      </c>
      <c r="L217" s="19">
        <v>-1.17</v>
      </c>
      <c r="M217" s="19">
        <v>0.42</v>
      </c>
      <c r="N217" s="19">
        <v>-0.09</v>
      </c>
      <c r="O217" s="19">
        <v>-0.17</v>
      </c>
      <c r="P217" s="19">
        <v>1.17</v>
      </c>
      <c r="Q217" s="19">
        <v>0.04</v>
      </c>
      <c r="R217" s="19">
        <v>-0.93</v>
      </c>
      <c r="S217" s="19">
        <v>-0.68</v>
      </c>
      <c r="T217" s="21">
        <f t="shared" ref="T217:T227" si="122">AVERAGE(L217:S217)</f>
        <v>-0.17625000000000002</v>
      </c>
      <c r="U217" s="21">
        <f t="shared" ref="U217:U227" si="123">STDEV(L217:S217)/SQRT(COUNT(L217:S217))</f>
        <v>0.26831443108519415</v>
      </c>
      <c r="V217" s="19">
        <v>-0.23</v>
      </c>
      <c r="W217" s="19">
        <v>0.92</v>
      </c>
      <c r="X217" s="19">
        <v>-0.15</v>
      </c>
      <c r="Y217" s="19">
        <v>-0.4</v>
      </c>
      <c r="Z217" s="19">
        <v>-0.37</v>
      </c>
      <c r="AA217" s="19">
        <v>-0.76</v>
      </c>
      <c r="AB217" s="19">
        <v>-0.44</v>
      </c>
      <c r="AC217" s="19">
        <v>-0.46</v>
      </c>
      <c r="AD217" s="20">
        <f t="shared" ref="AD217:AD227" si="124">AVERAGE(V217:AC217)</f>
        <v>-0.23624999999999999</v>
      </c>
      <c r="AE217" s="20">
        <f t="shared" ref="AE217:AE227" si="125">STDEV(V217:AC217)/SQRT(COUNT(V217:AC217))</f>
        <v>0.1770284228591556</v>
      </c>
      <c r="AF217" s="19">
        <v>0.37</v>
      </c>
      <c r="AG217" s="19">
        <v>0.16</v>
      </c>
      <c r="AH217" s="19">
        <v>0.39</v>
      </c>
      <c r="AI217" s="19">
        <v>-0.03</v>
      </c>
      <c r="AJ217" s="19">
        <v>-0.06</v>
      </c>
      <c r="AK217" s="19">
        <v>0.35</v>
      </c>
      <c r="AL217" s="19">
        <v>-0.08</v>
      </c>
      <c r="AM217" s="19">
        <v>-0.14000000000000001</v>
      </c>
      <c r="AN217" s="21">
        <f t="shared" ref="AN217:AN227" si="126">AVERAGE(AF217:AM217)</f>
        <v>0.12000000000000001</v>
      </c>
      <c r="AO217" s="21">
        <f t="shared" ref="AO217:AO227" si="127">STDEV(AF217:AM217)/SQRT(COUNT(AF217:AM217))</f>
        <v>7.9327530800202911E-2</v>
      </c>
      <c r="AT217" s="11"/>
      <c r="AU217" s="11"/>
    </row>
    <row r="218" spans="1:47" x14ac:dyDescent="0.2">
      <c r="A218" s="13" t="s">
        <v>298</v>
      </c>
      <c r="B218" s="19">
        <v>-0.96</v>
      </c>
      <c r="C218" s="19">
        <v>-0.33</v>
      </c>
      <c r="D218" s="19">
        <v>-0.24</v>
      </c>
      <c r="E218" s="19">
        <v>-0.78</v>
      </c>
      <c r="F218" s="19">
        <v>-0.77</v>
      </c>
      <c r="G218" s="19">
        <v>-0.46</v>
      </c>
      <c r="H218" s="19">
        <v>-1.2</v>
      </c>
      <c r="I218" s="19">
        <v>-0.82</v>
      </c>
      <c r="J218" s="20">
        <f t="shared" si="120"/>
        <v>-0.69500000000000006</v>
      </c>
      <c r="K218" s="20">
        <f t="shared" si="121"/>
        <v>0.11566577466377606</v>
      </c>
      <c r="L218" s="19">
        <v>-0.78</v>
      </c>
      <c r="M218" s="19">
        <v>0.62</v>
      </c>
      <c r="N218" s="19">
        <v>0.28000000000000003</v>
      </c>
      <c r="O218" s="19">
        <v>0.05</v>
      </c>
      <c r="P218" s="19">
        <v>-0.06</v>
      </c>
      <c r="Q218" s="19">
        <v>0.64</v>
      </c>
      <c r="R218" s="19">
        <v>-1.05</v>
      </c>
      <c r="S218" s="19">
        <v>-0.27</v>
      </c>
      <c r="T218" s="21">
        <f t="shared" si="122"/>
        <v>-7.1250000000000008E-2</v>
      </c>
      <c r="U218" s="21">
        <f t="shared" si="123"/>
        <v>0.2163697026255888</v>
      </c>
      <c r="V218" s="19">
        <v>-0.02</v>
      </c>
      <c r="W218" s="19">
        <v>0.94</v>
      </c>
      <c r="X218" s="19">
        <v>-0.05</v>
      </c>
      <c r="Y218" s="19">
        <v>-0.43</v>
      </c>
      <c r="Z218" s="19">
        <v>-0.02</v>
      </c>
      <c r="AA218" s="19">
        <v>-0.93</v>
      </c>
      <c r="AB218" s="19">
        <v>0.03</v>
      </c>
      <c r="AC218" s="19">
        <v>0.03</v>
      </c>
      <c r="AD218" s="20">
        <f t="shared" si="124"/>
        <v>-5.6250000000000022E-2</v>
      </c>
      <c r="AE218" s="20">
        <f t="shared" si="125"/>
        <v>0.18483523067856947</v>
      </c>
      <c r="AF218" s="19">
        <v>0.31</v>
      </c>
      <c r="AG218" s="19">
        <v>0.25</v>
      </c>
      <c r="AH218" s="19">
        <v>0.36</v>
      </c>
      <c r="AI218" s="19">
        <v>-0.04</v>
      </c>
      <c r="AJ218" s="19">
        <v>-0.08</v>
      </c>
      <c r="AK218" s="19">
        <v>0.23</v>
      </c>
      <c r="AL218" s="19">
        <v>-0.04</v>
      </c>
      <c r="AM218" s="19">
        <v>0</v>
      </c>
      <c r="AN218" s="21">
        <f t="shared" si="126"/>
        <v>0.12375</v>
      </c>
      <c r="AO218" s="21">
        <f t="shared" si="127"/>
        <v>6.3833978300857019E-2</v>
      </c>
      <c r="AT218" s="11"/>
      <c r="AU218" s="11"/>
    </row>
    <row r="219" spans="1:47" x14ac:dyDescent="0.2">
      <c r="A219" s="13" t="s">
        <v>299</v>
      </c>
      <c r="B219" s="19">
        <v>-0.91</v>
      </c>
      <c r="C219" s="19">
        <v>-0.19</v>
      </c>
      <c r="D219" s="19">
        <v>-0.23</v>
      </c>
      <c r="E219" s="19">
        <v>-0.78</v>
      </c>
      <c r="F219" s="19">
        <v>-0.61</v>
      </c>
      <c r="G219" s="19">
        <v>-0.03</v>
      </c>
      <c r="H219" s="19">
        <v>-1.07</v>
      </c>
      <c r="I219" s="19">
        <v>-0.69</v>
      </c>
      <c r="J219" s="20">
        <f t="shared" si="120"/>
        <v>-0.56374999999999997</v>
      </c>
      <c r="K219" s="20">
        <f t="shared" si="121"/>
        <v>0.13208408442027697</v>
      </c>
      <c r="L219" s="19">
        <v>-0.55000000000000004</v>
      </c>
      <c r="M219" s="19">
        <v>0.67</v>
      </c>
      <c r="N219" s="19">
        <v>0.26</v>
      </c>
      <c r="O219" s="19">
        <v>0.01</v>
      </c>
      <c r="P219" s="19">
        <v>0.22</v>
      </c>
      <c r="Q219" s="19">
        <v>0.69</v>
      </c>
      <c r="R219" s="19">
        <v>-1.02</v>
      </c>
      <c r="S219" s="19">
        <v>0.12</v>
      </c>
      <c r="T219" s="21">
        <f t="shared" si="122"/>
        <v>4.9999999999999975E-2</v>
      </c>
      <c r="U219" s="21">
        <f t="shared" si="123"/>
        <v>0.20608597373773055</v>
      </c>
      <c r="V219" s="19">
        <v>0.03</v>
      </c>
      <c r="W219" s="19">
        <v>1.1299999999999999</v>
      </c>
      <c r="X219" s="19">
        <v>0.08</v>
      </c>
      <c r="Y219" s="19">
        <v>0.01</v>
      </c>
      <c r="Z219" s="19">
        <v>0.12</v>
      </c>
      <c r="AA219" s="19">
        <v>-0.66</v>
      </c>
      <c r="AB219" s="19">
        <v>-0.16</v>
      </c>
      <c r="AC219" s="19">
        <v>-0.05</v>
      </c>
      <c r="AD219" s="20">
        <f t="shared" si="124"/>
        <v>6.25E-2</v>
      </c>
      <c r="AE219" s="20">
        <f t="shared" si="125"/>
        <v>0.17582204883672253</v>
      </c>
      <c r="AF219" s="19">
        <v>0.39</v>
      </c>
      <c r="AG219" s="19">
        <v>0.34</v>
      </c>
      <c r="AH219" s="19">
        <v>0.61</v>
      </c>
      <c r="AI219" s="19">
        <v>0.12</v>
      </c>
      <c r="AJ219" s="19">
        <v>-0.02</v>
      </c>
      <c r="AK219" s="19">
        <v>0.31</v>
      </c>
      <c r="AL219" s="19">
        <v>0.03</v>
      </c>
      <c r="AM219" s="19">
        <v>0.12</v>
      </c>
      <c r="AN219" s="21">
        <f t="shared" si="126"/>
        <v>0.23749999999999999</v>
      </c>
      <c r="AO219" s="21">
        <f t="shared" si="127"/>
        <v>7.4970232187753769E-2</v>
      </c>
      <c r="AT219" s="11"/>
      <c r="AU219" s="11"/>
    </row>
    <row r="220" spans="1:47" x14ac:dyDescent="0.2">
      <c r="A220" s="13" t="s">
        <v>300</v>
      </c>
      <c r="B220" s="19">
        <v>-0.84</v>
      </c>
      <c r="C220" s="19">
        <v>-0.17</v>
      </c>
      <c r="D220" s="19">
        <v>-0.09</v>
      </c>
      <c r="E220" s="19">
        <v>-0.4</v>
      </c>
      <c r="F220" s="19">
        <v>-0.6</v>
      </c>
      <c r="G220" s="19">
        <v>0.22</v>
      </c>
      <c r="H220" s="19">
        <v>-0.6</v>
      </c>
      <c r="I220" s="19">
        <v>-0.62</v>
      </c>
      <c r="J220" s="20">
        <f t="shared" si="120"/>
        <v>-0.38750000000000001</v>
      </c>
      <c r="K220" s="20">
        <f t="shared" si="121"/>
        <v>0.12350173509480974</v>
      </c>
      <c r="L220" s="19">
        <v>-0.41</v>
      </c>
      <c r="M220" s="19">
        <v>0.78</v>
      </c>
      <c r="N220" s="19">
        <v>0.16</v>
      </c>
      <c r="O220" s="19">
        <v>0.14000000000000001</v>
      </c>
      <c r="P220" s="19">
        <v>0.05</v>
      </c>
      <c r="Q220" s="19">
        <v>0.62</v>
      </c>
      <c r="R220" s="19">
        <v>-1.01</v>
      </c>
      <c r="S220" s="19">
        <v>0.11</v>
      </c>
      <c r="T220" s="21">
        <f t="shared" si="122"/>
        <v>5.5000000000000007E-2</v>
      </c>
      <c r="U220" s="21">
        <f t="shared" si="123"/>
        <v>0.19895261460242952</v>
      </c>
      <c r="V220" s="19">
        <v>0.02</v>
      </c>
      <c r="W220" s="19">
        <v>0.99</v>
      </c>
      <c r="X220" s="19">
        <v>0.01</v>
      </c>
      <c r="Y220" s="19">
        <v>-7.0000000000000007E-2</v>
      </c>
      <c r="Z220" s="19">
        <v>-0.25</v>
      </c>
      <c r="AA220" s="19">
        <v>0.06</v>
      </c>
      <c r="AB220" s="19">
        <v>-0.34</v>
      </c>
      <c r="AC220" s="19">
        <v>-0.05</v>
      </c>
      <c r="AD220" s="20">
        <f t="shared" si="124"/>
        <v>4.6249999999999999E-2</v>
      </c>
      <c r="AE220" s="20">
        <f t="shared" si="125"/>
        <v>0.14346400120886471</v>
      </c>
      <c r="AF220" s="19">
        <v>0.42</v>
      </c>
      <c r="AG220" s="19">
        <v>0.28999999999999998</v>
      </c>
      <c r="AH220" s="19">
        <v>0.55000000000000004</v>
      </c>
      <c r="AI220" s="19">
        <v>0.24</v>
      </c>
      <c r="AJ220" s="19">
        <v>0.13</v>
      </c>
      <c r="AK220" s="19">
        <v>0.42</v>
      </c>
      <c r="AL220" s="19">
        <v>7.0000000000000007E-2</v>
      </c>
      <c r="AM220" s="19">
        <v>0.23</v>
      </c>
      <c r="AN220" s="21">
        <f t="shared" si="126"/>
        <v>0.29374999999999996</v>
      </c>
      <c r="AO220" s="21">
        <f t="shared" si="127"/>
        <v>5.6912762189161081E-2</v>
      </c>
      <c r="AT220" s="11"/>
      <c r="AU220" s="11"/>
    </row>
    <row r="221" spans="1:47" x14ac:dyDescent="0.2">
      <c r="A221" s="13" t="s">
        <v>301</v>
      </c>
      <c r="B221" s="19">
        <v>-0.76</v>
      </c>
      <c r="C221" s="19">
        <v>-0.01</v>
      </c>
      <c r="D221" s="19">
        <v>-0.03</v>
      </c>
      <c r="E221" s="19">
        <v>-0.41</v>
      </c>
      <c r="F221" s="19">
        <v>-0.57999999999999996</v>
      </c>
      <c r="G221" s="19">
        <v>-0.05</v>
      </c>
      <c r="H221" s="19">
        <v>-0.61</v>
      </c>
      <c r="I221" s="19">
        <v>-0.82</v>
      </c>
      <c r="J221" s="20">
        <f t="shared" si="120"/>
        <v>-0.40875</v>
      </c>
      <c r="K221" s="20">
        <f t="shared" si="121"/>
        <v>0.11903537139378839</v>
      </c>
      <c r="L221" s="19">
        <v>-0.37</v>
      </c>
      <c r="M221" s="19">
        <v>0.81</v>
      </c>
      <c r="N221" s="19">
        <v>0.44</v>
      </c>
      <c r="O221" s="19">
        <v>0.09</v>
      </c>
      <c r="P221" s="19">
        <v>-0.01</v>
      </c>
      <c r="Q221" s="19">
        <v>0.69</v>
      </c>
      <c r="R221" s="19">
        <v>-0.67</v>
      </c>
      <c r="S221" s="19">
        <v>-0.18</v>
      </c>
      <c r="T221" s="21">
        <f t="shared" si="122"/>
        <v>9.9999999999999978E-2</v>
      </c>
      <c r="U221" s="21">
        <f t="shared" si="123"/>
        <v>0.18284458662247252</v>
      </c>
      <c r="V221" s="19">
        <v>-0.05</v>
      </c>
      <c r="W221" s="19">
        <v>0.76</v>
      </c>
      <c r="X221" s="19">
        <v>-0.18</v>
      </c>
      <c r="Y221" s="19">
        <v>0.18</v>
      </c>
      <c r="Z221" s="19">
        <v>-0.6</v>
      </c>
      <c r="AA221" s="19">
        <v>-0.21</v>
      </c>
      <c r="AB221" s="19">
        <v>-0.55000000000000004</v>
      </c>
      <c r="AC221" s="19">
        <v>-0.04</v>
      </c>
      <c r="AD221" s="20">
        <f t="shared" si="124"/>
        <v>-8.6250000000000007E-2</v>
      </c>
      <c r="AE221" s="20">
        <f t="shared" si="125"/>
        <v>0.15198610721284456</v>
      </c>
      <c r="AF221" s="19">
        <v>0.47</v>
      </c>
      <c r="AG221" s="19">
        <v>0.23</v>
      </c>
      <c r="AH221" s="19">
        <v>0.33</v>
      </c>
      <c r="AI221" s="19">
        <v>0.19</v>
      </c>
      <c r="AJ221" s="19">
        <v>0.24</v>
      </c>
      <c r="AK221" s="19">
        <v>0.14000000000000001</v>
      </c>
      <c r="AL221" s="19">
        <v>0.02</v>
      </c>
      <c r="AM221" s="19">
        <v>-0.28999999999999998</v>
      </c>
      <c r="AN221" s="21">
        <f t="shared" si="126"/>
        <v>0.16625000000000001</v>
      </c>
      <c r="AO221" s="21">
        <f t="shared" si="127"/>
        <v>8.0110136241123869E-2</v>
      </c>
      <c r="AT221" s="11"/>
      <c r="AU221" s="11"/>
    </row>
    <row r="222" spans="1:47" x14ac:dyDescent="0.2">
      <c r="A222" s="13" t="s">
        <v>302</v>
      </c>
      <c r="B222" s="19">
        <v>-0.89</v>
      </c>
      <c r="C222" s="19">
        <v>-0.27</v>
      </c>
      <c r="D222" s="19">
        <v>-0.28999999999999998</v>
      </c>
      <c r="E222" s="19">
        <v>-0.63</v>
      </c>
      <c r="F222" s="19">
        <v>-0.53</v>
      </c>
      <c r="G222" s="19">
        <v>-0.15</v>
      </c>
      <c r="H222" s="19">
        <v>-0.61</v>
      </c>
      <c r="I222" s="19">
        <v>-0.99</v>
      </c>
      <c r="J222" s="20">
        <f t="shared" si="120"/>
        <v>-0.54500000000000004</v>
      </c>
      <c r="K222" s="20">
        <f t="shared" si="121"/>
        <v>0.10567808260399662</v>
      </c>
      <c r="L222" s="19">
        <v>-0.47</v>
      </c>
      <c r="M222" s="19">
        <v>0.8</v>
      </c>
      <c r="N222" s="19">
        <v>0.37</v>
      </c>
      <c r="O222" s="19">
        <v>-7.0000000000000007E-2</v>
      </c>
      <c r="P222" s="19">
        <v>-0.22</v>
      </c>
      <c r="Q222" s="19">
        <v>0.56999999999999995</v>
      </c>
      <c r="R222" s="19">
        <v>-0.81</v>
      </c>
      <c r="S222" s="19">
        <v>-0.01</v>
      </c>
      <c r="T222" s="21">
        <f t="shared" si="122"/>
        <v>2.0000000000000004E-2</v>
      </c>
      <c r="U222" s="21">
        <f t="shared" si="123"/>
        <v>0.19034742671531668</v>
      </c>
      <c r="V222" s="19">
        <v>0.04</v>
      </c>
      <c r="W222" s="19">
        <v>0.82</v>
      </c>
      <c r="X222" s="19">
        <v>-0.2</v>
      </c>
      <c r="Y222" s="19">
        <v>-0.08</v>
      </c>
      <c r="Z222" s="19">
        <v>-0.09</v>
      </c>
      <c r="AA222" s="19">
        <v>-0.02</v>
      </c>
      <c r="AB222" s="19">
        <v>-0.35</v>
      </c>
      <c r="AC222" s="19">
        <v>0.13</v>
      </c>
      <c r="AD222" s="20">
        <f t="shared" si="124"/>
        <v>3.125E-2</v>
      </c>
      <c r="AE222" s="20">
        <f t="shared" si="125"/>
        <v>0.12395905862132751</v>
      </c>
      <c r="AF222" s="19">
        <v>0.34</v>
      </c>
      <c r="AG222" s="19">
        <v>0.31</v>
      </c>
      <c r="AH222" s="19">
        <v>0.46</v>
      </c>
      <c r="AI222" s="19">
        <v>0.3</v>
      </c>
      <c r="AJ222" s="19">
        <v>-7.0000000000000007E-2</v>
      </c>
      <c r="AK222" s="19">
        <v>0.19</v>
      </c>
      <c r="AL222" s="19">
        <v>-0.03</v>
      </c>
      <c r="AM222" s="19">
        <v>-0.08</v>
      </c>
      <c r="AN222" s="21">
        <f t="shared" si="126"/>
        <v>0.17749999999999999</v>
      </c>
      <c r="AO222" s="21">
        <f t="shared" si="127"/>
        <v>7.4348359574563386E-2</v>
      </c>
      <c r="AT222" s="11"/>
      <c r="AU222" s="11"/>
    </row>
    <row r="223" spans="1:47" x14ac:dyDescent="0.2">
      <c r="A223" s="13" t="s">
        <v>303</v>
      </c>
      <c r="B223" s="19">
        <v>-0.76</v>
      </c>
      <c r="C223" s="19">
        <v>-0.26</v>
      </c>
      <c r="D223" s="19">
        <v>7.0000000000000007E-2</v>
      </c>
      <c r="E223" s="19">
        <v>-0.45</v>
      </c>
      <c r="F223" s="19">
        <v>-0.61</v>
      </c>
      <c r="G223" s="19">
        <v>-0.05</v>
      </c>
      <c r="H223" s="19">
        <v>-0.56000000000000005</v>
      </c>
      <c r="I223" s="19">
        <v>-1.1599999999999999</v>
      </c>
      <c r="J223" s="20">
        <f t="shared" si="120"/>
        <v>-0.47249999999999992</v>
      </c>
      <c r="K223" s="20">
        <f t="shared" si="121"/>
        <v>0.14017527293662443</v>
      </c>
      <c r="L223" s="19">
        <v>-0.35</v>
      </c>
      <c r="M223" s="19">
        <v>0.83</v>
      </c>
      <c r="N223" s="19">
        <v>0.49</v>
      </c>
      <c r="O223" s="19">
        <v>0.05</v>
      </c>
      <c r="P223" s="19">
        <v>-0.13</v>
      </c>
      <c r="Q223" s="19">
        <v>0.65</v>
      </c>
      <c r="R223" s="19">
        <v>-0.77</v>
      </c>
      <c r="S223" s="19">
        <v>0.04</v>
      </c>
      <c r="T223" s="21">
        <f t="shared" si="122"/>
        <v>0.10125000000000001</v>
      </c>
      <c r="U223" s="21">
        <f t="shared" si="123"/>
        <v>0.18926019032764688</v>
      </c>
      <c r="V223" s="19">
        <v>0.04</v>
      </c>
      <c r="W223" s="19">
        <v>1.1100000000000001</v>
      </c>
      <c r="X223" s="19">
        <v>0</v>
      </c>
      <c r="Y223" s="19">
        <v>-0.02</v>
      </c>
      <c r="Z223" s="19">
        <v>0.19</v>
      </c>
      <c r="AA223" s="19">
        <v>7.0000000000000007E-2</v>
      </c>
      <c r="AB223" s="19">
        <v>-0.2</v>
      </c>
      <c r="AC223" s="19">
        <v>0</v>
      </c>
      <c r="AD223" s="20">
        <f t="shared" si="124"/>
        <v>0.14875000000000002</v>
      </c>
      <c r="AE223" s="20">
        <f t="shared" si="125"/>
        <v>0.1425587284996207</v>
      </c>
      <c r="AF223" s="19">
        <v>0.51</v>
      </c>
      <c r="AG223" s="19">
        <v>0.2</v>
      </c>
      <c r="AH223" s="19">
        <v>0.65</v>
      </c>
      <c r="AI223" s="19">
        <v>0.33</v>
      </c>
      <c r="AJ223" s="19">
        <v>-7.0000000000000007E-2</v>
      </c>
      <c r="AK223" s="19">
        <v>0.27</v>
      </c>
      <c r="AL223" s="19">
        <v>0.08</v>
      </c>
      <c r="AM223" s="19">
        <v>-0.05</v>
      </c>
      <c r="AN223" s="21">
        <f t="shared" si="126"/>
        <v>0.24</v>
      </c>
      <c r="AO223" s="21">
        <f t="shared" si="127"/>
        <v>9.0376197877854669E-2</v>
      </c>
      <c r="AT223" s="11"/>
      <c r="AU223" s="11"/>
    </row>
    <row r="224" spans="1:47" x14ac:dyDescent="0.2">
      <c r="A224" s="13" t="s">
        <v>304</v>
      </c>
      <c r="B224" s="19">
        <v>-0.78</v>
      </c>
      <c r="C224" s="19">
        <v>-0.27</v>
      </c>
      <c r="D224" s="19">
        <v>7.0000000000000007E-2</v>
      </c>
      <c r="E224" s="19">
        <v>-0.37</v>
      </c>
      <c r="F224" s="19">
        <v>-0.56000000000000005</v>
      </c>
      <c r="G224" s="19">
        <v>0.17</v>
      </c>
      <c r="H224" s="19">
        <v>-0.23</v>
      </c>
      <c r="I224" s="19">
        <v>-0.93</v>
      </c>
      <c r="J224" s="20">
        <f t="shared" si="120"/>
        <v>-0.36250000000000004</v>
      </c>
      <c r="K224" s="20">
        <f t="shared" si="121"/>
        <v>0.13576173982385464</v>
      </c>
      <c r="L224" s="19">
        <v>-0.37</v>
      </c>
      <c r="M224" s="19">
        <v>0.7</v>
      </c>
      <c r="N224" s="19">
        <v>0.52</v>
      </c>
      <c r="O224" s="19">
        <v>0.11</v>
      </c>
      <c r="P224" s="19">
        <v>-0.17</v>
      </c>
      <c r="Q224" s="19">
        <v>0.57999999999999996</v>
      </c>
      <c r="R224" s="19">
        <v>-0.56999999999999995</v>
      </c>
      <c r="S224" s="19">
        <v>7.0000000000000007E-2</v>
      </c>
      <c r="T224" s="21">
        <f t="shared" si="122"/>
        <v>0.10874999999999999</v>
      </c>
      <c r="U224" s="21">
        <f t="shared" si="123"/>
        <v>0.16420193904371005</v>
      </c>
      <c r="V224" s="19">
        <v>0.04</v>
      </c>
      <c r="W224" s="19">
        <v>1.32</v>
      </c>
      <c r="X224" s="19">
        <v>0.13</v>
      </c>
      <c r="Y224" s="19">
        <v>0.51</v>
      </c>
      <c r="Z224" s="19">
        <v>0.31</v>
      </c>
      <c r="AA224" s="19">
        <v>0.09</v>
      </c>
      <c r="AB224" s="19">
        <v>-0.33</v>
      </c>
      <c r="AC224" s="19">
        <v>0.47</v>
      </c>
      <c r="AD224" s="20">
        <f t="shared" si="124"/>
        <v>0.3175</v>
      </c>
      <c r="AE224" s="20">
        <f t="shared" si="125"/>
        <v>0.17157620131341891</v>
      </c>
      <c r="AF224" s="19">
        <v>0.43</v>
      </c>
      <c r="AG224" s="19">
        <v>0.28999999999999998</v>
      </c>
      <c r="AH224" s="19">
        <v>0.56000000000000005</v>
      </c>
      <c r="AI224" s="19">
        <v>0.57999999999999996</v>
      </c>
      <c r="AJ224" s="19">
        <v>-0.04</v>
      </c>
      <c r="AK224" s="19">
        <v>0.22</v>
      </c>
      <c r="AL224" s="19">
        <v>-0.02</v>
      </c>
      <c r="AM224" s="19">
        <v>0</v>
      </c>
      <c r="AN224" s="21">
        <f t="shared" si="126"/>
        <v>0.2525</v>
      </c>
      <c r="AO224" s="21">
        <f t="shared" si="127"/>
        <v>9.0568640110297402E-2</v>
      </c>
      <c r="AT224" s="11"/>
      <c r="AU224" s="11"/>
    </row>
    <row r="225" spans="1:47" x14ac:dyDescent="0.2">
      <c r="A225" s="13" t="s">
        <v>305</v>
      </c>
      <c r="B225" s="19">
        <v>-0.93</v>
      </c>
      <c r="C225" s="19">
        <v>0.27</v>
      </c>
      <c r="D225" s="19">
        <v>-0.15</v>
      </c>
      <c r="E225" s="19">
        <v>-0.34</v>
      </c>
      <c r="F225" s="19">
        <v>-0.61</v>
      </c>
      <c r="G225" s="19">
        <v>0.08</v>
      </c>
      <c r="H225" s="19">
        <v>-0.57999999999999996</v>
      </c>
      <c r="I225" s="19">
        <v>-0.93</v>
      </c>
      <c r="J225" s="20">
        <f t="shared" si="120"/>
        <v>-0.39875000000000005</v>
      </c>
      <c r="K225" s="20">
        <f t="shared" si="121"/>
        <v>0.15719002944570895</v>
      </c>
      <c r="L225" s="19">
        <v>-0.12</v>
      </c>
      <c r="M225" s="19">
        <v>0.74</v>
      </c>
      <c r="N225" s="19">
        <v>0.38</v>
      </c>
      <c r="O225" s="19">
        <v>0.16</v>
      </c>
      <c r="P225" s="19">
        <v>-0.22</v>
      </c>
      <c r="Q225" s="19">
        <v>0.6</v>
      </c>
      <c r="R225" s="19">
        <v>-0.64</v>
      </c>
      <c r="S225" s="19">
        <v>0.64</v>
      </c>
      <c r="T225" s="21">
        <f t="shared" si="122"/>
        <v>0.1925</v>
      </c>
      <c r="U225" s="21">
        <f t="shared" si="123"/>
        <v>0.17233428893536287</v>
      </c>
      <c r="V225" s="19">
        <v>0.04</v>
      </c>
      <c r="W225" s="19">
        <v>1.02</v>
      </c>
      <c r="X225" s="19">
        <v>0.6</v>
      </c>
      <c r="Y225" s="19">
        <v>0</v>
      </c>
      <c r="Z225" s="19">
        <v>-0.1</v>
      </c>
      <c r="AA225" s="19">
        <v>0.08</v>
      </c>
      <c r="AB225" s="19">
        <v>7.0000000000000007E-2</v>
      </c>
      <c r="AC225" s="19">
        <v>0.71</v>
      </c>
      <c r="AD225" s="20">
        <f t="shared" si="124"/>
        <v>0.30249999999999999</v>
      </c>
      <c r="AE225" s="20">
        <f t="shared" si="125"/>
        <v>0.14610111469213954</v>
      </c>
      <c r="AF225" s="19">
        <v>0.47</v>
      </c>
      <c r="AG225" s="19">
        <v>0.37</v>
      </c>
      <c r="AH225" s="19">
        <v>0.5</v>
      </c>
      <c r="AI225" s="19">
        <v>0.73</v>
      </c>
      <c r="AJ225" s="19">
        <v>0.33</v>
      </c>
      <c r="AK225" s="19">
        <v>0.27</v>
      </c>
      <c r="AL225" s="19">
        <v>0.01</v>
      </c>
      <c r="AM225" s="19">
        <v>-0.09</v>
      </c>
      <c r="AN225" s="21">
        <f t="shared" si="126"/>
        <v>0.32374999999999998</v>
      </c>
      <c r="AO225" s="21">
        <f t="shared" si="127"/>
        <v>9.3749999999999986E-2</v>
      </c>
      <c r="AT225" s="11"/>
      <c r="AU225" s="11"/>
    </row>
    <row r="226" spans="1:47" x14ac:dyDescent="0.2">
      <c r="A226" s="13" t="s">
        <v>306</v>
      </c>
      <c r="B226" s="19">
        <v>-0.83</v>
      </c>
      <c r="C226" s="19">
        <v>-0.75</v>
      </c>
      <c r="D226" s="19">
        <v>-0.1</v>
      </c>
      <c r="E226" s="19">
        <v>-0.48</v>
      </c>
      <c r="F226" s="19">
        <v>-0.64</v>
      </c>
      <c r="G226" s="19">
        <v>-0.66</v>
      </c>
      <c r="H226" s="19">
        <v>-0.8</v>
      </c>
      <c r="I226" s="19">
        <v>-0.99</v>
      </c>
      <c r="J226" s="20">
        <f t="shared" si="120"/>
        <v>-0.65625000000000011</v>
      </c>
      <c r="K226" s="20">
        <f t="shared" si="121"/>
        <v>9.5598444024994317E-2</v>
      </c>
      <c r="L226" s="19">
        <v>-0.21</v>
      </c>
      <c r="M226" s="19">
        <v>0.67</v>
      </c>
      <c r="N226" s="19">
        <v>0.46</v>
      </c>
      <c r="O226" s="19">
        <v>0.05</v>
      </c>
      <c r="P226" s="19">
        <v>-0.06</v>
      </c>
      <c r="Q226" s="19">
        <v>0.62</v>
      </c>
      <c r="R226" s="19">
        <v>-0.69</v>
      </c>
      <c r="S226" s="19">
        <v>-0.15</v>
      </c>
      <c r="T226" s="21">
        <f t="shared" si="122"/>
        <v>8.6250000000000035E-2</v>
      </c>
      <c r="U226" s="21">
        <f t="shared" si="123"/>
        <v>0.16551799103765988</v>
      </c>
      <c r="V226" s="19">
        <v>0.17</v>
      </c>
      <c r="W226" s="19">
        <v>0.97</v>
      </c>
      <c r="X226" s="19">
        <v>-0.2</v>
      </c>
      <c r="Y226" s="19">
        <v>-0.08</v>
      </c>
      <c r="Z226" s="19">
        <v>0.11</v>
      </c>
      <c r="AA226" s="19">
        <v>7.0000000000000007E-2</v>
      </c>
      <c r="AB226" s="19">
        <v>-0.1</v>
      </c>
      <c r="AC226" s="19">
        <v>-0.04</v>
      </c>
      <c r="AD226" s="20">
        <f t="shared" si="124"/>
        <v>0.1125</v>
      </c>
      <c r="AE226" s="20">
        <f t="shared" si="125"/>
        <v>0.12980411065469821</v>
      </c>
      <c r="AF226" s="19">
        <v>0.44</v>
      </c>
      <c r="AG226" s="19">
        <v>0.28000000000000003</v>
      </c>
      <c r="AH226" s="19">
        <v>0.73</v>
      </c>
      <c r="AI226" s="19">
        <v>1.02</v>
      </c>
      <c r="AJ226" s="19">
        <v>-0.14000000000000001</v>
      </c>
      <c r="AK226" s="19">
        <v>0.28000000000000003</v>
      </c>
      <c r="AL226" s="19">
        <v>0.02</v>
      </c>
      <c r="AM226" s="19">
        <v>0.03</v>
      </c>
      <c r="AN226" s="21">
        <f t="shared" si="126"/>
        <v>0.33249999999999991</v>
      </c>
      <c r="AO226" s="21">
        <f t="shared" si="127"/>
        <v>0.13759087905817013</v>
      </c>
      <c r="AT226" s="11"/>
      <c r="AU226" s="11"/>
    </row>
    <row r="227" spans="1:47" x14ac:dyDescent="0.2">
      <c r="A227" s="13" t="s">
        <v>307</v>
      </c>
      <c r="B227" s="19">
        <v>-0.74</v>
      </c>
      <c r="C227" s="19">
        <v>-0.63</v>
      </c>
      <c r="D227" s="19">
        <v>-0.27</v>
      </c>
      <c r="E227" s="19">
        <v>-0.41</v>
      </c>
      <c r="F227" s="19">
        <v>-0.68</v>
      </c>
      <c r="G227" s="19">
        <v>-0.8</v>
      </c>
      <c r="H227" s="19">
        <v>-0.77</v>
      </c>
      <c r="I227" s="19">
        <v>-0.83</v>
      </c>
      <c r="J227" s="20">
        <f t="shared" si="120"/>
        <v>-0.6412500000000001</v>
      </c>
      <c r="K227" s="20">
        <f t="shared" si="121"/>
        <v>7.0721725799078122E-2</v>
      </c>
      <c r="L227" s="19">
        <v>-0.02</v>
      </c>
      <c r="M227" s="19">
        <v>0.66</v>
      </c>
      <c r="N227" s="19">
        <v>0.46</v>
      </c>
      <c r="O227" s="19">
        <v>0.13</v>
      </c>
      <c r="P227" s="19">
        <v>-0.08</v>
      </c>
      <c r="Q227" s="19">
        <v>0.64</v>
      </c>
      <c r="R227" s="19">
        <v>-0.69</v>
      </c>
      <c r="S227" s="19">
        <v>0.25</v>
      </c>
      <c r="T227" s="21">
        <f t="shared" si="122"/>
        <v>0.16875000000000001</v>
      </c>
      <c r="U227" s="21">
        <f t="shared" si="123"/>
        <v>0.15762112689248589</v>
      </c>
      <c r="V227" s="19">
        <v>0.18</v>
      </c>
      <c r="W227" s="19">
        <v>1.1399999999999999</v>
      </c>
      <c r="X227" s="19">
        <v>-0.08</v>
      </c>
      <c r="Y227" s="19">
        <v>0.05</v>
      </c>
      <c r="Z227" s="19">
        <v>0.05</v>
      </c>
      <c r="AA227" s="19">
        <v>-0.2</v>
      </c>
      <c r="AB227" s="19">
        <v>0.01</v>
      </c>
      <c r="AC227" s="19">
        <v>0.14000000000000001</v>
      </c>
      <c r="AD227" s="20">
        <f t="shared" si="124"/>
        <v>0.16125</v>
      </c>
      <c r="AE227" s="20">
        <f t="shared" si="125"/>
        <v>0.14608507183927355</v>
      </c>
      <c r="AF227" s="19">
        <v>0.45</v>
      </c>
      <c r="AG227" s="19">
        <v>0.26</v>
      </c>
      <c r="AH227" s="19">
        <v>0.47</v>
      </c>
      <c r="AI227" s="19">
        <v>0.74</v>
      </c>
      <c r="AJ227" s="19">
        <v>-0.09</v>
      </c>
      <c r="AK227" s="19">
        <v>0.3</v>
      </c>
      <c r="AL227" s="19">
        <v>0.12</v>
      </c>
      <c r="AM227" s="19">
        <v>-0.08</v>
      </c>
      <c r="AN227" s="21">
        <f t="shared" si="126"/>
        <v>0.27124999999999999</v>
      </c>
      <c r="AO227" s="21">
        <f t="shared" si="127"/>
        <v>0.1007904031004086</v>
      </c>
      <c r="AT227" s="11"/>
      <c r="AU227" s="11"/>
    </row>
    <row r="228" spans="1:47" x14ac:dyDescent="0.2">
      <c r="B228" s="22"/>
      <c r="C228" s="22"/>
      <c r="D228" s="22"/>
      <c r="E228" s="22"/>
      <c r="F228" s="22"/>
      <c r="G228" s="22"/>
      <c r="H228" s="22"/>
      <c r="I228" s="22"/>
      <c r="J228" s="22"/>
      <c r="K228" s="22"/>
      <c r="L228" s="20"/>
      <c r="M228" s="20"/>
      <c r="N228" s="22"/>
      <c r="O228" s="22"/>
      <c r="P228" s="22"/>
      <c r="Q228" s="22"/>
      <c r="R228" s="22"/>
      <c r="S228" s="22"/>
      <c r="T228" s="22"/>
      <c r="U228" s="22"/>
      <c r="V228" s="22"/>
      <c r="W228" s="22"/>
      <c r="X228" s="21"/>
      <c r="Y228" s="21"/>
      <c r="Z228" s="22"/>
      <c r="AA228" s="22"/>
      <c r="AB228" s="22"/>
      <c r="AC228" s="22"/>
      <c r="AD228" s="22"/>
      <c r="AE228" s="22"/>
      <c r="AF228" s="22"/>
      <c r="AG228" s="22"/>
      <c r="AH228" s="22"/>
      <c r="AI228" s="22"/>
      <c r="AJ228" s="20"/>
      <c r="AK228" s="20"/>
      <c r="AL228" s="22"/>
      <c r="AM228" s="22"/>
      <c r="AN228" s="22"/>
      <c r="AO228" s="22"/>
      <c r="AT228" s="11"/>
      <c r="AU228" s="11"/>
    </row>
    <row r="229" spans="1:47" x14ac:dyDescent="0.2">
      <c r="A229" s="12" t="s">
        <v>320</v>
      </c>
      <c r="B229" s="249" t="s">
        <v>282</v>
      </c>
      <c r="C229" s="249"/>
      <c r="D229" s="249"/>
      <c r="E229" s="249"/>
      <c r="F229" s="249"/>
      <c r="G229" s="249"/>
      <c r="H229" s="249"/>
      <c r="I229" s="249"/>
      <c r="J229" s="249"/>
      <c r="K229" s="249"/>
      <c r="L229" s="249" t="s">
        <v>310</v>
      </c>
      <c r="M229" s="249"/>
      <c r="N229" s="249"/>
      <c r="O229" s="249"/>
      <c r="P229" s="249"/>
      <c r="Q229" s="249"/>
      <c r="R229" s="249"/>
      <c r="S229" s="249"/>
      <c r="T229" s="249"/>
      <c r="U229" s="249"/>
      <c r="V229" s="249" t="s">
        <v>283</v>
      </c>
      <c r="W229" s="249"/>
      <c r="X229" s="249"/>
      <c r="Y229" s="249"/>
      <c r="Z229" s="249"/>
      <c r="AA229" s="249"/>
      <c r="AB229" s="249"/>
      <c r="AC229" s="249"/>
      <c r="AD229" s="249"/>
      <c r="AE229" s="249"/>
      <c r="AF229" s="249" t="s">
        <v>311</v>
      </c>
      <c r="AG229" s="249"/>
      <c r="AH229" s="249"/>
      <c r="AI229" s="249"/>
      <c r="AJ229" s="249"/>
      <c r="AK229" s="249"/>
      <c r="AL229" s="249"/>
      <c r="AM229" s="249"/>
      <c r="AN229" s="249"/>
      <c r="AO229" s="249"/>
      <c r="AT229" s="11"/>
      <c r="AU229" s="11"/>
    </row>
    <row r="230" spans="1:47" x14ac:dyDescent="0.2">
      <c r="A230" s="13" t="s">
        <v>284</v>
      </c>
      <c r="B230" s="14">
        <v>17</v>
      </c>
      <c r="C230" s="14">
        <v>18</v>
      </c>
      <c r="D230" s="14">
        <v>19</v>
      </c>
      <c r="E230" s="14">
        <v>20</v>
      </c>
      <c r="F230" s="14">
        <v>21</v>
      </c>
      <c r="G230" s="14">
        <v>22</v>
      </c>
      <c r="H230" s="15">
        <v>23</v>
      </c>
      <c r="I230" s="15">
        <v>24</v>
      </c>
      <c r="J230" s="16" t="s">
        <v>308</v>
      </c>
      <c r="K230" s="16" t="s">
        <v>309</v>
      </c>
      <c r="L230" s="15">
        <v>25</v>
      </c>
      <c r="M230" s="14">
        <v>26</v>
      </c>
      <c r="N230" s="14">
        <v>27</v>
      </c>
      <c r="O230" s="14">
        <v>28</v>
      </c>
      <c r="P230" s="14">
        <v>29</v>
      </c>
      <c r="Q230" s="14">
        <v>30</v>
      </c>
      <c r="R230" s="14">
        <v>31</v>
      </c>
      <c r="S230" s="14">
        <v>32</v>
      </c>
      <c r="T230" s="17" t="s">
        <v>308</v>
      </c>
      <c r="U230" s="17" t="s">
        <v>309</v>
      </c>
      <c r="V230" s="14">
        <v>33</v>
      </c>
      <c r="W230" s="14">
        <v>34</v>
      </c>
      <c r="X230" s="14">
        <v>35</v>
      </c>
      <c r="Y230" s="14">
        <v>36</v>
      </c>
      <c r="Z230" s="14">
        <v>37</v>
      </c>
      <c r="AA230" s="14">
        <v>38</v>
      </c>
      <c r="AB230" s="14">
        <v>39</v>
      </c>
      <c r="AC230" s="14">
        <v>40</v>
      </c>
      <c r="AD230" s="16" t="s">
        <v>308</v>
      </c>
      <c r="AE230" s="16" t="s">
        <v>309</v>
      </c>
      <c r="AF230" s="14">
        <v>41</v>
      </c>
      <c r="AG230" s="14">
        <v>42</v>
      </c>
      <c r="AH230" s="14">
        <v>43</v>
      </c>
      <c r="AI230" s="14">
        <v>44</v>
      </c>
      <c r="AJ230" s="14">
        <v>45</v>
      </c>
      <c r="AK230" s="14">
        <v>46</v>
      </c>
      <c r="AL230" s="14">
        <v>47</v>
      </c>
      <c r="AM230" s="14">
        <v>48</v>
      </c>
      <c r="AN230" s="17" t="s">
        <v>308</v>
      </c>
      <c r="AO230" s="17" t="s">
        <v>309</v>
      </c>
    </row>
    <row r="231" spans="1:47" x14ac:dyDescent="0.2">
      <c r="A231" s="13" t="s">
        <v>286</v>
      </c>
      <c r="B231" s="19">
        <v>-1.95</v>
      </c>
      <c r="C231" s="19">
        <v>0.37</v>
      </c>
      <c r="D231" s="19">
        <v>-1.23</v>
      </c>
      <c r="E231" s="19">
        <v>-0.94</v>
      </c>
      <c r="F231" s="19">
        <v>-1.24</v>
      </c>
      <c r="G231" s="19">
        <v>-0.01</v>
      </c>
      <c r="H231" s="19">
        <v>-0.79</v>
      </c>
      <c r="I231" s="19">
        <v>-0.93</v>
      </c>
      <c r="J231" s="20">
        <f>AVERAGE(B231:I231)</f>
        <v>-0.84</v>
      </c>
      <c r="K231" s="20">
        <f>STDEV(B231:I231)/SQRT(COUNT(B231:I231))</f>
        <v>0.25766118394955362</v>
      </c>
      <c r="L231" s="19">
        <v>0.4</v>
      </c>
      <c r="M231" s="19">
        <v>-0.45</v>
      </c>
      <c r="N231" s="19">
        <v>-0.46</v>
      </c>
      <c r="O231" s="19">
        <v>-0.67</v>
      </c>
      <c r="P231" s="19">
        <v>-0.94</v>
      </c>
      <c r="Q231" s="19">
        <v>-0.3</v>
      </c>
      <c r="R231" s="19">
        <v>-0.55000000000000004</v>
      </c>
      <c r="S231" s="19">
        <v>-0.11</v>
      </c>
      <c r="T231" s="21">
        <f>AVERAGE(L231:S231)</f>
        <v>-0.38499999999999995</v>
      </c>
      <c r="U231" s="21">
        <f>STDEV(L231:S231)/SQRT(COUNT(L231:S231))</f>
        <v>0.14176187277060281</v>
      </c>
      <c r="V231" s="19">
        <v>-0.48</v>
      </c>
      <c r="W231" s="19">
        <v>0.77</v>
      </c>
      <c r="X231" s="19">
        <v>0.17</v>
      </c>
      <c r="Y231" s="19">
        <v>-0.22</v>
      </c>
      <c r="Z231" s="19">
        <v>-0.22</v>
      </c>
      <c r="AA231" s="19">
        <v>1.18</v>
      </c>
      <c r="AB231" s="19">
        <v>0.05</v>
      </c>
      <c r="AC231" s="19">
        <v>-7.0000000000000007E-2</v>
      </c>
      <c r="AD231" s="20">
        <f>AVERAGE(V231:AC231)</f>
        <v>0.14749999999999999</v>
      </c>
      <c r="AE231" s="20">
        <f>STDEV(V231:AC231)/SQRT(COUNT(V231:AC231))</f>
        <v>0.19706552572322591</v>
      </c>
      <c r="AF231" s="19">
        <v>-0.22</v>
      </c>
      <c r="AG231" s="19">
        <v>-0.2</v>
      </c>
      <c r="AH231" s="19">
        <v>-0.21</v>
      </c>
      <c r="AI231" s="19">
        <v>0.48</v>
      </c>
      <c r="AJ231" s="19">
        <v>0.24</v>
      </c>
      <c r="AK231" s="19">
        <v>0.73</v>
      </c>
      <c r="AL231" s="19">
        <v>-0.15</v>
      </c>
      <c r="AM231" s="19">
        <v>0.54</v>
      </c>
      <c r="AN231" s="21">
        <f>AVERAGE(AF231:AM231)</f>
        <v>0.15125</v>
      </c>
      <c r="AO231" s="21">
        <f>STDEV(AF231:AM231)/SQRT(COUNT(AF231:AM231))</f>
        <v>0.13916123100305527</v>
      </c>
      <c r="AT231" s="11"/>
      <c r="AU231" s="11"/>
    </row>
    <row r="232" spans="1:47" x14ac:dyDescent="0.2">
      <c r="A232" s="13" t="s">
        <v>287</v>
      </c>
      <c r="B232" s="19">
        <v>-1.54</v>
      </c>
      <c r="C232" s="19">
        <v>0.67</v>
      </c>
      <c r="D232" s="19">
        <v>-0.79</v>
      </c>
      <c r="E232" s="19">
        <v>-0.76</v>
      </c>
      <c r="F232" s="19">
        <v>-1.01</v>
      </c>
      <c r="G232" s="19">
        <v>0.4</v>
      </c>
      <c r="H232" s="19">
        <v>-0.51</v>
      </c>
      <c r="I232" s="19">
        <v>-0.69</v>
      </c>
      <c r="J232" s="20">
        <f t="shared" ref="J232:J242" si="128">AVERAGE(B232:I232)</f>
        <v>-0.52875000000000005</v>
      </c>
      <c r="K232" s="20">
        <f t="shared" ref="K232:K242" si="129">STDEV(B232:I232)/SQRT(COUNT(B232:I232))</f>
        <v>0.25710918678369199</v>
      </c>
      <c r="L232" s="19">
        <v>-7.0000000000000007E-2</v>
      </c>
      <c r="M232" s="19">
        <v>-0.3</v>
      </c>
      <c r="N232" s="19">
        <v>-0.38</v>
      </c>
      <c r="O232" s="19">
        <v>-0.25</v>
      </c>
      <c r="P232" s="19">
        <v>-0.75</v>
      </c>
      <c r="Q232" s="19">
        <v>0.02</v>
      </c>
      <c r="R232" s="19">
        <v>-0.48</v>
      </c>
      <c r="S232" s="19">
        <v>0.38</v>
      </c>
      <c r="T232" s="21">
        <f t="shared" ref="T232:T242" si="130">AVERAGE(L232:S232)</f>
        <v>-0.22875000000000001</v>
      </c>
      <c r="U232" s="21">
        <f t="shared" ref="U232:U242" si="131">STDEV(L232:S232)/SQRT(COUNT(L232:S232))</f>
        <v>0.12107314052729802</v>
      </c>
      <c r="V232" s="19">
        <v>-0.6</v>
      </c>
      <c r="W232" s="19">
        <v>0.84</v>
      </c>
      <c r="X232" s="19">
        <v>0.41</v>
      </c>
      <c r="Y232" s="19">
        <v>0.01</v>
      </c>
      <c r="Z232" s="19">
        <v>-0.3</v>
      </c>
      <c r="AA232" s="19">
        <v>1.19</v>
      </c>
      <c r="AB232" s="19">
        <v>0.18</v>
      </c>
      <c r="AC232" s="19">
        <v>-0.05</v>
      </c>
      <c r="AD232" s="20">
        <f t="shared" ref="AD232:AD242" si="132">AVERAGE(V232:AC232)</f>
        <v>0.20999999999999996</v>
      </c>
      <c r="AE232" s="20">
        <f t="shared" ref="AE232:AE242" si="133">STDEV(V232:AC232)/SQRT(COUNT(V232:AC232))</f>
        <v>0.20796634343085421</v>
      </c>
      <c r="AF232" s="19">
        <v>-0.28999999999999998</v>
      </c>
      <c r="AG232" s="19">
        <v>-0.36</v>
      </c>
      <c r="AH232" s="19">
        <v>-0.19</v>
      </c>
      <c r="AI232" s="19">
        <v>0.34</v>
      </c>
      <c r="AJ232" s="19">
        <v>-0.03</v>
      </c>
      <c r="AK232" s="19">
        <v>0.66</v>
      </c>
      <c r="AL232" s="19">
        <v>-0.21</v>
      </c>
      <c r="AM232" s="19">
        <v>0.84</v>
      </c>
      <c r="AN232" s="21">
        <f t="shared" ref="AN232:AN242" si="134">AVERAGE(AF232:AM232)</f>
        <v>9.5000000000000029E-2</v>
      </c>
      <c r="AO232" s="21">
        <f t="shared" ref="AO232:AO242" si="135">STDEV(AF232:AM232)/SQRT(COUNT(AF232:AM232))</f>
        <v>0.16253571036192982</v>
      </c>
      <c r="AT232" s="11"/>
      <c r="AU232" s="11"/>
    </row>
    <row r="233" spans="1:47" x14ac:dyDescent="0.2">
      <c r="A233" s="13" t="s">
        <v>288</v>
      </c>
      <c r="B233" s="19">
        <v>-1.34</v>
      </c>
      <c r="C233" s="19">
        <v>0.77</v>
      </c>
      <c r="D233" s="19">
        <v>-0.75</v>
      </c>
      <c r="E233" s="19">
        <v>-0.64</v>
      </c>
      <c r="F233" s="19">
        <v>-0.68</v>
      </c>
      <c r="G233" s="19">
        <v>0.46</v>
      </c>
      <c r="H233" s="19">
        <v>-0.41</v>
      </c>
      <c r="I233" s="19">
        <v>-0.69</v>
      </c>
      <c r="J233" s="20">
        <f t="shared" si="128"/>
        <v>-0.41000000000000003</v>
      </c>
      <c r="K233" s="20">
        <f t="shared" si="129"/>
        <v>0.2439994145192039</v>
      </c>
      <c r="L233" s="19">
        <v>0.09</v>
      </c>
      <c r="M233" s="19">
        <v>-0.06</v>
      </c>
      <c r="N233" s="19">
        <v>-0.28999999999999998</v>
      </c>
      <c r="O233" s="19">
        <v>0.12</v>
      </c>
      <c r="P233" s="19">
        <v>-0.6</v>
      </c>
      <c r="Q233" s="19">
        <v>0</v>
      </c>
      <c r="R233" s="19">
        <v>-0.4</v>
      </c>
      <c r="S233" s="19">
        <v>0.43</v>
      </c>
      <c r="T233" s="21">
        <f t="shared" si="130"/>
        <v>-8.8750000000000023E-2</v>
      </c>
      <c r="U233" s="21">
        <f t="shared" si="131"/>
        <v>0.11588845468195451</v>
      </c>
      <c r="V233" s="19">
        <v>-0.57999999999999996</v>
      </c>
      <c r="W233" s="19">
        <v>0.66</v>
      </c>
      <c r="X233" s="19">
        <v>0</v>
      </c>
      <c r="Y233" s="19">
        <v>0</v>
      </c>
      <c r="Z233" s="19">
        <v>-0.4</v>
      </c>
      <c r="AA233" s="19">
        <v>1.21</v>
      </c>
      <c r="AB233" s="19">
        <v>0.21</v>
      </c>
      <c r="AC233" s="19">
        <v>0.12</v>
      </c>
      <c r="AD233" s="20">
        <f t="shared" si="132"/>
        <v>0.15250000000000002</v>
      </c>
      <c r="AE233" s="20">
        <f t="shared" si="133"/>
        <v>0.20127051803125917</v>
      </c>
      <c r="AF233" s="19">
        <v>-0.45</v>
      </c>
      <c r="AG233" s="19">
        <v>-0.62</v>
      </c>
      <c r="AH233" s="19">
        <v>-0.33</v>
      </c>
      <c r="AI233" s="19">
        <v>0.19</v>
      </c>
      <c r="AJ233" s="19">
        <v>0.03</v>
      </c>
      <c r="AK233" s="19">
        <v>0.49</v>
      </c>
      <c r="AL233" s="19">
        <v>-0.19</v>
      </c>
      <c r="AM233" s="19">
        <v>0.69</v>
      </c>
      <c r="AN233" s="21">
        <f t="shared" si="134"/>
        <v>-2.3750000000000021E-2</v>
      </c>
      <c r="AO233" s="21">
        <f t="shared" si="135"/>
        <v>0.16260093019414124</v>
      </c>
      <c r="AT233" s="11"/>
      <c r="AU233" s="11"/>
    </row>
    <row r="234" spans="1:47" x14ac:dyDescent="0.2">
      <c r="A234" s="13" t="s">
        <v>289</v>
      </c>
      <c r="B234" s="19">
        <v>-1.47</v>
      </c>
      <c r="C234" s="19">
        <v>0.69</v>
      </c>
      <c r="D234" s="19">
        <v>-0.81</v>
      </c>
      <c r="E234" s="19">
        <v>-0.99</v>
      </c>
      <c r="F234" s="19">
        <v>-1.07</v>
      </c>
      <c r="G234" s="19">
        <v>0.46</v>
      </c>
      <c r="H234" s="19">
        <v>-0.18</v>
      </c>
      <c r="I234" s="19">
        <v>-0.6</v>
      </c>
      <c r="J234" s="20">
        <f t="shared" si="128"/>
        <v>-0.49625000000000008</v>
      </c>
      <c r="K234" s="20">
        <f t="shared" si="129"/>
        <v>0.2689924155861223</v>
      </c>
      <c r="L234" s="19">
        <v>0.19</v>
      </c>
      <c r="M234" s="19">
        <v>-0.05</v>
      </c>
      <c r="N234" s="19">
        <v>-0.28999999999999998</v>
      </c>
      <c r="O234" s="19">
        <v>-0.12</v>
      </c>
      <c r="P234" s="19">
        <v>-0.73</v>
      </c>
      <c r="Q234" s="19">
        <v>0</v>
      </c>
      <c r="R234" s="19">
        <v>-0.46</v>
      </c>
      <c r="S234" s="19">
        <v>0.37</v>
      </c>
      <c r="T234" s="21">
        <f t="shared" si="130"/>
        <v>-0.13624999999999998</v>
      </c>
      <c r="U234" s="21">
        <f t="shared" si="131"/>
        <v>0.12464145005345763</v>
      </c>
      <c r="V234" s="19">
        <v>-0.55000000000000004</v>
      </c>
      <c r="W234" s="19">
        <v>0.88</v>
      </c>
      <c r="X234" s="19">
        <v>0.16</v>
      </c>
      <c r="Y234" s="19">
        <v>0.24</v>
      </c>
      <c r="Z234" s="19">
        <v>-0.26</v>
      </c>
      <c r="AA234" s="19">
        <v>1.19</v>
      </c>
      <c r="AB234" s="19">
        <v>0.22</v>
      </c>
      <c r="AC234" s="19">
        <v>0.27</v>
      </c>
      <c r="AD234" s="20">
        <f t="shared" si="132"/>
        <v>0.26874999999999999</v>
      </c>
      <c r="AE234" s="20">
        <f t="shared" si="133"/>
        <v>0.19763275375590672</v>
      </c>
      <c r="AF234" s="19">
        <v>-0.25</v>
      </c>
      <c r="AG234" s="19">
        <v>-0.37</v>
      </c>
      <c r="AH234" s="19">
        <v>-0.08</v>
      </c>
      <c r="AI234" s="19">
        <v>0.34</v>
      </c>
      <c r="AJ234" s="19">
        <v>0</v>
      </c>
      <c r="AK234" s="19">
        <v>0.17</v>
      </c>
      <c r="AL234" s="19">
        <v>-0.23</v>
      </c>
      <c r="AM234" s="19">
        <v>0.36</v>
      </c>
      <c r="AN234" s="21">
        <f t="shared" si="134"/>
        <v>-7.4999999999999928E-3</v>
      </c>
      <c r="AO234" s="21">
        <f t="shared" si="135"/>
        <v>9.7499999999999976E-2</v>
      </c>
      <c r="AT234" s="11"/>
      <c r="AU234" s="11"/>
    </row>
    <row r="235" spans="1:47" x14ac:dyDescent="0.2">
      <c r="A235" s="13" t="s">
        <v>290</v>
      </c>
      <c r="B235" s="19">
        <v>-1.43</v>
      </c>
      <c r="C235" s="19">
        <v>0.74</v>
      </c>
      <c r="D235" s="19">
        <v>-0.96</v>
      </c>
      <c r="E235" s="19">
        <v>-0.98</v>
      </c>
      <c r="F235" s="19">
        <v>-1.31</v>
      </c>
      <c r="G235" s="19">
        <v>0.38</v>
      </c>
      <c r="H235" s="19">
        <v>-0.14000000000000001</v>
      </c>
      <c r="I235" s="19">
        <v>-0.46</v>
      </c>
      <c r="J235" s="20">
        <f t="shared" si="128"/>
        <v>-0.52</v>
      </c>
      <c r="K235" s="20">
        <f t="shared" si="129"/>
        <v>0.28040149785619894</v>
      </c>
      <c r="L235" s="19">
        <v>0.06</v>
      </c>
      <c r="M235" s="19">
        <v>-0.14000000000000001</v>
      </c>
      <c r="N235" s="19">
        <v>-0.36</v>
      </c>
      <c r="O235" s="19">
        <v>-0.17</v>
      </c>
      <c r="P235" s="19">
        <v>-0.7</v>
      </c>
      <c r="Q235" s="19">
        <v>-0.01</v>
      </c>
      <c r="R235" s="19">
        <v>-0.38</v>
      </c>
      <c r="S235" s="19">
        <v>0.36</v>
      </c>
      <c r="T235" s="21">
        <f t="shared" si="130"/>
        <v>-0.16750000000000004</v>
      </c>
      <c r="U235" s="21">
        <f t="shared" si="131"/>
        <v>0.11349559462816165</v>
      </c>
      <c r="V235" s="19">
        <v>-0.47</v>
      </c>
      <c r="W235" s="19">
        <v>0.91</v>
      </c>
      <c r="X235" s="19">
        <v>0.5</v>
      </c>
      <c r="Y235" s="19">
        <v>0.42</v>
      </c>
      <c r="Z235" s="19">
        <v>-0.16</v>
      </c>
      <c r="AA235" s="19">
        <v>1.27</v>
      </c>
      <c r="AB235" s="19">
        <v>0.5</v>
      </c>
      <c r="AC235" s="19">
        <v>0.72</v>
      </c>
      <c r="AD235" s="20">
        <f t="shared" si="132"/>
        <v>0.46125000000000005</v>
      </c>
      <c r="AE235" s="20">
        <f t="shared" si="133"/>
        <v>0.19731625720437443</v>
      </c>
      <c r="AF235" s="19">
        <v>-0.24</v>
      </c>
      <c r="AG235" s="19">
        <v>-0.3</v>
      </c>
      <c r="AH235" s="19">
        <v>-0.05</v>
      </c>
      <c r="AI235" s="19">
        <v>0.26</v>
      </c>
      <c r="AJ235" s="19">
        <v>0.15</v>
      </c>
      <c r="AK235" s="19">
        <v>0.52</v>
      </c>
      <c r="AL235" s="19">
        <v>-0.1</v>
      </c>
      <c r="AM235" s="19">
        <v>0.47</v>
      </c>
      <c r="AN235" s="21">
        <f t="shared" si="134"/>
        <v>8.8749999999999996E-2</v>
      </c>
      <c r="AO235" s="21">
        <f t="shared" si="135"/>
        <v>0.11007201376501528</v>
      </c>
      <c r="AT235" s="11"/>
      <c r="AU235" s="11"/>
    </row>
    <row r="236" spans="1:47" x14ac:dyDescent="0.2">
      <c r="A236" s="13" t="s">
        <v>291</v>
      </c>
      <c r="B236" s="19">
        <v>-1.4</v>
      </c>
      <c r="C236" s="19">
        <v>0.82</v>
      </c>
      <c r="D236" s="19">
        <v>-1.06</v>
      </c>
      <c r="E236" s="19">
        <v>-0.88</v>
      </c>
      <c r="F236" s="19">
        <v>-1.1499999999999999</v>
      </c>
      <c r="G236" s="19">
        <v>0.27</v>
      </c>
      <c r="H236" s="19">
        <v>-0.35</v>
      </c>
      <c r="I236" s="19">
        <v>-0.45</v>
      </c>
      <c r="J236" s="20">
        <f t="shared" si="128"/>
        <v>-0.52500000000000002</v>
      </c>
      <c r="K236" s="20">
        <f t="shared" si="129"/>
        <v>0.26878695759174875</v>
      </c>
      <c r="L236" s="19">
        <v>0</v>
      </c>
      <c r="M236" s="19">
        <v>-0.02</v>
      </c>
      <c r="N236" s="19">
        <v>-0.3</v>
      </c>
      <c r="O236" s="19">
        <v>-0.14000000000000001</v>
      </c>
      <c r="P236" s="19">
        <v>-0.71</v>
      </c>
      <c r="Q236" s="19">
        <v>-0.09</v>
      </c>
      <c r="R236" s="19">
        <v>-0.42</v>
      </c>
      <c r="S236" s="19">
        <v>0.06</v>
      </c>
      <c r="T236" s="21">
        <f t="shared" si="130"/>
        <v>-0.20249999999999999</v>
      </c>
      <c r="U236" s="21">
        <f t="shared" si="131"/>
        <v>9.2016108838150104E-2</v>
      </c>
      <c r="V236" s="19">
        <v>-0.5</v>
      </c>
      <c r="W236" s="19">
        <v>0.77</v>
      </c>
      <c r="X236" s="19">
        <v>-0.2</v>
      </c>
      <c r="Y236" s="19">
        <v>0.31</v>
      </c>
      <c r="Z236" s="19">
        <v>0.1</v>
      </c>
      <c r="AA236" s="19">
        <v>1.25</v>
      </c>
      <c r="AB236" s="19">
        <v>0.47</v>
      </c>
      <c r="AC236" s="19">
        <v>0.73</v>
      </c>
      <c r="AD236" s="20">
        <f t="shared" si="132"/>
        <v>0.36625000000000002</v>
      </c>
      <c r="AE236" s="20">
        <f t="shared" si="133"/>
        <v>0.19965092304176449</v>
      </c>
      <c r="AF236" s="19">
        <v>-0.28999999999999998</v>
      </c>
      <c r="AG236" s="19">
        <v>-0.31</v>
      </c>
      <c r="AH236" s="19">
        <v>-0.08</v>
      </c>
      <c r="AI236" s="19">
        <v>0.34</v>
      </c>
      <c r="AJ236" s="19">
        <v>0.11</v>
      </c>
      <c r="AK236" s="19">
        <v>0.36</v>
      </c>
      <c r="AL236" s="19">
        <v>-0.09</v>
      </c>
      <c r="AM236" s="19">
        <v>0.5</v>
      </c>
      <c r="AN236" s="21">
        <f t="shared" si="134"/>
        <v>6.7500000000000004E-2</v>
      </c>
      <c r="AO236" s="21">
        <f t="shared" si="135"/>
        <v>0.10901752807953144</v>
      </c>
      <c r="AT236" s="11"/>
      <c r="AU236" s="11"/>
    </row>
    <row r="237" spans="1:47" x14ac:dyDescent="0.2">
      <c r="A237" s="13" t="s">
        <v>292</v>
      </c>
      <c r="B237" s="19">
        <v>-1.53</v>
      </c>
      <c r="C237" s="19">
        <v>0.66</v>
      </c>
      <c r="D237" s="19">
        <v>-0.99</v>
      </c>
      <c r="E237" s="19">
        <v>-0.93</v>
      </c>
      <c r="F237" s="19">
        <v>-1.07</v>
      </c>
      <c r="G237" s="19">
        <v>0.44</v>
      </c>
      <c r="H237" s="19">
        <v>-0.26</v>
      </c>
      <c r="I237" s="19">
        <v>-0.36</v>
      </c>
      <c r="J237" s="20">
        <f t="shared" si="128"/>
        <v>-0.50500000000000012</v>
      </c>
      <c r="K237" s="20">
        <f t="shared" si="129"/>
        <v>0.27114176576628163</v>
      </c>
      <c r="L237" s="19">
        <v>-0.01</v>
      </c>
      <c r="M237" s="19">
        <v>0.02</v>
      </c>
      <c r="N237" s="19">
        <v>-0.39</v>
      </c>
      <c r="O237" s="19">
        <v>-0.08</v>
      </c>
      <c r="P237" s="19">
        <v>-0.73</v>
      </c>
      <c r="Q237" s="19">
        <v>0.06</v>
      </c>
      <c r="R237" s="19">
        <v>-0.38</v>
      </c>
      <c r="S237" s="19">
        <v>0.34</v>
      </c>
      <c r="T237" s="21">
        <f t="shared" si="130"/>
        <v>-0.14624999999999996</v>
      </c>
      <c r="U237" s="21">
        <f t="shared" si="131"/>
        <v>0.11835083287775014</v>
      </c>
      <c r="V237" s="19">
        <v>-0.27</v>
      </c>
      <c r="W237" s="19">
        <v>1.05</v>
      </c>
      <c r="X237" s="19">
        <v>0.3</v>
      </c>
      <c r="Y237" s="19">
        <v>0.44</v>
      </c>
      <c r="Z237" s="19">
        <v>0.83</v>
      </c>
      <c r="AA237" s="19">
        <v>1.6</v>
      </c>
      <c r="AB237" s="19">
        <v>0.41</v>
      </c>
      <c r="AC237" s="19">
        <v>0.87</v>
      </c>
      <c r="AD237" s="20">
        <f t="shared" si="132"/>
        <v>0.65375000000000005</v>
      </c>
      <c r="AE237" s="20">
        <f t="shared" si="133"/>
        <v>0.1988263555036332</v>
      </c>
      <c r="AF237" s="19">
        <v>-0.21</v>
      </c>
      <c r="AG237" s="19">
        <v>-0.21</v>
      </c>
      <c r="AH237" s="19">
        <v>0.03</v>
      </c>
      <c r="AI237" s="19">
        <v>0.56999999999999995</v>
      </c>
      <c r="AJ237" s="19">
        <v>0.17</v>
      </c>
      <c r="AK237" s="19">
        <v>0.45</v>
      </c>
      <c r="AL237" s="19">
        <v>-7.0000000000000007E-2</v>
      </c>
      <c r="AM237" s="19">
        <v>0.61</v>
      </c>
      <c r="AN237" s="21">
        <f t="shared" si="134"/>
        <v>0.16749999999999998</v>
      </c>
      <c r="AO237" s="21">
        <f t="shared" si="135"/>
        <v>0.11936962403751274</v>
      </c>
      <c r="AT237" s="11"/>
      <c r="AU237" s="11"/>
    </row>
    <row r="238" spans="1:47" x14ac:dyDescent="0.2">
      <c r="A238" s="13" t="s">
        <v>293</v>
      </c>
      <c r="B238" s="19">
        <v>-1.45</v>
      </c>
      <c r="C238" s="19">
        <v>0.75</v>
      </c>
      <c r="D238" s="19">
        <v>-0.94</v>
      </c>
      <c r="E238" s="19">
        <v>-0.98</v>
      </c>
      <c r="F238" s="19">
        <v>-1.21</v>
      </c>
      <c r="G238" s="19">
        <v>0.44</v>
      </c>
      <c r="H238" s="19">
        <v>-0.35</v>
      </c>
      <c r="I238" s="19">
        <v>-0.37</v>
      </c>
      <c r="J238" s="20">
        <f t="shared" si="128"/>
        <v>-0.51375000000000004</v>
      </c>
      <c r="K238" s="20">
        <f t="shared" si="129"/>
        <v>0.27757198229854335</v>
      </c>
      <c r="L238" s="19">
        <v>-0.12</v>
      </c>
      <c r="M238" s="19">
        <v>-0.03</v>
      </c>
      <c r="N238" s="19">
        <v>-0.42</v>
      </c>
      <c r="O238" s="19">
        <v>-0.18</v>
      </c>
      <c r="P238" s="19">
        <v>-0.72</v>
      </c>
      <c r="Q238" s="19">
        <v>0.03</v>
      </c>
      <c r="R238" s="19">
        <v>-0.44</v>
      </c>
      <c r="S238" s="19">
        <v>0.21</v>
      </c>
      <c r="T238" s="21">
        <f t="shared" si="130"/>
        <v>-0.20874999999999999</v>
      </c>
      <c r="U238" s="21">
        <f t="shared" si="131"/>
        <v>0.10627520709392733</v>
      </c>
      <c r="V238" s="19">
        <v>-0.16</v>
      </c>
      <c r="W238" s="19">
        <v>1.05</v>
      </c>
      <c r="X238" s="19">
        <v>0.35</v>
      </c>
      <c r="Y238" s="19">
        <v>0.2</v>
      </c>
      <c r="Z238" s="19">
        <v>0.27</v>
      </c>
      <c r="AA238" s="19">
        <v>1.73</v>
      </c>
      <c r="AB238" s="19">
        <v>0.19</v>
      </c>
      <c r="AC238" s="19">
        <v>0.96</v>
      </c>
      <c r="AD238" s="20">
        <f t="shared" si="132"/>
        <v>0.57374999999999998</v>
      </c>
      <c r="AE238" s="20">
        <f t="shared" si="133"/>
        <v>0.21878673160996634</v>
      </c>
      <c r="AF238" s="19">
        <v>-0.11</v>
      </c>
      <c r="AG238" s="19">
        <v>-0.13</v>
      </c>
      <c r="AH238" s="19">
        <v>0.11</v>
      </c>
      <c r="AI238" s="19">
        <v>0.54</v>
      </c>
      <c r="AJ238" s="19">
        <v>0.27</v>
      </c>
      <c r="AK238" s="19">
        <v>0.61</v>
      </c>
      <c r="AL238" s="19">
        <v>-0.06</v>
      </c>
      <c r="AM238" s="19">
        <v>0.42</v>
      </c>
      <c r="AN238" s="21">
        <f t="shared" si="134"/>
        <v>0.20624999999999999</v>
      </c>
      <c r="AO238" s="21">
        <f t="shared" si="135"/>
        <v>0.10499893706944984</v>
      </c>
      <c r="AT238" s="11"/>
      <c r="AU238" s="11"/>
    </row>
    <row r="239" spans="1:47" x14ac:dyDescent="0.2">
      <c r="A239" s="13" t="s">
        <v>294</v>
      </c>
      <c r="B239" s="19">
        <v>-1.46</v>
      </c>
      <c r="C239" s="19">
        <v>0.75</v>
      </c>
      <c r="D239" s="19">
        <v>-1.03</v>
      </c>
      <c r="E239" s="19">
        <v>-0.93</v>
      </c>
      <c r="F239" s="19">
        <v>-1.1200000000000001</v>
      </c>
      <c r="G239" s="19">
        <v>0.47</v>
      </c>
      <c r="H239" s="19">
        <v>-0.34</v>
      </c>
      <c r="I239" s="19">
        <v>-0.2</v>
      </c>
      <c r="J239" s="20">
        <f t="shared" si="128"/>
        <v>-0.48250000000000004</v>
      </c>
      <c r="K239" s="20">
        <f t="shared" si="129"/>
        <v>0.27993462246950246</v>
      </c>
      <c r="L239" s="19">
        <v>0</v>
      </c>
      <c r="M239" s="19">
        <v>7.0000000000000007E-2</v>
      </c>
      <c r="N239" s="19">
        <v>-0.38</v>
      </c>
      <c r="O239" s="19">
        <v>-0.14000000000000001</v>
      </c>
      <c r="P239" s="19">
        <v>-0.72</v>
      </c>
      <c r="Q239" s="19">
        <v>0.06</v>
      </c>
      <c r="R239" s="19">
        <v>-0.36</v>
      </c>
      <c r="S239" s="19">
        <v>0.25</v>
      </c>
      <c r="T239" s="21">
        <f t="shared" si="130"/>
        <v>-0.15249999999999997</v>
      </c>
      <c r="U239" s="21">
        <f t="shared" si="131"/>
        <v>0.11155956128582487</v>
      </c>
      <c r="V239" s="19">
        <v>-0.1</v>
      </c>
      <c r="W239" s="19">
        <v>1.04</v>
      </c>
      <c r="X239" s="19">
        <v>0.55000000000000004</v>
      </c>
      <c r="Y239" s="19">
        <v>0.4</v>
      </c>
      <c r="Z239" s="19">
        <v>0.51</v>
      </c>
      <c r="AA239" s="19">
        <v>1.82</v>
      </c>
      <c r="AB239" s="19">
        <v>0.09</v>
      </c>
      <c r="AC239" s="19">
        <v>0.98</v>
      </c>
      <c r="AD239" s="20">
        <f t="shared" si="132"/>
        <v>0.66125000000000012</v>
      </c>
      <c r="AE239" s="20">
        <f t="shared" si="133"/>
        <v>0.21535218248255569</v>
      </c>
      <c r="AF239" s="19">
        <v>-0.2</v>
      </c>
      <c r="AG239" s="19">
        <v>-0.04</v>
      </c>
      <c r="AH239" s="19">
        <v>0.12</v>
      </c>
      <c r="AI239" s="19">
        <v>0.45</v>
      </c>
      <c r="AJ239" s="19">
        <v>0.28999999999999998</v>
      </c>
      <c r="AK239" s="19">
        <v>0.65</v>
      </c>
      <c r="AL239" s="19">
        <v>0.01</v>
      </c>
      <c r="AM239" s="19">
        <v>0.49</v>
      </c>
      <c r="AN239" s="21">
        <f t="shared" si="134"/>
        <v>0.22125</v>
      </c>
      <c r="AO239" s="21">
        <f t="shared" si="135"/>
        <v>0.10468383522370041</v>
      </c>
      <c r="AT239" s="11"/>
      <c r="AU239" s="11"/>
    </row>
    <row r="240" spans="1:47" x14ac:dyDescent="0.2">
      <c r="A240" s="13" t="s">
        <v>285</v>
      </c>
      <c r="B240" s="19">
        <v>-1.57</v>
      </c>
      <c r="C240" s="19">
        <v>0.86</v>
      </c>
      <c r="D240" s="19">
        <v>-1.24</v>
      </c>
      <c r="E240" s="19">
        <v>-0.93</v>
      </c>
      <c r="F240" s="19">
        <v>-1.1000000000000001</v>
      </c>
      <c r="G240" s="19">
        <v>0.43</v>
      </c>
      <c r="H240" s="19">
        <v>-0.32</v>
      </c>
      <c r="I240" s="19">
        <v>-0.14000000000000001</v>
      </c>
      <c r="J240" s="20">
        <f t="shared" si="128"/>
        <v>-0.50124999999999997</v>
      </c>
      <c r="K240" s="20">
        <f t="shared" si="129"/>
        <v>0.3021910317048756</v>
      </c>
      <c r="L240" s="19">
        <v>-0.13</v>
      </c>
      <c r="M240" s="19">
        <v>0.05</v>
      </c>
      <c r="N240" s="19">
        <v>-0.49</v>
      </c>
      <c r="O240" s="19">
        <v>-0.22</v>
      </c>
      <c r="P240" s="19">
        <v>-0.74</v>
      </c>
      <c r="Q240" s="19">
        <v>0.09</v>
      </c>
      <c r="R240" s="19">
        <v>-0.38</v>
      </c>
      <c r="S240" s="19">
        <v>0.32</v>
      </c>
      <c r="T240" s="21">
        <f t="shared" si="130"/>
        <v>-0.18749999999999997</v>
      </c>
      <c r="U240" s="21">
        <f t="shared" si="131"/>
        <v>0.12168093523637957</v>
      </c>
      <c r="V240" s="19">
        <v>-7.0000000000000007E-2</v>
      </c>
      <c r="W240" s="19">
        <v>1.1499999999999999</v>
      </c>
      <c r="X240" s="19">
        <v>0.64</v>
      </c>
      <c r="Y240" s="19">
        <v>-0.11</v>
      </c>
      <c r="Z240" s="19">
        <v>0.27</v>
      </c>
      <c r="AA240" s="19">
        <v>1.61</v>
      </c>
      <c r="AB240" s="19">
        <v>0.44</v>
      </c>
      <c r="AC240" s="19">
        <v>0.97</v>
      </c>
      <c r="AD240" s="20">
        <f t="shared" si="132"/>
        <v>0.61249999999999993</v>
      </c>
      <c r="AE240" s="20">
        <f t="shared" si="133"/>
        <v>0.21328008077910804</v>
      </c>
      <c r="AF240" s="19">
        <v>-0.12</v>
      </c>
      <c r="AG240" s="19">
        <v>-0.04</v>
      </c>
      <c r="AH240" s="19">
        <v>0.13</v>
      </c>
      <c r="AI240" s="19">
        <v>0.59</v>
      </c>
      <c r="AJ240" s="19">
        <v>0.37</v>
      </c>
      <c r="AK240" s="19">
        <v>0.88</v>
      </c>
      <c r="AL240" s="19">
        <v>-0.03</v>
      </c>
      <c r="AM240" s="19">
        <v>0.56999999999999995</v>
      </c>
      <c r="AN240" s="21">
        <f t="shared" si="134"/>
        <v>0.29375000000000001</v>
      </c>
      <c r="AO240" s="21">
        <f t="shared" si="135"/>
        <v>0.12871532126585172</v>
      </c>
      <c r="AT240" s="11"/>
      <c r="AU240" s="11"/>
    </row>
    <row r="241" spans="1:47" x14ac:dyDescent="0.2">
      <c r="A241" s="13" t="s">
        <v>295</v>
      </c>
      <c r="B241" s="19">
        <v>-1.39</v>
      </c>
      <c r="C241" s="19">
        <v>0.7</v>
      </c>
      <c r="D241" s="19">
        <v>-1.19</v>
      </c>
      <c r="E241" s="19">
        <v>-0.93</v>
      </c>
      <c r="F241" s="19">
        <v>-1.1100000000000001</v>
      </c>
      <c r="G241" s="19">
        <v>0.56000000000000005</v>
      </c>
      <c r="H241" s="19">
        <v>-0.31</v>
      </c>
      <c r="I241" s="19">
        <v>-0.22</v>
      </c>
      <c r="J241" s="20">
        <f t="shared" si="128"/>
        <v>-0.48625000000000002</v>
      </c>
      <c r="K241" s="20">
        <f t="shared" si="129"/>
        <v>0.28352965012499132</v>
      </c>
      <c r="L241" s="19">
        <v>0.03</v>
      </c>
      <c r="M241" s="19">
        <v>0.1</v>
      </c>
      <c r="N241" s="19">
        <v>-0.44</v>
      </c>
      <c r="O241" s="19">
        <v>-0.12</v>
      </c>
      <c r="P241" s="19">
        <v>-0.7</v>
      </c>
      <c r="Q241" s="19">
        <v>0.05</v>
      </c>
      <c r="R241" s="19">
        <v>-0.47</v>
      </c>
      <c r="S241" s="19">
        <v>0.18</v>
      </c>
      <c r="T241" s="21">
        <f t="shared" si="130"/>
        <v>-0.17124999999999999</v>
      </c>
      <c r="U241" s="21">
        <f t="shared" si="131"/>
        <v>0.11418089501188139</v>
      </c>
      <c r="V241" s="19">
        <v>-0.15</v>
      </c>
      <c r="W241" s="19">
        <v>1.19</v>
      </c>
      <c r="X241" s="19">
        <v>0.63</v>
      </c>
      <c r="Y241" s="19">
        <v>-0.04</v>
      </c>
      <c r="Z241" s="19">
        <v>0.87</v>
      </c>
      <c r="AA241" s="19">
        <v>1.71</v>
      </c>
      <c r="AB241" s="19">
        <v>-0.05</v>
      </c>
      <c r="AC241" s="19">
        <v>0.74</v>
      </c>
      <c r="AD241" s="20">
        <f t="shared" si="132"/>
        <v>0.61250000000000004</v>
      </c>
      <c r="AE241" s="20">
        <f t="shared" si="133"/>
        <v>0.23402342678824758</v>
      </c>
      <c r="AF241" s="19">
        <v>-7.0000000000000007E-2</v>
      </c>
      <c r="AG241" s="19">
        <v>0.06</v>
      </c>
      <c r="AH241" s="19">
        <v>0.02</v>
      </c>
      <c r="AI241" s="19">
        <v>0.54</v>
      </c>
      <c r="AJ241" s="19">
        <v>0.31</v>
      </c>
      <c r="AK241" s="19">
        <v>0.77</v>
      </c>
      <c r="AL241" s="19">
        <v>-0.05</v>
      </c>
      <c r="AM241" s="19">
        <v>0.43</v>
      </c>
      <c r="AN241" s="21">
        <f t="shared" si="134"/>
        <v>0.25125000000000003</v>
      </c>
      <c r="AO241" s="21">
        <f t="shared" si="135"/>
        <v>0.10953534165477628</v>
      </c>
      <c r="AT241" s="11"/>
      <c r="AU241" s="11"/>
    </row>
    <row r="242" spans="1:47" x14ac:dyDescent="0.2">
      <c r="A242" s="13" t="s">
        <v>296</v>
      </c>
      <c r="B242" s="19">
        <v>-1.41</v>
      </c>
      <c r="C242" s="19">
        <v>0.89</v>
      </c>
      <c r="D242" s="19">
        <v>-0.94</v>
      </c>
      <c r="E242" s="19">
        <v>-1.05</v>
      </c>
      <c r="F242" s="19">
        <v>-1.17</v>
      </c>
      <c r="G242" s="19">
        <v>0.39</v>
      </c>
      <c r="H242" s="19">
        <v>-0.42</v>
      </c>
      <c r="I242" s="19">
        <v>-0.23</v>
      </c>
      <c r="J242" s="20">
        <f t="shared" si="128"/>
        <v>-0.49249999999999994</v>
      </c>
      <c r="K242" s="20">
        <f t="shared" si="129"/>
        <v>0.28586179228031555</v>
      </c>
      <c r="L242" s="19">
        <v>0.09</v>
      </c>
      <c r="M242" s="19">
        <v>-0.02</v>
      </c>
      <c r="N242" s="19">
        <v>-0.27</v>
      </c>
      <c r="O242" s="19">
        <v>0</v>
      </c>
      <c r="P242" s="19">
        <v>-0.53</v>
      </c>
      <c r="Q242" s="19">
        <v>-0.1</v>
      </c>
      <c r="R242" s="19">
        <v>-0.53</v>
      </c>
      <c r="S242" s="19">
        <v>0.39</v>
      </c>
      <c r="T242" s="21">
        <f t="shared" si="130"/>
        <v>-0.12124999999999998</v>
      </c>
      <c r="U242" s="21">
        <f t="shared" si="131"/>
        <v>0.11081576570403433</v>
      </c>
      <c r="V242" s="19">
        <v>-0.23</v>
      </c>
      <c r="W242" s="19">
        <v>1.07</v>
      </c>
      <c r="X242" s="19">
        <v>0.51</v>
      </c>
      <c r="Y242" s="19">
        <v>-0.14000000000000001</v>
      </c>
      <c r="Z242" s="19">
        <v>0.93</v>
      </c>
      <c r="AA242" s="19">
        <v>1.8</v>
      </c>
      <c r="AB242" s="19">
        <v>0.13</v>
      </c>
      <c r="AC242" s="19">
        <v>1.19</v>
      </c>
      <c r="AD242" s="20">
        <f t="shared" si="132"/>
        <v>0.65749999999999997</v>
      </c>
      <c r="AE242" s="20">
        <f t="shared" si="133"/>
        <v>0.25202572147642843</v>
      </c>
      <c r="AF242" s="19">
        <v>-0.08</v>
      </c>
      <c r="AG242" s="19">
        <v>0.06</v>
      </c>
      <c r="AH242" s="19">
        <v>0.09</v>
      </c>
      <c r="AI242" s="19">
        <v>0.69</v>
      </c>
      <c r="AJ242" s="19">
        <v>0.18</v>
      </c>
      <c r="AK242" s="19">
        <v>0.79</v>
      </c>
      <c r="AL242" s="19">
        <v>-0.04</v>
      </c>
      <c r="AM242" s="19">
        <v>0.53</v>
      </c>
      <c r="AN242" s="21">
        <f t="shared" si="134"/>
        <v>0.27749999999999997</v>
      </c>
      <c r="AO242" s="21">
        <f t="shared" si="135"/>
        <v>0.12079720313696958</v>
      </c>
      <c r="AT242" s="11"/>
      <c r="AU242" s="11"/>
    </row>
    <row r="243" spans="1:47" x14ac:dyDescent="0.2">
      <c r="A243" s="13"/>
      <c r="B243" s="19"/>
      <c r="C243" s="19"/>
      <c r="D243" s="19"/>
      <c r="E243" s="19"/>
      <c r="F243" s="19"/>
      <c r="G243" s="19"/>
      <c r="H243" s="19"/>
      <c r="I243" s="19"/>
      <c r="J243" s="20"/>
      <c r="K243" s="20"/>
      <c r="L243" s="19"/>
      <c r="M243" s="19"/>
      <c r="N243" s="19"/>
      <c r="O243" s="19"/>
      <c r="P243" s="19"/>
      <c r="Q243" s="19"/>
      <c r="R243" s="19"/>
      <c r="S243" s="19"/>
      <c r="T243" s="21"/>
      <c r="U243" s="21"/>
      <c r="V243" s="19"/>
      <c r="W243" s="19"/>
      <c r="X243" s="19"/>
      <c r="Y243" s="19"/>
      <c r="Z243" s="19"/>
      <c r="AA243" s="19"/>
      <c r="AB243" s="19"/>
      <c r="AC243" s="19"/>
      <c r="AD243" s="20"/>
      <c r="AE243" s="20"/>
      <c r="AF243" s="19"/>
      <c r="AG243" s="19"/>
      <c r="AH243" s="19"/>
      <c r="AI243" s="19"/>
      <c r="AJ243" s="19"/>
      <c r="AK243" s="19"/>
      <c r="AL243" s="19"/>
      <c r="AM243" s="19"/>
      <c r="AN243" s="21"/>
      <c r="AO243" s="21"/>
      <c r="AT243" s="11"/>
      <c r="AU243" s="11"/>
    </row>
    <row r="244" spans="1:47" x14ac:dyDescent="0.2">
      <c r="A244" s="13" t="s">
        <v>297</v>
      </c>
      <c r="B244" s="19">
        <v>-1.53</v>
      </c>
      <c r="C244" s="19">
        <v>0.32</v>
      </c>
      <c r="D244" s="19">
        <v>-0.83</v>
      </c>
      <c r="E244" s="19">
        <v>-0.7</v>
      </c>
      <c r="F244" s="19">
        <v>-0.91</v>
      </c>
      <c r="G244" s="19">
        <v>0.25</v>
      </c>
      <c r="H244" s="19">
        <v>-1.1599999999999999</v>
      </c>
      <c r="I244" s="19">
        <v>-1.32</v>
      </c>
      <c r="J244" s="20">
        <f>AVERAGE(B244:I244)</f>
        <v>-0.7350000000000001</v>
      </c>
      <c r="K244" s="20">
        <f>STDEV(B244:I244)/SQRT(COUNT(B244:I244))</f>
        <v>0.24197845240552179</v>
      </c>
      <c r="L244" s="19">
        <v>0.02</v>
      </c>
      <c r="M244" s="19">
        <v>-0.21</v>
      </c>
      <c r="N244" s="19">
        <v>0.26</v>
      </c>
      <c r="O244" s="19">
        <v>-0.92</v>
      </c>
      <c r="P244" s="19">
        <v>-1.1399999999999999</v>
      </c>
      <c r="Q244" s="19">
        <v>-0.4</v>
      </c>
      <c r="R244" s="19">
        <v>-0.2</v>
      </c>
      <c r="S244" s="19">
        <v>-0.27</v>
      </c>
      <c r="T244" s="21">
        <f>AVERAGE(L244:S244)</f>
        <v>-0.35750000000000004</v>
      </c>
      <c r="U244" s="21">
        <f>STDEV(L244:S244)/SQRT(COUNT(L244:S244))</f>
        <v>0.16412919562692938</v>
      </c>
      <c r="V244" s="19">
        <v>-0.45</v>
      </c>
      <c r="W244" s="19">
        <v>0.41</v>
      </c>
      <c r="X244" s="19">
        <v>0.11</v>
      </c>
      <c r="Y244" s="19">
        <v>-0.06</v>
      </c>
      <c r="Z244" s="19">
        <v>-0.38</v>
      </c>
      <c r="AA244" s="19">
        <v>0.32</v>
      </c>
      <c r="AB244" s="19">
        <v>-0.28000000000000003</v>
      </c>
      <c r="AC244" s="19">
        <v>0.06</v>
      </c>
      <c r="AD244" s="20">
        <f>AVERAGE(V244:AC244)</f>
        <v>-3.3750000000000009E-2</v>
      </c>
      <c r="AE244" s="20">
        <f>STDEV(V244:AC244)/SQRT(COUNT(V244:AC244))</f>
        <v>0.11228053991167455</v>
      </c>
      <c r="AF244" s="19">
        <v>-0.59</v>
      </c>
      <c r="AG244" s="19">
        <v>-0.51</v>
      </c>
      <c r="AH244" s="19">
        <v>-0.06</v>
      </c>
      <c r="AI244" s="19">
        <v>-0.17</v>
      </c>
      <c r="AJ244" s="19">
        <v>0.04</v>
      </c>
      <c r="AK244" s="19">
        <v>0.57999999999999996</v>
      </c>
      <c r="AL244" s="19">
        <v>0.45</v>
      </c>
      <c r="AM244" s="19">
        <v>0.1</v>
      </c>
      <c r="AN244" s="21">
        <f>AVERAGE(AF244:AM244)</f>
        <v>-2.0000000000000007E-2</v>
      </c>
      <c r="AO244" s="21">
        <f>STDEV(AF244:AM244)/SQRT(COUNT(AF244:AM244))</f>
        <v>0.14565124686828365</v>
      </c>
      <c r="AT244" s="11"/>
      <c r="AU244" s="11"/>
    </row>
    <row r="245" spans="1:47" x14ac:dyDescent="0.2">
      <c r="A245" s="13" t="s">
        <v>321</v>
      </c>
      <c r="B245" s="19">
        <v>-1.5</v>
      </c>
      <c r="C245" s="19">
        <v>0.51</v>
      </c>
      <c r="D245" s="19">
        <v>-0.28000000000000003</v>
      </c>
      <c r="E245" s="19">
        <v>-0.82</v>
      </c>
      <c r="F245" s="19">
        <v>-0.78</v>
      </c>
      <c r="G245" s="19">
        <v>0.55000000000000004</v>
      </c>
      <c r="H245" s="19">
        <v>-1.43</v>
      </c>
      <c r="I245" s="19">
        <v>-1</v>
      </c>
      <c r="J245" s="20">
        <f t="shared" ref="J245:J255" si="136">AVERAGE(B245:I245)</f>
        <v>-0.59375</v>
      </c>
      <c r="K245" s="20">
        <f t="shared" ref="K245:K255" si="137">STDEV(B245:I245)/SQRT(COUNT(B245:I245))</f>
        <v>0.2801908628825307</v>
      </c>
      <c r="L245" s="19">
        <v>-0.43</v>
      </c>
      <c r="M245" s="19">
        <v>-0.25</v>
      </c>
      <c r="N245" s="19">
        <v>0.25</v>
      </c>
      <c r="O245" s="19">
        <v>-0.54</v>
      </c>
      <c r="P245" s="19">
        <v>-0.99</v>
      </c>
      <c r="Q245" s="19">
        <v>-0.27</v>
      </c>
      <c r="R245" s="19">
        <v>-0.31</v>
      </c>
      <c r="S245" s="19">
        <v>0.19</v>
      </c>
      <c r="T245" s="21">
        <f t="shared" ref="T245:T255" si="138">AVERAGE(L245:S245)</f>
        <v>-0.29375000000000001</v>
      </c>
      <c r="U245" s="21">
        <f t="shared" ref="U245:U255" si="139">STDEV(L245:S245)/SQRT(COUNT(L245:S245))</f>
        <v>0.13992265082639663</v>
      </c>
      <c r="V245" s="19">
        <v>-0.62</v>
      </c>
      <c r="W245" s="19">
        <v>0.41</v>
      </c>
      <c r="X245" s="19">
        <v>0.37</v>
      </c>
      <c r="Y245" s="19">
        <v>0.04</v>
      </c>
      <c r="Z245" s="19">
        <v>-0.28999999999999998</v>
      </c>
      <c r="AA245" s="19">
        <v>0.24</v>
      </c>
      <c r="AB245" s="19">
        <v>-0.34</v>
      </c>
      <c r="AC245" s="19">
        <v>0.35</v>
      </c>
      <c r="AD245" s="20">
        <f t="shared" ref="AD245:AD255" si="140">AVERAGE(V245:AC245)</f>
        <v>1.9999999999999993E-2</v>
      </c>
      <c r="AE245" s="20">
        <f t="shared" ref="AE245:AE255" si="141">STDEV(V245:AC245)/SQRT(COUNT(V245:AC245))</f>
        <v>0.13807347940240267</v>
      </c>
      <c r="AF245" s="19">
        <v>-0.94</v>
      </c>
      <c r="AG245" s="19">
        <v>-0.61</v>
      </c>
      <c r="AH245" s="19">
        <v>-0.16</v>
      </c>
      <c r="AI245" s="19">
        <v>-0.28999999999999998</v>
      </c>
      <c r="AJ245" s="19">
        <v>-0.09</v>
      </c>
      <c r="AK245" s="19">
        <v>0.62</v>
      </c>
      <c r="AL245" s="19">
        <v>0.46</v>
      </c>
      <c r="AM245" s="19">
        <v>0.23</v>
      </c>
      <c r="AN245" s="21">
        <f t="shared" ref="AN245:AN255" si="142">AVERAGE(AF245:AM245)</f>
        <v>-9.7499999999999976E-2</v>
      </c>
      <c r="AO245" s="21">
        <f t="shared" ref="AO245:AO255" si="143">STDEV(AF245:AM245)/SQRT(COUNT(AF245:AM245))</f>
        <v>0.18643028187502159</v>
      </c>
      <c r="AT245" s="11"/>
      <c r="AU245" s="11"/>
    </row>
    <row r="246" spans="1:47" x14ac:dyDescent="0.2">
      <c r="A246" s="13" t="s">
        <v>298</v>
      </c>
      <c r="B246" s="19">
        <v>-1.1499999999999999</v>
      </c>
      <c r="C246" s="19">
        <v>0.6</v>
      </c>
      <c r="D246" s="19">
        <v>-0.42</v>
      </c>
      <c r="E246" s="19">
        <v>-0.56999999999999995</v>
      </c>
      <c r="F246" s="19">
        <v>-0.79</v>
      </c>
      <c r="G246" s="19">
        <v>0.7</v>
      </c>
      <c r="H246" s="19">
        <v>-0.91</v>
      </c>
      <c r="I246" s="19">
        <v>-0.9</v>
      </c>
      <c r="J246" s="20">
        <f t="shared" si="136"/>
        <v>-0.43</v>
      </c>
      <c r="K246" s="20">
        <f t="shared" si="137"/>
        <v>0.24845235243114808</v>
      </c>
      <c r="L246" s="19">
        <v>-0.31</v>
      </c>
      <c r="M246" s="19">
        <v>-0.14000000000000001</v>
      </c>
      <c r="N246" s="19">
        <v>0.31</v>
      </c>
      <c r="O246" s="19">
        <v>-0.43</v>
      </c>
      <c r="P246" s="19">
        <v>-0.89</v>
      </c>
      <c r="Q246" s="19">
        <v>-0.22</v>
      </c>
      <c r="R246" s="19">
        <v>-0.32</v>
      </c>
      <c r="S246" s="19">
        <v>0.45</v>
      </c>
      <c r="T246" s="21">
        <f t="shared" si="138"/>
        <v>-0.19375000000000001</v>
      </c>
      <c r="U246" s="21">
        <f t="shared" si="139"/>
        <v>0.14891197663624736</v>
      </c>
      <c r="V246" s="19">
        <v>-0.35</v>
      </c>
      <c r="W246" s="19">
        <v>0.63</v>
      </c>
      <c r="X246" s="19">
        <v>0.15</v>
      </c>
      <c r="Y246" s="19">
        <v>0.02</v>
      </c>
      <c r="Z246" s="19">
        <v>-0.1</v>
      </c>
      <c r="AA246" s="19">
        <v>0.38</v>
      </c>
      <c r="AB246" s="19">
        <v>-0.18</v>
      </c>
      <c r="AC246" s="19">
        <v>0.45</v>
      </c>
      <c r="AD246" s="20">
        <f t="shared" si="140"/>
        <v>0.125</v>
      </c>
      <c r="AE246" s="20">
        <f t="shared" si="141"/>
        <v>0.12001488002981724</v>
      </c>
      <c r="AF246" s="19">
        <v>-0.57999999999999996</v>
      </c>
      <c r="AG246" s="19">
        <v>-0.54</v>
      </c>
      <c r="AH246" s="19">
        <v>-0.11</v>
      </c>
      <c r="AI246" s="19">
        <v>-0.11</v>
      </c>
      <c r="AJ246" s="19">
        <v>0.12</v>
      </c>
      <c r="AK246" s="19">
        <v>0.69</v>
      </c>
      <c r="AL246" s="19">
        <v>0.49</v>
      </c>
      <c r="AM246" s="19">
        <v>0.24</v>
      </c>
      <c r="AN246" s="21">
        <f t="shared" si="142"/>
        <v>2.4999999999999967E-2</v>
      </c>
      <c r="AO246" s="21">
        <f t="shared" si="143"/>
        <v>0.16010041491870924</v>
      </c>
      <c r="AT246" s="11"/>
      <c r="AU246" s="11"/>
    </row>
    <row r="247" spans="1:47" x14ac:dyDescent="0.2">
      <c r="A247" s="13" t="s">
        <v>299</v>
      </c>
      <c r="B247" s="19">
        <v>-0.95</v>
      </c>
      <c r="C247" s="19">
        <v>0.68</v>
      </c>
      <c r="D247" s="19">
        <v>-0.47</v>
      </c>
      <c r="E247" s="19">
        <v>-0.34</v>
      </c>
      <c r="F247" s="19">
        <v>-1.1000000000000001</v>
      </c>
      <c r="G247" s="19">
        <v>0.82</v>
      </c>
      <c r="H247" s="19">
        <v>-0.91</v>
      </c>
      <c r="I247" s="19">
        <v>-0.75</v>
      </c>
      <c r="J247" s="20">
        <f t="shared" si="136"/>
        <v>-0.3775</v>
      </c>
      <c r="K247" s="20">
        <f t="shared" si="137"/>
        <v>0.26166875188735417</v>
      </c>
      <c r="L247" s="19">
        <v>-0.25</v>
      </c>
      <c r="M247" s="19">
        <v>-0.21</v>
      </c>
      <c r="N247" s="19">
        <v>0.47</v>
      </c>
      <c r="O247" s="19">
        <v>-0.42</v>
      </c>
      <c r="P247" s="19">
        <v>-0.83</v>
      </c>
      <c r="Q247" s="19">
        <v>-0.11</v>
      </c>
      <c r="R247" s="19">
        <v>-0.11</v>
      </c>
      <c r="S247" s="19">
        <v>0.45</v>
      </c>
      <c r="T247" s="21">
        <f t="shared" si="138"/>
        <v>-0.12625000000000003</v>
      </c>
      <c r="U247" s="21">
        <f t="shared" si="139"/>
        <v>0.15189208457698794</v>
      </c>
      <c r="V247" s="19">
        <v>-0.35</v>
      </c>
      <c r="W247" s="19">
        <v>0.69</v>
      </c>
      <c r="X247" s="19">
        <v>0.46</v>
      </c>
      <c r="Y247" s="19">
        <v>0.18</v>
      </c>
      <c r="Z247" s="19">
        <v>0.22</v>
      </c>
      <c r="AA247" s="19">
        <v>0.37</v>
      </c>
      <c r="AB247" s="19">
        <v>-0.26</v>
      </c>
      <c r="AC247" s="19">
        <v>0.6</v>
      </c>
      <c r="AD247" s="20">
        <f t="shared" si="140"/>
        <v>0.23874999999999996</v>
      </c>
      <c r="AE247" s="20">
        <f t="shared" si="141"/>
        <v>0.13359637372110281</v>
      </c>
      <c r="AF247" s="19">
        <v>-0.48</v>
      </c>
      <c r="AG247" s="19">
        <v>-0.46</v>
      </c>
      <c r="AH247" s="19">
        <v>-0.03</v>
      </c>
      <c r="AI247" s="19">
        <v>0.04</v>
      </c>
      <c r="AJ247" s="19">
        <v>-0.02</v>
      </c>
      <c r="AK247" s="19">
        <v>0.63</v>
      </c>
      <c r="AL247" s="19">
        <v>0.56000000000000005</v>
      </c>
      <c r="AM247" s="19">
        <v>0.15</v>
      </c>
      <c r="AN247" s="21">
        <f t="shared" si="142"/>
        <v>4.8750000000000016E-2</v>
      </c>
      <c r="AO247" s="21">
        <f t="shared" si="143"/>
        <v>0.14385555131053213</v>
      </c>
      <c r="AT247" s="11"/>
      <c r="AU247" s="11"/>
    </row>
    <row r="248" spans="1:47" x14ac:dyDescent="0.2">
      <c r="A248" s="13" t="s">
        <v>300</v>
      </c>
      <c r="B248" s="19">
        <v>-1.01</v>
      </c>
      <c r="C248" s="19">
        <v>0.7</v>
      </c>
      <c r="D248" s="19">
        <v>-0.39</v>
      </c>
      <c r="E248" s="19">
        <v>-0.45</v>
      </c>
      <c r="F248" s="19">
        <v>-0.69</v>
      </c>
      <c r="G248" s="19">
        <v>0.6</v>
      </c>
      <c r="H248" s="19">
        <v>-1.3</v>
      </c>
      <c r="I248" s="19">
        <v>-0.77</v>
      </c>
      <c r="J248" s="20">
        <f t="shared" si="136"/>
        <v>-0.41375000000000001</v>
      </c>
      <c r="K248" s="20">
        <f t="shared" si="137"/>
        <v>0.25404539456561692</v>
      </c>
      <c r="L248" s="19">
        <v>0.03</v>
      </c>
      <c r="M248" s="19">
        <v>-0.15</v>
      </c>
      <c r="N248" s="19">
        <v>0.38</v>
      </c>
      <c r="O248" s="19">
        <v>-0.36</v>
      </c>
      <c r="P248" s="19">
        <v>-0.72</v>
      </c>
      <c r="Q248" s="19">
        <v>-0.08</v>
      </c>
      <c r="R248" s="19">
        <v>-0.22</v>
      </c>
      <c r="S248" s="19">
        <v>0.31</v>
      </c>
      <c r="T248" s="21">
        <f t="shared" si="138"/>
        <v>-0.10124999999999998</v>
      </c>
      <c r="U248" s="21">
        <f t="shared" si="139"/>
        <v>0.12569005955694576</v>
      </c>
      <c r="V248" s="19">
        <v>-0.36</v>
      </c>
      <c r="W248" s="19">
        <v>0.54</v>
      </c>
      <c r="X248" s="19">
        <v>0.56000000000000005</v>
      </c>
      <c r="Y248" s="19">
        <v>0.22</v>
      </c>
      <c r="Z248" s="19">
        <v>-0.14000000000000001</v>
      </c>
      <c r="AA248" s="19">
        <v>0.25</v>
      </c>
      <c r="AB248" s="19">
        <v>-0.57999999999999996</v>
      </c>
      <c r="AC248" s="19">
        <v>0.37</v>
      </c>
      <c r="AD248" s="20">
        <f t="shared" si="140"/>
        <v>0.10750000000000001</v>
      </c>
      <c r="AE248" s="20">
        <f t="shared" si="141"/>
        <v>0.14917331722338473</v>
      </c>
      <c r="AF248" s="19">
        <v>-0.4</v>
      </c>
      <c r="AG248" s="19">
        <v>-0.49</v>
      </c>
      <c r="AH248" s="19">
        <v>-0.03</v>
      </c>
      <c r="AI248" s="19">
        <v>0.13</v>
      </c>
      <c r="AJ248" s="19">
        <v>-0.16</v>
      </c>
      <c r="AK248" s="19">
        <v>0.46</v>
      </c>
      <c r="AL248" s="19">
        <v>0.37</v>
      </c>
      <c r="AM248" s="19">
        <v>-0.08</v>
      </c>
      <c r="AN248" s="21">
        <f t="shared" si="142"/>
        <v>-2.5000000000000008E-2</v>
      </c>
      <c r="AO248" s="21">
        <f t="shared" si="143"/>
        <v>0.11902880803762231</v>
      </c>
      <c r="AT248" s="11"/>
      <c r="AU248" s="11"/>
    </row>
    <row r="249" spans="1:47" x14ac:dyDescent="0.2">
      <c r="A249" s="13" t="s">
        <v>301</v>
      </c>
      <c r="B249" s="19">
        <v>-0.98</v>
      </c>
      <c r="C249" s="19">
        <v>0.68</v>
      </c>
      <c r="D249" s="19">
        <v>-0.45</v>
      </c>
      <c r="E249" s="19">
        <v>-0.43</v>
      </c>
      <c r="F249" s="19">
        <v>-0.71</v>
      </c>
      <c r="G249" s="19">
        <v>0.51</v>
      </c>
      <c r="H249" s="19">
        <v>-1.21</v>
      </c>
      <c r="I249" s="19">
        <v>-0.64</v>
      </c>
      <c r="J249" s="20">
        <f t="shared" si="136"/>
        <v>-0.40375</v>
      </c>
      <c r="K249" s="20">
        <f t="shared" si="137"/>
        <v>0.23694436884756606</v>
      </c>
      <c r="L249" s="19">
        <v>-0.1</v>
      </c>
      <c r="M249" s="19">
        <v>-0.11</v>
      </c>
      <c r="N249" s="19">
        <v>0.46</v>
      </c>
      <c r="O249" s="19">
        <v>-0.46</v>
      </c>
      <c r="P249" s="19">
        <v>-0.68</v>
      </c>
      <c r="Q249" s="19">
        <v>-0.25</v>
      </c>
      <c r="R249" s="19">
        <v>-0.28000000000000003</v>
      </c>
      <c r="S249" s="19">
        <v>0.41</v>
      </c>
      <c r="T249" s="21">
        <f t="shared" si="138"/>
        <v>-0.12625000000000003</v>
      </c>
      <c r="U249" s="21">
        <f t="shared" si="139"/>
        <v>0.13946245654553158</v>
      </c>
      <c r="V249" s="19">
        <v>-0.45</v>
      </c>
      <c r="W249" s="19">
        <v>0.57999999999999996</v>
      </c>
      <c r="X249" s="19">
        <v>0.14000000000000001</v>
      </c>
      <c r="Y249" s="19">
        <v>0.16</v>
      </c>
      <c r="Z249" s="19">
        <v>0.28999999999999998</v>
      </c>
      <c r="AA249" s="19">
        <v>0.28999999999999998</v>
      </c>
      <c r="AB249" s="19">
        <v>-0.41</v>
      </c>
      <c r="AC249" s="19">
        <v>0.72</v>
      </c>
      <c r="AD249" s="20">
        <f t="shared" si="140"/>
        <v>0.16500000000000001</v>
      </c>
      <c r="AE249" s="20">
        <f t="shared" si="141"/>
        <v>0.14766032449026861</v>
      </c>
      <c r="AF249" s="19">
        <v>-0.46</v>
      </c>
      <c r="AG249" s="19">
        <v>-0.53</v>
      </c>
      <c r="AH249" s="19">
        <v>-0.12</v>
      </c>
      <c r="AI249" s="19">
        <v>-0.14000000000000001</v>
      </c>
      <c r="AJ249" s="19">
        <v>0.05</v>
      </c>
      <c r="AK249" s="19">
        <v>0.51</v>
      </c>
      <c r="AL249" s="19">
        <v>0.41</v>
      </c>
      <c r="AM249" s="19">
        <v>0.37</v>
      </c>
      <c r="AN249" s="21">
        <f t="shared" si="142"/>
        <v>1.1250000000000003E-2</v>
      </c>
      <c r="AO249" s="21">
        <f t="shared" si="143"/>
        <v>0.13971191661006277</v>
      </c>
      <c r="AT249" s="11"/>
      <c r="AU249" s="11"/>
    </row>
    <row r="250" spans="1:47" x14ac:dyDescent="0.2">
      <c r="A250" s="13" t="s">
        <v>302</v>
      </c>
      <c r="B250" s="19">
        <v>-1.24</v>
      </c>
      <c r="C250" s="19">
        <v>0.59</v>
      </c>
      <c r="D250" s="19">
        <v>-0.03</v>
      </c>
      <c r="E250" s="19">
        <v>-0.67</v>
      </c>
      <c r="F250" s="19">
        <v>-0.59</v>
      </c>
      <c r="G250" s="19">
        <v>0.57999999999999996</v>
      </c>
      <c r="H250" s="19">
        <v>-0.72</v>
      </c>
      <c r="I250" s="19">
        <v>-0.56999999999999995</v>
      </c>
      <c r="J250" s="20">
        <f t="shared" si="136"/>
        <v>-0.33124999999999999</v>
      </c>
      <c r="K250" s="20">
        <f t="shared" si="137"/>
        <v>0.23089451441234862</v>
      </c>
      <c r="L250" s="19">
        <v>-0.15</v>
      </c>
      <c r="M250" s="19">
        <v>-0.14000000000000001</v>
      </c>
      <c r="N250" s="19">
        <v>0.46</v>
      </c>
      <c r="O250" s="19">
        <v>-0.31</v>
      </c>
      <c r="P250" s="19">
        <v>-0.56999999999999995</v>
      </c>
      <c r="Q250" s="19">
        <v>-0.05</v>
      </c>
      <c r="R250" s="19">
        <v>-0.11</v>
      </c>
      <c r="S250" s="19">
        <v>0.16</v>
      </c>
      <c r="T250" s="21">
        <f t="shared" si="138"/>
        <v>-8.8749999999999996E-2</v>
      </c>
      <c r="U250" s="21">
        <f t="shared" si="139"/>
        <v>0.10789276256675287</v>
      </c>
      <c r="V250" s="19">
        <v>-0.23</v>
      </c>
      <c r="W250" s="19">
        <v>0.62</v>
      </c>
      <c r="X250" s="19">
        <v>0.66</v>
      </c>
      <c r="Y250" s="19">
        <v>0.24</v>
      </c>
      <c r="Z250" s="19">
        <v>0.36</v>
      </c>
      <c r="AA250" s="19">
        <v>0.46</v>
      </c>
      <c r="AB250" s="19">
        <v>-0.22</v>
      </c>
      <c r="AC250" s="19">
        <v>0.54</v>
      </c>
      <c r="AD250" s="20">
        <f t="shared" si="140"/>
        <v>0.30374999999999996</v>
      </c>
      <c r="AE250" s="20">
        <f t="shared" si="141"/>
        <v>0.12489906639248466</v>
      </c>
      <c r="AF250" s="19">
        <v>-0.47</v>
      </c>
      <c r="AG250" s="19">
        <v>-0.46</v>
      </c>
      <c r="AH250" s="19">
        <v>-0.11</v>
      </c>
      <c r="AI250" s="19">
        <v>-0.1</v>
      </c>
      <c r="AJ250" s="19">
        <v>0</v>
      </c>
      <c r="AK250" s="19">
        <v>0.64</v>
      </c>
      <c r="AL250" s="19">
        <v>0.45</v>
      </c>
      <c r="AM250" s="19">
        <v>0.15</v>
      </c>
      <c r="AN250" s="21">
        <f t="shared" si="142"/>
        <v>1.2499999999999987E-2</v>
      </c>
      <c r="AO250" s="21">
        <f t="shared" si="143"/>
        <v>0.13938320763789505</v>
      </c>
      <c r="AT250" s="11"/>
      <c r="AU250" s="11"/>
    </row>
    <row r="251" spans="1:47" x14ac:dyDescent="0.2">
      <c r="A251" s="13" t="s">
        <v>303</v>
      </c>
      <c r="B251" s="19">
        <v>-0.94</v>
      </c>
      <c r="C251" s="19">
        <v>0.66</v>
      </c>
      <c r="D251" s="19">
        <v>-0.2</v>
      </c>
      <c r="E251" s="19">
        <v>-0.65</v>
      </c>
      <c r="F251" s="19">
        <v>-0.51</v>
      </c>
      <c r="G251" s="19">
        <v>0.45</v>
      </c>
      <c r="H251" s="19">
        <v>-0.71</v>
      </c>
      <c r="I251" s="19">
        <v>-0.66</v>
      </c>
      <c r="J251" s="20">
        <f t="shared" si="136"/>
        <v>-0.32</v>
      </c>
      <c r="K251" s="20">
        <f t="shared" si="137"/>
        <v>0.20549591584401727</v>
      </c>
      <c r="L251" s="19">
        <v>-0.16</v>
      </c>
      <c r="M251" s="19">
        <v>-0.01</v>
      </c>
      <c r="N251" s="19">
        <v>0.45</v>
      </c>
      <c r="O251" s="19">
        <v>-0.43</v>
      </c>
      <c r="P251" s="19">
        <v>-0.32</v>
      </c>
      <c r="Q251" s="19">
        <v>-0.09</v>
      </c>
      <c r="R251" s="19">
        <v>-7.0000000000000007E-2</v>
      </c>
      <c r="S251" s="19">
        <v>-0.02</v>
      </c>
      <c r="T251" s="21">
        <f t="shared" si="138"/>
        <v>-8.1249999999999989E-2</v>
      </c>
      <c r="U251" s="21">
        <f t="shared" si="139"/>
        <v>9.2203918029550122E-2</v>
      </c>
      <c r="V251" s="19">
        <v>-0.2</v>
      </c>
      <c r="W251" s="19">
        <v>0.28999999999999998</v>
      </c>
      <c r="X251" s="19">
        <v>0.13</v>
      </c>
      <c r="Y251" s="19">
        <v>-0.05</v>
      </c>
      <c r="Z251" s="19">
        <v>0.77</v>
      </c>
      <c r="AA251" s="19">
        <v>0.44</v>
      </c>
      <c r="AB251" s="19">
        <v>-0.23</v>
      </c>
      <c r="AC251" s="19">
        <v>0.45</v>
      </c>
      <c r="AD251" s="20">
        <f t="shared" si="140"/>
        <v>0.19999999999999998</v>
      </c>
      <c r="AE251" s="20">
        <f t="shared" si="141"/>
        <v>0.12431239450904091</v>
      </c>
      <c r="AF251" s="19">
        <v>-0.59</v>
      </c>
      <c r="AG251" s="19">
        <v>-0.54</v>
      </c>
      <c r="AH251" s="19">
        <v>-0.1</v>
      </c>
      <c r="AI251" s="19">
        <v>-0.12</v>
      </c>
      <c r="AJ251" s="19">
        <v>0.09</v>
      </c>
      <c r="AK251" s="19">
        <v>0.56999999999999995</v>
      </c>
      <c r="AL251" s="19">
        <v>0.45</v>
      </c>
      <c r="AM251" s="19">
        <v>0.24</v>
      </c>
      <c r="AN251" s="21">
        <f t="shared" si="142"/>
        <v>0</v>
      </c>
      <c r="AO251" s="21">
        <f t="shared" si="143"/>
        <v>0.14983324063771694</v>
      </c>
      <c r="AT251" s="11"/>
      <c r="AU251" s="11"/>
    </row>
    <row r="252" spans="1:47" x14ac:dyDescent="0.2">
      <c r="A252" s="13" t="s">
        <v>304</v>
      </c>
      <c r="B252" s="19">
        <v>-0.81</v>
      </c>
      <c r="C252" s="19">
        <v>0.66</v>
      </c>
      <c r="D252" s="19">
        <v>-0.52</v>
      </c>
      <c r="E252" s="19">
        <v>-0.45</v>
      </c>
      <c r="F252" s="19">
        <v>-0.6</v>
      </c>
      <c r="G252" s="19">
        <v>0.57999999999999996</v>
      </c>
      <c r="H252" s="19">
        <v>-0.78</v>
      </c>
      <c r="I252" s="19">
        <v>-0.65</v>
      </c>
      <c r="J252" s="20">
        <f t="shared" si="136"/>
        <v>-0.32125000000000004</v>
      </c>
      <c r="K252" s="20">
        <f t="shared" si="137"/>
        <v>0.20985911515653946</v>
      </c>
      <c r="L252" s="19">
        <v>-0.25</v>
      </c>
      <c r="M252" s="19">
        <v>0.06</v>
      </c>
      <c r="N252" s="19">
        <v>0.55000000000000004</v>
      </c>
      <c r="O252" s="19">
        <v>-0.5</v>
      </c>
      <c r="P252" s="19">
        <v>-0.25</v>
      </c>
      <c r="Q252" s="19">
        <v>-0.19</v>
      </c>
      <c r="R252" s="19">
        <v>-0.56999999999999995</v>
      </c>
      <c r="S252" s="19">
        <v>0</v>
      </c>
      <c r="T252" s="21">
        <f t="shared" si="138"/>
        <v>-0.14374999999999999</v>
      </c>
      <c r="U252" s="21">
        <f t="shared" si="139"/>
        <v>0.1251276134306778</v>
      </c>
      <c r="V252" s="19">
        <v>-0.49</v>
      </c>
      <c r="W252" s="19">
        <v>0.27</v>
      </c>
      <c r="X252" s="19">
        <v>0.2</v>
      </c>
      <c r="Y252" s="19">
        <v>0.04</v>
      </c>
      <c r="Z252" s="19">
        <v>0.81</v>
      </c>
      <c r="AA252" s="19">
        <v>0.49</v>
      </c>
      <c r="AB252" s="19">
        <v>-0.14000000000000001</v>
      </c>
      <c r="AC252" s="19">
        <v>0.28000000000000003</v>
      </c>
      <c r="AD252" s="20">
        <f t="shared" si="140"/>
        <v>0.18250000000000002</v>
      </c>
      <c r="AE252" s="20">
        <f t="shared" si="141"/>
        <v>0.13902402156256513</v>
      </c>
      <c r="AF252" s="19">
        <v>-0.59</v>
      </c>
      <c r="AG252" s="19">
        <v>-0.54</v>
      </c>
      <c r="AH252" s="19">
        <v>-0.1</v>
      </c>
      <c r="AI252" s="19">
        <v>-0.1</v>
      </c>
      <c r="AJ252" s="19">
        <v>0.04</v>
      </c>
      <c r="AK252" s="19">
        <v>0.7</v>
      </c>
      <c r="AL252" s="19">
        <v>0.52</v>
      </c>
      <c r="AM252" s="19">
        <v>0.28999999999999998</v>
      </c>
      <c r="AN252" s="21">
        <f t="shared" si="142"/>
        <v>2.749999999999999E-2</v>
      </c>
      <c r="AO252" s="21">
        <f t="shared" si="143"/>
        <v>0.16364977849053142</v>
      </c>
      <c r="AT252" s="11"/>
      <c r="AU252" s="11"/>
    </row>
    <row r="253" spans="1:47" x14ac:dyDescent="0.2">
      <c r="A253" s="13" t="s">
        <v>305</v>
      </c>
      <c r="B253" s="19">
        <v>-1.19</v>
      </c>
      <c r="C253" s="19">
        <v>0.67</v>
      </c>
      <c r="D253" s="19">
        <v>-0.57999999999999996</v>
      </c>
      <c r="E253" s="19">
        <v>-0.59</v>
      </c>
      <c r="F253" s="19">
        <v>-0.76</v>
      </c>
      <c r="G253" s="19">
        <v>0.59</v>
      </c>
      <c r="H253" s="19">
        <v>-1.43</v>
      </c>
      <c r="I253" s="19">
        <v>-0.66</v>
      </c>
      <c r="J253" s="20">
        <f t="shared" si="136"/>
        <v>-0.49375000000000002</v>
      </c>
      <c r="K253" s="20">
        <f t="shared" si="137"/>
        <v>0.26744116509190252</v>
      </c>
      <c r="L253" s="19">
        <v>-0.19</v>
      </c>
      <c r="M253" s="19">
        <v>-0.11</v>
      </c>
      <c r="N253" s="19">
        <v>0.39</v>
      </c>
      <c r="O253" s="19">
        <v>-0.38</v>
      </c>
      <c r="P253" s="19">
        <v>0.01</v>
      </c>
      <c r="Q253" s="19">
        <v>-0.2</v>
      </c>
      <c r="R253" s="19">
        <v>-0.69</v>
      </c>
      <c r="S253" s="19">
        <v>-0.02</v>
      </c>
      <c r="T253" s="21">
        <f t="shared" si="138"/>
        <v>-0.14874999999999999</v>
      </c>
      <c r="U253" s="21">
        <f t="shared" si="139"/>
        <v>0.11054148380973153</v>
      </c>
      <c r="V253" s="19">
        <v>-0.35</v>
      </c>
      <c r="W253" s="19">
        <v>0.47</v>
      </c>
      <c r="X253" s="19">
        <v>0.72</v>
      </c>
      <c r="Y253" s="19">
        <v>7.0000000000000007E-2</v>
      </c>
      <c r="Z253" s="19">
        <v>1.52</v>
      </c>
      <c r="AA253" s="19">
        <v>0.54</v>
      </c>
      <c r="AB253" s="19">
        <v>-0.18</v>
      </c>
      <c r="AC253" s="19">
        <v>0.38</v>
      </c>
      <c r="AD253" s="20">
        <f t="shared" si="140"/>
        <v>0.39624999999999994</v>
      </c>
      <c r="AE253" s="20">
        <f t="shared" si="141"/>
        <v>0.20656145315273955</v>
      </c>
      <c r="AF253" s="19">
        <v>-0.5</v>
      </c>
      <c r="AG253" s="19">
        <v>-0.48</v>
      </c>
      <c r="AH253" s="19">
        <v>-7.0000000000000007E-2</v>
      </c>
      <c r="AI253" s="19">
        <v>-0.21</v>
      </c>
      <c r="AJ253" s="19">
        <v>-0.09</v>
      </c>
      <c r="AK253" s="19">
        <v>0.47</v>
      </c>
      <c r="AL253" s="19">
        <v>0.52</v>
      </c>
      <c r="AM253" s="19">
        <v>0.34</v>
      </c>
      <c r="AN253" s="21">
        <f t="shared" si="142"/>
        <v>-2.5000000000000092E-3</v>
      </c>
      <c r="AO253" s="21">
        <f t="shared" si="143"/>
        <v>0.14295041597900798</v>
      </c>
      <c r="AT253" s="11"/>
      <c r="AU253" s="11"/>
    </row>
    <row r="254" spans="1:47" x14ac:dyDescent="0.2">
      <c r="A254" s="13" t="s">
        <v>306</v>
      </c>
      <c r="B254" s="19">
        <v>-1.1599999999999999</v>
      </c>
      <c r="C254" s="19">
        <v>0.52</v>
      </c>
      <c r="D254" s="19">
        <v>-0.39</v>
      </c>
      <c r="E254" s="19">
        <v>-0.51</v>
      </c>
      <c r="F254" s="19">
        <v>-0.68</v>
      </c>
      <c r="G254" s="19">
        <v>0.56999999999999995</v>
      </c>
      <c r="H254" s="19">
        <v>-0.94</v>
      </c>
      <c r="I254" s="19">
        <v>-0.51</v>
      </c>
      <c r="J254" s="20">
        <f t="shared" si="136"/>
        <v>-0.38749999999999996</v>
      </c>
      <c r="K254" s="20">
        <f t="shared" si="137"/>
        <v>0.2219213985690815</v>
      </c>
      <c r="L254" s="19">
        <v>-0.27</v>
      </c>
      <c r="M254" s="19">
        <v>-0.05</v>
      </c>
      <c r="N254" s="19">
        <v>0.44</v>
      </c>
      <c r="O254" s="19">
        <v>-0.48</v>
      </c>
      <c r="P254" s="19">
        <v>-0.02</v>
      </c>
      <c r="Q254" s="19">
        <v>-0.2</v>
      </c>
      <c r="R254" s="19">
        <v>-0.54</v>
      </c>
      <c r="S254" s="19">
        <v>0.03</v>
      </c>
      <c r="T254" s="21">
        <f t="shared" si="138"/>
        <v>-0.13625000000000001</v>
      </c>
      <c r="U254" s="21">
        <f t="shared" si="139"/>
        <v>0.1105010908155597</v>
      </c>
      <c r="V254" s="19">
        <v>-0.11</v>
      </c>
      <c r="W254" s="19">
        <v>0.52</v>
      </c>
      <c r="X254" s="19">
        <v>0.26</v>
      </c>
      <c r="Y254" s="19">
        <v>0.08</v>
      </c>
      <c r="Z254" s="19">
        <v>0.65</v>
      </c>
      <c r="AA254" s="19">
        <v>0.33</v>
      </c>
      <c r="AB254" s="19">
        <v>-0.32</v>
      </c>
      <c r="AC254" s="19">
        <v>0.35</v>
      </c>
      <c r="AD254" s="20">
        <f t="shared" si="140"/>
        <v>0.21999999999999997</v>
      </c>
      <c r="AE254" s="20">
        <f t="shared" si="141"/>
        <v>0.11382944635349351</v>
      </c>
      <c r="AF254" s="19">
        <v>-0.56999999999999995</v>
      </c>
      <c r="AG254" s="19">
        <v>-0.57999999999999996</v>
      </c>
      <c r="AH254" s="19">
        <v>-0.08</v>
      </c>
      <c r="AI254" s="19">
        <v>-0.1</v>
      </c>
      <c r="AJ254" s="19">
        <v>0.11</v>
      </c>
      <c r="AK254" s="19">
        <v>0.47</v>
      </c>
      <c r="AL254" s="19">
        <v>0.44</v>
      </c>
      <c r="AM254" s="19">
        <v>0.18</v>
      </c>
      <c r="AN254" s="21">
        <f t="shared" si="142"/>
        <v>-1.6250000000000001E-2</v>
      </c>
      <c r="AO254" s="21">
        <f t="shared" si="143"/>
        <v>0.14233935180205284</v>
      </c>
      <c r="AT254" s="11"/>
      <c r="AU254" s="11"/>
    </row>
    <row r="255" spans="1:47" x14ac:dyDescent="0.2">
      <c r="A255" s="13" t="s">
        <v>307</v>
      </c>
      <c r="B255" s="19">
        <v>-0.82</v>
      </c>
      <c r="C255" s="19">
        <v>0.57999999999999996</v>
      </c>
      <c r="D255" s="19">
        <v>-0.24</v>
      </c>
      <c r="E255" s="19">
        <v>0.18</v>
      </c>
      <c r="F255" s="19">
        <v>-0.64</v>
      </c>
      <c r="G255" s="19">
        <v>0.6</v>
      </c>
      <c r="H255" s="19">
        <v>-0.85</v>
      </c>
      <c r="I255" s="19">
        <v>-0.55000000000000004</v>
      </c>
      <c r="J255" s="20">
        <f t="shared" si="136"/>
        <v>-0.2175</v>
      </c>
      <c r="K255" s="20">
        <f t="shared" si="137"/>
        <v>0.21191937483055065</v>
      </c>
      <c r="L255" s="19">
        <v>0.42</v>
      </c>
      <c r="M255" s="19">
        <v>0.04</v>
      </c>
      <c r="N255" s="19">
        <v>0.55000000000000004</v>
      </c>
      <c r="O255" s="19">
        <v>-0.28999999999999998</v>
      </c>
      <c r="P255" s="19">
        <v>0.09</v>
      </c>
      <c r="Q255" s="19">
        <v>-0.14000000000000001</v>
      </c>
      <c r="R255" s="19">
        <v>-0.56000000000000005</v>
      </c>
      <c r="S255" s="19">
        <v>0.08</v>
      </c>
      <c r="T255" s="21">
        <f t="shared" si="138"/>
        <v>2.3749999999999986E-2</v>
      </c>
      <c r="U255" s="21">
        <f t="shared" si="139"/>
        <v>0.12732042676424143</v>
      </c>
      <c r="V255" s="19">
        <v>0</v>
      </c>
      <c r="W255" s="19">
        <v>0.34</v>
      </c>
      <c r="X255" s="19">
        <v>0.68</v>
      </c>
      <c r="Y255" s="19">
        <v>0.09</v>
      </c>
      <c r="Z255" s="19">
        <v>0.3</v>
      </c>
      <c r="AA255" s="19">
        <v>0.34</v>
      </c>
      <c r="AB255" s="19">
        <v>0.02</v>
      </c>
      <c r="AC255" s="19">
        <v>0.71</v>
      </c>
      <c r="AD255" s="20">
        <f t="shared" si="140"/>
        <v>0.31000000000000005</v>
      </c>
      <c r="AE255" s="20">
        <f t="shared" si="141"/>
        <v>9.7045644636207837E-2</v>
      </c>
      <c r="AF255" s="19">
        <v>-0.57999999999999996</v>
      </c>
      <c r="AG255" s="19">
        <v>-0.56999999999999995</v>
      </c>
      <c r="AH255" s="19">
        <v>-0.1</v>
      </c>
      <c r="AI255" s="19">
        <v>-7.0000000000000007E-2</v>
      </c>
      <c r="AJ255" s="19">
        <v>0.01</v>
      </c>
      <c r="AK255" s="19">
        <v>0.56000000000000005</v>
      </c>
      <c r="AL255" s="19">
        <v>0.45</v>
      </c>
      <c r="AM255" s="19">
        <v>0.16</v>
      </c>
      <c r="AN255" s="21">
        <f t="shared" si="142"/>
        <v>-1.7499999999999998E-2</v>
      </c>
      <c r="AO255" s="21">
        <f t="shared" si="143"/>
        <v>0.1473304109815757</v>
      </c>
      <c r="AT255" s="11"/>
      <c r="AU255" s="11"/>
    </row>
  </sheetData>
  <mergeCells count="36">
    <mergeCell ref="AF5:AO5"/>
    <mergeCell ref="V5:AE5"/>
    <mergeCell ref="L5:U5"/>
    <mergeCell ref="B5:K5"/>
    <mergeCell ref="B33:K33"/>
    <mergeCell ref="L33:U33"/>
    <mergeCell ref="V33:AE33"/>
    <mergeCell ref="AF33:AO33"/>
    <mergeCell ref="B61:K61"/>
    <mergeCell ref="L61:U61"/>
    <mergeCell ref="V61:AE61"/>
    <mergeCell ref="AF61:AO61"/>
    <mergeCell ref="B89:K89"/>
    <mergeCell ref="L89:U89"/>
    <mergeCell ref="V89:AE89"/>
    <mergeCell ref="AF89:AO89"/>
    <mergeCell ref="B117:K117"/>
    <mergeCell ref="L117:U117"/>
    <mergeCell ref="V117:AE117"/>
    <mergeCell ref="AF117:AO117"/>
    <mergeCell ref="B145:K145"/>
    <mergeCell ref="L145:U145"/>
    <mergeCell ref="V145:AE145"/>
    <mergeCell ref="AF145:AO145"/>
    <mergeCell ref="B229:K229"/>
    <mergeCell ref="L229:U229"/>
    <mergeCell ref="V229:AE229"/>
    <mergeCell ref="AF229:AO229"/>
    <mergeCell ref="B173:K173"/>
    <mergeCell ref="L173:U173"/>
    <mergeCell ref="V173:AE173"/>
    <mergeCell ref="AF173:AO173"/>
    <mergeCell ref="B201:K201"/>
    <mergeCell ref="L201:U201"/>
    <mergeCell ref="V201:AE201"/>
    <mergeCell ref="AF201:AO20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4D47A-E820-4083-B7B3-BD7B992B7794}">
  <dimension ref="A1:Y148"/>
  <sheetViews>
    <sheetView workbookViewId="0">
      <pane xSplit="3" ySplit="4" topLeftCell="D5" activePane="bottomRight" state="frozen"/>
      <selection pane="topRight" activeCell="D1" sqref="D1"/>
      <selection pane="bottomLeft" activeCell="A3" sqref="A3"/>
      <selection pane="bottomRight" activeCell="A2" sqref="A2"/>
    </sheetView>
  </sheetViews>
  <sheetFormatPr defaultRowHeight="15" x14ac:dyDescent="0.25"/>
  <cols>
    <col min="1" max="1" width="6" style="25" bestFit="1" customWidth="1"/>
    <col min="2" max="2" width="13.5703125" style="25" bestFit="1" customWidth="1"/>
    <col min="3" max="3" width="8.7109375" style="25" bestFit="1" customWidth="1"/>
    <col min="4" max="4" width="5.5703125" style="25" bestFit="1" customWidth="1"/>
    <col min="5" max="5" width="6.28515625" style="25" bestFit="1" customWidth="1"/>
    <col min="6" max="6" width="7.7109375" style="25" bestFit="1" customWidth="1"/>
    <col min="7" max="7" width="4" style="25" bestFit="1" customWidth="1"/>
    <col min="8" max="8" width="5.42578125" style="25" bestFit="1" customWidth="1"/>
    <col min="9" max="9" width="6.5703125" style="25" bestFit="1" customWidth="1"/>
    <col min="10" max="10" width="6.28515625" style="25" bestFit="1" customWidth="1"/>
    <col min="11" max="11" width="7.7109375" style="25" bestFit="1" customWidth="1"/>
    <col min="12" max="12" width="5.5703125" style="25" bestFit="1" customWidth="1"/>
    <col min="13" max="15" width="6" style="40" bestFit="1" customWidth="1"/>
    <col min="16" max="16" width="8.28515625" style="40" bestFit="1" customWidth="1"/>
    <col min="17" max="17" width="5.5703125" style="42" bestFit="1" customWidth="1"/>
    <col min="18" max="18" width="5.5703125" style="25" bestFit="1" customWidth="1"/>
    <col min="19" max="19" width="6.28515625" style="25" bestFit="1" customWidth="1"/>
    <col min="20" max="20" width="7.7109375" style="25" bestFit="1" customWidth="1"/>
    <col min="21" max="21" width="5.5703125" style="25" bestFit="1" customWidth="1"/>
    <col min="22" max="22" width="8.140625" style="25" bestFit="1" customWidth="1"/>
    <col min="23" max="23" width="7.7109375" style="25" bestFit="1" customWidth="1"/>
    <col min="24" max="24" width="8.42578125" style="25" bestFit="1" customWidth="1"/>
    <col min="25" max="25" width="14.5703125" style="25" bestFit="1" customWidth="1"/>
    <col min="26" max="16384" width="9.140625" style="25"/>
  </cols>
  <sheetData>
    <row r="1" spans="1:25" x14ac:dyDescent="0.25">
      <c r="A1" s="23" t="s">
        <v>926</v>
      </c>
    </row>
    <row r="2" spans="1:25" x14ac:dyDescent="0.25">
      <c r="A2" s="23" t="s">
        <v>925</v>
      </c>
    </row>
    <row r="3" spans="1:25" x14ac:dyDescent="0.25">
      <c r="B3" s="24"/>
      <c r="C3" s="24"/>
      <c r="D3" s="251" t="s">
        <v>322</v>
      </c>
      <c r="E3" s="251"/>
      <c r="F3" s="251"/>
      <c r="G3" s="251"/>
      <c r="H3" s="32"/>
      <c r="I3" s="251" t="s">
        <v>323</v>
      </c>
      <c r="J3" s="251"/>
      <c r="K3" s="251"/>
      <c r="L3" s="251"/>
      <c r="M3" s="252" t="s">
        <v>343</v>
      </c>
      <c r="N3" s="252"/>
      <c r="O3" s="252"/>
      <c r="P3" s="252"/>
      <c r="Q3" s="253" t="s">
        <v>344</v>
      </c>
      <c r="R3" s="253"/>
      <c r="S3" s="253"/>
      <c r="T3" s="253"/>
      <c r="U3" s="253"/>
      <c r="V3" s="36"/>
      <c r="W3" s="36"/>
      <c r="X3" s="36"/>
      <c r="Y3" s="36"/>
    </row>
    <row r="4" spans="1:25" x14ac:dyDescent="0.25">
      <c r="A4" s="25" t="s">
        <v>341</v>
      </c>
      <c r="B4" s="24" t="s">
        <v>324</v>
      </c>
      <c r="C4" s="24" t="s">
        <v>325</v>
      </c>
      <c r="D4" s="24" t="s">
        <v>326</v>
      </c>
      <c r="E4" s="24" t="s">
        <v>327</v>
      </c>
      <c r="F4" s="24" t="s">
        <v>328</v>
      </c>
      <c r="G4" s="24" t="s">
        <v>329</v>
      </c>
      <c r="H4" s="24" t="s">
        <v>330</v>
      </c>
      <c r="I4" s="24" t="s">
        <v>326</v>
      </c>
      <c r="J4" s="24" t="s">
        <v>327</v>
      </c>
      <c r="K4" s="24" t="s">
        <v>328</v>
      </c>
      <c r="L4" s="24" t="s">
        <v>329</v>
      </c>
      <c r="M4" s="33" t="s">
        <v>337</v>
      </c>
      <c r="N4" s="33" t="s">
        <v>338</v>
      </c>
      <c r="O4" s="33" t="s">
        <v>339</v>
      </c>
      <c r="P4" s="34" t="s">
        <v>340</v>
      </c>
      <c r="Q4" s="35" t="s">
        <v>330</v>
      </c>
      <c r="R4" s="49" t="s">
        <v>326</v>
      </c>
      <c r="S4" s="49" t="s">
        <v>327</v>
      </c>
      <c r="T4" s="49" t="s">
        <v>328</v>
      </c>
      <c r="U4" s="49" t="s">
        <v>329</v>
      </c>
      <c r="V4" s="36"/>
      <c r="W4" s="36"/>
      <c r="X4" s="36"/>
      <c r="Y4" s="36"/>
    </row>
    <row r="5" spans="1:25" x14ac:dyDescent="0.25">
      <c r="A5" s="25" t="s">
        <v>1</v>
      </c>
      <c r="B5" s="27" t="s">
        <v>331</v>
      </c>
      <c r="C5" s="27">
        <v>1</v>
      </c>
      <c r="D5" s="25">
        <v>294</v>
      </c>
      <c r="E5" s="25">
        <v>4</v>
      </c>
      <c r="F5" s="25">
        <v>0</v>
      </c>
      <c r="G5" s="25">
        <v>1</v>
      </c>
      <c r="H5" s="25">
        <f>SUM(D5:G5)</f>
        <v>299</v>
      </c>
      <c r="I5" s="28">
        <f>(D5/H5)*100</f>
        <v>98.327759197324411</v>
      </c>
      <c r="J5" s="28">
        <f>(E5/H5)*100</f>
        <v>1.3377926421404682</v>
      </c>
      <c r="K5" s="28">
        <f>(F5/H5)*100</f>
        <v>0</v>
      </c>
      <c r="L5" s="28">
        <f>(G5/H5)*100</f>
        <v>0.33444816053511706</v>
      </c>
      <c r="M5" s="40">
        <v>1895</v>
      </c>
      <c r="N5" s="40">
        <v>1724</v>
      </c>
      <c r="O5" s="40">
        <v>1660</v>
      </c>
      <c r="P5" s="40">
        <f>AVERAGE(M5:O5)</f>
        <v>1759.6666666666667</v>
      </c>
      <c r="Q5" s="41">
        <f>(P5*42.2)/10000</f>
        <v>7.425793333333333</v>
      </c>
      <c r="R5" s="50">
        <f t="shared" ref="R5:R36" si="0">$Q5*I5/100</f>
        <v>7.3016161872909695</v>
      </c>
      <c r="S5" s="50">
        <f t="shared" ref="S5:S36" si="1">$Q5*J5/100</f>
        <v>9.9341716833890745E-2</v>
      </c>
      <c r="T5" s="50">
        <f t="shared" ref="T5:T36" si="2">$Q5*K5/100</f>
        <v>0</v>
      </c>
      <c r="U5" s="50">
        <f t="shared" ref="U5:U36" si="3">$Q5*L5/100</f>
        <v>2.4835429208472686E-2</v>
      </c>
      <c r="V5" s="28"/>
      <c r="W5" s="28"/>
      <c r="X5" s="28"/>
      <c r="Y5" s="28"/>
    </row>
    <row r="6" spans="1:25" x14ac:dyDescent="0.25">
      <c r="A6" s="25" t="s">
        <v>1</v>
      </c>
      <c r="B6" s="27" t="s">
        <v>331</v>
      </c>
      <c r="C6" s="27">
        <v>2</v>
      </c>
      <c r="D6" s="25">
        <v>394</v>
      </c>
      <c r="E6" s="25">
        <v>0</v>
      </c>
      <c r="F6" s="25">
        <v>17</v>
      </c>
      <c r="G6" s="25">
        <v>0</v>
      </c>
      <c r="H6" s="25">
        <f t="shared" ref="H6:H52" si="4">SUM(D6:G6)</f>
        <v>411</v>
      </c>
      <c r="I6" s="28">
        <f t="shared" ref="I6:I52" si="5">(D6/H6)*100</f>
        <v>95.863746958637478</v>
      </c>
      <c r="J6" s="28">
        <f t="shared" ref="J6:J52" si="6">(E6/H6)*100</f>
        <v>0</v>
      </c>
      <c r="K6" s="28">
        <f t="shared" ref="K6:K52" si="7">(F6/H6)*100</f>
        <v>4.1362530413625302</v>
      </c>
      <c r="L6" s="28">
        <f t="shared" ref="L6:L52" si="8">(G6/H6)*100</f>
        <v>0</v>
      </c>
      <c r="M6" s="40">
        <v>3651</v>
      </c>
      <c r="N6" s="40">
        <v>3710</v>
      </c>
      <c r="O6" s="40">
        <v>3590</v>
      </c>
      <c r="P6" s="40">
        <f t="shared" ref="P6:P52" si="9">AVERAGE(M6:O6)</f>
        <v>3650.3333333333335</v>
      </c>
      <c r="Q6" s="41">
        <f t="shared" ref="Q6:Q52" si="10">(P6*42.2)/10000</f>
        <v>15.404406666666668</v>
      </c>
      <c r="R6" s="50">
        <f t="shared" si="0"/>
        <v>14.767241427412817</v>
      </c>
      <c r="S6" s="50">
        <f t="shared" si="1"/>
        <v>0</v>
      </c>
      <c r="T6" s="50">
        <f t="shared" si="2"/>
        <v>0.63716523925385249</v>
      </c>
      <c r="U6" s="50">
        <f t="shared" si="3"/>
        <v>0</v>
      </c>
      <c r="V6" s="28"/>
      <c r="W6" s="28"/>
      <c r="X6" s="28"/>
      <c r="Y6" s="28"/>
    </row>
    <row r="7" spans="1:25" x14ac:dyDescent="0.25">
      <c r="A7" s="25" t="s">
        <v>1</v>
      </c>
      <c r="B7" s="27" t="s">
        <v>331</v>
      </c>
      <c r="C7" s="27">
        <v>3</v>
      </c>
      <c r="D7" s="25">
        <v>286</v>
      </c>
      <c r="E7" s="25">
        <v>12</v>
      </c>
      <c r="F7" s="25">
        <v>1</v>
      </c>
      <c r="G7" s="25">
        <v>1</v>
      </c>
      <c r="H7" s="25">
        <f t="shared" si="4"/>
        <v>300</v>
      </c>
      <c r="I7" s="28">
        <f t="shared" si="5"/>
        <v>95.333333333333343</v>
      </c>
      <c r="J7" s="28">
        <f t="shared" si="6"/>
        <v>4</v>
      </c>
      <c r="K7" s="28">
        <f t="shared" si="7"/>
        <v>0.33333333333333337</v>
      </c>
      <c r="L7" s="28">
        <f t="shared" si="8"/>
        <v>0.33333333333333337</v>
      </c>
      <c r="M7" s="40">
        <v>2452</v>
      </c>
      <c r="N7" s="40">
        <v>2440</v>
      </c>
      <c r="O7" s="40">
        <v>2448</v>
      </c>
      <c r="P7" s="40">
        <f t="shared" si="9"/>
        <v>2446.6666666666665</v>
      </c>
      <c r="Q7" s="41">
        <f t="shared" si="10"/>
        <v>10.324933333333332</v>
      </c>
      <c r="R7" s="50">
        <f t="shared" si="0"/>
        <v>9.8431031111111107</v>
      </c>
      <c r="S7" s="50">
        <f t="shared" si="1"/>
        <v>0.41299733333333327</v>
      </c>
      <c r="T7" s="50">
        <f t="shared" si="2"/>
        <v>3.4416444444444444E-2</v>
      </c>
      <c r="U7" s="50">
        <f t="shared" si="3"/>
        <v>3.4416444444444444E-2</v>
      </c>
      <c r="V7" s="28"/>
      <c r="W7" s="28"/>
      <c r="X7" s="28"/>
      <c r="Y7" s="28"/>
    </row>
    <row r="8" spans="1:25" x14ac:dyDescent="0.25">
      <c r="A8" s="25" t="s">
        <v>1</v>
      </c>
      <c r="B8" s="27" t="s">
        <v>331</v>
      </c>
      <c r="C8" s="27">
        <v>4</v>
      </c>
      <c r="D8" s="25">
        <v>291</v>
      </c>
      <c r="E8" s="25">
        <v>9</v>
      </c>
      <c r="F8" s="25">
        <v>0</v>
      </c>
      <c r="G8" s="25">
        <v>0</v>
      </c>
      <c r="H8" s="25">
        <f t="shared" si="4"/>
        <v>300</v>
      </c>
      <c r="I8" s="28">
        <f t="shared" si="5"/>
        <v>97</v>
      </c>
      <c r="J8" s="28">
        <f t="shared" si="6"/>
        <v>3</v>
      </c>
      <c r="K8" s="28">
        <f t="shared" si="7"/>
        <v>0</v>
      </c>
      <c r="L8" s="28">
        <f t="shared" si="8"/>
        <v>0</v>
      </c>
      <c r="M8" s="40">
        <v>1754</v>
      </c>
      <c r="N8" s="40">
        <v>1752</v>
      </c>
      <c r="O8" s="40">
        <v>1684</v>
      </c>
      <c r="P8" s="40">
        <f t="shared" si="9"/>
        <v>1730</v>
      </c>
      <c r="Q8" s="41">
        <f t="shared" si="10"/>
        <v>7.3006000000000002</v>
      </c>
      <c r="R8" s="50">
        <f t="shared" si="0"/>
        <v>7.081582</v>
      </c>
      <c r="S8" s="50">
        <f t="shared" si="1"/>
        <v>0.21901800000000002</v>
      </c>
      <c r="T8" s="50">
        <f t="shared" si="2"/>
        <v>0</v>
      </c>
      <c r="U8" s="50">
        <f t="shared" si="3"/>
        <v>0</v>
      </c>
      <c r="V8" s="28"/>
      <c r="W8" s="28"/>
      <c r="X8" s="28"/>
      <c r="Y8" s="28"/>
    </row>
    <row r="9" spans="1:25" x14ac:dyDescent="0.25">
      <c r="A9" s="25" t="s">
        <v>1</v>
      </c>
      <c r="B9" s="27" t="s">
        <v>331</v>
      </c>
      <c r="C9" s="27">
        <v>9</v>
      </c>
      <c r="D9" s="26">
        <v>279</v>
      </c>
      <c r="E9" s="26">
        <v>13</v>
      </c>
      <c r="F9" s="26">
        <v>8</v>
      </c>
      <c r="G9" s="26">
        <v>0</v>
      </c>
      <c r="H9" s="25">
        <f>SUM(D9:G9)</f>
        <v>300</v>
      </c>
      <c r="I9" s="28">
        <f>(D9/H9)*100</f>
        <v>93</v>
      </c>
      <c r="J9" s="28">
        <f>(E9/H9)*100</f>
        <v>4.3333333333333339</v>
      </c>
      <c r="K9" s="28">
        <f>(F9/H9)*100</f>
        <v>2.666666666666667</v>
      </c>
      <c r="L9" s="28">
        <f>(G9/H9)*100</f>
        <v>0</v>
      </c>
      <c r="M9" s="40">
        <v>1185</v>
      </c>
      <c r="N9" s="40">
        <v>1123</v>
      </c>
      <c r="O9" s="40">
        <v>1134</v>
      </c>
      <c r="P9" s="40">
        <f>AVERAGE(M9:O9)</f>
        <v>1147.3333333333333</v>
      </c>
      <c r="Q9" s="41">
        <f>(P9*42.2)/10000</f>
        <v>4.8417466666666664</v>
      </c>
      <c r="R9" s="50">
        <f t="shared" si="0"/>
        <v>4.5028243999999997</v>
      </c>
      <c r="S9" s="50">
        <f t="shared" si="1"/>
        <v>0.20980902222222222</v>
      </c>
      <c r="T9" s="50">
        <f t="shared" si="2"/>
        <v>0.12911324444444444</v>
      </c>
      <c r="U9" s="50">
        <f t="shared" si="3"/>
        <v>0</v>
      </c>
      <c r="V9" s="28"/>
      <c r="W9" s="28"/>
      <c r="X9" s="28"/>
      <c r="Y9" s="28"/>
    </row>
    <row r="10" spans="1:25" x14ac:dyDescent="0.25">
      <c r="A10" s="25" t="s">
        <v>1</v>
      </c>
      <c r="B10" s="27" t="s">
        <v>331</v>
      </c>
      <c r="C10" s="27">
        <v>10</v>
      </c>
      <c r="D10" s="26">
        <v>280</v>
      </c>
      <c r="E10" s="26">
        <v>17</v>
      </c>
      <c r="F10" s="26">
        <v>3</v>
      </c>
      <c r="G10" s="26">
        <v>0</v>
      </c>
      <c r="H10" s="25">
        <f>SUM(D10:G10)</f>
        <v>300</v>
      </c>
      <c r="I10" s="28">
        <f>(D10/H10)*100</f>
        <v>93.333333333333329</v>
      </c>
      <c r="J10" s="28">
        <f>(E10/H10)*100</f>
        <v>5.6666666666666661</v>
      </c>
      <c r="K10" s="28">
        <f>(F10/H10)*100</f>
        <v>1</v>
      </c>
      <c r="L10" s="28">
        <f>(G10/H10)*100</f>
        <v>0</v>
      </c>
      <c r="M10" s="40">
        <v>736</v>
      </c>
      <c r="N10" s="40">
        <v>681</v>
      </c>
      <c r="O10" s="40">
        <v>669</v>
      </c>
      <c r="P10" s="40">
        <f>AVERAGE(M10:O10)</f>
        <v>695.33333333333337</v>
      </c>
      <c r="Q10" s="41">
        <f>(P10*42.2)/10000</f>
        <v>2.9343066666666671</v>
      </c>
      <c r="R10" s="50">
        <f t="shared" si="0"/>
        <v>2.7386862222222224</v>
      </c>
      <c r="S10" s="50">
        <f t="shared" si="1"/>
        <v>0.16627737777777779</v>
      </c>
      <c r="T10" s="50">
        <f t="shared" si="2"/>
        <v>2.9343066666666671E-2</v>
      </c>
      <c r="U10" s="50">
        <f t="shared" si="3"/>
        <v>0</v>
      </c>
      <c r="V10" s="28"/>
      <c r="W10" s="28"/>
      <c r="X10" s="28"/>
      <c r="Y10" s="28"/>
    </row>
    <row r="11" spans="1:25" x14ac:dyDescent="0.25">
      <c r="A11" s="25" t="s">
        <v>1</v>
      </c>
      <c r="B11" s="27" t="s">
        <v>331</v>
      </c>
      <c r="C11" s="27">
        <v>11</v>
      </c>
      <c r="D11" s="26">
        <v>278</v>
      </c>
      <c r="E11" s="26">
        <v>17</v>
      </c>
      <c r="F11" s="26">
        <v>4</v>
      </c>
      <c r="G11" s="26">
        <v>0</v>
      </c>
      <c r="H11" s="25">
        <f>SUM(D11:G11)</f>
        <v>299</v>
      </c>
      <c r="I11" s="28">
        <f>(D11/H11)*100</f>
        <v>92.976588628762542</v>
      </c>
      <c r="J11" s="28">
        <f>(E11/H11)*100</f>
        <v>5.6856187290969897</v>
      </c>
      <c r="K11" s="28">
        <f>(F11/H11)*100</f>
        <v>1.3377926421404682</v>
      </c>
      <c r="L11" s="28">
        <f>(G11/H11)*100</f>
        <v>0</v>
      </c>
      <c r="M11" s="40">
        <v>2428</v>
      </c>
      <c r="N11" s="40">
        <v>2360</v>
      </c>
      <c r="O11" s="40">
        <v>2369</v>
      </c>
      <c r="P11" s="40">
        <f>AVERAGE(M11:O11)</f>
        <v>2385.6666666666665</v>
      </c>
      <c r="Q11" s="41">
        <f>(P11*42.2)/10000</f>
        <v>10.067513333333332</v>
      </c>
      <c r="R11" s="50">
        <f t="shared" si="0"/>
        <v>9.3604304570791523</v>
      </c>
      <c r="S11" s="50">
        <f t="shared" si="1"/>
        <v>0.57240042363433663</v>
      </c>
      <c r="T11" s="50">
        <f t="shared" si="2"/>
        <v>0.13468245261984391</v>
      </c>
      <c r="U11" s="50">
        <f t="shared" si="3"/>
        <v>0</v>
      </c>
      <c r="V11" s="28"/>
      <c r="W11" s="28"/>
      <c r="X11" s="28"/>
      <c r="Y11" s="28"/>
    </row>
    <row r="12" spans="1:25" x14ac:dyDescent="0.25">
      <c r="A12" s="25" t="s">
        <v>1</v>
      </c>
      <c r="B12" s="27" t="s">
        <v>331</v>
      </c>
      <c r="C12" s="27">
        <v>12</v>
      </c>
      <c r="D12" s="26">
        <v>279</v>
      </c>
      <c r="E12" s="26">
        <v>18</v>
      </c>
      <c r="F12" s="26">
        <v>1</v>
      </c>
      <c r="G12" s="26">
        <v>1</v>
      </c>
      <c r="H12" s="25">
        <f>SUM(D12:G12)</f>
        <v>299</v>
      </c>
      <c r="I12" s="28">
        <f>(D12/H12)*100</f>
        <v>93.31103678929766</v>
      </c>
      <c r="J12" s="28">
        <f>(E12/H12)*100</f>
        <v>6.0200668896321075</v>
      </c>
      <c r="K12" s="28">
        <f>(F12/H12)*100</f>
        <v>0.33444816053511706</v>
      </c>
      <c r="L12" s="28">
        <f>(G12/H12)*100</f>
        <v>0.33444816053511706</v>
      </c>
      <c r="M12" s="40">
        <v>1535</v>
      </c>
      <c r="N12" s="40">
        <v>1503</v>
      </c>
      <c r="O12" s="40">
        <v>1553</v>
      </c>
      <c r="P12" s="40">
        <f>AVERAGE(M12:O12)</f>
        <v>1530.3333333333333</v>
      </c>
      <c r="Q12" s="41">
        <f>(P12*42.2)/10000</f>
        <v>6.4580066666666669</v>
      </c>
      <c r="R12" s="50">
        <f t="shared" si="0"/>
        <v>6.0260329765886285</v>
      </c>
      <c r="S12" s="50">
        <f t="shared" si="1"/>
        <v>0.38877632107023419</v>
      </c>
      <c r="T12" s="50">
        <f t="shared" si="2"/>
        <v>2.1598684503901896E-2</v>
      </c>
      <c r="U12" s="50">
        <f t="shared" si="3"/>
        <v>2.1598684503901896E-2</v>
      </c>
      <c r="V12" s="28"/>
      <c r="W12" s="28"/>
      <c r="X12" s="28"/>
      <c r="Y12" s="28"/>
    </row>
    <row r="13" spans="1:25" x14ac:dyDescent="0.25">
      <c r="A13" s="25" t="s">
        <v>1</v>
      </c>
      <c r="B13" s="27" t="s">
        <v>332</v>
      </c>
      <c r="C13" s="27">
        <v>5</v>
      </c>
      <c r="D13" s="25">
        <v>244</v>
      </c>
      <c r="E13" s="25">
        <v>5</v>
      </c>
      <c r="F13" s="25">
        <v>2</v>
      </c>
      <c r="G13" s="25">
        <v>49</v>
      </c>
      <c r="H13" s="25">
        <f t="shared" si="4"/>
        <v>300</v>
      </c>
      <c r="I13" s="28">
        <f t="shared" si="5"/>
        <v>81.333333333333329</v>
      </c>
      <c r="J13" s="28">
        <f t="shared" si="6"/>
        <v>1.6666666666666667</v>
      </c>
      <c r="K13" s="28">
        <f t="shared" si="7"/>
        <v>0.66666666666666674</v>
      </c>
      <c r="L13" s="28">
        <f t="shared" si="8"/>
        <v>16.333333333333332</v>
      </c>
      <c r="M13" s="40">
        <v>5101</v>
      </c>
      <c r="N13" s="40">
        <v>5102</v>
      </c>
      <c r="O13" s="40">
        <v>4983</v>
      </c>
      <c r="P13" s="40">
        <f t="shared" si="9"/>
        <v>5062</v>
      </c>
      <c r="Q13" s="41">
        <f t="shared" si="10"/>
        <v>21.361640000000001</v>
      </c>
      <c r="R13" s="50">
        <f t="shared" si="0"/>
        <v>17.374133866666668</v>
      </c>
      <c r="S13" s="50">
        <f t="shared" si="1"/>
        <v>0.35602733333333342</v>
      </c>
      <c r="T13" s="50">
        <f t="shared" si="2"/>
        <v>0.14241093333333335</v>
      </c>
      <c r="U13" s="50">
        <f t="shared" si="3"/>
        <v>3.4890678666666668</v>
      </c>
      <c r="V13" s="28"/>
      <c r="W13" s="28"/>
      <c r="X13" s="28"/>
      <c r="Y13" s="28"/>
    </row>
    <row r="14" spans="1:25" x14ac:dyDescent="0.25">
      <c r="A14" s="25" t="s">
        <v>1</v>
      </c>
      <c r="B14" s="27" t="s">
        <v>332</v>
      </c>
      <c r="C14" s="27">
        <v>6</v>
      </c>
      <c r="D14" s="25">
        <v>217</v>
      </c>
      <c r="E14" s="25">
        <v>10</v>
      </c>
      <c r="F14" s="25">
        <v>4</v>
      </c>
      <c r="G14" s="25">
        <v>69</v>
      </c>
      <c r="H14" s="25">
        <f t="shared" si="4"/>
        <v>300</v>
      </c>
      <c r="I14" s="28">
        <f t="shared" si="5"/>
        <v>72.333333333333343</v>
      </c>
      <c r="J14" s="28">
        <f t="shared" si="6"/>
        <v>3.3333333333333335</v>
      </c>
      <c r="K14" s="28">
        <f t="shared" si="7"/>
        <v>1.3333333333333335</v>
      </c>
      <c r="L14" s="28">
        <f t="shared" si="8"/>
        <v>23</v>
      </c>
      <c r="M14" s="40">
        <v>4446</v>
      </c>
      <c r="N14" s="40">
        <v>4491</v>
      </c>
      <c r="O14" s="40">
        <v>4360</v>
      </c>
      <c r="P14" s="40">
        <f t="shared" si="9"/>
        <v>4432.333333333333</v>
      </c>
      <c r="Q14" s="41">
        <f t="shared" si="10"/>
        <v>18.704446666666666</v>
      </c>
      <c r="R14" s="50">
        <f t="shared" si="0"/>
        <v>13.529549755555557</v>
      </c>
      <c r="S14" s="50">
        <f t="shared" si="1"/>
        <v>0.62348155555555562</v>
      </c>
      <c r="T14" s="50">
        <f t="shared" si="2"/>
        <v>0.24939262222222222</v>
      </c>
      <c r="U14" s="50">
        <f t="shared" si="3"/>
        <v>4.3020227333333336</v>
      </c>
      <c r="V14" s="28"/>
      <c r="W14" s="28"/>
      <c r="X14" s="28"/>
      <c r="Y14" s="37"/>
    </row>
    <row r="15" spans="1:25" x14ac:dyDescent="0.25">
      <c r="A15" s="25" t="s">
        <v>1</v>
      </c>
      <c r="B15" s="27" t="s">
        <v>332</v>
      </c>
      <c r="C15" s="27">
        <v>7</v>
      </c>
      <c r="D15" s="25">
        <v>236</v>
      </c>
      <c r="E15" s="25">
        <v>5</v>
      </c>
      <c r="F15" s="25">
        <v>0</v>
      </c>
      <c r="G15" s="25">
        <v>59</v>
      </c>
      <c r="H15" s="25">
        <f t="shared" si="4"/>
        <v>300</v>
      </c>
      <c r="I15" s="28">
        <f t="shared" si="5"/>
        <v>78.666666666666657</v>
      </c>
      <c r="J15" s="28">
        <f t="shared" si="6"/>
        <v>1.6666666666666667</v>
      </c>
      <c r="K15" s="28">
        <f t="shared" si="7"/>
        <v>0</v>
      </c>
      <c r="L15" s="28">
        <f t="shared" si="8"/>
        <v>19.666666666666664</v>
      </c>
      <c r="M15" s="40">
        <v>6830</v>
      </c>
      <c r="N15" s="40">
        <v>6713</v>
      </c>
      <c r="O15" s="40">
        <v>6756</v>
      </c>
      <c r="P15" s="40">
        <f t="shared" si="9"/>
        <v>6766.333333333333</v>
      </c>
      <c r="Q15" s="41">
        <f t="shared" si="10"/>
        <v>28.553926666666666</v>
      </c>
      <c r="R15" s="50">
        <f t="shared" si="0"/>
        <v>22.462422311111109</v>
      </c>
      <c r="S15" s="50">
        <f t="shared" si="1"/>
        <v>0.47589877777777778</v>
      </c>
      <c r="T15" s="50">
        <f t="shared" si="2"/>
        <v>0</v>
      </c>
      <c r="U15" s="50">
        <f t="shared" si="3"/>
        <v>5.6156055777777771</v>
      </c>
      <c r="V15" s="28"/>
      <c r="W15" s="28"/>
      <c r="X15" s="28"/>
      <c r="Y15" s="28"/>
    </row>
    <row r="16" spans="1:25" x14ac:dyDescent="0.25">
      <c r="A16" s="25" t="s">
        <v>1</v>
      </c>
      <c r="B16" s="27" t="s">
        <v>332</v>
      </c>
      <c r="C16" s="27">
        <v>8</v>
      </c>
      <c r="D16" s="25">
        <v>280</v>
      </c>
      <c r="E16" s="25">
        <v>8</v>
      </c>
      <c r="F16" s="25">
        <v>1</v>
      </c>
      <c r="G16" s="25">
        <v>11</v>
      </c>
      <c r="H16" s="25">
        <f t="shared" si="4"/>
        <v>300</v>
      </c>
      <c r="I16" s="28">
        <f t="shared" si="5"/>
        <v>93.333333333333329</v>
      </c>
      <c r="J16" s="28">
        <f t="shared" si="6"/>
        <v>2.666666666666667</v>
      </c>
      <c r="K16" s="28">
        <f t="shared" si="7"/>
        <v>0.33333333333333337</v>
      </c>
      <c r="L16" s="28">
        <f t="shared" si="8"/>
        <v>3.6666666666666665</v>
      </c>
      <c r="M16" s="40">
        <v>4259</v>
      </c>
      <c r="N16" s="40">
        <v>4222</v>
      </c>
      <c r="O16" s="40">
        <v>4193</v>
      </c>
      <c r="P16" s="40">
        <f t="shared" si="9"/>
        <v>4224.666666666667</v>
      </c>
      <c r="Q16" s="41">
        <f t="shared" si="10"/>
        <v>17.828093333333335</v>
      </c>
      <c r="R16" s="50">
        <f t="shared" si="0"/>
        <v>16.639553777777778</v>
      </c>
      <c r="S16" s="50">
        <f t="shared" si="1"/>
        <v>0.47541582222222234</v>
      </c>
      <c r="T16" s="50">
        <f t="shared" si="2"/>
        <v>5.9426977777777792E-2</v>
      </c>
      <c r="U16" s="50">
        <f t="shared" si="3"/>
        <v>0.65369675555555562</v>
      </c>
      <c r="V16" s="28"/>
      <c r="W16" s="28"/>
      <c r="X16" s="28"/>
      <c r="Y16" s="28"/>
    </row>
    <row r="17" spans="1:25" x14ac:dyDescent="0.25">
      <c r="A17" s="25" t="s">
        <v>1</v>
      </c>
      <c r="B17" s="27" t="s">
        <v>332</v>
      </c>
      <c r="C17" s="27">
        <v>13</v>
      </c>
      <c r="D17" s="26">
        <v>252</v>
      </c>
      <c r="E17" s="26">
        <v>9</v>
      </c>
      <c r="F17" s="26">
        <v>2</v>
      </c>
      <c r="G17" s="26">
        <v>37</v>
      </c>
      <c r="H17" s="25">
        <f t="shared" si="4"/>
        <v>300</v>
      </c>
      <c r="I17" s="28">
        <f t="shared" si="5"/>
        <v>84</v>
      </c>
      <c r="J17" s="28">
        <f t="shared" si="6"/>
        <v>3</v>
      </c>
      <c r="K17" s="28">
        <f t="shared" si="7"/>
        <v>0.66666666666666674</v>
      </c>
      <c r="L17" s="28">
        <f t="shared" si="8"/>
        <v>12.333333333333334</v>
      </c>
      <c r="M17" s="40">
        <v>2310</v>
      </c>
      <c r="N17" s="40">
        <v>2310</v>
      </c>
      <c r="O17" s="40">
        <v>2408</v>
      </c>
      <c r="P17" s="40">
        <f t="shared" si="9"/>
        <v>2342.6666666666665</v>
      </c>
      <c r="Q17" s="41">
        <f t="shared" si="10"/>
        <v>9.8860533333333347</v>
      </c>
      <c r="R17" s="50">
        <f t="shared" si="0"/>
        <v>8.3042848000000014</v>
      </c>
      <c r="S17" s="50">
        <f t="shared" si="1"/>
        <v>0.2965816</v>
      </c>
      <c r="T17" s="50">
        <f t="shared" si="2"/>
        <v>6.5907022222222236E-2</v>
      </c>
      <c r="U17" s="50">
        <f t="shared" si="3"/>
        <v>1.2192799111111114</v>
      </c>
      <c r="V17" s="28"/>
      <c r="W17" s="28"/>
      <c r="X17" s="28"/>
      <c r="Y17" s="28"/>
    </row>
    <row r="18" spans="1:25" x14ac:dyDescent="0.25">
      <c r="A18" s="25" t="s">
        <v>1</v>
      </c>
      <c r="B18" s="27" t="s">
        <v>332</v>
      </c>
      <c r="C18" s="27">
        <v>14</v>
      </c>
      <c r="D18" s="26">
        <v>277</v>
      </c>
      <c r="E18" s="26">
        <v>5</v>
      </c>
      <c r="F18" s="26">
        <v>4</v>
      </c>
      <c r="G18" s="26">
        <v>14</v>
      </c>
      <c r="H18" s="25">
        <f t="shared" si="4"/>
        <v>300</v>
      </c>
      <c r="I18" s="28">
        <f t="shared" si="5"/>
        <v>92.333333333333329</v>
      </c>
      <c r="J18" s="28">
        <f t="shared" si="6"/>
        <v>1.6666666666666667</v>
      </c>
      <c r="K18" s="28">
        <f t="shared" si="7"/>
        <v>1.3333333333333335</v>
      </c>
      <c r="L18" s="28">
        <f t="shared" si="8"/>
        <v>4.666666666666667</v>
      </c>
      <c r="M18" s="40">
        <v>661</v>
      </c>
      <c r="N18" s="40">
        <v>709</v>
      </c>
      <c r="O18" s="40">
        <v>661</v>
      </c>
      <c r="P18" s="40">
        <f t="shared" si="9"/>
        <v>677</v>
      </c>
      <c r="Q18" s="41">
        <f t="shared" si="10"/>
        <v>2.8569400000000003</v>
      </c>
      <c r="R18" s="50">
        <f t="shared" si="0"/>
        <v>2.6379079333333335</v>
      </c>
      <c r="S18" s="50">
        <f t="shared" si="1"/>
        <v>4.7615666666666667E-2</v>
      </c>
      <c r="T18" s="50">
        <f t="shared" si="2"/>
        <v>3.8092533333333345E-2</v>
      </c>
      <c r="U18" s="50">
        <f t="shared" si="3"/>
        <v>0.13332386666666668</v>
      </c>
      <c r="V18" s="28"/>
      <c r="W18" s="28"/>
      <c r="X18" s="28"/>
      <c r="Y18" s="28"/>
    </row>
    <row r="19" spans="1:25" x14ac:dyDescent="0.25">
      <c r="A19" s="25" t="s">
        <v>1</v>
      </c>
      <c r="B19" s="27" t="s">
        <v>332</v>
      </c>
      <c r="C19" s="27">
        <v>15</v>
      </c>
      <c r="D19" s="26">
        <v>259</v>
      </c>
      <c r="E19" s="26">
        <v>7</v>
      </c>
      <c r="F19" s="26">
        <v>5</v>
      </c>
      <c r="G19" s="26">
        <v>29</v>
      </c>
      <c r="H19" s="25">
        <f t="shared" si="4"/>
        <v>300</v>
      </c>
      <c r="I19" s="28">
        <f t="shared" si="5"/>
        <v>86.333333333333329</v>
      </c>
      <c r="J19" s="28">
        <f t="shared" si="6"/>
        <v>2.3333333333333335</v>
      </c>
      <c r="K19" s="28">
        <f t="shared" si="7"/>
        <v>1.6666666666666667</v>
      </c>
      <c r="L19" s="28">
        <f t="shared" si="8"/>
        <v>9.6666666666666661</v>
      </c>
      <c r="M19" s="40">
        <v>2318</v>
      </c>
      <c r="N19" s="40">
        <v>2281</v>
      </c>
      <c r="O19" s="40">
        <v>2243</v>
      </c>
      <c r="P19" s="40">
        <f t="shared" si="9"/>
        <v>2280.6666666666665</v>
      </c>
      <c r="Q19" s="41">
        <f t="shared" si="10"/>
        <v>9.624413333333333</v>
      </c>
      <c r="R19" s="50">
        <f t="shared" si="0"/>
        <v>8.3090768444444443</v>
      </c>
      <c r="S19" s="50">
        <f t="shared" si="1"/>
        <v>0.22456964444444444</v>
      </c>
      <c r="T19" s="50">
        <f t="shared" si="2"/>
        <v>0.1604068888888889</v>
      </c>
      <c r="U19" s="50">
        <f t="shared" si="3"/>
        <v>0.9303599555555554</v>
      </c>
      <c r="V19" s="28"/>
      <c r="W19" s="28"/>
      <c r="X19" s="28"/>
      <c r="Y19" s="28"/>
    </row>
    <row r="20" spans="1:25" x14ac:dyDescent="0.25">
      <c r="A20" s="25" t="s">
        <v>1</v>
      </c>
      <c r="B20" s="27" t="s">
        <v>332</v>
      </c>
      <c r="C20" s="27">
        <v>16</v>
      </c>
      <c r="D20" s="25">
        <v>245</v>
      </c>
      <c r="E20" s="25">
        <v>19</v>
      </c>
      <c r="F20" s="25">
        <v>6</v>
      </c>
      <c r="G20" s="25">
        <v>32</v>
      </c>
      <c r="H20" s="25">
        <f t="shared" si="4"/>
        <v>302</v>
      </c>
      <c r="I20" s="28">
        <f t="shared" si="5"/>
        <v>81.125827814569533</v>
      </c>
      <c r="J20" s="28">
        <f t="shared" si="6"/>
        <v>6.2913907284768218</v>
      </c>
      <c r="K20" s="28">
        <f t="shared" si="7"/>
        <v>1.9867549668874174</v>
      </c>
      <c r="L20" s="28">
        <f t="shared" si="8"/>
        <v>10.596026490066226</v>
      </c>
      <c r="M20" s="40">
        <v>1961</v>
      </c>
      <c r="N20" s="40">
        <v>1944</v>
      </c>
      <c r="O20" s="40">
        <v>2131</v>
      </c>
      <c r="P20" s="40">
        <f t="shared" si="9"/>
        <v>2012</v>
      </c>
      <c r="Q20" s="41">
        <f t="shared" si="10"/>
        <v>8.4906400000000009</v>
      </c>
      <c r="R20" s="50">
        <f t="shared" si="0"/>
        <v>6.8881019867549673</v>
      </c>
      <c r="S20" s="50">
        <f t="shared" si="1"/>
        <v>0.53417933774834447</v>
      </c>
      <c r="T20" s="50">
        <f t="shared" si="2"/>
        <v>0.16868821192052985</v>
      </c>
      <c r="U20" s="50">
        <f t="shared" si="3"/>
        <v>0.8996704635761591</v>
      </c>
      <c r="V20" s="28"/>
      <c r="W20" s="28"/>
      <c r="X20" s="28"/>
      <c r="Y20" s="37"/>
    </row>
    <row r="21" spans="1:25" x14ac:dyDescent="0.25">
      <c r="A21" s="25" t="s">
        <v>1</v>
      </c>
      <c r="B21" s="27" t="s">
        <v>333</v>
      </c>
      <c r="C21" s="27">
        <v>17</v>
      </c>
      <c r="D21" s="26">
        <v>294</v>
      </c>
      <c r="E21" s="26">
        <v>4</v>
      </c>
      <c r="F21" s="26">
        <v>2</v>
      </c>
      <c r="G21" s="26">
        <v>0</v>
      </c>
      <c r="H21" s="25">
        <f t="shared" si="4"/>
        <v>300</v>
      </c>
      <c r="I21" s="28">
        <f t="shared" si="5"/>
        <v>98</v>
      </c>
      <c r="J21" s="28">
        <f t="shared" si="6"/>
        <v>1.3333333333333335</v>
      </c>
      <c r="K21" s="28">
        <f t="shared" si="7"/>
        <v>0.66666666666666674</v>
      </c>
      <c r="L21" s="28">
        <f t="shared" si="8"/>
        <v>0</v>
      </c>
      <c r="M21" s="40">
        <v>1266</v>
      </c>
      <c r="N21" s="40">
        <v>1298</v>
      </c>
      <c r="O21" s="40">
        <v>1200</v>
      </c>
      <c r="P21" s="40">
        <f t="shared" si="9"/>
        <v>1254.6666666666667</v>
      </c>
      <c r="Q21" s="41">
        <f t="shared" si="10"/>
        <v>5.2946933333333339</v>
      </c>
      <c r="R21" s="50">
        <f t="shared" si="0"/>
        <v>5.1887994666666666</v>
      </c>
      <c r="S21" s="50">
        <f t="shared" si="1"/>
        <v>7.0595911111111131E-2</v>
      </c>
      <c r="T21" s="50">
        <f t="shared" si="2"/>
        <v>3.5297955555555566E-2</v>
      </c>
      <c r="U21" s="50">
        <f t="shared" si="3"/>
        <v>0</v>
      </c>
      <c r="V21" s="28"/>
      <c r="W21" s="28"/>
      <c r="X21" s="28"/>
      <c r="Y21" s="28"/>
    </row>
    <row r="22" spans="1:25" x14ac:dyDescent="0.25">
      <c r="A22" s="25" t="s">
        <v>1</v>
      </c>
      <c r="B22" s="27" t="s">
        <v>333</v>
      </c>
      <c r="C22" s="27">
        <v>18</v>
      </c>
      <c r="D22" s="26">
        <v>295</v>
      </c>
      <c r="E22" s="26">
        <v>2</v>
      </c>
      <c r="F22" s="26">
        <v>3</v>
      </c>
      <c r="G22" s="26">
        <v>0</v>
      </c>
      <c r="H22" s="25">
        <f t="shared" si="4"/>
        <v>300</v>
      </c>
      <c r="I22" s="28">
        <f t="shared" si="5"/>
        <v>98.333333333333329</v>
      </c>
      <c r="J22" s="28">
        <f t="shared" si="6"/>
        <v>0.66666666666666674</v>
      </c>
      <c r="K22" s="28">
        <f t="shared" si="7"/>
        <v>1</v>
      </c>
      <c r="L22" s="28">
        <f t="shared" si="8"/>
        <v>0</v>
      </c>
      <c r="M22" s="40">
        <v>862</v>
      </c>
      <c r="N22" s="40">
        <v>839</v>
      </c>
      <c r="O22" s="40">
        <v>909</v>
      </c>
      <c r="P22" s="40">
        <f t="shared" si="9"/>
        <v>870</v>
      </c>
      <c r="Q22" s="41">
        <f t="shared" si="10"/>
        <v>3.6714000000000002</v>
      </c>
      <c r="R22" s="50">
        <f t="shared" si="0"/>
        <v>3.6102100000000004</v>
      </c>
      <c r="S22" s="50">
        <f t="shared" si="1"/>
        <v>2.4476000000000005E-2</v>
      </c>
      <c r="T22" s="50">
        <f t="shared" si="2"/>
        <v>3.6714000000000004E-2</v>
      </c>
      <c r="U22" s="50">
        <f t="shared" si="3"/>
        <v>0</v>
      </c>
      <c r="V22" s="28"/>
      <c r="W22" s="28"/>
      <c r="X22" s="28"/>
      <c r="Y22" s="28"/>
    </row>
    <row r="23" spans="1:25" x14ac:dyDescent="0.25">
      <c r="A23" s="25" t="s">
        <v>1</v>
      </c>
      <c r="B23" s="27" t="s">
        <v>333</v>
      </c>
      <c r="C23" s="27">
        <v>19</v>
      </c>
      <c r="D23" s="26">
        <v>283</v>
      </c>
      <c r="E23" s="26">
        <v>17</v>
      </c>
      <c r="F23" s="26">
        <v>0</v>
      </c>
      <c r="G23" s="26">
        <v>0</v>
      </c>
      <c r="H23" s="25">
        <f t="shared" si="4"/>
        <v>300</v>
      </c>
      <c r="I23" s="28">
        <f t="shared" si="5"/>
        <v>94.333333333333343</v>
      </c>
      <c r="J23" s="28">
        <f t="shared" si="6"/>
        <v>5.6666666666666661</v>
      </c>
      <c r="K23" s="28">
        <f t="shared" si="7"/>
        <v>0</v>
      </c>
      <c r="L23" s="28">
        <f t="shared" si="8"/>
        <v>0</v>
      </c>
      <c r="M23" s="40">
        <v>1314</v>
      </c>
      <c r="N23" s="40">
        <v>1388</v>
      </c>
      <c r="O23" s="40">
        <v>1367</v>
      </c>
      <c r="P23" s="40">
        <f t="shared" si="9"/>
        <v>1356.3333333333333</v>
      </c>
      <c r="Q23" s="41">
        <f t="shared" si="10"/>
        <v>5.7237266666666669</v>
      </c>
      <c r="R23" s="50">
        <f t="shared" si="0"/>
        <v>5.3993821555555561</v>
      </c>
      <c r="S23" s="50">
        <f t="shared" si="1"/>
        <v>0.32434451111111107</v>
      </c>
      <c r="T23" s="50">
        <f t="shared" si="2"/>
        <v>0</v>
      </c>
      <c r="U23" s="50">
        <f t="shared" si="3"/>
        <v>0</v>
      </c>
      <c r="V23" s="28"/>
      <c r="W23" s="28"/>
      <c r="X23" s="28"/>
      <c r="Y23" s="28"/>
    </row>
    <row r="24" spans="1:25" x14ac:dyDescent="0.25">
      <c r="A24" s="25" t="s">
        <v>1</v>
      </c>
      <c r="B24" s="27" t="s">
        <v>333</v>
      </c>
      <c r="C24" s="27">
        <v>20</v>
      </c>
      <c r="D24" s="26">
        <v>297</v>
      </c>
      <c r="E24" s="26">
        <v>3</v>
      </c>
      <c r="F24" s="26">
        <v>0</v>
      </c>
      <c r="G24" s="26">
        <v>0</v>
      </c>
      <c r="H24" s="25">
        <f t="shared" si="4"/>
        <v>300</v>
      </c>
      <c r="I24" s="28">
        <f t="shared" si="5"/>
        <v>99</v>
      </c>
      <c r="J24" s="28">
        <f t="shared" si="6"/>
        <v>1</v>
      </c>
      <c r="K24" s="28">
        <f t="shared" si="7"/>
        <v>0</v>
      </c>
      <c r="L24" s="28">
        <f t="shared" si="8"/>
        <v>0</v>
      </c>
      <c r="M24" s="40">
        <v>1329</v>
      </c>
      <c r="N24" s="40">
        <v>1380</v>
      </c>
      <c r="O24" s="40">
        <v>1371</v>
      </c>
      <c r="P24" s="40">
        <f t="shared" si="9"/>
        <v>1360</v>
      </c>
      <c r="Q24" s="41">
        <f t="shared" si="10"/>
        <v>5.7392000000000003</v>
      </c>
      <c r="R24" s="50">
        <f t="shared" si="0"/>
        <v>5.6818080000000002</v>
      </c>
      <c r="S24" s="50">
        <f t="shared" si="1"/>
        <v>5.7392000000000006E-2</v>
      </c>
      <c r="T24" s="50">
        <f t="shared" si="2"/>
        <v>0</v>
      </c>
      <c r="U24" s="50">
        <f t="shared" si="3"/>
        <v>0</v>
      </c>
      <c r="V24" s="28"/>
      <c r="W24" s="28"/>
      <c r="X24" s="28"/>
      <c r="Y24" s="28"/>
    </row>
    <row r="25" spans="1:25" x14ac:dyDescent="0.25">
      <c r="A25" s="25" t="s">
        <v>1</v>
      </c>
      <c r="B25" s="27" t="s">
        <v>333</v>
      </c>
      <c r="C25" s="27">
        <v>21</v>
      </c>
      <c r="D25" s="26">
        <v>290</v>
      </c>
      <c r="E25" s="26">
        <v>7</v>
      </c>
      <c r="F25" s="26">
        <v>3</v>
      </c>
      <c r="G25" s="26">
        <v>0</v>
      </c>
      <c r="H25" s="25">
        <f t="shared" si="4"/>
        <v>300</v>
      </c>
      <c r="I25" s="28">
        <f t="shared" si="5"/>
        <v>96.666666666666671</v>
      </c>
      <c r="J25" s="28">
        <f t="shared" si="6"/>
        <v>2.3333333333333335</v>
      </c>
      <c r="K25" s="28">
        <f t="shared" si="7"/>
        <v>1</v>
      </c>
      <c r="L25" s="28">
        <f t="shared" si="8"/>
        <v>0</v>
      </c>
      <c r="M25" s="40">
        <v>4180</v>
      </c>
      <c r="N25" s="40">
        <v>4233</v>
      </c>
      <c r="O25" s="40">
        <v>4164</v>
      </c>
      <c r="P25" s="40">
        <f t="shared" si="9"/>
        <v>4192.333333333333</v>
      </c>
      <c r="Q25" s="41">
        <f t="shared" si="10"/>
        <v>17.691646666666667</v>
      </c>
      <c r="R25" s="50">
        <f t="shared" si="0"/>
        <v>17.101925111111115</v>
      </c>
      <c r="S25" s="50">
        <f t="shared" si="1"/>
        <v>0.41280508888888895</v>
      </c>
      <c r="T25" s="50">
        <f t="shared" si="2"/>
        <v>0.17691646666666666</v>
      </c>
      <c r="U25" s="50">
        <f t="shared" si="3"/>
        <v>0</v>
      </c>
      <c r="V25" s="28"/>
      <c r="W25" s="28"/>
      <c r="X25" s="28"/>
      <c r="Y25" s="28"/>
    </row>
    <row r="26" spans="1:25" x14ac:dyDescent="0.25">
      <c r="A26" s="25" t="s">
        <v>1</v>
      </c>
      <c r="B26" s="27" t="s">
        <v>333</v>
      </c>
      <c r="C26" s="27">
        <v>22</v>
      </c>
      <c r="D26" s="26">
        <v>288</v>
      </c>
      <c r="E26" s="26">
        <v>12</v>
      </c>
      <c r="F26" s="26">
        <v>0</v>
      </c>
      <c r="G26" s="26">
        <v>0</v>
      </c>
      <c r="H26" s="25">
        <f t="shared" si="4"/>
        <v>300</v>
      </c>
      <c r="I26" s="28">
        <f t="shared" si="5"/>
        <v>96</v>
      </c>
      <c r="J26" s="28">
        <f t="shared" si="6"/>
        <v>4</v>
      </c>
      <c r="K26" s="28">
        <f t="shared" si="7"/>
        <v>0</v>
      </c>
      <c r="L26" s="28">
        <f t="shared" si="8"/>
        <v>0</v>
      </c>
      <c r="M26" s="40">
        <v>3311</v>
      </c>
      <c r="N26" s="40">
        <v>3222</v>
      </c>
      <c r="O26" s="40">
        <v>3298</v>
      </c>
      <c r="P26" s="40">
        <f t="shared" si="9"/>
        <v>3277</v>
      </c>
      <c r="Q26" s="41">
        <f t="shared" si="10"/>
        <v>13.828940000000003</v>
      </c>
      <c r="R26" s="50">
        <f t="shared" si="0"/>
        <v>13.275782400000002</v>
      </c>
      <c r="S26" s="50">
        <f t="shared" si="1"/>
        <v>0.55315760000000014</v>
      </c>
      <c r="T26" s="50">
        <f t="shared" si="2"/>
        <v>0</v>
      </c>
      <c r="U26" s="50">
        <f t="shared" si="3"/>
        <v>0</v>
      </c>
      <c r="V26" s="28"/>
      <c r="W26" s="28"/>
      <c r="X26" s="28"/>
      <c r="Y26" s="28"/>
    </row>
    <row r="27" spans="1:25" x14ac:dyDescent="0.25">
      <c r="A27" s="25" t="s">
        <v>1</v>
      </c>
      <c r="B27" s="27" t="s">
        <v>333</v>
      </c>
      <c r="C27" s="30">
        <v>23</v>
      </c>
      <c r="D27" s="26">
        <v>295</v>
      </c>
      <c r="E27" s="26">
        <v>5</v>
      </c>
      <c r="F27" s="26">
        <v>0</v>
      </c>
      <c r="G27" s="26">
        <v>0</v>
      </c>
      <c r="H27" s="26">
        <f t="shared" si="4"/>
        <v>300</v>
      </c>
      <c r="I27" s="28">
        <f t="shared" si="5"/>
        <v>98.333333333333329</v>
      </c>
      <c r="J27" s="28">
        <f t="shared" si="6"/>
        <v>1.6666666666666667</v>
      </c>
      <c r="K27" s="28">
        <f t="shared" si="7"/>
        <v>0</v>
      </c>
      <c r="L27" s="28">
        <f t="shared" si="8"/>
        <v>0</v>
      </c>
      <c r="M27" s="40">
        <v>2350</v>
      </c>
      <c r="N27" s="40">
        <v>2283</v>
      </c>
      <c r="O27" s="40">
        <v>2375</v>
      </c>
      <c r="P27" s="40">
        <f t="shared" si="9"/>
        <v>2336</v>
      </c>
      <c r="Q27" s="41">
        <f t="shared" si="10"/>
        <v>9.8579200000000018</v>
      </c>
      <c r="R27" s="50">
        <f t="shared" si="0"/>
        <v>9.6936213333333345</v>
      </c>
      <c r="S27" s="50">
        <f t="shared" si="1"/>
        <v>0.1642986666666667</v>
      </c>
      <c r="T27" s="50">
        <f t="shared" si="2"/>
        <v>0</v>
      </c>
      <c r="U27" s="50">
        <f t="shared" si="3"/>
        <v>0</v>
      </c>
      <c r="V27" s="28"/>
      <c r="W27" s="28"/>
      <c r="X27" s="28"/>
      <c r="Y27" s="28"/>
    </row>
    <row r="28" spans="1:25" x14ac:dyDescent="0.25">
      <c r="A28" s="25" t="s">
        <v>1</v>
      </c>
      <c r="B28" s="27" t="s">
        <v>333</v>
      </c>
      <c r="C28" s="30">
        <v>24</v>
      </c>
      <c r="D28" s="26">
        <v>296</v>
      </c>
      <c r="E28" s="26">
        <v>1</v>
      </c>
      <c r="F28" s="26">
        <v>3</v>
      </c>
      <c r="G28" s="26">
        <v>0</v>
      </c>
      <c r="H28" s="26">
        <f t="shared" si="4"/>
        <v>300</v>
      </c>
      <c r="I28" s="28">
        <f t="shared" si="5"/>
        <v>98.666666666666671</v>
      </c>
      <c r="J28" s="28">
        <f t="shared" si="6"/>
        <v>0.33333333333333337</v>
      </c>
      <c r="K28" s="28">
        <f t="shared" si="7"/>
        <v>1</v>
      </c>
      <c r="L28" s="28">
        <f t="shared" si="8"/>
        <v>0</v>
      </c>
      <c r="M28" s="40">
        <v>2491</v>
      </c>
      <c r="N28" s="40">
        <v>2495</v>
      </c>
      <c r="O28" s="40">
        <v>2485</v>
      </c>
      <c r="P28" s="40">
        <f t="shared" si="9"/>
        <v>2490.3333333333335</v>
      </c>
      <c r="Q28" s="41">
        <f t="shared" si="10"/>
        <v>10.509206666666667</v>
      </c>
      <c r="R28" s="50">
        <f t="shared" si="0"/>
        <v>10.369083911111113</v>
      </c>
      <c r="S28" s="50">
        <f t="shared" si="1"/>
        <v>3.5030688888888897E-2</v>
      </c>
      <c r="T28" s="50">
        <f t="shared" si="2"/>
        <v>0.10509206666666668</v>
      </c>
      <c r="U28" s="50">
        <f t="shared" si="3"/>
        <v>0</v>
      </c>
      <c r="V28" s="28"/>
      <c r="W28" s="28"/>
      <c r="X28" s="28"/>
      <c r="Y28" s="28"/>
    </row>
    <row r="29" spans="1:25" x14ac:dyDescent="0.25">
      <c r="A29" s="25" t="s">
        <v>1</v>
      </c>
      <c r="B29" s="27" t="s">
        <v>334</v>
      </c>
      <c r="C29" s="30">
        <v>25</v>
      </c>
      <c r="D29" s="26">
        <v>190</v>
      </c>
      <c r="E29" s="26">
        <v>22</v>
      </c>
      <c r="F29" s="26">
        <v>10</v>
      </c>
      <c r="G29" s="26">
        <v>78</v>
      </c>
      <c r="H29" s="26">
        <f t="shared" si="4"/>
        <v>300</v>
      </c>
      <c r="I29" s="28">
        <f t="shared" si="5"/>
        <v>63.333333333333329</v>
      </c>
      <c r="J29" s="28">
        <f t="shared" si="6"/>
        <v>7.333333333333333</v>
      </c>
      <c r="K29" s="28">
        <f t="shared" si="7"/>
        <v>3.3333333333333335</v>
      </c>
      <c r="L29" s="28">
        <f t="shared" si="8"/>
        <v>26</v>
      </c>
      <c r="M29" s="40">
        <v>1671</v>
      </c>
      <c r="N29" s="40">
        <v>1477</v>
      </c>
      <c r="O29" s="40">
        <v>1478</v>
      </c>
      <c r="P29" s="40">
        <f t="shared" si="9"/>
        <v>1542</v>
      </c>
      <c r="Q29" s="41">
        <f t="shared" si="10"/>
        <v>6.5072400000000004</v>
      </c>
      <c r="R29" s="50">
        <f t="shared" si="0"/>
        <v>4.1212520000000001</v>
      </c>
      <c r="S29" s="50">
        <f t="shared" si="1"/>
        <v>0.4771976</v>
      </c>
      <c r="T29" s="50">
        <f t="shared" si="2"/>
        <v>0.21690800000000002</v>
      </c>
      <c r="U29" s="50">
        <f t="shared" si="3"/>
        <v>1.6918824000000001</v>
      </c>
      <c r="V29" s="28"/>
      <c r="W29" s="28"/>
      <c r="X29" s="28"/>
      <c r="Y29" s="28"/>
    </row>
    <row r="30" spans="1:25" x14ac:dyDescent="0.25">
      <c r="A30" s="25" t="s">
        <v>1</v>
      </c>
      <c r="B30" s="27" t="s">
        <v>334</v>
      </c>
      <c r="C30" s="27">
        <v>26</v>
      </c>
      <c r="D30" s="26">
        <v>269</v>
      </c>
      <c r="E30" s="26">
        <v>9</v>
      </c>
      <c r="F30" s="26">
        <v>0</v>
      </c>
      <c r="G30" s="26">
        <v>22</v>
      </c>
      <c r="H30" s="25">
        <f t="shared" si="4"/>
        <v>300</v>
      </c>
      <c r="I30" s="28">
        <f t="shared" si="5"/>
        <v>89.666666666666657</v>
      </c>
      <c r="J30" s="28">
        <f t="shared" si="6"/>
        <v>3</v>
      </c>
      <c r="K30" s="28">
        <f t="shared" si="7"/>
        <v>0</v>
      </c>
      <c r="L30" s="28">
        <f t="shared" si="8"/>
        <v>7.333333333333333</v>
      </c>
      <c r="M30" s="40">
        <v>1202</v>
      </c>
      <c r="N30" s="40">
        <v>1149</v>
      </c>
      <c r="O30" s="40">
        <v>1322</v>
      </c>
      <c r="P30" s="40">
        <f t="shared" si="9"/>
        <v>1224.3333333333333</v>
      </c>
      <c r="Q30" s="41">
        <f t="shared" si="10"/>
        <v>5.1666866666666671</v>
      </c>
      <c r="R30" s="50">
        <f t="shared" si="0"/>
        <v>4.6327957111111111</v>
      </c>
      <c r="S30" s="50">
        <f t="shared" si="1"/>
        <v>0.15500060000000002</v>
      </c>
      <c r="T30" s="50">
        <f t="shared" si="2"/>
        <v>0</v>
      </c>
      <c r="U30" s="50">
        <f t="shared" si="3"/>
        <v>0.37889035555555561</v>
      </c>
      <c r="V30" s="28"/>
      <c r="W30" s="28"/>
      <c r="X30" s="28"/>
      <c r="Y30" s="28"/>
    </row>
    <row r="31" spans="1:25" x14ac:dyDescent="0.25">
      <c r="A31" s="25" t="s">
        <v>1</v>
      </c>
      <c r="B31" s="27" t="s">
        <v>334</v>
      </c>
      <c r="C31" s="27">
        <v>27</v>
      </c>
      <c r="D31" s="26">
        <v>223</v>
      </c>
      <c r="E31" s="26">
        <v>26</v>
      </c>
      <c r="F31" s="26">
        <v>4</v>
      </c>
      <c r="G31" s="26">
        <v>47</v>
      </c>
      <c r="H31" s="25">
        <f t="shared" si="4"/>
        <v>300</v>
      </c>
      <c r="I31" s="28">
        <f t="shared" si="5"/>
        <v>74.333333333333329</v>
      </c>
      <c r="J31" s="28">
        <f t="shared" si="6"/>
        <v>8.6666666666666679</v>
      </c>
      <c r="K31" s="28">
        <f t="shared" si="7"/>
        <v>1.3333333333333335</v>
      </c>
      <c r="L31" s="28">
        <f t="shared" si="8"/>
        <v>15.666666666666668</v>
      </c>
      <c r="M31" s="40">
        <v>7061</v>
      </c>
      <c r="N31" s="40">
        <v>7023</v>
      </c>
      <c r="O31" s="40">
        <v>7059</v>
      </c>
      <c r="P31" s="40">
        <f t="shared" si="9"/>
        <v>7047.666666666667</v>
      </c>
      <c r="Q31" s="41">
        <f t="shared" si="10"/>
        <v>29.741153333333337</v>
      </c>
      <c r="R31" s="50">
        <f t="shared" si="0"/>
        <v>22.107590644444443</v>
      </c>
      <c r="S31" s="50">
        <f t="shared" si="1"/>
        <v>2.5775666222222231</v>
      </c>
      <c r="T31" s="50">
        <f t="shared" si="2"/>
        <v>0.39654871111111123</v>
      </c>
      <c r="U31" s="50">
        <f t="shared" si="3"/>
        <v>4.6594473555555567</v>
      </c>
      <c r="V31" s="28"/>
      <c r="W31" s="28"/>
      <c r="X31" s="28"/>
      <c r="Y31" s="28"/>
    </row>
    <row r="32" spans="1:25" x14ac:dyDescent="0.25">
      <c r="A32" s="25" t="s">
        <v>1</v>
      </c>
      <c r="B32" s="27" t="s">
        <v>334</v>
      </c>
      <c r="C32" s="27">
        <v>28</v>
      </c>
      <c r="D32" s="26">
        <v>280</v>
      </c>
      <c r="E32" s="26">
        <v>5</v>
      </c>
      <c r="F32" s="26">
        <v>0</v>
      </c>
      <c r="G32" s="26">
        <v>15</v>
      </c>
      <c r="H32" s="25">
        <f t="shared" si="4"/>
        <v>300</v>
      </c>
      <c r="I32" s="28">
        <f t="shared" si="5"/>
        <v>93.333333333333329</v>
      </c>
      <c r="J32" s="28">
        <f t="shared" si="6"/>
        <v>1.6666666666666667</v>
      </c>
      <c r="K32" s="28">
        <f t="shared" si="7"/>
        <v>0</v>
      </c>
      <c r="L32" s="28">
        <f t="shared" si="8"/>
        <v>5</v>
      </c>
      <c r="M32" s="40">
        <v>5859</v>
      </c>
      <c r="N32" s="40">
        <v>6007</v>
      </c>
      <c r="O32" s="40">
        <v>9137</v>
      </c>
      <c r="P32" s="40">
        <f t="shared" si="9"/>
        <v>7001</v>
      </c>
      <c r="Q32" s="41">
        <f t="shared" si="10"/>
        <v>29.544220000000003</v>
      </c>
      <c r="R32" s="50">
        <f t="shared" si="0"/>
        <v>27.574605333333334</v>
      </c>
      <c r="S32" s="50">
        <f t="shared" si="1"/>
        <v>0.49240366666666674</v>
      </c>
      <c r="T32" s="50">
        <f t="shared" si="2"/>
        <v>0</v>
      </c>
      <c r="U32" s="50">
        <f t="shared" si="3"/>
        <v>1.4772110000000001</v>
      </c>
      <c r="V32" s="28"/>
      <c r="W32" s="28"/>
      <c r="X32" s="28"/>
      <c r="Y32" s="28"/>
    </row>
    <row r="33" spans="1:25" x14ac:dyDescent="0.25">
      <c r="A33" s="25" t="s">
        <v>1</v>
      </c>
      <c r="B33" s="27" t="s">
        <v>334</v>
      </c>
      <c r="C33" s="27">
        <v>29</v>
      </c>
      <c r="D33" s="26">
        <v>205</v>
      </c>
      <c r="E33" s="26">
        <v>15</v>
      </c>
      <c r="F33" s="26">
        <v>10</v>
      </c>
      <c r="G33" s="26">
        <v>70</v>
      </c>
      <c r="H33" s="25">
        <f t="shared" si="4"/>
        <v>300</v>
      </c>
      <c r="I33" s="28">
        <f t="shared" si="5"/>
        <v>68.333333333333329</v>
      </c>
      <c r="J33" s="28">
        <f t="shared" si="6"/>
        <v>5</v>
      </c>
      <c r="K33" s="28">
        <f t="shared" si="7"/>
        <v>3.3333333333333335</v>
      </c>
      <c r="L33" s="28">
        <f t="shared" si="8"/>
        <v>23.333333333333332</v>
      </c>
      <c r="M33" s="40">
        <v>11626</v>
      </c>
      <c r="N33" s="40">
        <v>12457</v>
      </c>
      <c r="O33" s="40">
        <v>13085</v>
      </c>
      <c r="P33" s="40">
        <f t="shared" si="9"/>
        <v>12389.333333333334</v>
      </c>
      <c r="Q33" s="41">
        <f t="shared" si="10"/>
        <v>52.282986666666673</v>
      </c>
      <c r="R33" s="50">
        <f t="shared" si="0"/>
        <v>35.726707555555556</v>
      </c>
      <c r="S33" s="50">
        <f t="shared" si="1"/>
        <v>2.6141493333333337</v>
      </c>
      <c r="T33" s="50">
        <f t="shared" si="2"/>
        <v>1.7427662222222224</v>
      </c>
      <c r="U33" s="50">
        <f t="shared" si="3"/>
        <v>12.199363555555555</v>
      </c>
      <c r="V33" s="28"/>
      <c r="W33" s="28"/>
      <c r="X33" s="28"/>
      <c r="Y33" s="28"/>
    </row>
    <row r="34" spans="1:25" x14ac:dyDescent="0.25">
      <c r="A34" s="25" t="s">
        <v>1</v>
      </c>
      <c r="B34" s="27" t="s">
        <v>334</v>
      </c>
      <c r="C34" s="27">
        <v>30</v>
      </c>
      <c r="D34" s="26">
        <v>256</v>
      </c>
      <c r="E34" s="26">
        <v>13</v>
      </c>
      <c r="F34" s="26">
        <v>3</v>
      </c>
      <c r="G34" s="26">
        <v>28</v>
      </c>
      <c r="H34" s="25">
        <f t="shared" si="4"/>
        <v>300</v>
      </c>
      <c r="I34" s="28">
        <f t="shared" si="5"/>
        <v>85.333333333333343</v>
      </c>
      <c r="J34" s="28">
        <f t="shared" si="6"/>
        <v>4.3333333333333339</v>
      </c>
      <c r="K34" s="28">
        <f t="shared" si="7"/>
        <v>1</v>
      </c>
      <c r="L34" s="28">
        <f t="shared" si="8"/>
        <v>9.3333333333333339</v>
      </c>
      <c r="M34" s="40">
        <v>5585</v>
      </c>
      <c r="N34" s="40">
        <v>5778</v>
      </c>
      <c r="O34" s="40">
        <v>5830</v>
      </c>
      <c r="P34" s="40">
        <f t="shared" si="9"/>
        <v>5731</v>
      </c>
      <c r="Q34" s="41">
        <f t="shared" si="10"/>
        <v>24.184820000000002</v>
      </c>
      <c r="R34" s="50">
        <f t="shared" si="0"/>
        <v>20.63771306666667</v>
      </c>
      <c r="S34" s="50">
        <f t="shared" si="1"/>
        <v>1.0480088666666669</v>
      </c>
      <c r="T34" s="50">
        <f t="shared" si="2"/>
        <v>0.24184820000000001</v>
      </c>
      <c r="U34" s="50">
        <f t="shared" si="3"/>
        <v>2.2572498666666672</v>
      </c>
      <c r="V34" s="28"/>
      <c r="W34" s="28"/>
      <c r="X34" s="28"/>
      <c r="Y34" s="28"/>
    </row>
    <row r="35" spans="1:25" x14ac:dyDescent="0.25">
      <c r="A35" s="25" t="s">
        <v>1</v>
      </c>
      <c r="B35" s="27" t="s">
        <v>334</v>
      </c>
      <c r="C35" s="27">
        <v>31</v>
      </c>
      <c r="D35" s="26">
        <v>245</v>
      </c>
      <c r="E35" s="26">
        <v>6</v>
      </c>
      <c r="F35" s="26">
        <v>5</v>
      </c>
      <c r="G35" s="26">
        <v>44</v>
      </c>
      <c r="H35" s="25">
        <f t="shared" si="4"/>
        <v>300</v>
      </c>
      <c r="I35" s="28">
        <f t="shared" si="5"/>
        <v>81.666666666666671</v>
      </c>
      <c r="J35" s="28">
        <f t="shared" si="6"/>
        <v>2</v>
      </c>
      <c r="K35" s="28">
        <f t="shared" si="7"/>
        <v>1.6666666666666667</v>
      </c>
      <c r="L35" s="28">
        <f t="shared" si="8"/>
        <v>14.666666666666666</v>
      </c>
      <c r="M35" s="40">
        <v>4628</v>
      </c>
      <c r="N35" s="40">
        <v>4639</v>
      </c>
      <c r="O35" s="40">
        <v>4644</v>
      </c>
      <c r="P35" s="40">
        <f t="shared" si="9"/>
        <v>4637</v>
      </c>
      <c r="Q35" s="41">
        <f t="shared" si="10"/>
        <v>19.568140000000003</v>
      </c>
      <c r="R35" s="50">
        <f t="shared" si="0"/>
        <v>15.980647666666671</v>
      </c>
      <c r="S35" s="50">
        <f t="shared" si="1"/>
        <v>0.39136280000000007</v>
      </c>
      <c r="T35" s="50">
        <f t="shared" si="2"/>
        <v>0.32613566666666671</v>
      </c>
      <c r="U35" s="50">
        <f t="shared" si="3"/>
        <v>2.8699938666666669</v>
      </c>
      <c r="V35" s="28"/>
      <c r="W35" s="28"/>
      <c r="X35" s="28"/>
      <c r="Y35" s="28"/>
    </row>
    <row r="36" spans="1:25" x14ac:dyDescent="0.25">
      <c r="A36" s="25" t="s">
        <v>1</v>
      </c>
      <c r="B36" s="27" t="s">
        <v>334</v>
      </c>
      <c r="C36" s="27">
        <v>32</v>
      </c>
      <c r="D36" s="25">
        <v>246</v>
      </c>
      <c r="E36" s="25">
        <v>11</v>
      </c>
      <c r="F36" s="25">
        <v>4</v>
      </c>
      <c r="G36" s="25">
        <v>39</v>
      </c>
      <c r="H36" s="25">
        <f t="shared" si="4"/>
        <v>300</v>
      </c>
      <c r="I36" s="28">
        <f t="shared" si="5"/>
        <v>82</v>
      </c>
      <c r="J36" s="28">
        <f t="shared" si="6"/>
        <v>3.6666666666666665</v>
      </c>
      <c r="K36" s="28">
        <f t="shared" si="7"/>
        <v>1.3333333333333335</v>
      </c>
      <c r="L36" s="28">
        <f t="shared" si="8"/>
        <v>13</v>
      </c>
      <c r="M36" s="40">
        <v>4970</v>
      </c>
      <c r="N36" s="40">
        <v>4876</v>
      </c>
      <c r="O36" s="40">
        <v>4947</v>
      </c>
      <c r="P36" s="40">
        <f t="shared" si="9"/>
        <v>4931</v>
      </c>
      <c r="Q36" s="41">
        <f t="shared" si="10"/>
        <v>20.808820000000001</v>
      </c>
      <c r="R36" s="50">
        <f t="shared" si="0"/>
        <v>17.0632324</v>
      </c>
      <c r="S36" s="50">
        <f t="shared" si="1"/>
        <v>0.76299006666666669</v>
      </c>
      <c r="T36" s="50">
        <f t="shared" si="2"/>
        <v>0.27745093333333337</v>
      </c>
      <c r="U36" s="50">
        <f t="shared" si="3"/>
        <v>2.7051466</v>
      </c>
      <c r="V36" s="28"/>
      <c r="W36" s="28"/>
      <c r="X36" s="28"/>
      <c r="Y36" s="28"/>
    </row>
    <row r="37" spans="1:25" x14ac:dyDescent="0.25">
      <c r="A37" s="25" t="s">
        <v>1</v>
      </c>
      <c r="B37" s="27" t="s">
        <v>335</v>
      </c>
      <c r="C37" s="27">
        <v>33</v>
      </c>
      <c r="D37" s="26">
        <v>277</v>
      </c>
      <c r="E37" s="26">
        <v>3</v>
      </c>
      <c r="F37" s="26">
        <v>20</v>
      </c>
      <c r="G37" s="26">
        <v>0</v>
      </c>
      <c r="H37" s="25">
        <f t="shared" si="4"/>
        <v>300</v>
      </c>
      <c r="I37" s="28">
        <f t="shared" si="5"/>
        <v>92.333333333333329</v>
      </c>
      <c r="J37" s="28">
        <f t="shared" si="6"/>
        <v>1</v>
      </c>
      <c r="K37" s="28">
        <f t="shared" si="7"/>
        <v>6.666666666666667</v>
      </c>
      <c r="L37" s="28">
        <f t="shared" si="8"/>
        <v>0</v>
      </c>
      <c r="M37" s="40">
        <v>277</v>
      </c>
      <c r="N37" s="40">
        <v>240</v>
      </c>
      <c r="O37" s="40">
        <v>304</v>
      </c>
      <c r="P37" s="40">
        <f t="shared" si="9"/>
        <v>273.66666666666669</v>
      </c>
      <c r="Q37" s="41">
        <f t="shared" si="10"/>
        <v>1.1548733333333336</v>
      </c>
      <c r="R37" s="50">
        <f t="shared" ref="R37:R56" si="11">$Q37*I37/100</f>
        <v>1.0663330444444445</v>
      </c>
      <c r="S37" s="50">
        <f t="shared" ref="S37:S56" si="12">$Q37*J37/100</f>
        <v>1.1548733333333337E-2</v>
      </c>
      <c r="T37" s="50">
        <f t="shared" ref="T37:T56" si="13">$Q37*K37/100</f>
        <v>7.6991555555555577E-2</v>
      </c>
      <c r="U37" s="50">
        <f t="shared" ref="U37:U56" si="14">$Q37*L37/100</f>
        <v>0</v>
      </c>
      <c r="V37" s="28"/>
      <c r="W37" s="28"/>
      <c r="X37" s="28"/>
      <c r="Y37" s="28"/>
    </row>
    <row r="38" spans="1:25" x14ac:dyDescent="0.25">
      <c r="A38" s="25" t="s">
        <v>1</v>
      </c>
      <c r="B38" s="27" t="s">
        <v>335</v>
      </c>
      <c r="C38" s="27">
        <v>34</v>
      </c>
      <c r="D38" s="26">
        <v>296</v>
      </c>
      <c r="E38" s="26">
        <v>4</v>
      </c>
      <c r="F38" s="26">
        <v>0</v>
      </c>
      <c r="G38" s="26">
        <v>0</v>
      </c>
      <c r="H38" s="25">
        <f t="shared" si="4"/>
        <v>300</v>
      </c>
      <c r="I38" s="28">
        <f t="shared" si="5"/>
        <v>98.666666666666671</v>
      </c>
      <c r="J38" s="28">
        <f t="shared" si="6"/>
        <v>1.3333333333333335</v>
      </c>
      <c r="K38" s="28">
        <f t="shared" si="7"/>
        <v>0</v>
      </c>
      <c r="L38" s="28">
        <f t="shared" si="8"/>
        <v>0</v>
      </c>
      <c r="M38" s="40">
        <v>663</v>
      </c>
      <c r="N38" s="40">
        <v>700</v>
      </c>
      <c r="O38" s="40">
        <v>741</v>
      </c>
      <c r="P38" s="40">
        <f t="shared" si="9"/>
        <v>701.33333333333337</v>
      </c>
      <c r="Q38" s="41">
        <f t="shared" si="10"/>
        <v>2.9596266666666668</v>
      </c>
      <c r="R38" s="50">
        <f t="shared" si="11"/>
        <v>2.9201649777777785</v>
      </c>
      <c r="S38" s="50">
        <f t="shared" si="12"/>
        <v>3.9461688888888895E-2</v>
      </c>
      <c r="T38" s="50">
        <f t="shared" si="13"/>
        <v>0</v>
      </c>
      <c r="U38" s="50">
        <f t="shared" si="14"/>
        <v>0</v>
      </c>
      <c r="V38" s="28"/>
      <c r="W38" s="28"/>
      <c r="X38" s="28"/>
      <c r="Y38" s="28"/>
    </row>
    <row r="39" spans="1:25" x14ac:dyDescent="0.25">
      <c r="A39" s="25" t="s">
        <v>1</v>
      </c>
      <c r="B39" s="27" t="s">
        <v>335</v>
      </c>
      <c r="C39" s="27">
        <v>35</v>
      </c>
      <c r="D39" s="26">
        <v>259</v>
      </c>
      <c r="E39" s="26">
        <v>41</v>
      </c>
      <c r="F39" s="26">
        <v>0</v>
      </c>
      <c r="G39" s="26">
        <v>0</v>
      </c>
      <c r="H39" s="25">
        <f t="shared" si="4"/>
        <v>300</v>
      </c>
      <c r="I39" s="28">
        <f t="shared" si="5"/>
        <v>86.333333333333329</v>
      </c>
      <c r="J39" s="28">
        <f t="shared" si="6"/>
        <v>13.666666666666666</v>
      </c>
      <c r="K39" s="28">
        <f t="shared" si="7"/>
        <v>0</v>
      </c>
      <c r="L39" s="28">
        <f t="shared" si="8"/>
        <v>0</v>
      </c>
      <c r="M39" s="40">
        <v>1453</v>
      </c>
      <c r="N39" s="40">
        <v>1468</v>
      </c>
      <c r="O39" s="40">
        <v>1454</v>
      </c>
      <c r="P39" s="40">
        <f t="shared" si="9"/>
        <v>1458.3333333333333</v>
      </c>
      <c r="Q39" s="41">
        <f t="shared" si="10"/>
        <v>6.1541666666666668</v>
      </c>
      <c r="R39" s="50">
        <f t="shared" si="11"/>
        <v>5.3130972222222219</v>
      </c>
      <c r="S39" s="50">
        <f t="shared" si="12"/>
        <v>0.84106944444444443</v>
      </c>
      <c r="T39" s="50">
        <f t="shared" si="13"/>
        <v>0</v>
      </c>
      <c r="U39" s="50">
        <f t="shared" si="14"/>
        <v>0</v>
      </c>
      <c r="V39" s="28"/>
      <c r="W39" s="28"/>
      <c r="X39" s="28"/>
      <c r="Y39" s="28"/>
    </row>
    <row r="40" spans="1:25" x14ac:dyDescent="0.25">
      <c r="A40" s="25" t="s">
        <v>1</v>
      </c>
      <c r="B40" s="27" t="s">
        <v>335</v>
      </c>
      <c r="C40" s="27">
        <v>36</v>
      </c>
      <c r="D40" s="26">
        <v>296</v>
      </c>
      <c r="E40" s="26">
        <v>4</v>
      </c>
      <c r="F40" s="26">
        <v>0</v>
      </c>
      <c r="G40" s="26">
        <v>0</v>
      </c>
      <c r="H40" s="25">
        <f t="shared" si="4"/>
        <v>300</v>
      </c>
      <c r="I40" s="28">
        <f t="shared" si="5"/>
        <v>98.666666666666671</v>
      </c>
      <c r="J40" s="28">
        <f t="shared" si="6"/>
        <v>1.3333333333333335</v>
      </c>
      <c r="K40" s="28">
        <f t="shared" si="7"/>
        <v>0</v>
      </c>
      <c r="L40" s="28">
        <f t="shared" si="8"/>
        <v>0</v>
      </c>
      <c r="M40" s="40">
        <v>1237</v>
      </c>
      <c r="N40" s="40">
        <v>1204</v>
      </c>
      <c r="O40" s="40">
        <v>1230</v>
      </c>
      <c r="P40" s="40">
        <f t="shared" si="9"/>
        <v>1223.6666666666667</v>
      </c>
      <c r="Q40" s="41">
        <f t="shared" si="10"/>
        <v>5.163873333333334</v>
      </c>
      <c r="R40" s="50">
        <f t="shared" si="11"/>
        <v>5.09502168888889</v>
      </c>
      <c r="S40" s="50">
        <f t="shared" si="12"/>
        <v>6.8851644444444457E-2</v>
      </c>
      <c r="T40" s="50">
        <f t="shared" si="13"/>
        <v>0</v>
      </c>
      <c r="U40" s="50">
        <f t="shared" si="14"/>
        <v>0</v>
      </c>
      <c r="V40" s="28"/>
      <c r="W40" s="28"/>
      <c r="X40" s="28"/>
      <c r="Y40" s="28"/>
    </row>
    <row r="41" spans="1:25" x14ac:dyDescent="0.25">
      <c r="A41" s="25" t="s">
        <v>1</v>
      </c>
      <c r="B41" s="27" t="s">
        <v>335</v>
      </c>
      <c r="C41" s="27">
        <v>37</v>
      </c>
      <c r="D41" s="26">
        <v>294</v>
      </c>
      <c r="E41" s="26">
        <v>5</v>
      </c>
      <c r="F41" s="26">
        <v>0</v>
      </c>
      <c r="G41" s="26">
        <v>1</v>
      </c>
      <c r="H41" s="25">
        <f t="shared" si="4"/>
        <v>300</v>
      </c>
      <c r="I41" s="28">
        <f t="shared" si="5"/>
        <v>98</v>
      </c>
      <c r="J41" s="28">
        <f t="shared" si="6"/>
        <v>1.6666666666666667</v>
      </c>
      <c r="K41" s="28">
        <f t="shared" si="7"/>
        <v>0</v>
      </c>
      <c r="L41" s="28">
        <f t="shared" si="8"/>
        <v>0.33333333333333337</v>
      </c>
      <c r="M41" s="40">
        <v>1073</v>
      </c>
      <c r="N41" s="40">
        <v>1102</v>
      </c>
      <c r="O41" s="40">
        <v>1043</v>
      </c>
      <c r="P41" s="40">
        <f t="shared" si="9"/>
        <v>1072.6666666666667</v>
      </c>
      <c r="Q41" s="41">
        <f t="shared" si="10"/>
        <v>4.5266533333333339</v>
      </c>
      <c r="R41" s="50">
        <f t="shared" si="11"/>
        <v>4.4361202666666673</v>
      </c>
      <c r="S41" s="50">
        <f t="shared" si="12"/>
        <v>7.5444222222222232E-2</v>
      </c>
      <c r="T41" s="50">
        <f t="shared" si="13"/>
        <v>0</v>
      </c>
      <c r="U41" s="50">
        <f t="shared" si="14"/>
        <v>1.5088844444444447E-2</v>
      </c>
      <c r="V41" s="28"/>
      <c r="W41" s="28"/>
      <c r="X41" s="28"/>
      <c r="Y41" s="28"/>
    </row>
    <row r="42" spans="1:25" x14ac:dyDescent="0.25">
      <c r="A42" s="25" t="s">
        <v>1</v>
      </c>
      <c r="B42" s="27" t="s">
        <v>335</v>
      </c>
      <c r="C42" s="27">
        <v>38</v>
      </c>
      <c r="D42" s="26">
        <v>298</v>
      </c>
      <c r="E42" s="26">
        <v>2</v>
      </c>
      <c r="F42" s="26">
        <v>0</v>
      </c>
      <c r="G42" s="26">
        <v>0</v>
      </c>
      <c r="H42" s="25">
        <f t="shared" si="4"/>
        <v>300</v>
      </c>
      <c r="I42" s="28">
        <f t="shared" si="5"/>
        <v>99.333333333333329</v>
      </c>
      <c r="J42" s="28">
        <f t="shared" si="6"/>
        <v>0.66666666666666674</v>
      </c>
      <c r="K42" s="28">
        <f t="shared" si="7"/>
        <v>0</v>
      </c>
      <c r="L42" s="28">
        <f t="shared" si="8"/>
        <v>0</v>
      </c>
      <c r="M42" s="40">
        <v>2377</v>
      </c>
      <c r="N42" s="40">
        <v>2340</v>
      </c>
      <c r="O42" s="40">
        <v>2349</v>
      </c>
      <c r="P42" s="40">
        <f t="shared" si="9"/>
        <v>2355.3333333333335</v>
      </c>
      <c r="Q42" s="41">
        <f t="shared" si="10"/>
        <v>9.9395066666666683</v>
      </c>
      <c r="R42" s="50">
        <f t="shared" si="11"/>
        <v>9.8732432888888901</v>
      </c>
      <c r="S42" s="50">
        <f t="shared" si="12"/>
        <v>6.6263377777777799E-2</v>
      </c>
      <c r="T42" s="50">
        <f t="shared" si="13"/>
        <v>0</v>
      </c>
      <c r="U42" s="50">
        <f t="shared" si="14"/>
        <v>0</v>
      </c>
      <c r="V42" s="28"/>
      <c r="W42" s="28"/>
      <c r="X42" s="28"/>
      <c r="Y42" s="28"/>
    </row>
    <row r="43" spans="1:25" x14ac:dyDescent="0.25">
      <c r="A43" s="25" t="s">
        <v>1</v>
      </c>
      <c r="B43" s="27" t="s">
        <v>335</v>
      </c>
      <c r="C43" s="27">
        <v>39</v>
      </c>
      <c r="D43" s="26">
        <v>294</v>
      </c>
      <c r="E43" s="26">
        <v>4</v>
      </c>
      <c r="F43" s="26">
        <v>2</v>
      </c>
      <c r="G43" s="26">
        <v>0</v>
      </c>
      <c r="H43" s="25">
        <f t="shared" si="4"/>
        <v>300</v>
      </c>
      <c r="I43" s="28">
        <f t="shared" si="5"/>
        <v>98</v>
      </c>
      <c r="J43" s="28">
        <f t="shared" si="6"/>
        <v>1.3333333333333335</v>
      </c>
      <c r="K43" s="28">
        <f t="shared" si="7"/>
        <v>0.66666666666666674</v>
      </c>
      <c r="L43" s="28">
        <f t="shared" si="8"/>
        <v>0</v>
      </c>
      <c r="M43" s="40">
        <v>1561</v>
      </c>
      <c r="N43" s="40">
        <v>1508</v>
      </c>
      <c r="O43" s="40">
        <v>1509</v>
      </c>
      <c r="P43" s="40">
        <f t="shared" si="9"/>
        <v>1526</v>
      </c>
      <c r="Q43" s="41">
        <f t="shared" si="10"/>
        <v>6.4397200000000003</v>
      </c>
      <c r="R43" s="50">
        <f t="shared" si="11"/>
        <v>6.3109256000000009</v>
      </c>
      <c r="S43" s="50">
        <f t="shared" si="12"/>
        <v>8.5862933333333349E-2</v>
      </c>
      <c r="T43" s="50">
        <f t="shared" si="13"/>
        <v>4.2931466666666675E-2</v>
      </c>
      <c r="U43" s="50">
        <f t="shared" si="14"/>
        <v>0</v>
      </c>
      <c r="V43" s="28"/>
      <c r="W43" s="28"/>
      <c r="X43" s="28"/>
      <c r="Y43" s="28"/>
    </row>
    <row r="44" spans="1:25" x14ac:dyDescent="0.25">
      <c r="A44" s="25" t="s">
        <v>1</v>
      </c>
      <c r="B44" s="27" t="s">
        <v>335</v>
      </c>
      <c r="C44" s="27">
        <v>40</v>
      </c>
      <c r="D44" s="25">
        <v>300</v>
      </c>
      <c r="E44" s="25">
        <v>0</v>
      </c>
      <c r="F44" s="25">
        <v>0</v>
      </c>
      <c r="G44" s="25">
        <v>0</v>
      </c>
      <c r="H44" s="25">
        <f t="shared" si="4"/>
        <v>300</v>
      </c>
      <c r="I44" s="28">
        <f t="shared" si="5"/>
        <v>100</v>
      </c>
      <c r="J44" s="28">
        <f t="shared" si="6"/>
        <v>0</v>
      </c>
      <c r="K44" s="28">
        <f t="shared" si="7"/>
        <v>0</v>
      </c>
      <c r="L44" s="28">
        <f t="shared" si="8"/>
        <v>0</v>
      </c>
      <c r="M44" s="40">
        <v>1328</v>
      </c>
      <c r="N44" s="40">
        <v>1349</v>
      </c>
      <c r="O44" s="40">
        <v>1370</v>
      </c>
      <c r="P44" s="40">
        <f t="shared" si="9"/>
        <v>1349</v>
      </c>
      <c r="Q44" s="41">
        <f t="shared" si="10"/>
        <v>5.69278</v>
      </c>
      <c r="R44" s="50">
        <f t="shared" si="11"/>
        <v>5.69278</v>
      </c>
      <c r="S44" s="50">
        <f t="shared" si="12"/>
        <v>0</v>
      </c>
      <c r="T44" s="50">
        <f t="shared" si="13"/>
        <v>0</v>
      </c>
      <c r="U44" s="50">
        <f t="shared" si="14"/>
        <v>0</v>
      </c>
      <c r="V44" s="28"/>
      <c r="W44" s="28"/>
      <c r="X44" s="28"/>
      <c r="Y44" s="28"/>
    </row>
    <row r="45" spans="1:25" x14ac:dyDescent="0.25">
      <c r="A45" s="25" t="s">
        <v>1</v>
      </c>
      <c r="B45" s="27" t="s">
        <v>336</v>
      </c>
      <c r="C45" s="27">
        <v>41</v>
      </c>
      <c r="D45" s="26">
        <v>292</v>
      </c>
      <c r="E45" s="26">
        <v>2</v>
      </c>
      <c r="F45" s="26">
        <v>0</v>
      </c>
      <c r="G45" s="26">
        <v>6</v>
      </c>
      <c r="H45" s="25">
        <f t="shared" si="4"/>
        <v>300</v>
      </c>
      <c r="I45" s="28">
        <f t="shared" si="5"/>
        <v>97.333333333333343</v>
      </c>
      <c r="J45" s="28">
        <f t="shared" si="6"/>
        <v>0.66666666666666674</v>
      </c>
      <c r="K45" s="28">
        <f t="shared" si="7"/>
        <v>0</v>
      </c>
      <c r="L45" s="28">
        <f t="shared" si="8"/>
        <v>2</v>
      </c>
      <c r="M45" s="40">
        <v>873</v>
      </c>
      <c r="N45" s="40">
        <v>947</v>
      </c>
      <c r="O45" s="40">
        <v>943</v>
      </c>
      <c r="P45" s="40">
        <f t="shared" si="9"/>
        <v>921</v>
      </c>
      <c r="Q45" s="41">
        <f t="shared" si="10"/>
        <v>3.8866200000000006</v>
      </c>
      <c r="R45" s="50">
        <f t="shared" si="11"/>
        <v>3.7829768000000006</v>
      </c>
      <c r="S45" s="50">
        <f t="shared" si="12"/>
        <v>2.5910800000000008E-2</v>
      </c>
      <c r="T45" s="50">
        <f t="shared" si="13"/>
        <v>0</v>
      </c>
      <c r="U45" s="50">
        <f t="shared" si="14"/>
        <v>7.7732400000000007E-2</v>
      </c>
      <c r="V45" s="28"/>
      <c r="W45" s="28"/>
      <c r="X45" s="28"/>
      <c r="Y45" s="28"/>
    </row>
    <row r="46" spans="1:25" x14ac:dyDescent="0.25">
      <c r="A46" s="25" t="s">
        <v>1</v>
      </c>
      <c r="B46" s="27" t="s">
        <v>336</v>
      </c>
      <c r="C46" s="27">
        <v>42</v>
      </c>
      <c r="D46" s="26">
        <v>267</v>
      </c>
      <c r="E46" s="26">
        <v>7</v>
      </c>
      <c r="F46" s="26">
        <v>2</v>
      </c>
      <c r="G46" s="26">
        <v>24</v>
      </c>
      <c r="H46" s="25">
        <f t="shared" si="4"/>
        <v>300</v>
      </c>
      <c r="I46" s="28">
        <f t="shared" si="5"/>
        <v>89</v>
      </c>
      <c r="J46" s="28">
        <f t="shared" si="6"/>
        <v>2.3333333333333335</v>
      </c>
      <c r="K46" s="28">
        <f t="shared" si="7"/>
        <v>0.66666666666666674</v>
      </c>
      <c r="L46" s="28">
        <f t="shared" si="8"/>
        <v>8</v>
      </c>
      <c r="M46" s="40">
        <v>3388</v>
      </c>
      <c r="N46" s="40">
        <v>3390</v>
      </c>
      <c r="O46" s="40">
        <v>3375</v>
      </c>
      <c r="P46" s="40">
        <f t="shared" si="9"/>
        <v>3384.3333333333335</v>
      </c>
      <c r="Q46" s="41">
        <f t="shared" si="10"/>
        <v>14.281886666666667</v>
      </c>
      <c r="R46" s="50">
        <f t="shared" si="11"/>
        <v>12.710879133333332</v>
      </c>
      <c r="S46" s="50">
        <f t="shared" si="12"/>
        <v>0.33324402222222227</v>
      </c>
      <c r="T46" s="50">
        <f t="shared" si="13"/>
        <v>9.5212577777777779E-2</v>
      </c>
      <c r="U46" s="50">
        <f t="shared" si="14"/>
        <v>1.1425509333333332</v>
      </c>
      <c r="V46" s="28"/>
      <c r="W46" s="28"/>
      <c r="X46" s="28"/>
      <c r="Y46" s="28"/>
    </row>
    <row r="47" spans="1:25" x14ac:dyDescent="0.25">
      <c r="A47" s="25" t="s">
        <v>1</v>
      </c>
      <c r="B47" s="27" t="s">
        <v>336</v>
      </c>
      <c r="C47" s="27">
        <v>43</v>
      </c>
      <c r="D47" s="26">
        <v>275</v>
      </c>
      <c r="E47" s="26">
        <v>7</v>
      </c>
      <c r="F47" s="26">
        <v>1</v>
      </c>
      <c r="G47" s="26">
        <v>17</v>
      </c>
      <c r="H47" s="25">
        <f t="shared" si="4"/>
        <v>300</v>
      </c>
      <c r="I47" s="28">
        <f t="shared" si="5"/>
        <v>91.666666666666657</v>
      </c>
      <c r="J47" s="28">
        <f t="shared" si="6"/>
        <v>2.3333333333333335</v>
      </c>
      <c r="K47" s="28">
        <f t="shared" si="7"/>
        <v>0.33333333333333337</v>
      </c>
      <c r="L47" s="28">
        <f t="shared" si="8"/>
        <v>5.6666666666666661</v>
      </c>
      <c r="M47" s="40">
        <v>1817</v>
      </c>
      <c r="N47" s="40">
        <v>1819</v>
      </c>
      <c r="O47" s="40">
        <v>1890</v>
      </c>
      <c r="P47" s="40">
        <f t="shared" si="9"/>
        <v>1842</v>
      </c>
      <c r="Q47" s="41">
        <f t="shared" si="10"/>
        <v>7.7732400000000013</v>
      </c>
      <c r="R47" s="50">
        <f t="shared" si="11"/>
        <v>7.12547</v>
      </c>
      <c r="S47" s="50">
        <f t="shared" si="12"/>
        <v>0.18137560000000005</v>
      </c>
      <c r="T47" s="50">
        <f t="shared" si="13"/>
        <v>2.5910800000000008E-2</v>
      </c>
      <c r="U47" s="50">
        <f t="shared" si="14"/>
        <v>0.44048360000000003</v>
      </c>
      <c r="V47" s="28"/>
      <c r="W47" s="28"/>
      <c r="X47" s="28"/>
      <c r="Y47" s="28"/>
    </row>
    <row r="48" spans="1:25" x14ac:dyDescent="0.25">
      <c r="A48" s="25" t="s">
        <v>1</v>
      </c>
      <c r="B48" s="27" t="s">
        <v>336</v>
      </c>
      <c r="C48" s="27">
        <v>44</v>
      </c>
      <c r="D48" s="26">
        <v>287</v>
      </c>
      <c r="E48" s="26">
        <v>1</v>
      </c>
      <c r="F48" s="26">
        <v>0</v>
      </c>
      <c r="G48" s="26">
        <v>12</v>
      </c>
      <c r="H48" s="25">
        <f t="shared" si="4"/>
        <v>300</v>
      </c>
      <c r="I48" s="28">
        <f t="shared" si="5"/>
        <v>95.666666666666671</v>
      </c>
      <c r="J48" s="28">
        <f t="shared" si="6"/>
        <v>0.33333333333333337</v>
      </c>
      <c r="K48" s="28">
        <f t="shared" si="7"/>
        <v>0</v>
      </c>
      <c r="L48" s="28">
        <f t="shared" si="8"/>
        <v>4</v>
      </c>
      <c r="M48" s="40">
        <v>1691</v>
      </c>
      <c r="N48" s="40">
        <v>1718</v>
      </c>
      <c r="O48" s="40">
        <v>1630</v>
      </c>
      <c r="P48" s="40">
        <f t="shared" si="9"/>
        <v>1679.6666666666667</v>
      </c>
      <c r="Q48" s="41">
        <f t="shared" si="10"/>
        <v>7.0881933333333338</v>
      </c>
      <c r="R48" s="50">
        <f t="shared" si="11"/>
        <v>6.7810382888888903</v>
      </c>
      <c r="S48" s="50">
        <f t="shared" si="12"/>
        <v>2.3627311111111115E-2</v>
      </c>
      <c r="T48" s="50">
        <f t="shared" si="13"/>
        <v>0</v>
      </c>
      <c r="U48" s="50">
        <f t="shared" si="14"/>
        <v>0.28352773333333336</v>
      </c>
      <c r="V48" s="28"/>
      <c r="W48" s="28"/>
      <c r="X48" s="28"/>
      <c r="Y48" s="28"/>
    </row>
    <row r="49" spans="1:25" x14ac:dyDescent="0.25">
      <c r="A49" s="25" t="s">
        <v>1</v>
      </c>
      <c r="B49" s="27" t="s">
        <v>336</v>
      </c>
      <c r="C49" s="27">
        <v>45</v>
      </c>
      <c r="D49" s="26">
        <v>239</v>
      </c>
      <c r="E49" s="26">
        <v>8</v>
      </c>
      <c r="F49" s="26">
        <v>4</v>
      </c>
      <c r="G49" s="26">
        <v>49</v>
      </c>
      <c r="H49" s="25">
        <f t="shared" si="4"/>
        <v>300</v>
      </c>
      <c r="I49" s="28">
        <f t="shared" si="5"/>
        <v>79.666666666666657</v>
      </c>
      <c r="J49" s="28">
        <f t="shared" si="6"/>
        <v>2.666666666666667</v>
      </c>
      <c r="K49" s="28">
        <f t="shared" si="7"/>
        <v>1.3333333333333335</v>
      </c>
      <c r="L49" s="28">
        <f t="shared" si="8"/>
        <v>16.333333333333332</v>
      </c>
      <c r="M49" s="40">
        <v>3738</v>
      </c>
      <c r="N49" s="40">
        <v>3746</v>
      </c>
      <c r="O49" s="40">
        <v>3706</v>
      </c>
      <c r="P49" s="40">
        <f t="shared" si="9"/>
        <v>3730</v>
      </c>
      <c r="Q49" s="41">
        <f t="shared" si="10"/>
        <v>15.740600000000001</v>
      </c>
      <c r="R49" s="50">
        <f t="shared" si="11"/>
        <v>12.540011333333332</v>
      </c>
      <c r="S49" s="50">
        <f t="shared" si="12"/>
        <v>0.41974933333333342</v>
      </c>
      <c r="T49" s="50">
        <f t="shared" si="13"/>
        <v>0.20987466666666671</v>
      </c>
      <c r="U49" s="50">
        <f t="shared" si="14"/>
        <v>2.5709646666666668</v>
      </c>
      <c r="V49" s="28"/>
      <c r="W49" s="28"/>
      <c r="X49" s="28"/>
      <c r="Y49" s="28"/>
    </row>
    <row r="50" spans="1:25" x14ac:dyDescent="0.25">
      <c r="A50" s="25" t="s">
        <v>1</v>
      </c>
      <c r="B50" s="27" t="s">
        <v>336</v>
      </c>
      <c r="C50" s="27">
        <v>46</v>
      </c>
      <c r="D50" s="26">
        <v>253</v>
      </c>
      <c r="E50" s="26">
        <v>6</v>
      </c>
      <c r="F50" s="26">
        <v>3</v>
      </c>
      <c r="G50" s="26">
        <v>38</v>
      </c>
      <c r="H50" s="25">
        <f t="shared" si="4"/>
        <v>300</v>
      </c>
      <c r="I50" s="28">
        <f t="shared" si="5"/>
        <v>84.333333333333343</v>
      </c>
      <c r="J50" s="28">
        <f t="shared" si="6"/>
        <v>2</v>
      </c>
      <c r="K50" s="28">
        <f t="shared" si="7"/>
        <v>1</v>
      </c>
      <c r="L50" s="28">
        <f t="shared" si="8"/>
        <v>12.666666666666668</v>
      </c>
      <c r="M50" s="40">
        <v>2035</v>
      </c>
      <c r="N50" s="40">
        <v>2104</v>
      </c>
      <c r="O50" s="40">
        <v>2027</v>
      </c>
      <c r="P50" s="40">
        <f t="shared" si="9"/>
        <v>2055.3333333333335</v>
      </c>
      <c r="Q50" s="41">
        <f t="shared" si="10"/>
        <v>8.6735066666666683</v>
      </c>
      <c r="R50" s="50">
        <f t="shared" si="11"/>
        <v>7.314657288888891</v>
      </c>
      <c r="S50" s="50">
        <f t="shared" si="12"/>
        <v>0.17347013333333336</v>
      </c>
      <c r="T50" s="50">
        <f t="shared" si="13"/>
        <v>8.673506666666668E-2</v>
      </c>
      <c r="U50" s="50">
        <f t="shared" si="14"/>
        <v>1.098644177777778</v>
      </c>
      <c r="V50" s="28"/>
      <c r="W50" s="28"/>
      <c r="X50" s="28"/>
      <c r="Y50" s="28"/>
    </row>
    <row r="51" spans="1:25" x14ac:dyDescent="0.25">
      <c r="A51" s="25" t="s">
        <v>1</v>
      </c>
      <c r="B51" s="27" t="s">
        <v>336</v>
      </c>
      <c r="C51" s="27">
        <v>47</v>
      </c>
      <c r="D51" s="26">
        <v>276</v>
      </c>
      <c r="E51" s="26">
        <v>1</v>
      </c>
      <c r="F51" s="26">
        <v>4</v>
      </c>
      <c r="G51" s="26">
        <v>19</v>
      </c>
      <c r="H51" s="25">
        <f t="shared" si="4"/>
        <v>300</v>
      </c>
      <c r="I51" s="28">
        <f t="shared" si="5"/>
        <v>92</v>
      </c>
      <c r="J51" s="28">
        <f t="shared" si="6"/>
        <v>0.33333333333333337</v>
      </c>
      <c r="K51" s="28">
        <f t="shared" si="7"/>
        <v>1.3333333333333335</v>
      </c>
      <c r="L51" s="28">
        <f t="shared" si="8"/>
        <v>6.3333333333333339</v>
      </c>
      <c r="M51" s="40">
        <v>2765</v>
      </c>
      <c r="N51" s="40">
        <v>2778</v>
      </c>
      <c r="O51" s="40">
        <v>2762</v>
      </c>
      <c r="P51" s="40">
        <f t="shared" si="9"/>
        <v>2768.3333333333335</v>
      </c>
      <c r="Q51" s="41">
        <f t="shared" si="10"/>
        <v>11.682366666666669</v>
      </c>
      <c r="R51" s="50">
        <f t="shared" si="11"/>
        <v>10.747777333333335</v>
      </c>
      <c r="S51" s="50">
        <f t="shared" si="12"/>
        <v>3.8941222222222231E-2</v>
      </c>
      <c r="T51" s="50">
        <f t="shared" si="13"/>
        <v>0.15576488888888892</v>
      </c>
      <c r="U51" s="50">
        <f t="shared" si="14"/>
        <v>0.73988322222222236</v>
      </c>
      <c r="V51" s="28"/>
      <c r="W51" s="28"/>
      <c r="X51" s="28"/>
      <c r="Y51" s="28"/>
    </row>
    <row r="52" spans="1:25" x14ac:dyDescent="0.25">
      <c r="A52" s="25" t="s">
        <v>1</v>
      </c>
      <c r="B52" s="27" t="s">
        <v>336</v>
      </c>
      <c r="C52" s="27">
        <v>48</v>
      </c>
      <c r="D52" s="25">
        <v>283</v>
      </c>
      <c r="E52" s="25">
        <v>1</v>
      </c>
      <c r="F52" s="26">
        <v>2</v>
      </c>
      <c r="G52" s="25">
        <v>14</v>
      </c>
      <c r="H52" s="25">
        <f t="shared" si="4"/>
        <v>300</v>
      </c>
      <c r="I52" s="28">
        <f t="shared" si="5"/>
        <v>94.333333333333343</v>
      </c>
      <c r="J52" s="28">
        <f t="shared" si="6"/>
        <v>0.33333333333333337</v>
      </c>
      <c r="K52" s="28">
        <f t="shared" si="7"/>
        <v>0.66666666666666674</v>
      </c>
      <c r="L52" s="28">
        <f t="shared" si="8"/>
        <v>4.666666666666667</v>
      </c>
      <c r="M52" s="40">
        <v>2454</v>
      </c>
      <c r="N52" s="40">
        <v>2417</v>
      </c>
      <c r="O52" s="40">
        <v>2418</v>
      </c>
      <c r="P52" s="40">
        <f t="shared" si="9"/>
        <v>2429.6666666666665</v>
      </c>
      <c r="Q52" s="41">
        <f t="shared" si="10"/>
        <v>10.253193333333334</v>
      </c>
      <c r="R52" s="50">
        <f t="shared" si="11"/>
        <v>9.6721790444444462</v>
      </c>
      <c r="S52" s="50">
        <f t="shared" si="12"/>
        <v>3.4177311111111115E-2</v>
      </c>
      <c r="T52" s="50">
        <f t="shared" si="13"/>
        <v>6.835462222222223E-2</v>
      </c>
      <c r="U52" s="50">
        <f t="shared" si="14"/>
        <v>0.47848235555555563</v>
      </c>
      <c r="V52" s="28"/>
      <c r="W52" s="28"/>
      <c r="X52" s="28"/>
      <c r="Y52" s="28"/>
    </row>
    <row r="53" spans="1:25" x14ac:dyDescent="0.25">
      <c r="A53" s="25" t="s">
        <v>2</v>
      </c>
      <c r="B53" s="27" t="s">
        <v>331</v>
      </c>
      <c r="C53" s="27">
        <v>1</v>
      </c>
      <c r="D53" s="25">
        <v>273</v>
      </c>
      <c r="E53" s="25">
        <v>25</v>
      </c>
      <c r="F53" s="25">
        <v>1</v>
      </c>
      <c r="G53" s="25">
        <v>1</v>
      </c>
      <c r="H53" s="25">
        <f>SUM(D53:G53)</f>
        <v>300</v>
      </c>
      <c r="I53" s="28">
        <f>(D53/H53)*100</f>
        <v>91</v>
      </c>
      <c r="J53" s="28">
        <f>(E53/H53)*100</f>
        <v>8.3333333333333321</v>
      </c>
      <c r="K53" s="28">
        <f>(F53/H53)*100</f>
        <v>0.33333333333333337</v>
      </c>
      <c r="L53" s="28">
        <f>(G53/300)*100</f>
        <v>0.33333333333333337</v>
      </c>
      <c r="M53" s="40">
        <v>2552</v>
      </c>
      <c r="N53" s="40">
        <v>1930</v>
      </c>
      <c r="O53" s="40">
        <v>2457</v>
      </c>
      <c r="P53" s="40">
        <f>AVERAGE(M53:O53)</f>
        <v>2313</v>
      </c>
      <c r="Q53" s="28">
        <f>(P53*42.2)/10000</f>
        <v>9.760860000000001</v>
      </c>
      <c r="R53" s="50">
        <f t="shared" si="11"/>
        <v>8.8823826000000015</v>
      </c>
      <c r="S53" s="50">
        <f t="shared" si="12"/>
        <v>0.81340499999999993</v>
      </c>
      <c r="T53" s="50">
        <f t="shared" si="13"/>
        <v>3.2536200000000008E-2</v>
      </c>
      <c r="U53" s="50">
        <f t="shared" si="14"/>
        <v>3.2536200000000008E-2</v>
      </c>
      <c r="V53" s="28"/>
      <c r="W53" s="28"/>
      <c r="X53" s="29"/>
      <c r="Y53" s="28"/>
    </row>
    <row r="54" spans="1:25" x14ac:dyDescent="0.25">
      <c r="A54" s="25" t="s">
        <v>2</v>
      </c>
      <c r="B54" s="27" t="s">
        <v>331</v>
      </c>
      <c r="C54" s="27">
        <v>2</v>
      </c>
      <c r="D54" s="25">
        <v>271</v>
      </c>
      <c r="E54" s="25">
        <v>27</v>
      </c>
      <c r="F54" s="25">
        <v>2</v>
      </c>
      <c r="G54" s="25">
        <v>0</v>
      </c>
      <c r="H54" s="25">
        <f t="shared" ref="H54:H100" si="15">SUM(D54:G54)</f>
        <v>300</v>
      </c>
      <c r="I54" s="28">
        <f t="shared" ref="I54:I100" si="16">(D54/H54)*100</f>
        <v>90.333333333333329</v>
      </c>
      <c r="J54" s="28">
        <f t="shared" ref="J54:J100" si="17">(E54/H54)*100</f>
        <v>9</v>
      </c>
      <c r="K54" s="28">
        <f t="shared" ref="K54:K100" si="18">(F54/H54)*100</f>
        <v>0.66666666666666674</v>
      </c>
      <c r="L54" s="28">
        <f t="shared" ref="L54:L100" si="19">(G54/300)*100</f>
        <v>0</v>
      </c>
      <c r="M54" s="40">
        <v>2020</v>
      </c>
      <c r="N54" s="40">
        <v>2098</v>
      </c>
      <c r="O54" s="40">
        <v>2108</v>
      </c>
      <c r="P54" s="40">
        <f t="shared" ref="P54:P100" si="20">AVERAGE(M54:O54)</f>
        <v>2075.3333333333335</v>
      </c>
      <c r="Q54" s="28">
        <f t="shared" ref="Q54:Q100" si="21">(P54*42.2)/10000</f>
        <v>8.7579066666666687</v>
      </c>
      <c r="R54" s="50">
        <f t="shared" si="11"/>
        <v>7.9113090222222242</v>
      </c>
      <c r="S54" s="50">
        <f t="shared" si="12"/>
        <v>0.78821160000000023</v>
      </c>
      <c r="T54" s="50">
        <f t="shared" si="13"/>
        <v>5.8386044444444465E-2</v>
      </c>
      <c r="U54" s="50">
        <f t="shared" si="14"/>
        <v>0</v>
      </c>
    </row>
    <row r="55" spans="1:25" x14ac:dyDescent="0.25">
      <c r="A55" s="25" t="s">
        <v>2</v>
      </c>
      <c r="B55" s="27" t="s">
        <v>331</v>
      </c>
      <c r="C55" s="27">
        <v>3</v>
      </c>
      <c r="D55" s="25">
        <v>294</v>
      </c>
      <c r="E55" s="25">
        <v>6</v>
      </c>
      <c r="F55" s="25">
        <v>0</v>
      </c>
      <c r="G55" s="25">
        <v>0</v>
      </c>
      <c r="H55" s="25">
        <f t="shared" si="15"/>
        <v>300</v>
      </c>
      <c r="I55" s="28">
        <f t="shared" si="16"/>
        <v>98</v>
      </c>
      <c r="J55" s="28">
        <f t="shared" si="17"/>
        <v>2</v>
      </c>
      <c r="K55" s="28">
        <f t="shared" si="18"/>
        <v>0</v>
      </c>
      <c r="L55" s="28">
        <f t="shared" si="19"/>
        <v>0</v>
      </c>
      <c r="M55" s="40">
        <v>2103</v>
      </c>
      <c r="N55" s="40">
        <v>2303</v>
      </c>
      <c r="O55" s="40">
        <v>2193</v>
      </c>
      <c r="P55" s="40">
        <f t="shared" si="20"/>
        <v>2199.6666666666665</v>
      </c>
      <c r="Q55" s="28">
        <f t="shared" si="21"/>
        <v>9.2825933333333328</v>
      </c>
      <c r="R55" s="50">
        <f t="shared" si="11"/>
        <v>9.0969414666666655</v>
      </c>
      <c r="S55" s="50">
        <f t="shared" si="12"/>
        <v>0.18565186666666667</v>
      </c>
      <c r="T55" s="50">
        <f t="shared" si="13"/>
        <v>0</v>
      </c>
      <c r="U55" s="50">
        <f t="shared" si="14"/>
        <v>0</v>
      </c>
    </row>
    <row r="56" spans="1:25" x14ac:dyDescent="0.25">
      <c r="A56" s="25" t="s">
        <v>2</v>
      </c>
      <c r="B56" s="27" t="s">
        <v>331</v>
      </c>
      <c r="C56" s="27">
        <v>4</v>
      </c>
      <c r="D56" s="25">
        <v>277</v>
      </c>
      <c r="E56" s="25">
        <v>23</v>
      </c>
      <c r="F56" s="25">
        <v>0</v>
      </c>
      <c r="G56" s="25">
        <v>0</v>
      </c>
      <c r="H56" s="25">
        <f t="shared" si="15"/>
        <v>300</v>
      </c>
      <c r="I56" s="28">
        <f t="shared" si="16"/>
        <v>92.333333333333329</v>
      </c>
      <c r="J56" s="28">
        <f t="shared" si="17"/>
        <v>7.6666666666666661</v>
      </c>
      <c r="K56" s="28">
        <f t="shared" si="18"/>
        <v>0</v>
      </c>
      <c r="L56" s="28">
        <f t="shared" si="19"/>
        <v>0</v>
      </c>
      <c r="M56" s="40">
        <v>2628</v>
      </c>
      <c r="N56" s="40">
        <v>2586</v>
      </c>
      <c r="O56" s="40">
        <v>2681</v>
      </c>
      <c r="P56" s="40">
        <f t="shared" si="20"/>
        <v>2631.6666666666665</v>
      </c>
      <c r="Q56" s="28">
        <f t="shared" si="21"/>
        <v>11.105633333333333</v>
      </c>
      <c r="R56" s="50">
        <f t="shared" si="11"/>
        <v>10.254201444444442</v>
      </c>
      <c r="S56" s="50">
        <f t="shared" si="12"/>
        <v>0.85143188888888888</v>
      </c>
      <c r="T56" s="50">
        <f t="shared" si="13"/>
        <v>0</v>
      </c>
      <c r="U56" s="50">
        <f t="shared" si="14"/>
        <v>0</v>
      </c>
    </row>
    <row r="57" spans="1:25" x14ac:dyDescent="0.25">
      <c r="A57" s="25" t="s">
        <v>2</v>
      </c>
      <c r="B57" s="27" t="s">
        <v>331</v>
      </c>
      <c r="C57" s="43">
        <v>9</v>
      </c>
      <c r="D57" s="38"/>
      <c r="E57" s="38"/>
      <c r="F57" s="38"/>
      <c r="G57" s="38"/>
      <c r="H57" s="38"/>
      <c r="I57" s="39"/>
      <c r="J57" s="39"/>
      <c r="K57" s="39"/>
      <c r="L57" s="39"/>
      <c r="M57" s="44">
        <v>3132</v>
      </c>
      <c r="N57" s="44">
        <v>3023</v>
      </c>
      <c r="O57" s="44">
        <v>3058</v>
      </c>
      <c r="P57" s="44">
        <f t="shared" si="20"/>
        <v>3071</v>
      </c>
      <c r="Q57" s="39">
        <f t="shared" si="21"/>
        <v>12.959620000000001</v>
      </c>
      <c r="R57" s="50"/>
      <c r="S57" s="50"/>
      <c r="T57" s="50"/>
      <c r="U57" s="50"/>
      <c r="V57" s="28"/>
      <c r="W57" s="28"/>
      <c r="X57" s="28"/>
      <c r="Y57" s="28"/>
    </row>
    <row r="58" spans="1:25" x14ac:dyDescent="0.25">
      <c r="A58" s="25" t="s">
        <v>2</v>
      </c>
      <c r="B58" s="27" t="s">
        <v>331</v>
      </c>
      <c r="C58" s="27">
        <v>10</v>
      </c>
      <c r="D58" s="26">
        <v>294</v>
      </c>
      <c r="E58" s="26">
        <v>5</v>
      </c>
      <c r="F58" s="26">
        <v>1</v>
      </c>
      <c r="G58" s="26">
        <v>0</v>
      </c>
      <c r="H58" s="25">
        <f t="shared" ref="H58:H60" si="22">SUM(D58:G58)</f>
        <v>300</v>
      </c>
      <c r="I58" s="28">
        <f t="shared" ref="I58:I60" si="23">(D58/H58)*100</f>
        <v>98</v>
      </c>
      <c r="J58" s="28">
        <f t="shared" ref="J58:J60" si="24">(E58/H58)*100</f>
        <v>1.6666666666666667</v>
      </c>
      <c r="K58" s="28">
        <f t="shared" ref="K58:K60" si="25">(F58/H58)*100</f>
        <v>0.33333333333333337</v>
      </c>
      <c r="L58" s="28">
        <f t="shared" ref="L58:L60" si="26">(G58/300)*100</f>
        <v>0</v>
      </c>
      <c r="M58" s="40">
        <v>1511</v>
      </c>
      <c r="N58" s="40">
        <v>1485</v>
      </c>
      <c r="O58" s="40">
        <v>1483</v>
      </c>
      <c r="P58" s="40">
        <f t="shared" si="20"/>
        <v>1493</v>
      </c>
      <c r="Q58" s="28">
        <f t="shared" si="21"/>
        <v>6.3004600000000002</v>
      </c>
      <c r="R58" s="50">
        <f t="shared" ref="R58:R80" si="27">$Q58*I58/100</f>
        <v>6.1744507999999998</v>
      </c>
      <c r="S58" s="50">
        <f t="shared" ref="S58:S80" si="28">$Q58*J58/100</f>
        <v>0.10500766666666667</v>
      </c>
      <c r="T58" s="50">
        <f t="shared" ref="T58:T80" si="29">$Q58*K58/100</f>
        <v>2.1001533333333336E-2</v>
      </c>
      <c r="U58" s="50">
        <f t="shared" ref="U58:U80" si="30">$Q58*L58/100</f>
        <v>0</v>
      </c>
      <c r="V58" s="28"/>
      <c r="W58" s="28"/>
      <c r="X58" s="28"/>
      <c r="Y58" s="28"/>
    </row>
    <row r="59" spans="1:25" x14ac:dyDescent="0.25">
      <c r="A59" s="25" t="s">
        <v>2</v>
      </c>
      <c r="B59" s="27" t="s">
        <v>331</v>
      </c>
      <c r="C59" s="27">
        <v>11</v>
      </c>
      <c r="D59" s="26">
        <v>260</v>
      </c>
      <c r="E59" s="26">
        <v>31</v>
      </c>
      <c r="F59" s="26">
        <v>9</v>
      </c>
      <c r="G59" s="26">
        <v>0</v>
      </c>
      <c r="H59" s="25">
        <f t="shared" si="22"/>
        <v>300</v>
      </c>
      <c r="I59" s="28">
        <f t="shared" si="23"/>
        <v>86.666666666666671</v>
      </c>
      <c r="J59" s="28">
        <f t="shared" si="24"/>
        <v>10.333333333333334</v>
      </c>
      <c r="K59" s="28">
        <f t="shared" si="25"/>
        <v>3</v>
      </c>
      <c r="L59" s="28">
        <f t="shared" si="26"/>
        <v>0</v>
      </c>
      <c r="M59" s="40">
        <v>2723</v>
      </c>
      <c r="N59" s="40">
        <v>2749</v>
      </c>
      <c r="O59" s="40">
        <v>2808</v>
      </c>
      <c r="P59" s="40">
        <f t="shared" si="20"/>
        <v>2760</v>
      </c>
      <c r="Q59" s="28">
        <f t="shared" si="21"/>
        <v>11.647200000000002</v>
      </c>
      <c r="R59" s="50">
        <f t="shared" si="27"/>
        <v>10.094240000000003</v>
      </c>
      <c r="S59" s="50">
        <f t="shared" si="28"/>
        <v>1.2035440000000002</v>
      </c>
      <c r="T59" s="50">
        <f t="shared" si="29"/>
        <v>0.34941600000000006</v>
      </c>
      <c r="U59" s="50">
        <f t="shared" si="30"/>
        <v>0</v>
      </c>
      <c r="V59" s="28"/>
      <c r="W59" s="28"/>
      <c r="X59" s="28"/>
      <c r="Y59" s="28"/>
    </row>
    <row r="60" spans="1:25" x14ac:dyDescent="0.25">
      <c r="A60" s="25" t="s">
        <v>2</v>
      </c>
      <c r="B60" s="27" t="s">
        <v>331</v>
      </c>
      <c r="C60" s="27">
        <v>12</v>
      </c>
      <c r="D60" s="26">
        <v>291</v>
      </c>
      <c r="E60" s="26">
        <v>8</v>
      </c>
      <c r="F60" s="26">
        <v>1</v>
      </c>
      <c r="G60" s="26">
        <v>0</v>
      </c>
      <c r="H60" s="25">
        <f t="shared" si="22"/>
        <v>300</v>
      </c>
      <c r="I60" s="28">
        <f t="shared" si="23"/>
        <v>97</v>
      </c>
      <c r="J60" s="28">
        <f t="shared" si="24"/>
        <v>2.666666666666667</v>
      </c>
      <c r="K60" s="28">
        <f t="shared" si="25"/>
        <v>0.33333333333333337</v>
      </c>
      <c r="L60" s="28">
        <f t="shared" si="26"/>
        <v>0</v>
      </c>
      <c r="M60" s="40">
        <v>2975</v>
      </c>
      <c r="N60" s="40">
        <v>3075</v>
      </c>
      <c r="O60" s="40">
        <v>2997</v>
      </c>
      <c r="P60" s="40">
        <f t="shared" si="20"/>
        <v>3015.6666666666665</v>
      </c>
      <c r="Q60" s="28">
        <f t="shared" si="21"/>
        <v>12.726113333333332</v>
      </c>
      <c r="R60" s="50">
        <f t="shared" si="27"/>
        <v>12.344329933333334</v>
      </c>
      <c r="S60" s="50">
        <f t="shared" si="28"/>
        <v>0.33936302222222225</v>
      </c>
      <c r="T60" s="50">
        <f t="shared" si="29"/>
        <v>4.2420377777777782E-2</v>
      </c>
      <c r="U60" s="50">
        <f t="shared" si="30"/>
        <v>0</v>
      </c>
      <c r="V60" s="28"/>
      <c r="W60" s="28"/>
      <c r="X60" s="28"/>
      <c r="Y60" s="28"/>
    </row>
    <row r="61" spans="1:25" x14ac:dyDescent="0.25">
      <c r="A61" s="25" t="s">
        <v>2</v>
      </c>
      <c r="B61" s="27" t="s">
        <v>332</v>
      </c>
      <c r="C61" s="27">
        <v>5</v>
      </c>
      <c r="D61" s="25">
        <v>192</v>
      </c>
      <c r="E61" s="25">
        <v>10</v>
      </c>
      <c r="F61" s="25">
        <v>8</v>
      </c>
      <c r="G61" s="25">
        <v>90</v>
      </c>
      <c r="H61" s="25">
        <f t="shared" si="15"/>
        <v>300</v>
      </c>
      <c r="I61" s="28">
        <f t="shared" si="16"/>
        <v>64</v>
      </c>
      <c r="J61" s="28">
        <f t="shared" si="17"/>
        <v>3.3333333333333335</v>
      </c>
      <c r="K61" s="28">
        <f t="shared" si="18"/>
        <v>2.666666666666667</v>
      </c>
      <c r="L61" s="28">
        <f t="shared" si="19"/>
        <v>30</v>
      </c>
      <c r="M61" s="40">
        <v>5102</v>
      </c>
      <c r="N61" s="40">
        <v>5184</v>
      </c>
      <c r="O61" s="40">
        <v>5075</v>
      </c>
      <c r="P61" s="40">
        <f t="shared" si="20"/>
        <v>5120.333333333333</v>
      </c>
      <c r="Q61" s="28">
        <f t="shared" si="21"/>
        <v>21.607806666666669</v>
      </c>
      <c r="R61" s="50">
        <f t="shared" si="27"/>
        <v>13.828996266666667</v>
      </c>
      <c r="S61" s="50">
        <f t="shared" si="28"/>
        <v>0.72026022222222241</v>
      </c>
      <c r="T61" s="50">
        <f t="shared" si="29"/>
        <v>0.57620817777777789</v>
      </c>
      <c r="U61" s="50">
        <f t="shared" si="30"/>
        <v>6.4823420000000009</v>
      </c>
      <c r="V61" s="28"/>
      <c r="W61" s="28"/>
      <c r="X61" s="28"/>
      <c r="Y61" s="28"/>
    </row>
    <row r="62" spans="1:25" x14ac:dyDescent="0.25">
      <c r="A62" s="25" t="s">
        <v>2</v>
      </c>
      <c r="B62" s="27" t="s">
        <v>332</v>
      </c>
      <c r="C62" s="27">
        <v>6</v>
      </c>
      <c r="D62" s="25">
        <v>211</v>
      </c>
      <c r="E62" s="25">
        <v>20</v>
      </c>
      <c r="F62" s="25">
        <v>6</v>
      </c>
      <c r="G62" s="25">
        <v>63</v>
      </c>
      <c r="H62" s="25">
        <f t="shared" si="15"/>
        <v>300</v>
      </c>
      <c r="I62" s="28">
        <f t="shared" si="16"/>
        <v>70.333333333333343</v>
      </c>
      <c r="J62" s="28">
        <f t="shared" si="17"/>
        <v>6.666666666666667</v>
      </c>
      <c r="K62" s="28">
        <f t="shared" si="18"/>
        <v>2</v>
      </c>
      <c r="L62" s="28">
        <f t="shared" si="19"/>
        <v>21</v>
      </c>
      <c r="M62" s="40">
        <v>5390</v>
      </c>
      <c r="N62" s="40">
        <v>5071</v>
      </c>
      <c r="O62" s="40">
        <v>5191</v>
      </c>
      <c r="P62" s="40">
        <f t="shared" si="20"/>
        <v>5217.333333333333</v>
      </c>
      <c r="Q62" s="28">
        <f t="shared" si="21"/>
        <v>22.017146666666669</v>
      </c>
      <c r="R62" s="50">
        <f t="shared" si="27"/>
        <v>15.48539315555556</v>
      </c>
      <c r="S62" s="50">
        <f t="shared" si="28"/>
        <v>1.4678097777777779</v>
      </c>
      <c r="T62" s="50">
        <f t="shared" si="29"/>
        <v>0.44034293333333335</v>
      </c>
      <c r="U62" s="50">
        <f t="shared" si="30"/>
        <v>4.6236008000000002</v>
      </c>
      <c r="V62" s="28"/>
      <c r="W62" s="28"/>
      <c r="X62" s="28"/>
      <c r="Y62" s="28"/>
    </row>
    <row r="63" spans="1:25" x14ac:dyDescent="0.25">
      <c r="A63" s="25" t="s">
        <v>2</v>
      </c>
      <c r="B63" s="27" t="s">
        <v>332</v>
      </c>
      <c r="C63" s="27">
        <v>7</v>
      </c>
      <c r="D63" s="25">
        <v>216</v>
      </c>
      <c r="E63" s="25">
        <v>11</v>
      </c>
      <c r="F63" s="25">
        <v>5</v>
      </c>
      <c r="G63" s="25">
        <v>68</v>
      </c>
      <c r="H63" s="25">
        <f t="shared" si="15"/>
        <v>300</v>
      </c>
      <c r="I63" s="28">
        <f t="shared" si="16"/>
        <v>72</v>
      </c>
      <c r="J63" s="28">
        <f t="shared" si="17"/>
        <v>3.6666666666666665</v>
      </c>
      <c r="K63" s="28">
        <f t="shared" si="18"/>
        <v>1.6666666666666667</v>
      </c>
      <c r="L63" s="28">
        <f t="shared" si="19"/>
        <v>22.666666666666664</v>
      </c>
      <c r="M63" s="40">
        <v>4797</v>
      </c>
      <c r="N63" s="40">
        <v>4749</v>
      </c>
      <c r="O63" s="40">
        <v>4658</v>
      </c>
      <c r="P63" s="40">
        <f t="shared" si="20"/>
        <v>4734.666666666667</v>
      </c>
      <c r="Q63" s="28">
        <f t="shared" si="21"/>
        <v>19.980293333333336</v>
      </c>
      <c r="R63" s="50">
        <f t="shared" si="27"/>
        <v>14.385811200000003</v>
      </c>
      <c r="S63" s="50">
        <f t="shared" si="28"/>
        <v>0.73261075555555566</v>
      </c>
      <c r="T63" s="50">
        <f t="shared" si="29"/>
        <v>0.33300488888888891</v>
      </c>
      <c r="U63" s="50">
        <f t="shared" si="30"/>
        <v>4.5288664888888892</v>
      </c>
      <c r="V63" s="28"/>
      <c r="W63" s="28"/>
      <c r="X63" s="28"/>
      <c r="Y63" s="28"/>
    </row>
    <row r="64" spans="1:25" x14ac:dyDescent="0.25">
      <c r="A64" s="25" t="s">
        <v>2</v>
      </c>
      <c r="B64" s="27" t="s">
        <v>332</v>
      </c>
      <c r="C64" s="27">
        <v>8</v>
      </c>
      <c r="D64" s="25">
        <v>276</v>
      </c>
      <c r="E64" s="25">
        <v>4</v>
      </c>
      <c r="F64" s="25">
        <v>2</v>
      </c>
      <c r="G64" s="25">
        <v>18</v>
      </c>
      <c r="H64" s="25">
        <f t="shared" si="15"/>
        <v>300</v>
      </c>
      <c r="I64" s="28">
        <f t="shared" si="16"/>
        <v>92</v>
      </c>
      <c r="J64" s="28">
        <f t="shared" si="17"/>
        <v>1.3333333333333335</v>
      </c>
      <c r="K64" s="28">
        <f t="shared" si="18"/>
        <v>0.66666666666666674</v>
      </c>
      <c r="L64" s="28">
        <f t="shared" si="19"/>
        <v>6</v>
      </c>
      <c r="M64" s="40">
        <v>2986</v>
      </c>
      <c r="N64" s="40">
        <v>3022</v>
      </c>
      <c r="O64" s="40">
        <v>3026</v>
      </c>
      <c r="P64" s="40">
        <f t="shared" si="20"/>
        <v>3011.3333333333335</v>
      </c>
      <c r="Q64" s="28">
        <f t="shared" si="21"/>
        <v>12.707826666666667</v>
      </c>
      <c r="R64" s="50">
        <f t="shared" si="27"/>
        <v>11.691200533333333</v>
      </c>
      <c r="S64" s="50">
        <f t="shared" si="28"/>
        <v>0.16943768888888894</v>
      </c>
      <c r="T64" s="50">
        <f t="shared" si="29"/>
        <v>8.4718844444444469E-2</v>
      </c>
      <c r="U64" s="50">
        <f t="shared" si="30"/>
        <v>0.76246959999999997</v>
      </c>
      <c r="V64" s="28"/>
      <c r="W64" s="28"/>
      <c r="X64" s="28"/>
      <c r="Y64" s="28"/>
    </row>
    <row r="65" spans="1:25" x14ac:dyDescent="0.25">
      <c r="A65" s="25" t="s">
        <v>2</v>
      </c>
      <c r="B65" s="27" t="s">
        <v>332</v>
      </c>
      <c r="C65" s="27">
        <v>13</v>
      </c>
      <c r="D65" s="26">
        <v>209</v>
      </c>
      <c r="E65" s="26">
        <v>23</v>
      </c>
      <c r="F65" s="26">
        <v>7</v>
      </c>
      <c r="G65" s="26">
        <v>61</v>
      </c>
      <c r="H65" s="25">
        <f t="shared" si="15"/>
        <v>300</v>
      </c>
      <c r="I65" s="28">
        <f t="shared" si="16"/>
        <v>69.666666666666671</v>
      </c>
      <c r="J65" s="28">
        <f t="shared" si="17"/>
        <v>7.6666666666666661</v>
      </c>
      <c r="K65" s="28">
        <f t="shared" si="18"/>
        <v>2.3333333333333335</v>
      </c>
      <c r="L65" s="28">
        <f t="shared" si="19"/>
        <v>20.333333333333332</v>
      </c>
      <c r="M65" s="40">
        <v>6932</v>
      </c>
      <c r="N65" s="40">
        <v>6888</v>
      </c>
      <c r="O65" s="40">
        <v>6748</v>
      </c>
      <c r="P65" s="40">
        <f t="shared" si="20"/>
        <v>6856</v>
      </c>
      <c r="Q65" s="28">
        <f t="shared" si="21"/>
        <v>28.932320000000001</v>
      </c>
      <c r="R65" s="50">
        <f t="shared" si="27"/>
        <v>20.156182933333334</v>
      </c>
      <c r="S65" s="50">
        <f t="shared" si="28"/>
        <v>2.2181445333333332</v>
      </c>
      <c r="T65" s="50">
        <f t="shared" si="29"/>
        <v>0.67508746666666664</v>
      </c>
      <c r="U65" s="50">
        <f t="shared" si="30"/>
        <v>5.882905066666666</v>
      </c>
    </row>
    <row r="66" spans="1:25" x14ac:dyDescent="0.25">
      <c r="A66" s="25" t="s">
        <v>2</v>
      </c>
      <c r="B66" s="27" t="s">
        <v>332</v>
      </c>
      <c r="C66" s="27">
        <v>14</v>
      </c>
      <c r="D66" s="26">
        <v>212</v>
      </c>
      <c r="E66" s="26">
        <v>37</v>
      </c>
      <c r="F66" s="26">
        <v>6</v>
      </c>
      <c r="G66" s="26">
        <v>45</v>
      </c>
      <c r="H66" s="25">
        <f t="shared" si="15"/>
        <v>300</v>
      </c>
      <c r="I66" s="28">
        <f t="shared" si="16"/>
        <v>70.666666666666671</v>
      </c>
      <c r="J66" s="28">
        <f t="shared" si="17"/>
        <v>12.333333333333334</v>
      </c>
      <c r="K66" s="28">
        <f t="shared" si="18"/>
        <v>2</v>
      </c>
      <c r="L66" s="28">
        <f t="shared" si="19"/>
        <v>15</v>
      </c>
      <c r="M66" s="40">
        <v>3638</v>
      </c>
      <c r="N66" s="40">
        <v>3728</v>
      </c>
      <c r="O66" s="40">
        <v>3744</v>
      </c>
      <c r="P66" s="40">
        <f t="shared" si="20"/>
        <v>3703.3333333333335</v>
      </c>
      <c r="Q66" s="28">
        <f t="shared" si="21"/>
        <v>15.628066666666669</v>
      </c>
      <c r="R66" s="50">
        <f t="shared" si="27"/>
        <v>11.043833777777779</v>
      </c>
      <c r="S66" s="50">
        <f t="shared" si="28"/>
        <v>1.9274615555555559</v>
      </c>
      <c r="T66" s="50">
        <f t="shared" si="29"/>
        <v>0.31256133333333336</v>
      </c>
      <c r="U66" s="50">
        <f t="shared" si="30"/>
        <v>2.3442100000000003</v>
      </c>
    </row>
    <row r="67" spans="1:25" x14ac:dyDescent="0.25">
      <c r="A67" s="25" t="s">
        <v>2</v>
      </c>
      <c r="B67" s="27" t="s">
        <v>332</v>
      </c>
      <c r="C67" s="27">
        <v>15</v>
      </c>
      <c r="D67" s="26">
        <v>243</v>
      </c>
      <c r="E67" s="26">
        <v>25</v>
      </c>
      <c r="F67" s="26">
        <v>2</v>
      </c>
      <c r="G67" s="26">
        <v>30</v>
      </c>
      <c r="H67" s="25">
        <f t="shared" si="15"/>
        <v>300</v>
      </c>
      <c r="I67" s="28">
        <f t="shared" si="16"/>
        <v>81</v>
      </c>
      <c r="J67" s="28">
        <f t="shared" si="17"/>
        <v>8.3333333333333321</v>
      </c>
      <c r="K67" s="28">
        <f t="shared" si="18"/>
        <v>0.66666666666666674</v>
      </c>
      <c r="L67" s="28">
        <f t="shared" si="19"/>
        <v>10</v>
      </c>
      <c r="M67" s="40">
        <v>6450</v>
      </c>
      <c r="N67" s="40">
        <v>6455</v>
      </c>
      <c r="O67" s="40">
        <v>6513</v>
      </c>
      <c r="P67" s="40">
        <f>AVERAGE(M67:O67)</f>
        <v>6472.666666666667</v>
      </c>
      <c r="Q67" s="28">
        <f t="shared" si="21"/>
        <v>27.314653333333339</v>
      </c>
      <c r="R67" s="50">
        <f t="shared" si="27"/>
        <v>22.124869200000003</v>
      </c>
      <c r="S67" s="50">
        <f t="shared" si="28"/>
        <v>2.2762211111111115</v>
      </c>
      <c r="T67" s="50">
        <f t="shared" si="29"/>
        <v>0.18209768888888894</v>
      </c>
      <c r="U67" s="50">
        <f t="shared" si="30"/>
        <v>2.7314653333333343</v>
      </c>
      <c r="V67" s="28"/>
      <c r="W67" s="28"/>
      <c r="X67" s="28"/>
      <c r="Y67" s="28"/>
    </row>
    <row r="68" spans="1:25" x14ac:dyDescent="0.25">
      <c r="A68" s="25" t="s">
        <v>2</v>
      </c>
      <c r="B68" s="27" t="s">
        <v>332</v>
      </c>
      <c r="C68" s="27">
        <v>16</v>
      </c>
      <c r="D68" s="25">
        <v>265</v>
      </c>
      <c r="E68" s="25">
        <v>5</v>
      </c>
      <c r="F68" s="25">
        <v>3</v>
      </c>
      <c r="G68" s="25">
        <v>27</v>
      </c>
      <c r="H68" s="25">
        <f t="shared" si="15"/>
        <v>300</v>
      </c>
      <c r="I68" s="28">
        <f t="shared" si="16"/>
        <v>88.333333333333329</v>
      </c>
      <c r="J68" s="28">
        <f t="shared" si="17"/>
        <v>1.6666666666666667</v>
      </c>
      <c r="K68" s="28">
        <f t="shared" si="18"/>
        <v>1</v>
      </c>
      <c r="L68" s="28">
        <f t="shared" si="19"/>
        <v>9</v>
      </c>
      <c r="M68" s="40">
        <v>3616</v>
      </c>
      <c r="N68" s="40">
        <v>3363</v>
      </c>
      <c r="O68" s="40">
        <v>3398</v>
      </c>
      <c r="P68" s="40">
        <f t="shared" si="20"/>
        <v>3459</v>
      </c>
      <c r="Q68" s="28">
        <f t="shared" si="21"/>
        <v>14.596980000000002</v>
      </c>
      <c r="R68" s="50">
        <f t="shared" si="27"/>
        <v>12.893999000000001</v>
      </c>
      <c r="S68" s="50">
        <f t="shared" si="28"/>
        <v>0.24328300000000005</v>
      </c>
      <c r="T68" s="50">
        <f t="shared" si="29"/>
        <v>0.14596980000000001</v>
      </c>
      <c r="U68" s="50">
        <f t="shared" si="30"/>
        <v>1.3137282000000001</v>
      </c>
      <c r="V68" s="28"/>
      <c r="W68" s="28"/>
      <c r="X68" s="28"/>
      <c r="Y68" s="28"/>
    </row>
    <row r="69" spans="1:25" x14ac:dyDescent="0.25">
      <c r="A69" s="25" t="s">
        <v>2</v>
      </c>
      <c r="B69" s="27" t="s">
        <v>333</v>
      </c>
      <c r="C69" s="27">
        <v>17</v>
      </c>
      <c r="D69" s="26">
        <v>298</v>
      </c>
      <c r="E69" s="26">
        <v>2</v>
      </c>
      <c r="F69" s="26">
        <v>0</v>
      </c>
      <c r="G69" s="26">
        <v>0</v>
      </c>
      <c r="H69" s="25">
        <f t="shared" si="15"/>
        <v>300</v>
      </c>
      <c r="I69" s="28">
        <f t="shared" si="16"/>
        <v>99.333333333333329</v>
      </c>
      <c r="J69" s="28">
        <f t="shared" si="17"/>
        <v>0.66666666666666674</v>
      </c>
      <c r="K69" s="28">
        <f t="shared" si="18"/>
        <v>0</v>
      </c>
      <c r="L69" s="28">
        <f t="shared" si="19"/>
        <v>0</v>
      </c>
      <c r="M69" s="40">
        <v>1062</v>
      </c>
      <c r="N69" s="40">
        <v>1079</v>
      </c>
      <c r="O69" s="40">
        <v>1054</v>
      </c>
      <c r="P69" s="40">
        <f t="shared" si="20"/>
        <v>1065</v>
      </c>
      <c r="Q69" s="28">
        <f t="shared" si="21"/>
        <v>4.4943</v>
      </c>
      <c r="R69" s="50">
        <f t="shared" si="27"/>
        <v>4.4643379999999997</v>
      </c>
      <c r="S69" s="50">
        <f t="shared" si="28"/>
        <v>2.9962000000000003E-2</v>
      </c>
      <c r="T69" s="50">
        <f t="shared" si="29"/>
        <v>0</v>
      </c>
      <c r="U69" s="50">
        <f t="shared" si="30"/>
        <v>0</v>
      </c>
      <c r="V69" s="28"/>
      <c r="W69" s="28"/>
      <c r="X69" s="28"/>
      <c r="Y69" s="28"/>
    </row>
    <row r="70" spans="1:25" x14ac:dyDescent="0.25">
      <c r="A70" s="25" t="s">
        <v>2</v>
      </c>
      <c r="B70" s="27" t="s">
        <v>333</v>
      </c>
      <c r="C70" s="27">
        <v>18</v>
      </c>
      <c r="D70" s="26">
        <v>290</v>
      </c>
      <c r="E70" s="26">
        <v>10</v>
      </c>
      <c r="F70" s="26">
        <v>0</v>
      </c>
      <c r="G70" s="26">
        <v>0</v>
      </c>
      <c r="H70" s="25">
        <f t="shared" si="15"/>
        <v>300</v>
      </c>
      <c r="I70" s="28">
        <f t="shared" si="16"/>
        <v>96.666666666666671</v>
      </c>
      <c r="J70" s="28">
        <f t="shared" si="17"/>
        <v>3.3333333333333335</v>
      </c>
      <c r="K70" s="28">
        <f t="shared" si="18"/>
        <v>0</v>
      </c>
      <c r="L70" s="28">
        <f t="shared" si="19"/>
        <v>0</v>
      </c>
      <c r="M70" s="40">
        <v>2022</v>
      </c>
      <c r="N70" s="40">
        <v>2140</v>
      </c>
      <c r="O70" s="40">
        <v>2087</v>
      </c>
      <c r="P70" s="40">
        <f t="shared" si="20"/>
        <v>2083</v>
      </c>
      <c r="Q70" s="28">
        <f t="shared" si="21"/>
        <v>8.79026</v>
      </c>
      <c r="R70" s="50">
        <f t="shared" si="27"/>
        <v>8.4972513333333328</v>
      </c>
      <c r="S70" s="50">
        <f t="shared" si="28"/>
        <v>0.2930086666666667</v>
      </c>
      <c r="T70" s="50">
        <f t="shared" si="29"/>
        <v>0</v>
      </c>
      <c r="U70" s="50">
        <f t="shared" si="30"/>
        <v>0</v>
      </c>
      <c r="V70" s="28"/>
      <c r="W70" s="28"/>
      <c r="X70" s="28"/>
      <c r="Y70" s="28"/>
    </row>
    <row r="71" spans="1:25" x14ac:dyDescent="0.25">
      <c r="A71" s="25" t="s">
        <v>2</v>
      </c>
      <c r="B71" s="27" t="s">
        <v>333</v>
      </c>
      <c r="C71" s="27">
        <v>19</v>
      </c>
      <c r="D71" s="26">
        <v>298</v>
      </c>
      <c r="E71" s="26">
        <v>2</v>
      </c>
      <c r="F71" s="26">
        <v>0</v>
      </c>
      <c r="G71" s="26">
        <v>0</v>
      </c>
      <c r="H71" s="25">
        <f t="shared" si="15"/>
        <v>300</v>
      </c>
      <c r="I71" s="28">
        <f t="shared" si="16"/>
        <v>99.333333333333329</v>
      </c>
      <c r="J71" s="28">
        <f t="shared" si="17"/>
        <v>0.66666666666666674</v>
      </c>
      <c r="K71" s="28">
        <f t="shared" si="18"/>
        <v>0</v>
      </c>
      <c r="L71" s="28">
        <f t="shared" si="19"/>
        <v>0</v>
      </c>
      <c r="M71" s="40">
        <v>1629</v>
      </c>
      <c r="N71" s="40">
        <v>1667</v>
      </c>
      <c r="O71" s="40">
        <v>1602</v>
      </c>
      <c r="P71" s="40">
        <f t="shared" si="20"/>
        <v>1632.6666666666667</v>
      </c>
      <c r="Q71" s="28">
        <f t="shared" si="21"/>
        <v>6.8898533333333338</v>
      </c>
      <c r="R71" s="50">
        <f t="shared" si="27"/>
        <v>6.8439209777777785</v>
      </c>
      <c r="S71" s="50">
        <f t="shared" si="28"/>
        <v>4.5932355555555561E-2</v>
      </c>
      <c r="T71" s="50">
        <f t="shared" si="29"/>
        <v>0</v>
      </c>
      <c r="U71" s="50">
        <f t="shared" si="30"/>
        <v>0</v>
      </c>
      <c r="V71" s="28"/>
      <c r="W71" s="28"/>
      <c r="X71" s="28"/>
      <c r="Y71" s="28"/>
    </row>
    <row r="72" spans="1:25" x14ac:dyDescent="0.25">
      <c r="A72" s="25" t="s">
        <v>2</v>
      </c>
      <c r="B72" s="27" t="s">
        <v>333</v>
      </c>
      <c r="C72" s="27">
        <v>20</v>
      </c>
      <c r="D72" s="26">
        <v>295</v>
      </c>
      <c r="E72" s="26">
        <v>4</v>
      </c>
      <c r="F72" s="26">
        <v>1</v>
      </c>
      <c r="G72" s="26">
        <v>0</v>
      </c>
      <c r="H72" s="25">
        <f t="shared" si="15"/>
        <v>300</v>
      </c>
      <c r="I72" s="28">
        <f t="shared" si="16"/>
        <v>98.333333333333329</v>
      </c>
      <c r="J72" s="28">
        <f t="shared" si="17"/>
        <v>1.3333333333333335</v>
      </c>
      <c r="K72" s="28">
        <f t="shared" si="18"/>
        <v>0.33333333333333337</v>
      </c>
      <c r="L72" s="28">
        <f t="shared" si="19"/>
        <v>0</v>
      </c>
      <c r="M72" s="40">
        <v>2889</v>
      </c>
      <c r="N72" s="40">
        <v>2905</v>
      </c>
      <c r="O72" s="40">
        <v>2930</v>
      </c>
      <c r="P72" s="40">
        <f t="shared" si="20"/>
        <v>2908</v>
      </c>
      <c r="Q72" s="28">
        <f t="shared" si="21"/>
        <v>12.27176</v>
      </c>
      <c r="R72" s="50">
        <f t="shared" si="27"/>
        <v>12.067230666666667</v>
      </c>
      <c r="S72" s="50">
        <f t="shared" si="28"/>
        <v>0.16362346666666672</v>
      </c>
      <c r="T72" s="50">
        <f t="shared" si="29"/>
        <v>4.0905866666666679E-2</v>
      </c>
      <c r="U72" s="50">
        <f t="shared" si="30"/>
        <v>0</v>
      </c>
      <c r="V72" s="28"/>
      <c r="W72" s="28"/>
      <c r="X72" s="28"/>
      <c r="Y72" s="28"/>
    </row>
    <row r="73" spans="1:25" x14ac:dyDescent="0.25">
      <c r="A73" s="25" t="s">
        <v>2</v>
      </c>
      <c r="B73" s="27" t="s">
        <v>333</v>
      </c>
      <c r="C73" s="27">
        <v>21</v>
      </c>
      <c r="D73" s="26">
        <v>292</v>
      </c>
      <c r="E73" s="26">
        <v>4</v>
      </c>
      <c r="F73" s="26">
        <v>0</v>
      </c>
      <c r="G73" s="26">
        <v>4</v>
      </c>
      <c r="H73" s="25">
        <f t="shared" si="15"/>
        <v>300</v>
      </c>
      <c r="I73" s="28">
        <f t="shared" si="16"/>
        <v>97.333333333333343</v>
      </c>
      <c r="J73" s="28">
        <f t="shared" si="17"/>
        <v>1.3333333333333335</v>
      </c>
      <c r="K73" s="28">
        <f t="shared" si="18"/>
        <v>0</v>
      </c>
      <c r="L73" s="28">
        <f t="shared" si="19"/>
        <v>1.3333333333333335</v>
      </c>
      <c r="M73" s="40">
        <v>1821</v>
      </c>
      <c r="N73" s="40">
        <v>1765</v>
      </c>
      <c r="O73" s="40">
        <v>1715</v>
      </c>
      <c r="P73" s="40">
        <f t="shared" si="20"/>
        <v>1767</v>
      </c>
      <c r="Q73" s="28">
        <f t="shared" si="21"/>
        <v>7.4567400000000008</v>
      </c>
      <c r="R73" s="50">
        <f t="shared" si="27"/>
        <v>7.2578936000000009</v>
      </c>
      <c r="S73" s="50">
        <f t="shared" si="28"/>
        <v>9.9423200000000017E-2</v>
      </c>
      <c r="T73" s="50">
        <f t="shared" si="29"/>
        <v>0</v>
      </c>
      <c r="U73" s="50">
        <f t="shared" si="30"/>
        <v>9.9423200000000017E-2</v>
      </c>
      <c r="V73" s="28"/>
      <c r="W73" s="28"/>
      <c r="X73" s="28"/>
      <c r="Y73" s="28"/>
    </row>
    <row r="74" spans="1:25" x14ac:dyDescent="0.25">
      <c r="A74" s="25" t="s">
        <v>2</v>
      </c>
      <c r="B74" s="27" t="s">
        <v>333</v>
      </c>
      <c r="C74" s="27">
        <v>22</v>
      </c>
      <c r="D74" s="26">
        <v>299</v>
      </c>
      <c r="E74" s="26">
        <v>0</v>
      </c>
      <c r="F74" s="26">
        <v>1</v>
      </c>
      <c r="G74" s="26">
        <v>0</v>
      </c>
      <c r="H74" s="25">
        <f t="shared" si="15"/>
        <v>300</v>
      </c>
      <c r="I74" s="28">
        <f t="shared" si="16"/>
        <v>99.666666666666671</v>
      </c>
      <c r="J74" s="28">
        <f t="shared" si="17"/>
        <v>0</v>
      </c>
      <c r="K74" s="28">
        <f t="shared" si="18"/>
        <v>0.33333333333333337</v>
      </c>
      <c r="L74" s="28">
        <f t="shared" si="19"/>
        <v>0</v>
      </c>
      <c r="M74" s="40">
        <v>1256</v>
      </c>
      <c r="N74" s="40">
        <v>1251</v>
      </c>
      <c r="O74" s="40">
        <v>1248</v>
      </c>
      <c r="P74" s="40">
        <f t="shared" si="20"/>
        <v>1251.6666666666667</v>
      </c>
      <c r="Q74" s="28">
        <f t="shared" si="21"/>
        <v>5.2820333333333345</v>
      </c>
      <c r="R74" s="50">
        <f t="shared" si="27"/>
        <v>5.2644265555555565</v>
      </c>
      <c r="S74" s="50">
        <f t="shared" si="28"/>
        <v>0</v>
      </c>
      <c r="T74" s="50">
        <f t="shared" si="29"/>
        <v>1.7606777777777784E-2</v>
      </c>
      <c r="U74" s="50">
        <f t="shared" si="30"/>
        <v>0</v>
      </c>
      <c r="V74" s="28"/>
      <c r="W74" s="28"/>
      <c r="X74" s="28"/>
      <c r="Y74" s="28"/>
    </row>
    <row r="75" spans="1:25" x14ac:dyDescent="0.25">
      <c r="A75" s="25" t="s">
        <v>2</v>
      </c>
      <c r="B75" s="27" t="s">
        <v>333</v>
      </c>
      <c r="C75" s="30">
        <v>23</v>
      </c>
      <c r="D75" s="26">
        <v>295</v>
      </c>
      <c r="E75" s="26">
        <v>1</v>
      </c>
      <c r="F75" s="26">
        <v>4</v>
      </c>
      <c r="G75" s="26">
        <v>0</v>
      </c>
      <c r="H75" s="26">
        <f t="shared" si="15"/>
        <v>300</v>
      </c>
      <c r="I75" s="28">
        <f t="shared" si="16"/>
        <v>98.333333333333329</v>
      </c>
      <c r="J75" s="28">
        <f t="shared" si="17"/>
        <v>0.33333333333333337</v>
      </c>
      <c r="K75" s="28">
        <f t="shared" si="18"/>
        <v>1.3333333333333335</v>
      </c>
      <c r="L75" s="28">
        <f t="shared" si="19"/>
        <v>0</v>
      </c>
      <c r="M75" s="40">
        <v>1002</v>
      </c>
      <c r="N75" s="40">
        <v>944</v>
      </c>
      <c r="O75" s="40">
        <v>889</v>
      </c>
      <c r="P75" s="40">
        <f t="shared" si="20"/>
        <v>945</v>
      </c>
      <c r="Q75" s="28">
        <f t="shared" si="21"/>
        <v>3.9878999999999998</v>
      </c>
      <c r="R75" s="50">
        <f t="shared" si="27"/>
        <v>3.9214349999999998</v>
      </c>
      <c r="S75" s="50">
        <f t="shared" si="28"/>
        <v>1.3293000000000001E-2</v>
      </c>
      <c r="T75" s="50">
        <f t="shared" si="29"/>
        <v>5.3172000000000004E-2</v>
      </c>
      <c r="U75" s="50">
        <f t="shared" si="30"/>
        <v>0</v>
      </c>
      <c r="V75" s="28"/>
      <c r="W75" s="28"/>
      <c r="X75" s="28"/>
      <c r="Y75" s="28"/>
    </row>
    <row r="76" spans="1:25" x14ac:dyDescent="0.25">
      <c r="A76" s="25" t="s">
        <v>2</v>
      </c>
      <c r="B76" s="27" t="s">
        <v>333</v>
      </c>
      <c r="C76" s="30">
        <v>24</v>
      </c>
      <c r="D76" s="26">
        <v>295</v>
      </c>
      <c r="E76" s="26">
        <v>4</v>
      </c>
      <c r="F76" s="26">
        <v>1</v>
      </c>
      <c r="G76" s="26">
        <v>0</v>
      </c>
      <c r="H76" s="26">
        <f t="shared" si="15"/>
        <v>300</v>
      </c>
      <c r="I76" s="28">
        <f t="shared" si="16"/>
        <v>98.333333333333329</v>
      </c>
      <c r="J76" s="28">
        <f t="shared" si="17"/>
        <v>1.3333333333333335</v>
      </c>
      <c r="K76" s="28">
        <f t="shared" si="18"/>
        <v>0.33333333333333337</v>
      </c>
      <c r="L76" s="28">
        <f t="shared" si="19"/>
        <v>0</v>
      </c>
      <c r="M76" s="40">
        <v>529</v>
      </c>
      <c r="N76" s="40">
        <v>498</v>
      </c>
      <c r="O76" s="40">
        <v>494</v>
      </c>
      <c r="P76" s="40">
        <f t="shared" si="20"/>
        <v>507</v>
      </c>
      <c r="Q76" s="28">
        <f t="shared" si="21"/>
        <v>2.1395400000000002</v>
      </c>
      <c r="R76" s="50">
        <f t="shared" si="27"/>
        <v>2.1038809999999999</v>
      </c>
      <c r="S76" s="50">
        <f t="shared" si="28"/>
        <v>2.8527200000000006E-2</v>
      </c>
      <c r="T76" s="50">
        <f t="shared" si="29"/>
        <v>7.1318000000000015E-3</v>
      </c>
      <c r="U76" s="50">
        <f t="shared" si="30"/>
        <v>0</v>
      </c>
      <c r="V76" s="28"/>
      <c r="W76" s="28"/>
      <c r="X76" s="28"/>
      <c r="Y76" s="28"/>
    </row>
    <row r="77" spans="1:25" x14ac:dyDescent="0.25">
      <c r="A77" s="25" t="s">
        <v>2</v>
      </c>
      <c r="B77" s="27" t="s">
        <v>334</v>
      </c>
      <c r="C77" s="30">
        <v>25</v>
      </c>
      <c r="D77" s="26">
        <v>245</v>
      </c>
      <c r="E77" s="26">
        <v>14</v>
      </c>
      <c r="F77" s="26">
        <v>2</v>
      </c>
      <c r="G77" s="26">
        <v>39</v>
      </c>
      <c r="H77" s="26">
        <f t="shared" si="15"/>
        <v>300</v>
      </c>
      <c r="I77" s="28">
        <f t="shared" si="16"/>
        <v>81.666666666666671</v>
      </c>
      <c r="J77" s="28">
        <f t="shared" si="17"/>
        <v>4.666666666666667</v>
      </c>
      <c r="K77" s="28">
        <f t="shared" si="18"/>
        <v>0.66666666666666674</v>
      </c>
      <c r="L77" s="28">
        <f t="shared" si="19"/>
        <v>13</v>
      </c>
      <c r="M77" s="40">
        <v>2917</v>
      </c>
      <c r="N77" s="40">
        <v>2846</v>
      </c>
      <c r="O77" s="40">
        <v>2840</v>
      </c>
      <c r="P77" s="40">
        <f t="shared" si="20"/>
        <v>2867.6666666666665</v>
      </c>
      <c r="Q77" s="28">
        <f t="shared" si="21"/>
        <v>12.101553333333333</v>
      </c>
      <c r="R77" s="50">
        <f t="shared" si="27"/>
        <v>9.8829352222222226</v>
      </c>
      <c r="S77" s="50">
        <f t="shared" si="28"/>
        <v>0.56473915555555554</v>
      </c>
      <c r="T77" s="50">
        <f t="shared" si="29"/>
        <v>8.0677022222222228E-2</v>
      </c>
      <c r="U77" s="50">
        <f t="shared" si="30"/>
        <v>1.5732019333333331</v>
      </c>
      <c r="V77" s="28"/>
      <c r="W77" s="28"/>
      <c r="X77" s="28"/>
      <c r="Y77" s="28"/>
    </row>
    <row r="78" spans="1:25" x14ac:dyDescent="0.25">
      <c r="A78" s="25" t="s">
        <v>2</v>
      </c>
      <c r="B78" s="27" t="s">
        <v>334</v>
      </c>
      <c r="C78" s="27">
        <v>26</v>
      </c>
      <c r="D78" s="26">
        <v>247</v>
      </c>
      <c r="E78" s="26">
        <v>4</v>
      </c>
      <c r="F78" s="26">
        <v>2</v>
      </c>
      <c r="G78" s="26">
        <v>47</v>
      </c>
      <c r="H78" s="25">
        <f t="shared" si="15"/>
        <v>300</v>
      </c>
      <c r="I78" s="28">
        <f t="shared" si="16"/>
        <v>82.333333333333343</v>
      </c>
      <c r="J78" s="28">
        <f t="shared" si="17"/>
        <v>1.3333333333333335</v>
      </c>
      <c r="K78" s="28">
        <f t="shared" si="18"/>
        <v>0.66666666666666674</v>
      </c>
      <c r="L78" s="28">
        <f t="shared" si="19"/>
        <v>15.666666666666668</v>
      </c>
      <c r="M78" s="40">
        <v>2389</v>
      </c>
      <c r="N78" s="40">
        <v>2441</v>
      </c>
      <c r="O78" s="40">
        <v>2252</v>
      </c>
      <c r="P78" s="40">
        <f t="shared" si="20"/>
        <v>2360.6666666666665</v>
      </c>
      <c r="Q78" s="28">
        <f t="shared" si="21"/>
        <v>9.9620133333333332</v>
      </c>
      <c r="R78" s="50">
        <f t="shared" si="27"/>
        <v>8.2020576444444444</v>
      </c>
      <c r="S78" s="50">
        <f t="shared" si="28"/>
        <v>0.13282684444444445</v>
      </c>
      <c r="T78" s="50">
        <f t="shared" si="29"/>
        <v>6.6413422222222226E-2</v>
      </c>
      <c r="U78" s="50">
        <f t="shared" si="30"/>
        <v>1.5607154222222224</v>
      </c>
      <c r="V78" s="28"/>
      <c r="W78" s="28"/>
      <c r="X78" s="28"/>
      <c r="Y78" s="28"/>
    </row>
    <row r="79" spans="1:25" x14ac:dyDescent="0.25">
      <c r="A79" s="25" t="s">
        <v>2</v>
      </c>
      <c r="B79" s="27" t="s">
        <v>334</v>
      </c>
      <c r="C79" s="27">
        <v>27</v>
      </c>
      <c r="D79" s="26">
        <v>240</v>
      </c>
      <c r="E79" s="26">
        <v>16</v>
      </c>
      <c r="F79" s="26">
        <v>3</v>
      </c>
      <c r="G79" s="26">
        <v>41</v>
      </c>
      <c r="H79" s="25">
        <f t="shared" si="15"/>
        <v>300</v>
      </c>
      <c r="I79" s="28">
        <f t="shared" si="16"/>
        <v>80</v>
      </c>
      <c r="J79" s="28">
        <f t="shared" si="17"/>
        <v>5.3333333333333339</v>
      </c>
      <c r="K79" s="28">
        <f t="shared" si="18"/>
        <v>1</v>
      </c>
      <c r="L79" s="28">
        <f t="shared" si="19"/>
        <v>13.666666666666666</v>
      </c>
      <c r="M79" s="40">
        <v>2571</v>
      </c>
      <c r="N79" s="40">
        <v>2514</v>
      </c>
      <c r="O79" s="40">
        <v>2491</v>
      </c>
      <c r="P79" s="40">
        <f t="shared" si="20"/>
        <v>2525.3333333333335</v>
      </c>
      <c r="Q79" s="28">
        <f t="shared" si="21"/>
        <v>10.656906666666668</v>
      </c>
      <c r="R79" s="50">
        <f t="shared" si="27"/>
        <v>8.5255253333333343</v>
      </c>
      <c r="S79" s="50">
        <f t="shared" si="28"/>
        <v>0.56836835555555565</v>
      </c>
      <c r="T79" s="50">
        <f t="shared" si="29"/>
        <v>0.10656906666666668</v>
      </c>
      <c r="U79" s="50">
        <f t="shared" si="30"/>
        <v>1.4564439111111114</v>
      </c>
      <c r="V79" s="28"/>
      <c r="W79" s="28"/>
      <c r="X79" s="28"/>
      <c r="Y79" s="28"/>
    </row>
    <row r="80" spans="1:25" x14ac:dyDescent="0.25">
      <c r="A80" s="25" t="s">
        <v>2</v>
      </c>
      <c r="B80" s="27" t="s">
        <v>334</v>
      </c>
      <c r="C80" s="27">
        <v>28</v>
      </c>
      <c r="D80" s="26">
        <v>270</v>
      </c>
      <c r="E80" s="26">
        <v>11</v>
      </c>
      <c r="F80" s="26">
        <v>0</v>
      </c>
      <c r="G80" s="26">
        <v>19</v>
      </c>
      <c r="H80" s="25">
        <f t="shared" si="15"/>
        <v>300</v>
      </c>
      <c r="I80" s="28">
        <f t="shared" si="16"/>
        <v>90</v>
      </c>
      <c r="J80" s="28">
        <f t="shared" si="17"/>
        <v>3.6666666666666665</v>
      </c>
      <c r="K80" s="28">
        <f t="shared" si="18"/>
        <v>0</v>
      </c>
      <c r="L80" s="28">
        <f t="shared" si="19"/>
        <v>6.3333333333333339</v>
      </c>
      <c r="M80" s="40">
        <v>4150</v>
      </c>
      <c r="N80" s="40">
        <v>4090</v>
      </c>
      <c r="O80" s="40">
        <v>4113</v>
      </c>
      <c r="P80" s="40">
        <f t="shared" si="20"/>
        <v>4117.666666666667</v>
      </c>
      <c r="Q80" s="28">
        <f t="shared" si="21"/>
        <v>17.376553333333334</v>
      </c>
      <c r="R80" s="50">
        <f t="shared" si="27"/>
        <v>15.638897999999999</v>
      </c>
      <c r="S80" s="50">
        <f t="shared" si="28"/>
        <v>0.63714028888888885</v>
      </c>
      <c r="T80" s="50">
        <f t="shared" si="29"/>
        <v>0</v>
      </c>
      <c r="U80" s="50">
        <f t="shared" si="30"/>
        <v>1.1005150444444447</v>
      </c>
      <c r="V80" s="28"/>
      <c r="W80" s="28"/>
      <c r="X80" s="28"/>
      <c r="Y80" s="28"/>
    </row>
    <row r="81" spans="1:25" x14ac:dyDescent="0.25">
      <c r="A81" s="25" t="s">
        <v>2</v>
      </c>
      <c r="B81" s="27" t="s">
        <v>334</v>
      </c>
      <c r="C81" s="43">
        <v>29</v>
      </c>
      <c r="D81" s="38"/>
      <c r="E81" s="38"/>
      <c r="F81" s="38"/>
      <c r="G81" s="38"/>
      <c r="H81" s="38"/>
      <c r="I81" s="39"/>
      <c r="J81" s="39"/>
      <c r="K81" s="39"/>
      <c r="L81" s="39"/>
      <c r="M81" s="44">
        <v>3385</v>
      </c>
      <c r="N81" s="44">
        <v>3353</v>
      </c>
      <c r="O81" s="44">
        <v>3307</v>
      </c>
      <c r="P81" s="44">
        <f t="shared" si="20"/>
        <v>3348.3333333333335</v>
      </c>
      <c r="Q81" s="39">
        <f t="shared" si="21"/>
        <v>14.129966666666668</v>
      </c>
      <c r="R81" s="50"/>
      <c r="S81" s="50"/>
      <c r="T81" s="50"/>
      <c r="U81" s="50"/>
      <c r="V81" s="28"/>
      <c r="W81" s="28"/>
      <c r="X81" s="28"/>
      <c r="Y81" s="28"/>
    </row>
    <row r="82" spans="1:25" x14ac:dyDescent="0.25">
      <c r="A82" s="25" t="s">
        <v>2</v>
      </c>
      <c r="B82" s="27" t="s">
        <v>334</v>
      </c>
      <c r="C82" s="27">
        <v>30</v>
      </c>
      <c r="D82" s="26">
        <v>217</v>
      </c>
      <c r="E82" s="26">
        <v>13</v>
      </c>
      <c r="F82" s="26">
        <v>12</v>
      </c>
      <c r="G82" s="26">
        <v>58</v>
      </c>
      <c r="H82" s="25">
        <f t="shared" si="15"/>
        <v>300</v>
      </c>
      <c r="I82" s="28">
        <f t="shared" si="16"/>
        <v>72.333333333333343</v>
      </c>
      <c r="J82" s="28">
        <f t="shared" si="17"/>
        <v>4.3333333333333339</v>
      </c>
      <c r="K82" s="28">
        <f t="shared" si="18"/>
        <v>4</v>
      </c>
      <c r="L82" s="28">
        <f t="shared" si="19"/>
        <v>19.333333333333332</v>
      </c>
      <c r="M82" s="40">
        <v>2913</v>
      </c>
      <c r="N82" s="40">
        <v>2708</v>
      </c>
      <c r="O82" s="40">
        <v>2819</v>
      </c>
      <c r="P82" s="40">
        <f t="shared" si="20"/>
        <v>2813.3333333333335</v>
      </c>
      <c r="Q82" s="28">
        <f t="shared" si="21"/>
        <v>11.872266666666668</v>
      </c>
      <c r="R82" s="50">
        <f t="shared" ref="R82:U88" si="31">$Q82*I82/100</f>
        <v>8.5876062222222238</v>
      </c>
      <c r="S82" s="50">
        <f t="shared" si="31"/>
        <v>0.51446488888888897</v>
      </c>
      <c r="T82" s="50">
        <f t="shared" si="31"/>
        <v>0.47489066666666674</v>
      </c>
      <c r="U82" s="50">
        <f t="shared" si="31"/>
        <v>2.295304888888889</v>
      </c>
      <c r="V82" s="28"/>
      <c r="W82" s="28"/>
      <c r="X82" s="28"/>
      <c r="Y82" s="28"/>
    </row>
    <row r="83" spans="1:25" x14ac:dyDescent="0.25">
      <c r="A83" s="25" t="s">
        <v>2</v>
      </c>
      <c r="B83" s="27" t="s">
        <v>334</v>
      </c>
      <c r="C83" s="27">
        <v>31</v>
      </c>
      <c r="D83" s="26">
        <v>261</v>
      </c>
      <c r="E83" s="26">
        <v>16</v>
      </c>
      <c r="F83" s="26">
        <v>2</v>
      </c>
      <c r="G83" s="26">
        <v>21</v>
      </c>
      <c r="H83" s="25">
        <f t="shared" si="15"/>
        <v>300</v>
      </c>
      <c r="I83" s="28">
        <f t="shared" si="16"/>
        <v>87</v>
      </c>
      <c r="J83" s="28">
        <f t="shared" si="17"/>
        <v>5.3333333333333339</v>
      </c>
      <c r="K83" s="28">
        <f t="shared" si="18"/>
        <v>0.66666666666666674</v>
      </c>
      <c r="L83" s="28">
        <f t="shared" si="19"/>
        <v>7.0000000000000009</v>
      </c>
      <c r="M83" s="40">
        <v>3704</v>
      </c>
      <c r="N83" s="40">
        <v>3671</v>
      </c>
      <c r="O83" s="40">
        <v>3656</v>
      </c>
      <c r="P83" s="40">
        <f t="shared" si="20"/>
        <v>3677</v>
      </c>
      <c r="Q83" s="28">
        <f t="shared" si="21"/>
        <v>15.516940000000002</v>
      </c>
      <c r="R83" s="50">
        <f t="shared" si="31"/>
        <v>13.499737800000002</v>
      </c>
      <c r="S83" s="50">
        <f t="shared" si="31"/>
        <v>0.82757013333333351</v>
      </c>
      <c r="T83" s="50">
        <f t="shared" si="31"/>
        <v>0.10344626666666669</v>
      </c>
      <c r="U83" s="50">
        <f t="shared" si="31"/>
        <v>1.0861858000000002</v>
      </c>
      <c r="V83" s="28"/>
      <c r="W83" s="28"/>
      <c r="X83" s="28"/>
      <c r="Y83" s="28"/>
    </row>
    <row r="84" spans="1:25" x14ac:dyDescent="0.25">
      <c r="A84" s="25" t="s">
        <v>2</v>
      </c>
      <c r="B84" s="27" t="s">
        <v>334</v>
      </c>
      <c r="C84" s="27">
        <v>32</v>
      </c>
      <c r="D84" s="25">
        <v>255</v>
      </c>
      <c r="E84" s="25">
        <v>4</v>
      </c>
      <c r="F84" s="25">
        <v>4</v>
      </c>
      <c r="G84" s="25">
        <v>37</v>
      </c>
      <c r="H84" s="25">
        <f t="shared" si="15"/>
        <v>300</v>
      </c>
      <c r="I84" s="28">
        <f t="shared" si="16"/>
        <v>85</v>
      </c>
      <c r="J84" s="28">
        <f t="shared" si="17"/>
        <v>1.3333333333333335</v>
      </c>
      <c r="K84" s="28">
        <f t="shared" si="18"/>
        <v>1.3333333333333335</v>
      </c>
      <c r="L84" s="28">
        <f t="shared" si="19"/>
        <v>12.333333333333334</v>
      </c>
      <c r="M84" s="40">
        <v>3414</v>
      </c>
      <c r="N84" s="40">
        <v>3512</v>
      </c>
      <c r="O84" s="40">
        <v>3465</v>
      </c>
      <c r="P84" s="40">
        <f t="shared" si="20"/>
        <v>3463.6666666666665</v>
      </c>
      <c r="Q84" s="28">
        <f t="shared" si="21"/>
        <v>14.616673333333333</v>
      </c>
      <c r="R84" s="50">
        <f t="shared" si="31"/>
        <v>12.424172333333333</v>
      </c>
      <c r="S84" s="50">
        <f t="shared" si="31"/>
        <v>0.19488897777777781</v>
      </c>
      <c r="T84" s="50">
        <f t="shared" si="31"/>
        <v>0.19488897777777781</v>
      </c>
      <c r="U84" s="50">
        <f t="shared" si="31"/>
        <v>1.8027230444444444</v>
      </c>
      <c r="V84" s="28"/>
      <c r="W84" s="28"/>
      <c r="X84" s="28"/>
      <c r="Y84" s="28"/>
    </row>
    <row r="85" spans="1:25" x14ac:dyDescent="0.25">
      <c r="A85" s="25" t="s">
        <v>2</v>
      </c>
      <c r="B85" s="27" t="s">
        <v>335</v>
      </c>
      <c r="C85" s="27">
        <v>33</v>
      </c>
      <c r="D85" s="26">
        <v>296</v>
      </c>
      <c r="E85" s="26">
        <v>3</v>
      </c>
      <c r="F85" s="26">
        <v>0</v>
      </c>
      <c r="G85" s="26">
        <v>1</v>
      </c>
      <c r="H85" s="25">
        <f t="shared" si="15"/>
        <v>300</v>
      </c>
      <c r="I85" s="28">
        <f t="shared" si="16"/>
        <v>98.666666666666671</v>
      </c>
      <c r="J85" s="28">
        <f t="shared" si="17"/>
        <v>1</v>
      </c>
      <c r="K85" s="28">
        <f t="shared" si="18"/>
        <v>0</v>
      </c>
      <c r="L85" s="28">
        <f t="shared" si="19"/>
        <v>0.33333333333333337</v>
      </c>
      <c r="M85" s="40">
        <v>2396</v>
      </c>
      <c r="N85" s="40">
        <v>2520</v>
      </c>
      <c r="O85" s="40">
        <v>2394</v>
      </c>
      <c r="P85" s="40">
        <f t="shared" si="20"/>
        <v>2436.6666666666665</v>
      </c>
      <c r="Q85" s="28">
        <f t="shared" si="21"/>
        <v>10.282733333333333</v>
      </c>
      <c r="R85" s="50">
        <f t="shared" si="31"/>
        <v>10.145630222222222</v>
      </c>
      <c r="S85" s="50">
        <f t="shared" si="31"/>
        <v>0.10282733333333333</v>
      </c>
      <c r="T85" s="50">
        <f t="shared" si="31"/>
        <v>0</v>
      </c>
      <c r="U85" s="50">
        <f t="shared" si="31"/>
        <v>3.427577777777778E-2</v>
      </c>
    </row>
    <row r="86" spans="1:25" x14ac:dyDescent="0.25">
      <c r="A86" s="25" t="s">
        <v>2</v>
      </c>
      <c r="B86" s="27" t="s">
        <v>335</v>
      </c>
      <c r="C86" s="27">
        <v>34</v>
      </c>
      <c r="D86" s="26">
        <v>299</v>
      </c>
      <c r="E86" s="26">
        <v>1</v>
      </c>
      <c r="F86" s="26">
        <v>0</v>
      </c>
      <c r="G86" s="26">
        <v>0</v>
      </c>
      <c r="H86" s="25">
        <f t="shared" si="15"/>
        <v>300</v>
      </c>
      <c r="I86" s="28">
        <f t="shared" si="16"/>
        <v>99.666666666666671</v>
      </c>
      <c r="J86" s="28">
        <f t="shared" si="17"/>
        <v>0.33333333333333337</v>
      </c>
      <c r="K86" s="28">
        <f t="shared" si="18"/>
        <v>0</v>
      </c>
      <c r="L86" s="28">
        <f t="shared" si="19"/>
        <v>0</v>
      </c>
      <c r="M86" s="40">
        <v>1393</v>
      </c>
      <c r="N86" s="40">
        <v>1497</v>
      </c>
      <c r="O86" s="40">
        <v>1441</v>
      </c>
      <c r="P86" s="40">
        <f t="shared" si="20"/>
        <v>1443.6666666666667</v>
      </c>
      <c r="Q86" s="28">
        <f t="shared" si="21"/>
        <v>6.0922733333333339</v>
      </c>
      <c r="R86" s="50">
        <f t="shared" si="31"/>
        <v>6.0719657555555564</v>
      </c>
      <c r="S86" s="50">
        <f t="shared" si="31"/>
        <v>2.030757777777778E-2</v>
      </c>
      <c r="T86" s="50">
        <f t="shared" si="31"/>
        <v>0</v>
      </c>
      <c r="U86" s="50">
        <f t="shared" si="31"/>
        <v>0</v>
      </c>
    </row>
    <row r="87" spans="1:25" x14ac:dyDescent="0.25">
      <c r="A87" s="25" t="s">
        <v>2</v>
      </c>
      <c r="B87" s="27" t="s">
        <v>335</v>
      </c>
      <c r="C87" s="27">
        <v>35</v>
      </c>
      <c r="D87" s="26">
        <v>293</v>
      </c>
      <c r="E87" s="26">
        <v>6</v>
      </c>
      <c r="F87" s="26">
        <v>1</v>
      </c>
      <c r="G87" s="26">
        <v>0</v>
      </c>
      <c r="H87" s="25">
        <f t="shared" si="15"/>
        <v>300</v>
      </c>
      <c r="I87" s="28">
        <f t="shared" si="16"/>
        <v>97.666666666666671</v>
      </c>
      <c r="J87" s="28">
        <f t="shared" si="17"/>
        <v>2</v>
      </c>
      <c r="K87" s="28">
        <f t="shared" si="18"/>
        <v>0.33333333333333337</v>
      </c>
      <c r="L87" s="28">
        <f t="shared" si="19"/>
        <v>0</v>
      </c>
      <c r="M87" s="40">
        <v>1627</v>
      </c>
      <c r="N87" s="40">
        <v>1651</v>
      </c>
      <c r="O87" s="40">
        <v>1633</v>
      </c>
      <c r="P87" s="40">
        <f t="shared" si="20"/>
        <v>1637</v>
      </c>
      <c r="Q87" s="28">
        <f t="shared" si="21"/>
        <v>6.9081400000000013</v>
      </c>
      <c r="R87" s="50">
        <f t="shared" si="31"/>
        <v>6.7469500666666677</v>
      </c>
      <c r="S87" s="50">
        <f t="shared" si="31"/>
        <v>0.13816280000000003</v>
      </c>
      <c r="T87" s="50">
        <f t="shared" si="31"/>
        <v>2.3027133333333342E-2</v>
      </c>
      <c r="U87" s="50">
        <f t="shared" si="31"/>
        <v>0</v>
      </c>
    </row>
    <row r="88" spans="1:25" x14ac:dyDescent="0.25">
      <c r="A88" s="25" t="s">
        <v>2</v>
      </c>
      <c r="B88" s="27" t="s">
        <v>335</v>
      </c>
      <c r="C88" s="27">
        <v>36</v>
      </c>
      <c r="D88" s="26">
        <v>294</v>
      </c>
      <c r="E88" s="26">
        <v>4</v>
      </c>
      <c r="F88" s="26">
        <v>2</v>
      </c>
      <c r="G88" s="26">
        <v>0</v>
      </c>
      <c r="H88" s="25">
        <f t="shared" si="15"/>
        <v>300</v>
      </c>
      <c r="I88" s="28">
        <f t="shared" si="16"/>
        <v>98</v>
      </c>
      <c r="J88" s="28">
        <f t="shared" si="17"/>
        <v>1.3333333333333335</v>
      </c>
      <c r="K88" s="28">
        <f t="shared" si="18"/>
        <v>0.66666666666666674</v>
      </c>
      <c r="L88" s="28">
        <f t="shared" si="19"/>
        <v>0</v>
      </c>
      <c r="M88" s="40">
        <v>2447</v>
      </c>
      <c r="N88" s="40">
        <v>2382</v>
      </c>
      <c r="O88" s="40">
        <v>2408</v>
      </c>
      <c r="P88" s="40">
        <f t="shared" si="20"/>
        <v>2412.3333333333335</v>
      </c>
      <c r="Q88" s="28">
        <f t="shared" si="21"/>
        <v>10.180046666666668</v>
      </c>
      <c r="R88" s="50">
        <f t="shared" si="31"/>
        <v>9.9764457333333336</v>
      </c>
      <c r="S88" s="50">
        <f t="shared" si="31"/>
        <v>0.13573395555555559</v>
      </c>
      <c r="T88" s="50">
        <f t="shared" si="31"/>
        <v>6.7866977777777795E-2</v>
      </c>
      <c r="U88" s="50">
        <f t="shared" si="31"/>
        <v>0</v>
      </c>
      <c r="V88" s="28"/>
      <c r="W88" s="28"/>
      <c r="X88" s="28"/>
      <c r="Y88" s="28"/>
    </row>
    <row r="89" spans="1:25" x14ac:dyDescent="0.25">
      <c r="A89" s="25" t="s">
        <v>2</v>
      </c>
      <c r="B89" s="27" t="s">
        <v>335</v>
      </c>
      <c r="C89" s="43">
        <v>37</v>
      </c>
      <c r="D89" s="38"/>
      <c r="E89" s="38"/>
      <c r="F89" s="38"/>
      <c r="G89" s="38"/>
      <c r="H89" s="38"/>
      <c r="I89" s="39"/>
      <c r="J89" s="39"/>
      <c r="K89" s="39"/>
      <c r="L89" s="39"/>
      <c r="M89" s="44"/>
      <c r="N89" s="44"/>
      <c r="O89" s="44"/>
      <c r="P89" s="44"/>
      <c r="Q89" s="39"/>
      <c r="R89" s="50"/>
      <c r="S89" s="50"/>
      <c r="T89" s="50"/>
      <c r="U89" s="50"/>
      <c r="V89" s="28"/>
      <c r="W89" s="28"/>
      <c r="X89" s="28"/>
      <c r="Y89" s="28"/>
    </row>
    <row r="90" spans="1:25" x14ac:dyDescent="0.25">
      <c r="A90" s="25" t="s">
        <v>2</v>
      </c>
      <c r="B90" s="27" t="s">
        <v>335</v>
      </c>
      <c r="C90" s="27">
        <v>38</v>
      </c>
      <c r="D90" s="26">
        <v>294</v>
      </c>
      <c r="E90" s="26">
        <v>6</v>
      </c>
      <c r="F90" s="26">
        <v>0</v>
      </c>
      <c r="G90" s="26">
        <v>0</v>
      </c>
      <c r="H90" s="25">
        <f t="shared" si="15"/>
        <v>300</v>
      </c>
      <c r="I90" s="28">
        <f t="shared" si="16"/>
        <v>98</v>
      </c>
      <c r="J90" s="28">
        <f t="shared" si="17"/>
        <v>2</v>
      </c>
      <c r="K90" s="28">
        <f t="shared" si="18"/>
        <v>0</v>
      </c>
      <c r="L90" s="28">
        <f t="shared" si="19"/>
        <v>0</v>
      </c>
      <c r="M90" s="40">
        <v>3238</v>
      </c>
      <c r="N90" s="40">
        <v>3305</v>
      </c>
      <c r="O90" s="40">
        <v>3291</v>
      </c>
      <c r="P90" s="40">
        <f t="shared" si="20"/>
        <v>3278</v>
      </c>
      <c r="Q90" s="28">
        <f t="shared" si="21"/>
        <v>13.833160000000001</v>
      </c>
      <c r="R90" s="50">
        <f t="shared" ref="R90:R100" si="32">$Q90*I90/100</f>
        <v>13.556496800000001</v>
      </c>
      <c r="S90" s="50">
        <f t="shared" ref="S90:S100" si="33">$Q90*J90/100</f>
        <v>0.2766632</v>
      </c>
      <c r="T90" s="50">
        <f t="shared" ref="T90:T100" si="34">$Q90*K90/100</f>
        <v>0</v>
      </c>
      <c r="U90" s="50">
        <f t="shared" ref="U90:U100" si="35">$Q90*L90/100</f>
        <v>0</v>
      </c>
      <c r="V90" s="28"/>
      <c r="W90" s="28"/>
      <c r="X90" s="28"/>
      <c r="Y90" s="28"/>
    </row>
    <row r="91" spans="1:25" x14ac:dyDescent="0.25">
      <c r="A91" s="25" t="s">
        <v>2</v>
      </c>
      <c r="B91" s="27" t="s">
        <v>335</v>
      </c>
      <c r="C91" s="27">
        <v>39</v>
      </c>
      <c r="D91" s="26">
        <v>288</v>
      </c>
      <c r="E91" s="26">
        <v>12</v>
      </c>
      <c r="F91" s="26">
        <v>0</v>
      </c>
      <c r="G91" s="26">
        <v>0</v>
      </c>
      <c r="H91" s="25">
        <f t="shared" si="15"/>
        <v>300</v>
      </c>
      <c r="I91" s="28">
        <f t="shared" si="16"/>
        <v>96</v>
      </c>
      <c r="J91" s="28">
        <f t="shared" si="17"/>
        <v>4</v>
      </c>
      <c r="K91" s="28">
        <f t="shared" si="18"/>
        <v>0</v>
      </c>
      <c r="L91" s="28">
        <f t="shared" si="19"/>
        <v>0</v>
      </c>
      <c r="M91" s="40">
        <v>1032</v>
      </c>
      <c r="N91" s="40">
        <v>1004</v>
      </c>
      <c r="O91" s="40">
        <v>980</v>
      </c>
      <c r="P91" s="40">
        <f t="shared" si="20"/>
        <v>1005.3333333333334</v>
      </c>
      <c r="Q91" s="28">
        <f t="shared" si="21"/>
        <v>4.2425066666666673</v>
      </c>
      <c r="R91" s="50">
        <f t="shared" si="32"/>
        <v>4.072806400000001</v>
      </c>
      <c r="S91" s="50">
        <f t="shared" si="33"/>
        <v>0.16970026666666668</v>
      </c>
      <c r="T91" s="50">
        <f t="shared" si="34"/>
        <v>0</v>
      </c>
      <c r="U91" s="50">
        <f t="shared" si="35"/>
        <v>0</v>
      </c>
      <c r="V91" s="28"/>
      <c r="W91" s="28"/>
      <c r="X91" s="28"/>
      <c r="Y91" s="28"/>
    </row>
    <row r="92" spans="1:25" x14ac:dyDescent="0.25">
      <c r="A92" s="25" t="s">
        <v>2</v>
      </c>
      <c r="B92" s="27" t="s">
        <v>335</v>
      </c>
      <c r="C92" s="27">
        <v>40</v>
      </c>
      <c r="D92" s="25">
        <v>290</v>
      </c>
      <c r="E92" s="25">
        <v>8</v>
      </c>
      <c r="F92" s="25">
        <v>1</v>
      </c>
      <c r="G92" s="25">
        <v>1</v>
      </c>
      <c r="H92" s="25">
        <f t="shared" si="15"/>
        <v>300</v>
      </c>
      <c r="I92" s="28">
        <f t="shared" si="16"/>
        <v>96.666666666666671</v>
      </c>
      <c r="J92" s="28">
        <f t="shared" si="17"/>
        <v>2.666666666666667</v>
      </c>
      <c r="K92" s="28">
        <f t="shared" si="18"/>
        <v>0.33333333333333337</v>
      </c>
      <c r="L92" s="28">
        <f t="shared" si="19"/>
        <v>0.33333333333333337</v>
      </c>
      <c r="M92" s="40">
        <v>1853</v>
      </c>
      <c r="N92" s="40">
        <v>1782</v>
      </c>
      <c r="O92" s="40">
        <v>1785</v>
      </c>
      <c r="P92" s="40">
        <f t="shared" si="20"/>
        <v>1806.6666666666667</v>
      </c>
      <c r="Q92" s="28">
        <f t="shared" si="21"/>
        <v>7.6241333333333339</v>
      </c>
      <c r="R92" s="50">
        <f t="shared" si="32"/>
        <v>7.3699955555555565</v>
      </c>
      <c r="S92" s="50">
        <f t="shared" si="33"/>
        <v>0.20331022222222228</v>
      </c>
      <c r="T92" s="50">
        <f t="shared" si="34"/>
        <v>2.5413777777777785E-2</v>
      </c>
      <c r="U92" s="50">
        <f t="shared" si="35"/>
        <v>2.5413777777777785E-2</v>
      </c>
      <c r="V92" s="28"/>
      <c r="W92" s="28"/>
      <c r="X92" s="28"/>
      <c r="Y92" s="28"/>
    </row>
    <row r="93" spans="1:25" x14ac:dyDescent="0.25">
      <c r="A93" s="25" t="s">
        <v>2</v>
      </c>
      <c r="B93" s="27" t="s">
        <v>336</v>
      </c>
      <c r="C93" s="27">
        <v>41</v>
      </c>
      <c r="D93" s="26">
        <v>238</v>
      </c>
      <c r="E93" s="26">
        <v>18</v>
      </c>
      <c r="F93" s="26">
        <v>2</v>
      </c>
      <c r="G93" s="26">
        <v>42</v>
      </c>
      <c r="H93" s="25">
        <f t="shared" si="15"/>
        <v>300</v>
      </c>
      <c r="I93" s="28">
        <f t="shared" si="16"/>
        <v>79.333333333333329</v>
      </c>
      <c r="J93" s="28">
        <f t="shared" si="17"/>
        <v>6</v>
      </c>
      <c r="K93" s="28">
        <f t="shared" si="18"/>
        <v>0.66666666666666674</v>
      </c>
      <c r="L93" s="28">
        <f t="shared" si="19"/>
        <v>14.000000000000002</v>
      </c>
      <c r="M93" s="40">
        <v>2428</v>
      </c>
      <c r="N93" s="40">
        <v>2484</v>
      </c>
      <c r="O93" s="40">
        <v>2283</v>
      </c>
      <c r="P93" s="40">
        <f t="shared" si="20"/>
        <v>2398.3333333333335</v>
      </c>
      <c r="Q93" s="28">
        <f t="shared" si="21"/>
        <v>10.120966666666668</v>
      </c>
      <c r="R93" s="50">
        <f t="shared" si="32"/>
        <v>8.0293002222222238</v>
      </c>
      <c r="S93" s="50">
        <f t="shared" si="33"/>
        <v>0.60725800000000008</v>
      </c>
      <c r="T93" s="50">
        <f t="shared" si="34"/>
        <v>6.7473111111111136E-2</v>
      </c>
      <c r="U93" s="50">
        <f t="shared" si="35"/>
        <v>1.4169353333333337</v>
      </c>
      <c r="V93" s="28"/>
      <c r="W93" s="28"/>
      <c r="X93" s="28"/>
      <c r="Y93" s="28"/>
    </row>
    <row r="94" spans="1:25" x14ac:dyDescent="0.25">
      <c r="A94" s="25" t="s">
        <v>2</v>
      </c>
      <c r="B94" s="27" t="s">
        <v>336</v>
      </c>
      <c r="C94" s="27">
        <v>42</v>
      </c>
      <c r="D94" s="26">
        <v>285</v>
      </c>
      <c r="E94" s="26">
        <v>7</v>
      </c>
      <c r="F94" s="26">
        <v>3</v>
      </c>
      <c r="G94" s="26">
        <v>5</v>
      </c>
      <c r="H94" s="25">
        <f t="shared" si="15"/>
        <v>300</v>
      </c>
      <c r="I94" s="28">
        <f t="shared" si="16"/>
        <v>95</v>
      </c>
      <c r="J94" s="28">
        <f t="shared" si="17"/>
        <v>2.3333333333333335</v>
      </c>
      <c r="K94" s="28">
        <f t="shared" si="18"/>
        <v>1</v>
      </c>
      <c r="L94" s="28">
        <f t="shared" si="19"/>
        <v>1.6666666666666667</v>
      </c>
      <c r="M94" s="40">
        <v>2428</v>
      </c>
      <c r="N94" s="40">
        <v>2484</v>
      </c>
      <c r="O94" s="40">
        <v>2283</v>
      </c>
      <c r="P94" s="40">
        <f t="shared" si="20"/>
        <v>2398.3333333333335</v>
      </c>
      <c r="Q94" s="28">
        <f t="shared" si="21"/>
        <v>10.120966666666668</v>
      </c>
      <c r="R94" s="50">
        <f t="shared" si="32"/>
        <v>9.6149183333333355</v>
      </c>
      <c r="S94" s="50">
        <f t="shared" si="33"/>
        <v>0.23615588888888894</v>
      </c>
      <c r="T94" s="50">
        <f t="shared" si="34"/>
        <v>0.10120966666666668</v>
      </c>
      <c r="U94" s="50">
        <f t="shared" si="35"/>
        <v>0.16868277777777782</v>
      </c>
      <c r="V94" s="28"/>
      <c r="W94" s="28"/>
      <c r="X94" s="28"/>
      <c r="Y94" s="28"/>
    </row>
    <row r="95" spans="1:25" x14ac:dyDescent="0.25">
      <c r="A95" s="25" t="s">
        <v>2</v>
      </c>
      <c r="B95" s="27" t="s">
        <v>336</v>
      </c>
      <c r="C95" s="27">
        <v>43</v>
      </c>
      <c r="D95" s="26">
        <v>184</v>
      </c>
      <c r="E95" s="26">
        <v>34</v>
      </c>
      <c r="F95" s="26">
        <v>7</v>
      </c>
      <c r="G95" s="26">
        <v>75</v>
      </c>
      <c r="H95" s="25">
        <f t="shared" si="15"/>
        <v>300</v>
      </c>
      <c r="I95" s="28">
        <f t="shared" si="16"/>
        <v>61.333333333333329</v>
      </c>
      <c r="J95" s="28">
        <f t="shared" si="17"/>
        <v>11.333333333333332</v>
      </c>
      <c r="K95" s="28">
        <f t="shared" si="18"/>
        <v>2.3333333333333335</v>
      </c>
      <c r="L95" s="28">
        <f t="shared" si="19"/>
        <v>25</v>
      </c>
      <c r="M95" s="40">
        <v>3763</v>
      </c>
      <c r="N95" s="40">
        <v>3703</v>
      </c>
      <c r="O95" s="40">
        <v>3637</v>
      </c>
      <c r="P95" s="40">
        <f t="shared" si="20"/>
        <v>3701</v>
      </c>
      <c r="Q95" s="28">
        <f t="shared" si="21"/>
        <v>15.618220000000001</v>
      </c>
      <c r="R95" s="50">
        <f t="shared" si="32"/>
        <v>9.5791749333333343</v>
      </c>
      <c r="S95" s="50">
        <f t="shared" si="33"/>
        <v>1.7700649333333334</v>
      </c>
      <c r="T95" s="50">
        <f t="shared" si="34"/>
        <v>0.36442513333333337</v>
      </c>
      <c r="U95" s="50">
        <f t="shared" si="35"/>
        <v>3.9045550000000002</v>
      </c>
      <c r="V95" s="28"/>
      <c r="W95" s="28"/>
      <c r="X95" s="28"/>
      <c r="Y95" s="28"/>
    </row>
    <row r="96" spans="1:25" x14ac:dyDescent="0.25">
      <c r="A96" s="25" t="s">
        <v>2</v>
      </c>
      <c r="B96" s="27" t="s">
        <v>336</v>
      </c>
      <c r="C96" s="27">
        <v>44</v>
      </c>
      <c r="D96" s="26">
        <v>276</v>
      </c>
      <c r="E96" s="26">
        <v>8</v>
      </c>
      <c r="F96" s="26">
        <v>0</v>
      </c>
      <c r="G96" s="26">
        <v>16</v>
      </c>
      <c r="H96" s="25">
        <f t="shared" si="15"/>
        <v>300</v>
      </c>
      <c r="I96" s="28">
        <f t="shared" si="16"/>
        <v>92</v>
      </c>
      <c r="J96" s="28">
        <f t="shared" si="17"/>
        <v>2.666666666666667</v>
      </c>
      <c r="K96" s="28">
        <f t="shared" si="18"/>
        <v>0</v>
      </c>
      <c r="L96" s="28">
        <f t="shared" si="19"/>
        <v>5.3333333333333339</v>
      </c>
      <c r="M96" s="40">
        <v>2346</v>
      </c>
      <c r="N96" s="40">
        <v>2315</v>
      </c>
      <c r="O96" s="40">
        <v>2255</v>
      </c>
      <c r="P96" s="40">
        <f t="shared" si="20"/>
        <v>2305.3333333333335</v>
      </c>
      <c r="Q96" s="28">
        <f t="shared" si="21"/>
        <v>9.728506666666668</v>
      </c>
      <c r="R96" s="50">
        <f t="shared" si="32"/>
        <v>8.9502261333333344</v>
      </c>
      <c r="S96" s="50">
        <f t="shared" si="33"/>
        <v>0.25942684444444447</v>
      </c>
      <c r="T96" s="50">
        <f t="shared" si="34"/>
        <v>0</v>
      </c>
      <c r="U96" s="50">
        <f t="shared" si="35"/>
        <v>0.51885368888888894</v>
      </c>
    </row>
    <row r="97" spans="1:25" x14ac:dyDescent="0.25">
      <c r="A97" s="25" t="s">
        <v>2</v>
      </c>
      <c r="B97" s="27" t="s">
        <v>336</v>
      </c>
      <c r="C97" s="27">
        <v>45</v>
      </c>
      <c r="D97" s="26">
        <v>224</v>
      </c>
      <c r="E97" s="26">
        <v>11</v>
      </c>
      <c r="F97" s="26">
        <v>3</v>
      </c>
      <c r="G97" s="26">
        <v>62</v>
      </c>
      <c r="H97" s="25">
        <f t="shared" si="15"/>
        <v>300</v>
      </c>
      <c r="I97" s="28">
        <f t="shared" si="16"/>
        <v>74.666666666666671</v>
      </c>
      <c r="J97" s="28">
        <f t="shared" si="17"/>
        <v>3.6666666666666665</v>
      </c>
      <c r="K97" s="28">
        <f t="shared" si="18"/>
        <v>1</v>
      </c>
      <c r="L97" s="28">
        <f t="shared" si="19"/>
        <v>20.666666666666668</v>
      </c>
      <c r="M97" s="40">
        <v>2872</v>
      </c>
      <c r="N97" s="40">
        <v>2862</v>
      </c>
      <c r="O97" s="40">
        <v>2798</v>
      </c>
      <c r="P97" s="40">
        <f t="shared" si="20"/>
        <v>2844</v>
      </c>
      <c r="Q97" s="28">
        <f t="shared" si="21"/>
        <v>12.00168</v>
      </c>
      <c r="R97" s="50">
        <f t="shared" si="32"/>
        <v>8.9612543999999996</v>
      </c>
      <c r="S97" s="50">
        <f t="shared" si="33"/>
        <v>0.4400616</v>
      </c>
      <c r="T97" s="50">
        <f t="shared" si="34"/>
        <v>0.12001680000000001</v>
      </c>
      <c r="U97" s="50">
        <f t="shared" si="35"/>
        <v>2.4803472000000002</v>
      </c>
    </row>
    <row r="98" spans="1:25" x14ac:dyDescent="0.25">
      <c r="A98" s="25" t="s">
        <v>2</v>
      </c>
      <c r="B98" s="27" t="s">
        <v>336</v>
      </c>
      <c r="C98" s="27">
        <v>46</v>
      </c>
      <c r="D98" s="26">
        <v>271</v>
      </c>
      <c r="E98" s="26">
        <v>4</v>
      </c>
      <c r="F98" s="26">
        <v>0</v>
      </c>
      <c r="G98" s="26">
        <v>25</v>
      </c>
      <c r="H98" s="25">
        <f t="shared" si="15"/>
        <v>300</v>
      </c>
      <c r="I98" s="28">
        <f t="shared" si="16"/>
        <v>90.333333333333329</v>
      </c>
      <c r="J98" s="28">
        <f t="shared" si="17"/>
        <v>1.3333333333333335</v>
      </c>
      <c r="K98" s="28">
        <f t="shared" si="18"/>
        <v>0</v>
      </c>
      <c r="L98" s="28">
        <f t="shared" si="19"/>
        <v>8.3333333333333321</v>
      </c>
      <c r="M98" s="40">
        <v>3310</v>
      </c>
      <c r="N98" s="40">
        <v>3365</v>
      </c>
      <c r="O98" s="40">
        <v>3354</v>
      </c>
      <c r="P98" s="40">
        <f t="shared" si="20"/>
        <v>3343</v>
      </c>
      <c r="Q98" s="28">
        <f t="shared" si="21"/>
        <v>14.107460000000001</v>
      </c>
      <c r="R98" s="50">
        <f t="shared" si="32"/>
        <v>12.743738866666668</v>
      </c>
      <c r="S98" s="50">
        <f t="shared" si="33"/>
        <v>0.18809946666666671</v>
      </c>
      <c r="T98" s="50">
        <f t="shared" si="34"/>
        <v>0</v>
      </c>
      <c r="U98" s="50">
        <f t="shared" si="35"/>
        <v>1.1756216666666666</v>
      </c>
      <c r="V98" s="28"/>
      <c r="W98" s="28"/>
      <c r="X98" s="28"/>
      <c r="Y98" s="28"/>
    </row>
    <row r="99" spans="1:25" x14ac:dyDescent="0.25">
      <c r="A99" s="25" t="s">
        <v>2</v>
      </c>
      <c r="B99" s="27" t="s">
        <v>336</v>
      </c>
      <c r="C99" s="27">
        <v>47</v>
      </c>
      <c r="D99" s="26">
        <v>290</v>
      </c>
      <c r="E99" s="26">
        <v>2</v>
      </c>
      <c r="F99" s="26">
        <v>0</v>
      </c>
      <c r="G99" s="26">
        <v>8</v>
      </c>
      <c r="H99" s="25">
        <f t="shared" si="15"/>
        <v>300</v>
      </c>
      <c r="I99" s="28">
        <f t="shared" si="16"/>
        <v>96.666666666666671</v>
      </c>
      <c r="J99" s="28">
        <f t="shared" si="17"/>
        <v>0.66666666666666674</v>
      </c>
      <c r="K99" s="28">
        <f t="shared" si="18"/>
        <v>0</v>
      </c>
      <c r="L99" s="28">
        <f t="shared" si="19"/>
        <v>2.666666666666667</v>
      </c>
      <c r="M99" s="40">
        <v>2576</v>
      </c>
      <c r="N99" s="40">
        <v>2506</v>
      </c>
      <c r="O99" s="40">
        <v>2441</v>
      </c>
      <c r="P99" s="40">
        <f t="shared" si="20"/>
        <v>2507.6666666666665</v>
      </c>
      <c r="Q99" s="28">
        <f t="shared" si="21"/>
        <v>10.582353333333334</v>
      </c>
      <c r="R99" s="50">
        <f t="shared" si="32"/>
        <v>10.229608222222224</v>
      </c>
      <c r="S99" s="50">
        <f t="shared" si="33"/>
        <v>7.054902222222223E-2</v>
      </c>
      <c r="T99" s="50">
        <f t="shared" si="34"/>
        <v>0</v>
      </c>
      <c r="U99" s="50">
        <f t="shared" si="35"/>
        <v>0.28219608888888892</v>
      </c>
      <c r="V99" s="28"/>
      <c r="W99" s="28"/>
      <c r="X99" s="28"/>
      <c r="Y99" s="28"/>
    </row>
    <row r="100" spans="1:25" x14ac:dyDescent="0.25">
      <c r="A100" s="25" t="s">
        <v>2</v>
      </c>
      <c r="B100" s="27" t="s">
        <v>336</v>
      </c>
      <c r="C100" s="27">
        <v>48</v>
      </c>
      <c r="D100" s="25">
        <v>243</v>
      </c>
      <c r="E100" s="25">
        <v>14</v>
      </c>
      <c r="F100" s="26">
        <v>4</v>
      </c>
      <c r="G100" s="25">
        <v>39</v>
      </c>
      <c r="H100" s="25">
        <f t="shared" si="15"/>
        <v>300</v>
      </c>
      <c r="I100" s="28">
        <f t="shared" si="16"/>
        <v>81</v>
      </c>
      <c r="J100" s="28">
        <f t="shared" si="17"/>
        <v>4.666666666666667</v>
      </c>
      <c r="K100" s="28">
        <f t="shared" si="18"/>
        <v>1.3333333333333335</v>
      </c>
      <c r="L100" s="28">
        <f t="shared" si="19"/>
        <v>13</v>
      </c>
      <c r="M100" s="40">
        <v>2957</v>
      </c>
      <c r="N100" s="40">
        <v>2980</v>
      </c>
      <c r="O100" s="40">
        <v>2863</v>
      </c>
      <c r="P100" s="40">
        <f t="shared" si="20"/>
        <v>2933.3333333333335</v>
      </c>
      <c r="Q100" s="28">
        <f t="shared" si="21"/>
        <v>12.378666666666669</v>
      </c>
      <c r="R100" s="50">
        <f t="shared" si="32"/>
        <v>10.026720000000003</v>
      </c>
      <c r="S100" s="50">
        <f t="shared" si="33"/>
        <v>0.57767111111111125</v>
      </c>
      <c r="T100" s="50">
        <f t="shared" si="34"/>
        <v>0.16504888888888897</v>
      </c>
      <c r="U100" s="50">
        <f t="shared" si="35"/>
        <v>1.6092266666666672</v>
      </c>
      <c r="V100" s="28"/>
      <c r="W100" s="28"/>
      <c r="X100" s="28"/>
      <c r="Y100" s="28"/>
    </row>
    <row r="101" spans="1:25" x14ac:dyDescent="0.25">
      <c r="A101" s="25" t="s">
        <v>342</v>
      </c>
      <c r="B101" s="27" t="s">
        <v>331</v>
      </c>
      <c r="C101" s="27">
        <v>1</v>
      </c>
      <c r="D101" s="25">
        <v>224</v>
      </c>
      <c r="E101" s="25">
        <v>73</v>
      </c>
      <c r="F101" s="25">
        <v>3</v>
      </c>
      <c r="G101" s="25">
        <v>0</v>
      </c>
      <c r="H101" s="25">
        <f>SUM(D101:G101)</f>
        <v>300</v>
      </c>
      <c r="I101" s="28">
        <f>(D101/H101)*100</f>
        <v>74.666666666666671</v>
      </c>
      <c r="J101" s="28">
        <f>(E101/H101)*100</f>
        <v>24.333333333333336</v>
      </c>
      <c r="K101" s="28">
        <f>(F101/H101)*100</f>
        <v>1</v>
      </c>
      <c r="L101" s="28">
        <f>(G101/H101)*100</f>
        <v>0</v>
      </c>
      <c r="M101" s="40">
        <v>7176</v>
      </c>
      <c r="N101" s="40">
        <v>7268</v>
      </c>
      <c r="O101" s="40">
        <v>7198</v>
      </c>
      <c r="P101" s="40">
        <f>AVERAGE(M101:O101)</f>
        <v>7214</v>
      </c>
      <c r="Q101" s="28">
        <f>(P101*42.2)/10000</f>
        <v>30.443080000000005</v>
      </c>
      <c r="R101" s="50">
        <f>Q101*I101/100</f>
        <v>22.730833066666673</v>
      </c>
      <c r="S101" s="50">
        <f>Q101*J101/100</f>
        <v>7.4078161333333359</v>
      </c>
      <c r="T101" s="50">
        <f>Q101*K101/100</f>
        <v>0.30443080000000006</v>
      </c>
      <c r="U101" s="50">
        <f>Q101*L101/100</f>
        <v>0</v>
      </c>
      <c r="V101" s="28"/>
      <c r="W101" s="28"/>
      <c r="X101" s="28"/>
      <c r="Y101" s="28"/>
    </row>
    <row r="102" spans="1:25" x14ac:dyDescent="0.25">
      <c r="A102" s="25" t="s">
        <v>342</v>
      </c>
      <c r="B102" s="27" t="s">
        <v>331</v>
      </c>
      <c r="C102" s="27">
        <v>2</v>
      </c>
      <c r="D102" s="25">
        <v>257</v>
      </c>
      <c r="E102" s="25">
        <v>41</v>
      </c>
      <c r="F102" s="25">
        <v>2</v>
      </c>
      <c r="G102" s="25">
        <v>0</v>
      </c>
      <c r="H102" s="25">
        <f t="shared" ref="H102:H148" si="36">SUM(D102:G102)</f>
        <v>300</v>
      </c>
      <c r="I102" s="28">
        <f t="shared" ref="I102:I148" si="37">(D102/H102)*100</f>
        <v>85.666666666666671</v>
      </c>
      <c r="J102" s="28">
        <f t="shared" ref="J102:J148" si="38">(E102/H102)*100</f>
        <v>13.666666666666666</v>
      </c>
      <c r="K102" s="28">
        <f t="shared" ref="K102:K148" si="39">(F102/H102)*100</f>
        <v>0.66666666666666674</v>
      </c>
      <c r="L102" s="28">
        <f t="shared" ref="L102:L148" si="40">(G102/H102)*100</f>
        <v>0</v>
      </c>
      <c r="M102" s="40">
        <v>3149</v>
      </c>
      <c r="N102" s="40">
        <v>3209</v>
      </c>
      <c r="O102" s="40">
        <v>3083</v>
      </c>
      <c r="P102" s="40">
        <f t="shared" ref="P102:P148" si="41">AVERAGE(M102:O102)</f>
        <v>3147</v>
      </c>
      <c r="Q102" s="28">
        <f t="shared" ref="Q102:Q148" si="42">(P102*42.2)/10000</f>
        <v>13.280340000000002</v>
      </c>
      <c r="R102" s="50">
        <f t="shared" ref="R102:R148" si="43">Q102*I102/100</f>
        <v>11.376824600000003</v>
      </c>
      <c r="S102" s="50">
        <f t="shared" ref="S102:S148" si="44">Q102*J102/100</f>
        <v>1.8149798000000001</v>
      </c>
      <c r="T102" s="50">
        <f t="shared" ref="T102:T148" si="45">Q102*K102/100</f>
        <v>8.8535600000000034E-2</v>
      </c>
      <c r="U102" s="50">
        <f t="shared" ref="U102:U148" si="46">Q102*L102/100</f>
        <v>0</v>
      </c>
      <c r="V102" s="28"/>
      <c r="W102" s="28"/>
      <c r="X102" s="28"/>
      <c r="Y102" s="28"/>
    </row>
    <row r="103" spans="1:25" x14ac:dyDescent="0.25">
      <c r="A103" s="25" t="s">
        <v>342</v>
      </c>
      <c r="B103" s="27" t="s">
        <v>331</v>
      </c>
      <c r="C103" s="27">
        <v>3</v>
      </c>
      <c r="D103" s="25">
        <v>279</v>
      </c>
      <c r="E103" s="25">
        <v>16</v>
      </c>
      <c r="F103" s="25">
        <v>1</v>
      </c>
      <c r="G103" s="25">
        <v>4</v>
      </c>
      <c r="H103" s="25">
        <f t="shared" si="36"/>
        <v>300</v>
      </c>
      <c r="I103" s="28">
        <f t="shared" si="37"/>
        <v>93</v>
      </c>
      <c r="J103" s="28">
        <f t="shared" si="38"/>
        <v>5.3333333333333339</v>
      </c>
      <c r="K103" s="28">
        <f t="shared" si="39"/>
        <v>0.33333333333333337</v>
      </c>
      <c r="L103" s="28">
        <f t="shared" si="40"/>
        <v>1.3333333333333335</v>
      </c>
      <c r="M103" s="40">
        <v>4783</v>
      </c>
      <c r="N103" s="40">
        <v>4679</v>
      </c>
      <c r="O103" s="40">
        <v>4790</v>
      </c>
      <c r="P103" s="40">
        <f t="shared" si="41"/>
        <v>4750.666666666667</v>
      </c>
      <c r="Q103" s="28">
        <f t="shared" si="42"/>
        <v>20.047813333333337</v>
      </c>
      <c r="R103" s="50">
        <f t="shared" si="43"/>
        <v>18.644466400000002</v>
      </c>
      <c r="S103" s="50">
        <f t="shared" si="44"/>
        <v>1.0692167111111115</v>
      </c>
      <c r="T103" s="50">
        <f t="shared" si="45"/>
        <v>6.6826044444444468E-2</v>
      </c>
      <c r="U103" s="50">
        <f t="shared" si="46"/>
        <v>0.26730417777777787</v>
      </c>
      <c r="V103" s="28"/>
      <c r="W103" s="28"/>
      <c r="X103" s="28"/>
      <c r="Y103" s="28"/>
    </row>
    <row r="104" spans="1:25" x14ac:dyDescent="0.25">
      <c r="A104" s="25" t="s">
        <v>342</v>
      </c>
      <c r="B104" s="27" t="s">
        <v>331</v>
      </c>
      <c r="C104" s="27">
        <v>4</v>
      </c>
      <c r="D104" s="25">
        <v>296</v>
      </c>
      <c r="E104" s="25">
        <v>4</v>
      </c>
      <c r="F104" s="25">
        <v>0</v>
      </c>
      <c r="G104" s="25">
        <v>0</v>
      </c>
      <c r="H104" s="25">
        <f t="shared" si="36"/>
        <v>300</v>
      </c>
      <c r="I104" s="28">
        <f t="shared" si="37"/>
        <v>98.666666666666671</v>
      </c>
      <c r="J104" s="28">
        <f t="shared" si="38"/>
        <v>1.3333333333333335</v>
      </c>
      <c r="K104" s="28">
        <f t="shared" si="39"/>
        <v>0</v>
      </c>
      <c r="L104" s="28">
        <f t="shared" si="40"/>
        <v>0</v>
      </c>
      <c r="M104" s="40">
        <v>3397</v>
      </c>
      <c r="N104" s="40">
        <v>3473</v>
      </c>
      <c r="O104" s="40">
        <v>3388</v>
      </c>
      <c r="P104" s="40">
        <f t="shared" si="41"/>
        <v>3419.3333333333335</v>
      </c>
      <c r="Q104" s="28">
        <f t="shared" si="42"/>
        <v>14.429586666666667</v>
      </c>
      <c r="R104" s="50">
        <f t="shared" si="43"/>
        <v>14.237192177777779</v>
      </c>
      <c r="S104" s="50">
        <f t="shared" si="44"/>
        <v>0.19239448888888891</v>
      </c>
      <c r="T104" s="50">
        <f t="shared" si="45"/>
        <v>0</v>
      </c>
      <c r="U104" s="50">
        <f t="shared" si="46"/>
        <v>0</v>
      </c>
      <c r="V104" s="28"/>
      <c r="W104" s="28"/>
      <c r="X104" s="28"/>
      <c r="Y104" s="28"/>
    </row>
    <row r="105" spans="1:25" x14ac:dyDescent="0.25">
      <c r="A105" s="25" t="s">
        <v>342</v>
      </c>
      <c r="B105" s="27" t="s">
        <v>331</v>
      </c>
      <c r="C105" s="27">
        <v>9</v>
      </c>
      <c r="D105" s="26">
        <v>241</v>
      </c>
      <c r="E105" s="26">
        <v>55</v>
      </c>
      <c r="F105" s="26">
        <v>1</v>
      </c>
      <c r="G105" s="26">
        <v>3</v>
      </c>
      <c r="H105" s="25">
        <f>SUM(D105:G105)</f>
        <v>300</v>
      </c>
      <c r="I105" s="28">
        <f>(D105/H105)*100</f>
        <v>80.333333333333329</v>
      </c>
      <c r="J105" s="28">
        <f>(E105/H105)*100</f>
        <v>18.333333333333332</v>
      </c>
      <c r="K105" s="28">
        <f>(F105/H105)*100</f>
        <v>0.33333333333333337</v>
      </c>
      <c r="L105" s="28">
        <f>(G105/H105)*100</f>
        <v>1</v>
      </c>
      <c r="M105" s="40">
        <v>7086</v>
      </c>
      <c r="N105" s="40">
        <v>6995</v>
      </c>
      <c r="O105" s="40">
        <v>6918</v>
      </c>
      <c r="P105" s="40">
        <f>AVERAGE(M105:O105)</f>
        <v>6999.666666666667</v>
      </c>
      <c r="Q105" s="28">
        <f>(P105*42.2)/10000</f>
        <v>29.538593333333335</v>
      </c>
      <c r="R105" s="50">
        <f>Q105*I105/100</f>
        <v>23.729336644444444</v>
      </c>
      <c r="S105" s="50">
        <f>Q105*J105/100</f>
        <v>5.4154087777777775</v>
      </c>
      <c r="T105" s="50">
        <f>Q105*K105/100</f>
        <v>9.8461977777777807E-2</v>
      </c>
      <c r="U105" s="50">
        <f>Q105*L105/100</f>
        <v>0.29538593333333335</v>
      </c>
      <c r="V105" s="28"/>
      <c r="W105" s="28"/>
      <c r="X105" s="28"/>
      <c r="Y105" s="28"/>
    </row>
    <row r="106" spans="1:25" x14ac:dyDescent="0.25">
      <c r="A106" s="25" t="s">
        <v>342</v>
      </c>
      <c r="B106" s="27" t="s">
        <v>331</v>
      </c>
      <c r="C106" s="27">
        <v>10</v>
      </c>
      <c r="D106" s="26">
        <v>211</v>
      </c>
      <c r="E106" s="26">
        <v>88</v>
      </c>
      <c r="F106" s="26">
        <v>0</v>
      </c>
      <c r="G106" s="26">
        <v>1</v>
      </c>
      <c r="H106" s="25">
        <f>SUM(D106:G106)</f>
        <v>300</v>
      </c>
      <c r="I106" s="28">
        <f>(D106/H106)*100</f>
        <v>70.333333333333343</v>
      </c>
      <c r="J106" s="28">
        <f>(E106/H106)*100</f>
        <v>29.333333333333332</v>
      </c>
      <c r="K106" s="28">
        <f>(F106/H106)*100</f>
        <v>0</v>
      </c>
      <c r="L106" s="28">
        <f>(G106/H106)*100</f>
        <v>0.33333333333333337</v>
      </c>
      <c r="M106" s="40">
        <v>3899</v>
      </c>
      <c r="N106" s="40">
        <v>3923</v>
      </c>
      <c r="O106" s="40">
        <v>4029</v>
      </c>
      <c r="P106" s="40">
        <f>AVERAGE(M106:O106)</f>
        <v>3950.3333333333335</v>
      </c>
      <c r="Q106" s="28">
        <f>(P106*42.2)/10000</f>
        <v>16.670406666666668</v>
      </c>
      <c r="R106" s="50">
        <f>Q106*I106/100</f>
        <v>11.724852688888891</v>
      </c>
      <c r="S106" s="50">
        <f>Q106*J106/100</f>
        <v>4.8899859555555558</v>
      </c>
      <c r="T106" s="50">
        <f>Q106*K106/100</f>
        <v>0</v>
      </c>
      <c r="U106" s="50">
        <f>Q106*L106/100</f>
        <v>5.5568022222222228E-2</v>
      </c>
      <c r="V106" s="28"/>
      <c r="W106" s="28"/>
      <c r="X106" s="28"/>
      <c r="Y106" s="28"/>
    </row>
    <row r="107" spans="1:25" x14ac:dyDescent="0.25">
      <c r="A107" s="25" t="s">
        <v>342</v>
      </c>
      <c r="B107" s="27" t="s">
        <v>331</v>
      </c>
      <c r="C107" s="27">
        <v>11</v>
      </c>
      <c r="D107" s="26">
        <v>165</v>
      </c>
      <c r="E107" s="26">
        <v>134</v>
      </c>
      <c r="F107" s="26">
        <v>0</v>
      </c>
      <c r="G107" s="26">
        <v>1</v>
      </c>
      <c r="H107" s="25">
        <f>SUM(D107:G107)</f>
        <v>300</v>
      </c>
      <c r="I107" s="28">
        <f>(D107/H107)*100</f>
        <v>55.000000000000007</v>
      </c>
      <c r="J107" s="28">
        <f>(E107/H107)*100</f>
        <v>44.666666666666664</v>
      </c>
      <c r="K107" s="28">
        <f>(F107/H107)*100</f>
        <v>0</v>
      </c>
      <c r="L107" s="28">
        <f>(G107/H107)*100</f>
        <v>0.33333333333333337</v>
      </c>
      <c r="M107" s="40">
        <v>6073</v>
      </c>
      <c r="N107" s="40">
        <v>6009</v>
      </c>
      <c r="O107" s="40">
        <v>6149</v>
      </c>
      <c r="P107" s="40">
        <f>AVERAGE(M107:O107)</f>
        <v>6077</v>
      </c>
      <c r="Q107" s="28">
        <f>(P107*42.2)/10000</f>
        <v>25.644940000000002</v>
      </c>
      <c r="R107" s="50">
        <f>Q107*I107/100</f>
        <v>14.104717000000003</v>
      </c>
      <c r="S107" s="50">
        <f>Q107*J107/100</f>
        <v>11.454739866666666</v>
      </c>
      <c r="T107" s="50">
        <f>Q107*K107/100</f>
        <v>0</v>
      </c>
      <c r="U107" s="50">
        <f>Q107*L107/100</f>
        <v>8.548313333333335E-2</v>
      </c>
      <c r="V107" s="29"/>
      <c r="W107" s="29"/>
      <c r="X107" s="29"/>
      <c r="Y107" s="29"/>
    </row>
    <row r="108" spans="1:25" x14ac:dyDescent="0.25">
      <c r="A108" s="25" t="s">
        <v>342</v>
      </c>
      <c r="B108" s="27" t="s">
        <v>331</v>
      </c>
      <c r="C108" s="27">
        <v>12</v>
      </c>
      <c r="D108" s="26">
        <v>256</v>
      </c>
      <c r="E108" s="26">
        <v>42</v>
      </c>
      <c r="F108" s="26">
        <v>0</v>
      </c>
      <c r="G108" s="26">
        <v>2</v>
      </c>
      <c r="H108" s="25">
        <f>SUM(D108:G108)</f>
        <v>300</v>
      </c>
      <c r="I108" s="28">
        <f>(D108/H108)*100</f>
        <v>85.333333333333343</v>
      </c>
      <c r="J108" s="28">
        <f>(E108/H108)*100</f>
        <v>14.000000000000002</v>
      </c>
      <c r="K108" s="28">
        <f>(F108/H108)*100</f>
        <v>0</v>
      </c>
      <c r="L108" s="28">
        <f>(G108/H108)*100</f>
        <v>0.66666666666666674</v>
      </c>
      <c r="M108" s="40">
        <v>4961</v>
      </c>
      <c r="N108" s="40">
        <v>4875</v>
      </c>
      <c r="O108" s="40">
        <v>5124</v>
      </c>
      <c r="P108" s="40">
        <f>AVERAGE(M108:O108)</f>
        <v>4986.666666666667</v>
      </c>
      <c r="Q108" s="28">
        <f>(P108*42.2)/10000</f>
        <v>21.043733333333336</v>
      </c>
      <c r="R108" s="50">
        <f>Q108*I108/100</f>
        <v>17.957319111111115</v>
      </c>
      <c r="S108" s="50">
        <f>Q108*J108/100</f>
        <v>2.9461226666666676</v>
      </c>
      <c r="T108" s="50">
        <f>Q108*K108/100</f>
        <v>0</v>
      </c>
      <c r="U108" s="50">
        <f>Q108*L108/100</f>
        <v>0.14029155555555559</v>
      </c>
      <c r="V108" s="28"/>
      <c r="W108" s="28"/>
      <c r="X108" s="28"/>
      <c r="Y108" s="28"/>
    </row>
    <row r="109" spans="1:25" x14ac:dyDescent="0.25">
      <c r="A109" s="25" t="s">
        <v>342</v>
      </c>
      <c r="B109" s="27" t="s">
        <v>332</v>
      </c>
      <c r="C109" s="27">
        <v>5</v>
      </c>
      <c r="D109" s="25">
        <v>265</v>
      </c>
      <c r="E109" s="25">
        <v>9</v>
      </c>
      <c r="F109" s="25">
        <v>1</v>
      </c>
      <c r="G109" s="25">
        <v>25</v>
      </c>
      <c r="H109" s="25">
        <f t="shared" si="36"/>
        <v>300</v>
      </c>
      <c r="I109" s="28">
        <f t="shared" si="37"/>
        <v>88.333333333333329</v>
      </c>
      <c r="J109" s="28">
        <f t="shared" si="38"/>
        <v>3</v>
      </c>
      <c r="K109" s="28">
        <f t="shared" si="39"/>
        <v>0.33333333333333337</v>
      </c>
      <c r="L109" s="28">
        <f t="shared" si="40"/>
        <v>8.3333333333333321</v>
      </c>
      <c r="M109" s="40">
        <v>4325</v>
      </c>
      <c r="N109" s="40">
        <v>4313</v>
      </c>
      <c r="O109" s="40">
        <v>4260</v>
      </c>
      <c r="P109" s="40">
        <f t="shared" si="41"/>
        <v>4299.333333333333</v>
      </c>
      <c r="Q109" s="28">
        <f t="shared" si="42"/>
        <v>18.143186666666669</v>
      </c>
      <c r="R109" s="50">
        <f t="shared" si="43"/>
        <v>16.026481555555556</v>
      </c>
      <c r="S109" s="50">
        <f t="shared" si="44"/>
        <v>0.5442956000000001</v>
      </c>
      <c r="T109" s="50">
        <f t="shared" si="45"/>
        <v>6.0477288888888897E-2</v>
      </c>
      <c r="U109" s="50">
        <f t="shared" si="46"/>
        <v>1.511932222222222</v>
      </c>
      <c r="V109" s="28"/>
      <c r="W109" s="28"/>
      <c r="X109" s="28"/>
      <c r="Y109" s="28"/>
    </row>
    <row r="110" spans="1:25" x14ac:dyDescent="0.25">
      <c r="A110" s="25" t="s">
        <v>342</v>
      </c>
      <c r="B110" s="27" t="s">
        <v>332</v>
      </c>
      <c r="C110" s="27">
        <v>6</v>
      </c>
      <c r="D110" s="25">
        <v>247</v>
      </c>
      <c r="E110" s="25">
        <v>26</v>
      </c>
      <c r="F110" s="25">
        <v>1</v>
      </c>
      <c r="G110" s="25">
        <v>26</v>
      </c>
      <c r="H110" s="25">
        <f t="shared" si="36"/>
        <v>300</v>
      </c>
      <c r="I110" s="28">
        <f t="shared" si="37"/>
        <v>82.333333333333343</v>
      </c>
      <c r="J110" s="28">
        <f t="shared" si="38"/>
        <v>8.6666666666666679</v>
      </c>
      <c r="K110" s="28">
        <f t="shared" si="39"/>
        <v>0.33333333333333337</v>
      </c>
      <c r="L110" s="28">
        <f t="shared" si="40"/>
        <v>8.6666666666666679</v>
      </c>
      <c r="M110" s="40">
        <v>4461</v>
      </c>
      <c r="N110" s="40">
        <v>4404</v>
      </c>
      <c r="O110" s="40">
        <v>4277</v>
      </c>
      <c r="P110" s="40">
        <f t="shared" si="41"/>
        <v>4380.666666666667</v>
      </c>
      <c r="Q110" s="28">
        <f t="shared" si="42"/>
        <v>18.486413333333335</v>
      </c>
      <c r="R110" s="50">
        <f t="shared" si="43"/>
        <v>15.220480311111114</v>
      </c>
      <c r="S110" s="50">
        <f t="shared" si="44"/>
        <v>1.6021558222222225</v>
      </c>
      <c r="T110" s="50">
        <f t="shared" si="45"/>
        <v>6.1621377777777785E-2</v>
      </c>
      <c r="U110" s="50">
        <f t="shared" si="46"/>
        <v>1.6021558222222225</v>
      </c>
      <c r="V110" s="28"/>
      <c r="W110" s="28"/>
      <c r="X110" s="28"/>
      <c r="Y110" s="28"/>
    </row>
    <row r="111" spans="1:25" x14ac:dyDescent="0.25">
      <c r="A111" s="25" t="s">
        <v>342</v>
      </c>
      <c r="B111" s="27" t="s">
        <v>332</v>
      </c>
      <c r="C111" s="27">
        <v>7</v>
      </c>
      <c r="D111" s="25">
        <v>205</v>
      </c>
      <c r="E111" s="25">
        <v>13</v>
      </c>
      <c r="F111" s="25">
        <v>1</v>
      </c>
      <c r="G111" s="25">
        <v>81</v>
      </c>
      <c r="H111" s="25">
        <f t="shared" si="36"/>
        <v>300</v>
      </c>
      <c r="I111" s="28">
        <f t="shared" si="37"/>
        <v>68.333333333333329</v>
      </c>
      <c r="J111" s="28">
        <f t="shared" si="38"/>
        <v>4.3333333333333339</v>
      </c>
      <c r="K111" s="28">
        <f t="shared" si="39"/>
        <v>0.33333333333333337</v>
      </c>
      <c r="L111" s="28">
        <f t="shared" si="40"/>
        <v>27</v>
      </c>
      <c r="M111" s="40">
        <v>11457</v>
      </c>
      <c r="N111" s="40">
        <v>11519</v>
      </c>
      <c r="O111" s="40">
        <v>11397</v>
      </c>
      <c r="P111" s="40">
        <f t="shared" si="41"/>
        <v>11457.666666666666</v>
      </c>
      <c r="Q111" s="28">
        <f t="shared" si="42"/>
        <v>48.351353333333336</v>
      </c>
      <c r="R111" s="50">
        <f t="shared" si="43"/>
        <v>33.040091444444442</v>
      </c>
      <c r="S111" s="50">
        <f t="shared" si="44"/>
        <v>2.0952253111111117</v>
      </c>
      <c r="T111" s="50">
        <f t="shared" si="45"/>
        <v>0.16117117777777781</v>
      </c>
      <c r="U111" s="50">
        <f t="shared" si="46"/>
        <v>13.054865400000001</v>
      </c>
      <c r="V111" s="28"/>
      <c r="W111" s="28"/>
      <c r="X111" s="28"/>
      <c r="Y111" s="28"/>
    </row>
    <row r="112" spans="1:25" x14ac:dyDescent="0.25">
      <c r="A112" s="25" t="s">
        <v>342</v>
      </c>
      <c r="B112" s="27" t="s">
        <v>332</v>
      </c>
      <c r="C112" s="27">
        <v>8</v>
      </c>
      <c r="D112" s="25">
        <v>224</v>
      </c>
      <c r="E112" s="25">
        <v>23</v>
      </c>
      <c r="F112" s="25">
        <v>1</v>
      </c>
      <c r="G112" s="25">
        <v>52</v>
      </c>
      <c r="H112" s="25">
        <f t="shared" si="36"/>
        <v>300</v>
      </c>
      <c r="I112" s="28">
        <f t="shared" si="37"/>
        <v>74.666666666666671</v>
      </c>
      <c r="J112" s="28">
        <f t="shared" si="38"/>
        <v>7.6666666666666661</v>
      </c>
      <c r="K112" s="28">
        <f t="shared" si="39"/>
        <v>0.33333333333333337</v>
      </c>
      <c r="L112" s="28">
        <f t="shared" si="40"/>
        <v>17.333333333333336</v>
      </c>
      <c r="M112" s="40">
        <v>4304</v>
      </c>
      <c r="N112" s="40">
        <v>4148</v>
      </c>
      <c r="O112" s="40">
        <v>4156</v>
      </c>
      <c r="P112" s="40">
        <f t="shared" si="41"/>
        <v>4202.666666666667</v>
      </c>
      <c r="Q112" s="28">
        <f t="shared" si="42"/>
        <v>17.735253333333336</v>
      </c>
      <c r="R112" s="50">
        <f t="shared" si="43"/>
        <v>13.242322488888892</v>
      </c>
      <c r="S112" s="50">
        <f t="shared" si="44"/>
        <v>1.3597027555555556</v>
      </c>
      <c r="T112" s="50">
        <f t="shared" si="45"/>
        <v>5.9117511111111132E-2</v>
      </c>
      <c r="U112" s="50">
        <f t="shared" si="46"/>
        <v>3.0741105777777786</v>
      </c>
      <c r="V112" s="28"/>
      <c r="W112" s="28"/>
      <c r="X112" s="28"/>
      <c r="Y112" s="28"/>
    </row>
    <row r="113" spans="1:25" x14ac:dyDescent="0.25">
      <c r="A113" s="25" t="s">
        <v>342</v>
      </c>
      <c r="B113" s="27" t="s">
        <v>332</v>
      </c>
      <c r="C113" s="27">
        <v>13</v>
      </c>
      <c r="D113" s="26">
        <v>216</v>
      </c>
      <c r="E113" s="26">
        <v>16</v>
      </c>
      <c r="F113" s="26">
        <v>3</v>
      </c>
      <c r="G113" s="26">
        <v>65</v>
      </c>
      <c r="H113" s="25">
        <f t="shared" si="36"/>
        <v>300</v>
      </c>
      <c r="I113" s="28">
        <f t="shared" si="37"/>
        <v>72</v>
      </c>
      <c r="J113" s="28">
        <f t="shared" si="38"/>
        <v>5.3333333333333339</v>
      </c>
      <c r="K113" s="28">
        <f t="shared" si="39"/>
        <v>1</v>
      </c>
      <c r="L113" s="28">
        <f t="shared" si="40"/>
        <v>21.666666666666668</v>
      </c>
      <c r="M113" s="40">
        <v>4205</v>
      </c>
      <c r="N113" s="40">
        <v>4069</v>
      </c>
      <c r="O113" s="40">
        <v>4043</v>
      </c>
      <c r="P113" s="40">
        <f t="shared" si="41"/>
        <v>4105.666666666667</v>
      </c>
      <c r="Q113" s="28">
        <f t="shared" si="42"/>
        <v>17.325913333333336</v>
      </c>
      <c r="R113" s="50">
        <f t="shared" si="43"/>
        <v>12.474657600000002</v>
      </c>
      <c r="S113" s="50">
        <f t="shared" si="44"/>
        <v>0.92404871111111131</v>
      </c>
      <c r="T113" s="50">
        <f t="shared" si="45"/>
        <v>0.17325913333333337</v>
      </c>
      <c r="U113" s="50">
        <f t="shared" si="46"/>
        <v>3.7539478888888898</v>
      </c>
      <c r="V113" s="28"/>
      <c r="W113" s="28"/>
      <c r="X113" s="28"/>
      <c r="Y113" s="28"/>
    </row>
    <row r="114" spans="1:25" x14ac:dyDescent="0.25">
      <c r="A114" s="25" t="s">
        <v>342</v>
      </c>
      <c r="B114" s="27" t="s">
        <v>332</v>
      </c>
      <c r="C114" s="27">
        <v>14</v>
      </c>
      <c r="D114" s="26">
        <v>188</v>
      </c>
      <c r="E114" s="26">
        <v>10</v>
      </c>
      <c r="F114" s="26">
        <v>2</v>
      </c>
      <c r="G114" s="26">
        <v>100</v>
      </c>
      <c r="H114" s="25">
        <f t="shared" si="36"/>
        <v>300</v>
      </c>
      <c r="I114" s="28">
        <f t="shared" si="37"/>
        <v>62.666666666666671</v>
      </c>
      <c r="J114" s="28">
        <f t="shared" si="38"/>
        <v>3.3333333333333335</v>
      </c>
      <c r="K114" s="28">
        <f t="shared" si="39"/>
        <v>0.66666666666666674</v>
      </c>
      <c r="L114" s="28">
        <f t="shared" si="40"/>
        <v>33.333333333333329</v>
      </c>
      <c r="M114" s="40">
        <v>7837</v>
      </c>
      <c r="N114" s="40">
        <v>7706</v>
      </c>
      <c r="O114" s="40">
        <v>7780</v>
      </c>
      <c r="P114" s="40">
        <f t="shared" si="41"/>
        <v>7774.333333333333</v>
      </c>
      <c r="Q114" s="28">
        <f t="shared" si="42"/>
        <v>32.807686666666669</v>
      </c>
      <c r="R114" s="50">
        <f t="shared" si="43"/>
        <v>20.559483644444448</v>
      </c>
      <c r="S114" s="50">
        <f t="shared" si="44"/>
        <v>1.0935895555555557</v>
      </c>
      <c r="T114" s="50">
        <f t="shared" si="45"/>
        <v>0.21871791111111116</v>
      </c>
      <c r="U114" s="50">
        <f t="shared" si="46"/>
        <v>10.935895555555556</v>
      </c>
      <c r="V114" s="28"/>
      <c r="W114" s="28"/>
      <c r="X114" s="28"/>
      <c r="Y114" s="28"/>
    </row>
    <row r="115" spans="1:25" x14ac:dyDescent="0.25">
      <c r="A115" s="25" t="s">
        <v>342</v>
      </c>
      <c r="B115" s="27" t="s">
        <v>332</v>
      </c>
      <c r="C115" s="27">
        <v>15</v>
      </c>
      <c r="D115" s="26">
        <v>203</v>
      </c>
      <c r="E115" s="26">
        <v>8</v>
      </c>
      <c r="F115" s="26">
        <v>3</v>
      </c>
      <c r="G115" s="26">
        <v>86</v>
      </c>
      <c r="H115" s="25">
        <f t="shared" si="36"/>
        <v>300</v>
      </c>
      <c r="I115" s="28">
        <f t="shared" si="37"/>
        <v>67.666666666666657</v>
      </c>
      <c r="J115" s="28">
        <f t="shared" si="38"/>
        <v>2.666666666666667</v>
      </c>
      <c r="K115" s="28">
        <f t="shared" si="39"/>
        <v>1</v>
      </c>
      <c r="L115" s="28">
        <f t="shared" si="40"/>
        <v>28.666666666666668</v>
      </c>
      <c r="M115" s="40">
        <v>6309</v>
      </c>
      <c r="N115" s="40">
        <v>6246</v>
      </c>
      <c r="O115" s="40">
        <v>6110</v>
      </c>
      <c r="P115" s="40">
        <f t="shared" si="41"/>
        <v>6221.666666666667</v>
      </c>
      <c r="Q115" s="28">
        <f t="shared" si="42"/>
        <v>26.255433333333336</v>
      </c>
      <c r="R115" s="50">
        <f t="shared" si="43"/>
        <v>17.766176555555557</v>
      </c>
      <c r="S115" s="50">
        <f t="shared" si="44"/>
        <v>0.70014488888888904</v>
      </c>
      <c r="T115" s="50">
        <f t="shared" si="45"/>
        <v>0.26255433333333333</v>
      </c>
      <c r="U115" s="50">
        <f t="shared" si="46"/>
        <v>7.5265575555555566</v>
      </c>
      <c r="V115" s="28"/>
      <c r="W115" s="28"/>
      <c r="X115" s="28"/>
      <c r="Y115" s="28"/>
    </row>
    <row r="116" spans="1:25" x14ac:dyDescent="0.25">
      <c r="A116" s="25" t="s">
        <v>342</v>
      </c>
      <c r="B116" s="27" t="s">
        <v>332</v>
      </c>
      <c r="C116" s="27">
        <v>16</v>
      </c>
      <c r="D116" s="26">
        <v>193</v>
      </c>
      <c r="E116" s="26">
        <v>6</v>
      </c>
      <c r="F116" s="26">
        <v>2</v>
      </c>
      <c r="G116" s="26">
        <v>99</v>
      </c>
      <c r="H116" s="25">
        <f t="shared" si="36"/>
        <v>300</v>
      </c>
      <c r="I116" s="28">
        <f t="shared" si="37"/>
        <v>64.333333333333329</v>
      </c>
      <c r="J116" s="28">
        <f t="shared" si="38"/>
        <v>2</v>
      </c>
      <c r="K116" s="28">
        <f t="shared" si="39"/>
        <v>0.66666666666666674</v>
      </c>
      <c r="L116" s="28">
        <f t="shared" si="40"/>
        <v>33</v>
      </c>
      <c r="M116" s="40">
        <v>9500</v>
      </c>
      <c r="N116" s="40">
        <v>9363</v>
      </c>
      <c r="O116" s="40">
        <v>9153</v>
      </c>
      <c r="P116" s="40">
        <f t="shared" si="41"/>
        <v>9338.6666666666661</v>
      </c>
      <c r="Q116" s="28">
        <f t="shared" si="42"/>
        <v>39.409173333333335</v>
      </c>
      <c r="R116" s="50">
        <f t="shared" si="43"/>
        <v>25.353234844444447</v>
      </c>
      <c r="S116" s="50">
        <f t="shared" si="44"/>
        <v>0.78818346666666672</v>
      </c>
      <c r="T116" s="50">
        <f t="shared" si="45"/>
        <v>0.26272782222222224</v>
      </c>
      <c r="U116" s="50">
        <f t="shared" si="46"/>
        <v>13.005027199999999</v>
      </c>
    </row>
    <row r="117" spans="1:25" x14ac:dyDescent="0.25">
      <c r="A117" s="25" t="s">
        <v>342</v>
      </c>
      <c r="B117" s="27" t="s">
        <v>333</v>
      </c>
      <c r="C117" s="43">
        <v>17</v>
      </c>
      <c r="D117" s="38"/>
      <c r="E117" s="38"/>
      <c r="F117" s="38"/>
      <c r="G117" s="38"/>
      <c r="H117" s="38">
        <f t="shared" si="36"/>
        <v>0</v>
      </c>
      <c r="I117" s="39"/>
      <c r="J117" s="39"/>
      <c r="K117" s="39"/>
      <c r="L117" s="39"/>
      <c r="M117" s="44">
        <v>2012</v>
      </c>
      <c r="N117" s="44">
        <v>2163</v>
      </c>
      <c r="O117" s="44">
        <v>2143</v>
      </c>
      <c r="P117" s="44">
        <f t="shared" si="41"/>
        <v>2106</v>
      </c>
      <c r="Q117" s="39">
        <f t="shared" si="42"/>
        <v>8.8873200000000008</v>
      </c>
      <c r="R117" s="50"/>
      <c r="S117" s="50"/>
      <c r="T117" s="50"/>
      <c r="U117" s="50"/>
      <c r="V117" s="38"/>
    </row>
    <row r="118" spans="1:25" x14ac:dyDescent="0.25">
      <c r="A118" s="25" t="s">
        <v>342</v>
      </c>
      <c r="B118" s="27" t="s">
        <v>333</v>
      </c>
      <c r="C118" s="27">
        <v>18</v>
      </c>
      <c r="D118" s="26">
        <v>300</v>
      </c>
      <c r="E118" s="26">
        <v>0</v>
      </c>
      <c r="F118" s="26">
        <v>0</v>
      </c>
      <c r="G118" s="26">
        <v>0</v>
      </c>
      <c r="H118" s="25">
        <f t="shared" si="36"/>
        <v>300</v>
      </c>
      <c r="I118" s="28">
        <f t="shared" si="37"/>
        <v>100</v>
      </c>
      <c r="J118" s="28">
        <f t="shared" si="38"/>
        <v>0</v>
      </c>
      <c r="K118" s="28">
        <f t="shared" si="39"/>
        <v>0</v>
      </c>
      <c r="L118" s="28">
        <f t="shared" si="40"/>
        <v>0</v>
      </c>
      <c r="M118" s="40">
        <v>1819</v>
      </c>
      <c r="N118" s="40">
        <v>1902</v>
      </c>
      <c r="O118" s="40">
        <v>1771</v>
      </c>
      <c r="P118" s="40">
        <f t="shared" si="41"/>
        <v>1830.6666666666667</v>
      </c>
      <c r="Q118" s="28">
        <f t="shared" si="42"/>
        <v>7.7254133333333348</v>
      </c>
      <c r="R118" s="50">
        <f t="shared" si="43"/>
        <v>7.7254133333333348</v>
      </c>
      <c r="S118" s="50">
        <f t="shared" si="44"/>
        <v>0</v>
      </c>
      <c r="T118" s="50">
        <f t="shared" si="45"/>
        <v>0</v>
      </c>
      <c r="U118" s="50">
        <f t="shared" si="46"/>
        <v>0</v>
      </c>
    </row>
    <row r="119" spans="1:25" x14ac:dyDescent="0.25">
      <c r="A119" s="25" t="s">
        <v>342</v>
      </c>
      <c r="B119" s="27" t="s">
        <v>333</v>
      </c>
      <c r="C119" s="27">
        <v>19</v>
      </c>
      <c r="D119" s="26">
        <v>216</v>
      </c>
      <c r="E119" s="26">
        <v>84</v>
      </c>
      <c r="F119" s="26">
        <v>0</v>
      </c>
      <c r="G119" s="26">
        <v>0</v>
      </c>
      <c r="H119" s="25">
        <f t="shared" si="36"/>
        <v>300</v>
      </c>
      <c r="I119" s="28">
        <f t="shared" si="37"/>
        <v>72</v>
      </c>
      <c r="J119" s="28">
        <f t="shared" si="38"/>
        <v>28.000000000000004</v>
      </c>
      <c r="K119" s="28">
        <f t="shared" si="39"/>
        <v>0</v>
      </c>
      <c r="L119" s="28">
        <f t="shared" si="40"/>
        <v>0</v>
      </c>
      <c r="M119" s="40">
        <v>2654</v>
      </c>
      <c r="N119" s="40">
        <v>2541</v>
      </c>
      <c r="O119" s="40">
        <v>2595</v>
      </c>
      <c r="P119" s="40">
        <f t="shared" si="41"/>
        <v>2596.6666666666665</v>
      </c>
      <c r="Q119" s="28">
        <f t="shared" si="42"/>
        <v>10.957933333333333</v>
      </c>
      <c r="R119" s="50">
        <f t="shared" si="43"/>
        <v>7.8897119999999994</v>
      </c>
      <c r="S119" s="50">
        <f t="shared" si="44"/>
        <v>3.0682213333333332</v>
      </c>
      <c r="T119" s="50">
        <f t="shared" si="45"/>
        <v>0</v>
      </c>
      <c r="U119" s="50">
        <f t="shared" si="46"/>
        <v>0</v>
      </c>
      <c r="V119" s="28"/>
      <c r="W119" s="28"/>
      <c r="X119" s="28"/>
      <c r="Y119" s="28"/>
    </row>
    <row r="120" spans="1:25" x14ac:dyDescent="0.25">
      <c r="A120" s="25" t="s">
        <v>342</v>
      </c>
      <c r="B120" s="27" t="s">
        <v>333</v>
      </c>
      <c r="C120" s="27">
        <v>20</v>
      </c>
      <c r="D120" s="26">
        <v>247</v>
      </c>
      <c r="E120" s="26">
        <v>53</v>
      </c>
      <c r="F120" s="26">
        <v>0</v>
      </c>
      <c r="G120" s="26">
        <v>0</v>
      </c>
      <c r="H120" s="25">
        <f t="shared" si="36"/>
        <v>300</v>
      </c>
      <c r="I120" s="28">
        <f t="shared" si="37"/>
        <v>82.333333333333343</v>
      </c>
      <c r="J120" s="28">
        <f t="shared" si="38"/>
        <v>17.666666666666668</v>
      </c>
      <c r="K120" s="28">
        <f t="shared" si="39"/>
        <v>0</v>
      </c>
      <c r="L120" s="28">
        <f t="shared" si="40"/>
        <v>0</v>
      </c>
      <c r="M120" s="40">
        <v>2358</v>
      </c>
      <c r="N120" s="40">
        <v>2345</v>
      </c>
      <c r="O120" s="40">
        <v>2599</v>
      </c>
      <c r="P120" s="40">
        <f t="shared" si="41"/>
        <v>2434</v>
      </c>
      <c r="Q120" s="28">
        <f t="shared" si="42"/>
        <v>10.27148</v>
      </c>
      <c r="R120" s="50">
        <f t="shared" si="43"/>
        <v>8.4568518666666677</v>
      </c>
      <c r="S120" s="50">
        <f t="shared" si="44"/>
        <v>1.8146281333333334</v>
      </c>
      <c r="T120" s="50">
        <f t="shared" si="45"/>
        <v>0</v>
      </c>
      <c r="U120" s="50">
        <f t="shared" si="46"/>
        <v>0</v>
      </c>
      <c r="V120" s="28"/>
      <c r="W120" s="28"/>
      <c r="X120" s="28"/>
      <c r="Y120" s="28"/>
    </row>
    <row r="121" spans="1:25" x14ac:dyDescent="0.25">
      <c r="A121" s="25" t="s">
        <v>342</v>
      </c>
      <c r="B121" s="27" t="s">
        <v>333</v>
      </c>
      <c r="C121" s="27">
        <v>21</v>
      </c>
      <c r="D121" s="26">
        <v>278</v>
      </c>
      <c r="E121" s="26">
        <v>22</v>
      </c>
      <c r="F121" s="26">
        <v>0</v>
      </c>
      <c r="G121" s="26">
        <v>0</v>
      </c>
      <c r="H121" s="25">
        <f t="shared" si="36"/>
        <v>300</v>
      </c>
      <c r="I121" s="28">
        <f t="shared" si="37"/>
        <v>92.666666666666657</v>
      </c>
      <c r="J121" s="28">
        <f t="shared" si="38"/>
        <v>7.333333333333333</v>
      </c>
      <c r="K121" s="28">
        <f t="shared" si="39"/>
        <v>0</v>
      </c>
      <c r="L121" s="28">
        <f t="shared" si="40"/>
        <v>0</v>
      </c>
      <c r="M121" s="40">
        <v>865</v>
      </c>
      <c r="N121" s="40">
        <v>698</v>
      </c>
      <c r="O121" s="40">
        <v>770</v>
      </c>
      <c r="P121" s="40">
        <f t="shared" si="41"/>
        <v>777.66666666666663</v>
      </c>
      <c r="Q121" s="28">
        <f t="shared" si="42"/>
        <v>3.2817533333333331</v>
      </c>
      <c r="R121" s="50">
        <f t="shared" si="43"/>
        <v>3.0410914222222214</v>
      </c>
      <c r="S121" s="50">
        <f t="shared" si="44"/>
        <v>0.2406619111111111</v>
      </c>
      <c r="T121" s="50">
        <f t="shared" si="45"/>
        <v>0</v>
      </c>
      <c r="U121" s="50">
        <f t="shared" si="46"/>
        <v>0</v>
      </c>
      <c r="V121" s="28"/>
      <c r="W121" s="28"/>
      <c r="X121" s="28"/>
      <c r="Y121" s="28"/>
    </row>
    <row r="122" spans="1:25" x14ac:dyDescent="0.25">
      <c r="A122" s="25" t="s">
        <v>342</v>
      </c>
      <c r="B122" s="27" t="s">
        <v>333</v>
      </c>
      <c r="C122" s="27">
        <v>22</v>
      </c>
      <c r="D122" s="26">
        <v>249</v>
      </c>
      <c r="E122" s="26">
        <v>47</v>
      </c>
      <c r="F122" s="26">
        <v>3</v>
      </c>
      <c r="G122" s="26">
        <v>1</v>
      </c>
      <c r="H122" s="25">
        <f t="shared" si="36"/>
        <v>300</v>
      </c>
      <c r="I122" s="28">
        <f t="shared" si="37"/>
        <v>83</v>
      </c>
      <c r="J122" s="28">
        <f t="shared" si="38"/>
        <v>15.666666666666668</v>
      </c>
      <c r="K122" s="28">
        <f t="shared" si="39"/>
        <v>1</v>
      </c>
      <c r="L122" s="28">
        <f t="shared" si="40"/>
        <v>0.33333333333333337</v>
      </c>
      <c r="M122" s="40">
        <v>2157</v>
      </c>
      <c r="N122" s="40">
        <v>2148</v>
      </c>
      <c r="O122" s="40">
        <v>2218</v>
      </c>
      <c r="P122" s="40">
        <f t="shared" si="41"/>
        <v>2174.3333333333335</v>
      </c>
      <c r="Q122" s="28">
        <f t="shared" si="42"/>
        <v>9.1756866666666674</v>
      </c>
      <c r="R122" s="50">
        <f t="shared" si="43"/>
        <v>7.6158199333333334</v>
      </c>
      <c r="S122" s="50">
        <f t="shared" si="44"/>
        <v>1.4375242444444447</v>
      </c>
      <c r="T122" s="50">
        <f t="shared" si="45"/>
        <v>9.1756866666666673E-2</v>
      </c>
      <c r="U122" s="50">
        <f t="shared" si="46"/>
        <v>3.0585622222222227E-2</v>
      </c>
      <c r="V122" s="28"/>
      <c r="W122" s="28"/>
      <c r="X122" s="28"/>
      <c r="Y122" s="28"/>
    </row>
    <row r="123" spans="1:25" x14ac:dyDescent="0.25">
      <c r="A123" s="25" t="s">
        <v>342</v>
      </c>
      <c r="B123" s="27" t="s">
        <v>333</v>
      </c>
      <c r="C123" s="30">
        <v>23</v>
      </c>
      <c r="D123" s="26">
        <v>270</v>
      </c>
      <c r="E123" s="26">
        <v>30</v>
      </c>
      <c r="F123" s="26">
        <v>0</v>
      </c>
      <c r="G123" s="26">
        <v>0</v>
      </c>
      <c r="H123" s="26">
        <f t="shared" si="36"/>
        <v>300</v>
      </c>
      <c r="I123" s="28">
        <f t="shared" si="37"/>
        <v>90</v>
      </c>
      <c r="J123" s="28">
        <f t="shared" si="38"/>
        <v>10</v>
      </c>
      <c r="K123" s="28">
        <f t="shared" si="39"/>
        <v>0</v>
      </c>
      <c r="L123" s="28">
        <f t="shared" si="40"/>
        <v>0</v>
      </c>
      <c r="M123" s="40">
        <v>1395</v>
      </c>
      <c r="N123" s="40">
        <v>1562</v>
      </c>
      <c r="O123" s="40">
        <v>1503</v>
      </c>
      <c r="P123" s="40">
        <f t="shared" si="41"/>
        <v>1486.6666666666667</v>
      </c>
      <c r="Q123" s="28">
        <f t="shared" si="42"/>
        <v>6.2737333333333343</v>
      </c>
      <c r="R123" s="50">
        <f t="shared" si="43"/>
        <v>5.6463600000000005</v>
      </c>
      <c r="S123" s="50">
        <f t="shared" si="44"/>
        <v>0.62737333333333334</v>
      </c>
      <c r="T123" s="50">
        <f t="shared" si="45"/>
        <v>0</v>
      </c>
      <c r="U123" s="50">
        <f t="shared" si="46"/>
        <v>0</v>
      </c>
      <c r="V123" s="28"/>
      <c r="W123" s="28"/>
      <c r="X123" s="28"/>
      <c r="Y123" s="28"/>
    </row>
    <row r="124" spans="1:25" x14ac:dyDescent="0.25">
      <c r="A124" s="25" t="s">
        <v>342</v>
      </c>
      <c r="B124" s="27" t="s">
        <v>333</v>
      </c>
      <c r="C124" s="30">
        <v>24</v>
      </c>
      <c r="D124" s="26">
        <v>161</v>
      </c>
      <c r="E124" s="26">
        <v>136</v>
      </c>
      <c r="F124" s="26">
        <v>1</v>
      </c>
      <c r="G124" s="26">
        <v>2</v>
      </c>
      <c r="H124" s="26">
        <f t="shared" si="36"/>
        <v>300</v>
      </c>
      <c r="I124" s="28">
        <f t="shared" si="37"/>
        <v>53.666666666666664</v>
      </c>
      <c r="J124" s="28">
        <f t="shared" si="38"/>
        <v>45.333333333333329</v>
      </c>
      <c r="K124" s="28">
        <f t="shared" si="39"/>
        <v>0.33333333333333337</v>
      </c>
      <c r="L124" s="28">
        <f t="shared" si="40"/>
        <v>0.66666666666666674</v>
      </c>
      <c r="M124" s="40">
        <v>1464</v>
      </c>
      <c r="N124" s="40">
        <v>1455</v>
      </c>
      <c r="O124" s="40">
        <v>1370</v>
      </c>
      <c r="P124" s="40">
        <f t="shared" si="41"/>
        <v>1429.6666666666667</v>
      </c>
      <c r="Q124" s="28">
        <f t="shared" si="42"/>
        <v>6.0331933333333341</v>
      </c>
      <c r="R124" s="50">
        <f t="shared" si="43"/>
        <v>3.237813755555556</v>
      </c>
      <c r="S124" s="50">
        <f t="shared" si="44"/>
        <v>2.7350476444444443</v>
      </c>
      <c r="T124" s="50">
        <f t="shared" si="45"/>
        <v>2.011064444444445E-2</v>
      </c>
      <c r="U124" s="50">
        <f t="shared" si="46"/>
        <v>4.0221288888888901E-2</v>
      </c>
      <c r="V124" s="28"/>
      <c r="W124" s="28"/>
      <c r="X124" s="28"/>
      <c r="Y124" s="28"/>
    </row>
    <row r="125" spans="1:25" x14ac:dyDescent="0.25">
      <c r="A125" s="25" t="s">
        <v>342</v>
      </c>
      <c r="B125" s="27" t="s">
        <v>334</v>
      </c>
      <c r="C125" s="30">
        <v>25</v>
      </c>
      <c r="D125" s="26">
        <v>250</v>
      </c>
      <c r="E125" s="26">
        <v>24</v>
      </c>
      <c r="F125" s="26">
        <v>5</v>
      </c>
      <c r="G125" s="26">
        <v>21</v>
      </c>
      <c r="H125" s="26">
        <f t="shared" si="36"/>
        <v>300</v>
      </c>
      <c r="I125" s="28">
        <f t="shared" si="37"/>
        <v>83.333333333333343</v>
      </c>
      <c r="J125" s="28">
        <f t="shared" si="38"/>
        <v>8</v>
      </c>
      <c r="K125" s="28">
        <f t="shared" si="39"/>
        <v>1.6666666666666667</v>
      </c>
      <c r="L125" s="28">
        <f t="shared" si="40"/>
        <v>7.0000000000000009</v>
      </c>
      <c r="M125" s="40">
        <v>3528</v>
      </c>
      <c r="N125" s="40">
        <v>3326</v>
      </c>
      <c r="O125" s="40">
        <v>3490</v>
      </c>
      <c r="P125" s="40">
        <f t="shared" si="41"/>
        <v>3448</v>
      </c>
      <c r="Q125" s="28">
        <f t="shared" si="42"/>
        <v>14.550560000000001</v>
      </c>
      <c r="R125" s="50">
        <f t="shared" si="43"/>
        <v>12.125466666666668</v>
      </c>
      <c r="S125" s="50">
        <f t="shared" si="44"/>
        <v>1.1640448000000001</v>
      </c>
      <c r="T125" s="50">
        <f t="shared" si="45"/>
        <v>0.24250933333333335</v>
      </c>
      <c r="U125" s="50">
        <f t="shared" si="46"/>
        <v>1.0185392000000002</v>
      </c>
      <c r="V125" s="28"/>
      <c r="W125" s="28"/>
      <c r="X125" s="28"/>
      <c r="Y125" s="28"/>
    </row>
    <row r="126" spans="1:25" x14ac:dyDescent="0.25">
      <c r="A126" s="25" t="s">
        <v>342</v>
      </c>
      <c r="B126" s="27" t="s">
        <v>334</v>
      </c>
      <c r="C126" s="27">
        <v>26</v>
      </c>
      <c r="D126" s="26">
        <v>274</v>
      </c>
      <c r="E126" s="26">
        <v>2</v>
      </c>
      <c r="F126" s="26">
        <v>2</v>
      </c>
      <c r="G126" s="26">
        <v>22</v>
      </c>
      <c r="H126" s="25">
        <f t="shared" si="36"/>
        <v>300</v>
      </c>
      <c r="I126" s="28">
        <f t="shared" si="37"/>
        <v>91.333333333333329</v>
      </c>
      <c r="J126" s="28">
        <f t="shared" si="38"/>
        <v>0.66666666666666674</v>
      </c>
      <c r="K126" s="28">
        <f t="shared" si="39"/>
        <v>0.66666666666666674</v>
      </c>
      <c r="L126" s="28">
        <f t="shared" si="40"/>
        <v>7.333333333333333</v>
      </c>
      <c r="M126" s="40">
        <v>2227</v>
      </c>
      <c r="N126" s="40">
        <v>2141</v>
      </c>
      <c r="O126" s="40">
        <v>2178</v>
      </c>
      <c r="P126" s="40">
        <f t="shared" si="41"/>
        <v>2182</v>
      </c>
      <c r="Q126" s="28">
        <f t="shared" si="42"/>
        <v>9.2080400000000004</v>
      </c>
      <c r="R126" s="50">
        <f t="shared" si="43"/>
        <v>8.4100098666666661</v>
      </c>
      <c r="S126" s="50">
        <f t="shared" si="44"/>
        <v>6.1386933333333345E-2</v>
      </c>
      <c r="T126" s="50">
        <f t="shared" si="45"/>
        <v>6.1386933333333345E-2</v>
      </c>
      <c r="U126" s="50">
        <f t="shared" si="46"/>
        <v>0.67525626666666672</v>
      </c>
      <c r="V126" s="28"/>
      <c r="W126" s="28"/>
      <c r="X126" s="28"/>
      <c r="Y126" s="28"/>
    </row>
    <row r="127" spans="1:25" x14ac:dyDescent="0.25">
      <c r="A127" s="25" t="s">
        <v>342</v>
      </c>
      <c r="B127" s="27" t="s">
        <v>334</v>
      </c>
      <c r="C127" s="27">
        <v>27</v>
      </c>
      <c r="D127" s="26">
        <v>161</v>
      </c>
      <c r="E127" s="26">
        <v>16</v>
      </c>
      <c r="F127" s="26">
        <v>2</v>
      </c>
      <c r="G127" s="26">
        <v>121</v>
      </c>
      <c r="H127" s="25">
        <f t="shared" si="36"/>
        <v>300</v>
      </c>
      <c r="I127" s="28">
        <f t="shared" si="37"/>
        <v>53.666666666666664</v>
      </c>
      <c r="J127" s="28">
        <f t="shared" si="38"/>
        <v>5.3333333333333339</v>
      </c>
      <c r="K127" s="28">
        <f t="shared" si="39"/>
        <v>0.66666666666666674</v>
      </c>
      <c r="L127" s="28">
        <f t="shared" si="40"/>
        <v>40.333333333333329</v>
      </c>
      <c r="M127" s="40">
        <v>6276</v>
      </c>
      <c r="N127" s="40">
        <v>6186</v>
      </c>
      <c r="O127" s="40">
        <v>2412</v>
      </c>
      <c r="P127" s="40">
        <f t="shared" si="41"/>
        <v>4958</v>
      </c>
      <c r="Q127" s="28">
        <f t="shared" si="42"/>
        <v>20.92276</v>
      </c>
      <c r="R127" s="50">
        <f t="shared" si="43"/>
        <v>11.228547866666666</v>
      </c>
      <c r="S127" s="50">
        <f t="shared" si="44"/>
        <v>1.1158805333333335</v>
      </c>
      <c r="T127" s="50">
        <f t="shared" si="45"/>
        <v>0.13948506666666668</v>
      </c>
      <c r="U127" s="50">
        <f t="shared" si="46"/>
        <v>8.4388465333333329</v>
      </c>
      <c r="V127" s="28"/>
      <c r="W127" s="28"/>
      <c r="X127" s="28"/>
      <c r="Y127" s="28"/>
    </row>
    <row r="128" spans="1:25" x14ac:dyDescent="0.25">
      <c r="A128" s="25" t="s">
        <v>342</v>
      </c>
      <c r="B128" s="27" t="s">
        <v>334</v>
      </c>
      <c r="C128" s="27">
        <v>28</v>
      </c>
      <c r="D128" s="26">
        <v>222</v>
      </c>
      <c r="E128" s="26">
        <v>13</v>
      </c>
      <c r="F128" s="26">
        <v>4</v>
      </c>
      <c r="G128" s="26">
        <v>61</v>
      </c>
      <c r="H128" s="25">
        <f t="shared" si="36"/>
        <v>300</v>
      </c>
      <c r="I128" s="28">
        <f t="shared" si="37"/>
        <v>74</v>
      </c>
      <c r="J128" s="28">
        <f t="shared" si="38"/>
        <v>4.3333333333333339</v>
      </c>
      <c r="K128" s="28">
        <f t="shared" si="39"/>
        <v>1.3333333333333335</v>
      </c>
      <c r="L128" s="28">
        <f t="shared" si="40"/>
        <v>20.333333333333332</v>
      </c>
      <c r="M128" s="40">
        <v>4273</v>
      </c>
      <c r="N128" s="40">
        <v>4066</v>
      </c>
      <c r="O128" s="40">
        <v>4202</v>
      </c>
      <c r="P128" s="40">
        <f t="shared" si="41"/>
        <v>4180.333333333333</v>
      </c>
      <c r="Q128" s="28">
        <f t="shared" si="42"/>
        <v>17.641006666666669</v>
      </c>
      <c r="R128" s="50">
        <f t="shared" si="43"/>
        <v>13.054344933333336</v>
      </c>
      <c r="S128" s="50">
        <f t="shared" si="44"/>
        <v>0.7644436222222224</v>
      </c>
      <c r="T128" s="50">
        <f t="shared" si="45"/>
        <v>0.23521342222222227</v>
      </c>
      <c r="U128" s="50">
        <f t="shared" si="46"/>
        <v>3.5870046888888889</v>
      </c>
      <c r="V128" s="28"/>
      <c r="W128" s="28"/>
      <c r="X128" s="28"/>
      <c r="Y128" s="28"/>
    </row>
    <row r="129" spans="1:25" x14ac:dyDescent="0.25">
      <c r="A129" s="25" t="s">
        <v>342</v>
      </c>
      <c r="B129" s="27" t="s">
        <v>334</v>
      </c>
      <c r="C129" s="27">
        <v>29</v>
      </c>
      <c r="D129" s="26">
        <v>274</v>
      </c>
      <c r="E129" s="26">
        <v>13</v>
      </c>
      <c r="F129" s="26">
        <v>3</v>
      </c>
      <c r="G129" s="26">
        <v>10</v>
      </c>
      <c r="H129" s="25">
        <f t="shared" si="36"/>
        <v>300</v>
      </c>
      <c r="I129" s="28">
        <f t="shared" si="37"/>
        <v>91.333333333333329</v>
      </c>
      <c r="J129" s="28">
        <f t="shared" si="38"/>
        <v>4.3333333333333339</v>
      </c>
      <c r="K129" s="28">
        <f t="shared" si="39"/>
        <v>1</v>
      </c>
      <c r="L129" s="28">
        <f t="shared" si="40"/>
        <v>3.3333333333333335</v>
      </c>
      <c r="M129" s="40">
        <v>2121</v>
      </c>
      <c r="N129" s="40">
        <v>2171</v>
      </c>
      <c r="O129" s="40">
        <v>2281</v>
      </c>
      <c r="P129" s="40">
        <f t="shared" si="41"/>
        <v>2191</v>
      </c>
      <c r="Q129" s="28">
        <f t="shared" si="42"/>
        <v>9.2460200000000015</v>
      </c>
      <c r="R129" s="50">
        <f t="shared" si="43"/>
        <v>8.4446982666666681</v>
      </c>
      <c r="S129" s="50">
        <f t="shared" si="44"/>
        <v>0.40066086666666678</v>
      </c>
      <c r="T129" s="50">
        <f t="shared" si="45"/>
        <v>9.246020000000002E-2</v>
      </c>
      <c r="U129" s="50">
        <f t="shared" si="46"/>
        <v>0.30820066666666673</v>
      </c>
      <c r="V129" s="28"/>
      <c r="W129" s="28"/>
      <c r="X129" s="28"/>
      <c r="Y129" s="28"/>
    </row>
    <row r="130" spans="1:25" x14ac:dyDescent="0.25">
      <c r="A130" s="25" t="s">
        <v>342</v>
      </c>
      <c r="B130" s="27" t="s">
        <v>334</v>
      </c>
      <c r="C130" s="27">
        <v>30</v>
      </c>
      <c r="D130" s="26">
        <v>250</v>
      </c>
      <c r="E130" s="26">
        <v>24</v>
      </c>
      <c r="F130" s="26">
        <v>3</v>
      </c>
      <c r="G130" s="26">
        <v>23</v>
      </c>
      <c r="H130" s="25">
        <f t="shared" si="36"/>
        <v>300</v>
      </c>
      <c r="I130" s="28">
        <f t="shared" si="37"/>
        <v>83.333333333333343</v>
      </c>
      <c r="J130" s="28">
        <f t="shared" si="38"/>
        <v>8</v>
      </c>
      <c r="K130" s="28">
        <f t="shared" si="39"/>
        <v>1</v>
      </c>
      <c r="L130" s="28">
        <f t="shared" si="40"/>
        <v>7.6666666666666661</v>
      </c>
      <c r="M130" s="40">
        <v>1632</v>
      </c>
      <c r="N130" s="40">
        <v>1572</v>
      </c>
      <c r="O130" s="40">
        <v>1567</v>
      </c>
      <c r="P130" s="40">
        <f t="shared" si="41"/>
        <v>1590.3333333333333</v>
      </c>
      <c r="Q130" s="28">
        <f t="shared" si="42"/>
        <v>6.7112066666666665</v>
      </c>
      <c r="R130" s="50">
        <f t="shared" si="43"/>
        <v>5.5926722222222223</v>
      </c>
      <c r="S130" s="50">
        <f t="shared" si="44"/>
        <v>0.53689653333333331</v>
      </c>
      <c r="T130" s="50">
        <f t="shared" si="45"/>
        <v>6.7112066666666664E-2</v>
      </c>
      <c r="U130" s="50">
        <f t="shared" si="46"/>
        <v>0.51452584444444438</v>
      </c>
      <c r="V130" s="28"/>
      <c r="W130" s="28"/>
      <c r="X130" s="28"/>
      <c r="Y130" s="28"/>
    </row>
    <row r="131" spans="1:25" x14ac:dyDescent="0.25">
      <c r="A131" s="25" t="s">
        <v>342</v>
      </c>
      <c r="B131" s="27" t="s">
        <v>334</v>
      </c>
      <c r="C131" s="27">
        <v>31</v>
      </c>
      <c r="D131" s="26">
        <v>199</v>
      </c>
      <c r="E131" s="26">
        <v>31</v>
      </c>
      <c r="F131" s="26">
        <v>0</v>
      </c>
      <c r="G131" s="26">
        <v>70</v>
      </c>
      <c r="H131" s="25">
        <f t="shared" si="36"/>
        <v>300</v>
      </c>
      <c r="I131" s="28">
        <f t="shared" si="37"/>
        <v>66.333333333333329</v>
      </c>
      <c r="J131" s="28">
        <f t="shared" si="38"/>
        <v>10.333333333333334</v>
      </c>
      <c r="K131" s="28">
        <f t="shared" si="39"/>
        <v>0</v>
      </c>
      <c r="L131" s="28">
        <f t="shared" si="40"/>
        <v>23.333333333333332</v>
      </c>
      <c r="M131" s="40">
        <v>2066</v>
      </c>
      <c r="N131" s="40">
        <v>2077</v>
      </c>
      <c r="O131" s="40">
        <v>2131</v>
      </c>
      <c r="P131" s="40">
        <f t="shared" si="41"/>
        <v>2091.3333333333335</v>
      </c>
      <c r="Q131" s="28">
        <f t="shared" si="42"/>
        <v>8.825426666666667</v>
      </c>
      <c r="R131" s="50">
        <f t="shared" si="43"/>
        <v>5.8541996888888885</v>
      </c>
      <c r="S131" s="50">
        <f t="shared" si="44"/>
        <v>0.91196075555555567</v>
      </c>
      <c r="T131" s="50">
        <f t="shared" si="45"/>
        <v>0</v>
      </c>
      <c r="U131" s="50">
        <f t="shared" si="46"/>
        <v>2.059266222222222</v>
      </c>
      <c r="V131" s="28"/>
      <c r="W131" s="28"/>
      <c r="X131" s="28"/>
      <c r="Y131" s="28"/>
    </row>
    <row r="132" spans="1:25" x14ac:dyDescent="0.25">
      <c r="A132" s="25" t="s">
        <v>342</v>
      </c>
      <c r="B132" s="27" t="s">
        <v>334</v>
      </c>
      <c r="C132" s="27">
        <v>32</v>
      </c>
      <c r="D132" s="26">
        <v>284</v>
      </c>
      <c r="E132" s="26">
        <v>7</v>
      </c>
      <c r="F132" s="26">
        <v>1</v>
      </c>
      <c r="G132" s="26">
        <v>8</v>
      </c>
      <c r="H132" s="25">
        <f t="shared" si="36"/>
        <v>300</v>
      </c>
      <c r="I132" s="28">
        <f t="shared" si="37"/>
        <v>94.666666666666671</v>
      </c>
      <c r="J132" s="28">
        <f t="shared" si="38"/>
        <v>2.3333333333333335</v>
      </c>
      <c r="K132" s="28">
        <f t="shared" si="39"/>
        <v>0.33333333333333337</v>
      </c>
      <c r="L132" s="28">
        <f t="shared" si="40"/>
        <v>2.666666666666667</v>
      </c>
      <c r="M132" s="40">
        <v>1634</v>
      </c>
      <c r="N132" s="40">
        <v>1601</v>
      </c>
      <c r="O132" s="40">
        <v>1612</v>
      </c>
      <c r="P132" s="40">
        <f t="shared" si="41"/>
        <v>1615.6666666666667</v>
      </c>
      <c r="Q132" s="28">
        <f t="shared" si="42"/>
        <v>6.8181133333333346</v>
      </c>
      <c r="R132" s="50">
        <f t="shared" si="43"/>
        <v>6.4544806222222233</v>
      </c>
      <c r="S132" s="50">
        <f t="shared" si="44"/>
        <v>0.15908931111111116</v>
      </c>
      <c r="T132" s="50">
        <f t="shared" si="45"/>
        <v>2.2727044444444452E-2</v>
      </c>
      <c r="U132" s="50">
        <f t="shared" si="46"/>
        <v>0.18181635555555561</v>
      </c>
      <c r="V132" s="28"/>
      <c r="W132" s="28"/>
      <c r="X132" s="28"/>
      <c r="Y132" s="28"/>
    </row>
    <row r="133" spans="1:25" x14ac:dyDescent="0.25">
      <c r="A133" s="25" t="s">
        <v>342</v>
      </c>
      <c r="B133" s="27" t="s">
        <v>335</v>
      </c>
      <c r="C133" s="27">
        <v>33</v>
      </c>
      <c r="D133" s="26">
        <v>224</v>
      </c>
      <c r="E133" s="26">
        <v>71</v>
      </c>
      <c r="F133" s="26">
        <v>2</v>
      </c>
      <c r="G133" s="26">
        <v>3</v>
      </c>
      <c r="H133" s="25">
        <f t="shared" si="36"/>
        <v>300</v>
      </c>
      <c r="I133" s="28">
        <f t="shared" si="37"/>
        <v>74.666666666666671</v>
      </c>
      <c r="J133" s="28">
        <f t="shared" si="38"/>
        <v>23.666666666666668</v>
      </c>
      <c r="K133" s="28">
        <f t="shared" si="39"/>
        <v>0.66666666666666674</v>
      </c>
      <c r="L133" s="28">
        <f t="shared" si="40"/>
        <v>1</v>
      </c>
      <c r="M133" s="40">
        <v>3193</v>
      </c>
      <c r="N133" s="40">
        <v>3203</v>
      </c>
      <c r="O133" s="40">
        <v>3382</v>
      </c>
      <c r="P133" s="40">
        <f t="shared" si="41"/>
        <v>3259.3333333333335</v>
      </c>
      <c r="Q133" s="28">
        <f t="shared" si="42"/>
        <v>13.754386666666667</v>
      </c>
      <c r="R133" s="50">
        <f t="shared" si="43"/>
        <v>10.269942044444445</v>
      </c>
      <c r="S133" s="50">
        <f t="shared" si="44"/>
        <v>3.255204844444445</v>
      </c>
      <c r="T133" s="50">
        <f t="shared" si="45"/>
        <v>9.1695911111111125E-2</v>
      </c>
      <c r="U133" s="50">
        <f t="shared" si="46"/>
        <v>0.13754386666666668</v>
      </c>
      <c r="V133" s="28"/>
      <c r="W133" s="28"/>
      <c r="X133" s="28"/>
      <c r="Y133" s="28"/>
    </row>
    <row r="134" spans="1:25" x14ac:dyDescent="0.25">
      <c r="A134" s="25" t="s">
        <v>342</v>
      </c>
      <c r="B134" s="27" t="s">
        <v>335</v>
      </c>
      <c r="C134" s="27">
        <v>34</v>
      </c>
      <c r="D134" s="26">
        <v>273</v>
      </c>
      <c r="E134" s="26">
        <v>25</v>
      </c>
      <c r="F134" s="26">
        <v>1</v>
      </c>
      <c r="G134" s="26">
        <v>1</v>
      </c>
      <c r="H134" s="25">
        <f t="shared" si="36"/>
        <v>300</v>
      </c>
      <c r="I134" s="28">
        <f t="shared" si="37"/>
        <v>91</v>
      </c>
      <c r="J134" s="28">
        <f t="shared" si="38"/>
        <v>8.3333333333333321</v>
      </c>
      <c r="K134" s="28">
        <f t="shared" si="39"/>
        <v>0.33333333333333337</v>
      </c>
      <c r="L134" s="28">
        <f t="shared" si="40"/>
        <v>0.33333333333333337</v>
      </c>
      <c r="M134" s="40">
        <v>1151</v>
      </c>
      <c r="N134" s="40">
        <v>1080</v>
      </c>
      <c r="O134" s="40">
        <v>1109</v>
      </c>
      <c r="P134" s="40">
        <f t="shared" si="41"/>
        <v>1113.3333333333333</v>
      </c>
      <c r="Q134" s="28">
        <f t="shared" si="42"/>
        <v>4.6982666666666661</v>
      </c>
      <c r="R134" s="50">
        <f t="shared" si="43"/>
        <v>4.2754226666666657</v>
      </c>
      <c r="S134" s="50">
        <f t="shared" si="44"/>
        <v>0.39152222222222216</v>
      </c>
      <c r="T134" s="50">
        <f t="shared" si="45"/>
        <v>1.5660888888888887E-2</v>
      </c>
      <c r="U134" s="50">
        <f t="shared" si="46"/>
        <v>1.5660888888888887E-2</v>
      </c>
      <c r="V134" s="28"/>
      <c r="W134" s="28"/>
      <c r="X134" s="28"/>
      <c r="Y134" s="28"/>
    </row>
    <row r="135" spans="1:25" x14ac:dyDescent="0.25">
      <c r="A135" s="25" t="s">
        <v>342</v>
      </c>
      <c r="B135" s="27" t="s">
        <v>335</v>
      </c>
      <c r="C135" s="27">
        <v>35</v>
      </c>
      <c r="D135" s="26">
        <v>284</v>
      </c>
      <c r="E135" s="26">
        <v>16</v>
      </c>
      <c r="F135" s="26">
        <v>0</v>
      </c>
      <c r="G135" s="26">
        <v>0</v>
      </c>
      <c r="H135" s="25">
        <f t="shared" si="36"/>
        <v>300</v>
      </c>
      <c r="I135" s="28">
        <f t="shared" si="37"/>
        <v>94.666666666666671</v>
      </c>
      <c r="J135" s="28">
        <f t="shared" si="38"/>
        <v>5.3333333333333339</v>
      </c>
      <c r="K135" s="28">
        <f t="shared" si="39"/>
        <v>0</v>
      </c>
      <c r="L135" s="28">
        <f t="shared" si="40"/>
        <v>0</v>
      </c>
      <c r="M135" s="40">
        <v>2706</v>
      </c>
      <c r="N135" s="40">
        <v>2529</v>
      </c>
      <c r="O135" s="40">
        <v>2638</v>
      </c>
      <c r="P135" s="40">
        <f t="shared" si="41"/>
        <v>2624.3333333333335</v>
      </c>
      <c r="Q135" s="28">
        <f t="shared" si="42"/>
        <v>11.074686666666668</v>
      </c>
      <c r="R135" s="50">
        <f t="shared" si="43"/>
        <v>10.484036711111115</v>
      </c>
      <c r="S135" s="50">
        <f t="shared" si="44"/>
        <v>0.59064995555555566</v>
      </c>
      <c r="T135" s="50">
        <f t="shared" si="45"/>
        <v>0</v>
      </c>
      <c r="U135" s="50">
        <f t="shared" si="46"/>
        <v>0</v>
      </c>
      <c r="V135" s="28"/>
      <c r="W135" s="28"/>
      <c r="X135" s="28"/>
      <c r="Y135" s="28"/>
    </row>
    <row r="136" spans="1:25" x14ac:dyDescent="0.25">
      <c r="A136" s="25" t="s">
        <v>342</v>
      </c>
      <c r="B136" s="27" t="s">
        <v>335</v>
      </c>
      <c r="C136" s="27">
        <v>36</v>
      </c>
      <c r="D136" s="26">
        <v>283</v>
      </c>
      <c r="E136" s="26">
        <v>17</v>
      </c>
      <c r="F136" s="26">
        <v>0</v>
      </c>
      <c r="G136" s="26">
        <v>0</v>
      </c>
      <c r="H136" s="25">
        <f t="shared" si="36"/>
        <v>300</v>
      </c>
      <c r="I136" s="28">
        <f t="shared" si="37"/>
        <v>94.333333333333343</v>
      </c>
      <c r="J136" s="28">
        <f t="shared" si="38"/>
        <v>5.6666666666666661</v>
      </c>
      <c r="K136" s="28">
        <f t="shared" si="39"/>
        <v>0</v>
      </c>
      <c r="L136" s="28">
        <f t="shared" si="40"/>
        <v>0</v>
      </c>
      <c r="M136" s="40">
        <v>2226</v>
      </c>
      <c r="N136" s="40">
        <v>2329</v>
      </c>
      <c r="O136" s="40">
        <v>2240</v>
      </c>
      <c r="P136" s="40">
        <f t="shared" si="41"/>
        <v>2265</v>
      </c>
      <c r="Q136" s="28">
        <f t="shared" si="42"/>
        <v>9.5582999999999991</v>
      </c>
      <c r="R136" s="50">
        <f t="shared" si="43"/>
        <v>9.0166629999999994</v>
      </c>
      <c r="S136" s="50">
        <f t="shared" si="44"/>
        <v>0.54163699999999992</v>
      </c>
      <c r="T136" s="50">
        <f t="shared" si="45"/>
        <v>0</v>
      </c>
      <c r="U136" s="50">
        <f t="shared" si="46"/>
        <v>0</v>
      </c>
      <c r="V136" s="28"/>
      <c r="W136" s="28"/>
      <c r="X136" s="28"/>
      <c r="Y136" s="28"/>
    </row>
    <row r="137" spans="1:25" x14ac:dyDescent="0.25">
      <c r="A137" s="25" t="s">
        <v>342</v>
      </c>
      <c r="B137" s="27" t="s">
        <v>335</v>
      </c>
      <c r="C137" s="27">
        <v>37</v>
      </c>
      <c r="D137" s="26">
        <v>289</v>
      </c>
      <c r="E137" s="26">
        <v>11</v>
      </c>
      <c r="F137" s="26">
        <v>0</v>
      </c>
      <c r="G137" s="26">
        <v>0</v>
      </c>
      <c r="H137" s="26">
        <f t="shared" si="36"/>
        <v>300</v>
      </c>
      <c r="I137" s="37">
        <f t="shared" si="37"/>
        <v>96.333333333333343</v>
      </c>
      <c r="J137" s="37">
        <f t="shared" si="38"/>
        <v>3.6666666666666665</v>
      </c>
      <c r="K137" s="37">
        <f t="shared" si="39"/>
        <v>0</v>
      </c>
      <c r="L137" s="37">
        <f t="shared" si="40"/>
        <v>0</v>
      </c>
      <c r="M137" s="31">
        <v>3509</v>
      </c>
      <c r="N137" s="31">
        <v>3324</v>
      </c>
      <c r="O137" s="31">
        <v>3625</v>
      </c>
      <c r="P137" s="31">
        <f t="shared" si="41"/>
        <v>3486</v>
      </c>
      <c r="Q137" s="37">
        <f t="shared" si="42"/>
        <v>14.710920000000002</v>
      </c>
      <c r="R137" s="50">
        <f t="shared" si="43"/>
        <v>14.171519600000003</v>
      </c>
      <c r="S137" s="50">
        <f t="shared" si="44"/>
        <v>0.5394004</v>
      </c>
      <c r="T137" s="50">
        <f t="shared" si="45"/>
        <v>0</v>
      </c>
      <c r="U137" s="50">
        <f t="shared" si="46"/>
        <v>0</v>
      </c>
      <c r="V137" s="28"/>
      <c r="W137" s="28"/>
      <c r="X137" s="28"/>
      <c r="Y137" s="28"/>
    </row>
    <row r="138" spans="1:25" x14ac:dyDescent="0.25">
      <c r="A138" s="25" t="s">
        <v>342</v>
      </c>
      <c r="B138" s="27" t="s">
        <v>335</v>
      </c>
      <c r="C138" s="27">
        <v>38</v>
      </c>
      <c r="D138" s="26">
        <v>252</v>
      </c>
      <c r="E138" s="26">
        <v>48</v>
      </c>
      <c r="F138" s="26">
        <v>0</v>
      </c>
      <c r="G138" s="26">
        <v>0</v>
      </c>
      <c r="H138" s="25">
        <f t="shared" si="36"/>
        <v>300</v>
      </c>
      <c r="I138" s="28">
        <f t="shared" si="37"/>
        <v>84</v>
      </c>
      <c r="J138" s="28">
        <f t="shared" si="38"/>
        <v>16</v>
      </c>
      <c r="K138" s="28">
        <f t="shared" si="39"/>
        <v>0</v>
      </c>
      <c r="L138" s="28">
        <f t="shared" si="40"/>
        <v>0</v>
      </c>
      <c r="M138" s="40">
        <v>2478</v>
      </c>
      <c r="N138" s="40">
        <v>2458</v>
      </c>
      <c r="O138" s="40">
        <v>2617</v>
      </c>
      <c r="P138" s="40">
        <f t="shared" si="41"/>
        <v>2517.6666666666665</v>
      </c>
      <c r="Q138" s="28">
        <f t="shared" si="42"/>
        <v>10.624553333333335</v>
      </c>
      <c r="R138" s="50">
        <f t="shared" si="43"/>
        <v>8.9246248000000019</v>
      </c>
      <c r="S138" s="50">
        <f t="shared" si="44"/>
        <v>1.6999285333333336</v>
      </c>
      <c r="T138" s="50">
        <f t="shared" si="45"/>
        <v>0</v>
      </c>
      <c r="U138" s="50">
        <f t="shared" si="46"/>
        <v>0</v>
      </c>
      <c r="V138" s="28"/>
      <c r="W138" s="28"/>
      <c r="X138" s="28"/>
      <c r="Y138" s="28"/>
    </row>
    <row r="139" spans="1:25" x14ac:dyDescent="0.25">
      <c r="A139" s="25" t="s">
        <v>342</v>
      </c>
      <c r="B139" s="27" t="s">
        <v>335</v>
      </c>
      <c r="C139" s="27">
        <v>39</v>
      </c>
      <c r="D139" s="26">
        <v>297</v>
      </c>
      <c r="E139" s="26">
        <v>3</v>
      </c>
      <c r="F139" s="26">
        <v>0</v>
      </c>
      <c r="G139" s="26">
        <v>0</v>
      </c>
      <c r="H139" s="25">
        <f t="shared" si="36"/>
        <v>300</v>
      </c>
      <c r="I139" s="28">
        <f t="shared" si="37"/>
        <v>99</v>
      </c>
      <c r="J139" s="28">
        <f t="shared" si="38"/>
        <v>1</v>
      </c>
      <c r="K139" s="28">
        <f t="shared" si="39"/>
        <v>0</v>
      </c>
      <c r="L139" s="28">
        <f t="shared" si="40"/>
        <v>0</v>
      </c>
      <c r="M139" s="40">
        <v>3099</v>
      </c>
      <c r="N139" s="40">
        <v>3114</v>
      </c>
      <c r="O139" s="40">
        <v>3229</v>
      </c>
      <c r="P139" s="40">
        <f t="shared" si="41"/>
        <v>3147.3333333333335</v>
      </c>
      <c r="Q139" s="28">
        <f t="shared" si="42"/>
        <v>13.281746666666667</v>
      </c>
      <c r="R139" s="50">
        <f t="shared" si="43"/>
        <v>13.1489292</v>
      </c>
      <c r="S139" s="50">
        <f t="shared" si="44"/>
        <v>0.13281746666666666</v>
      </c>
      <c r="T139" s="50">
        <f t="shared" si="45"/>
        <v>0</v>
      </c>
      <c r="U139" s="50">
        <f t="shared" si="46"/>
        <v>0</v>
      </c>
      <c r="V139" s="28"/>
      <c r="W139" s="28"/>
      <c r="X139" s="28"/>
      <c r="Y139" s="28"/>
    </row>
    <row r="140" spans="1:25" x14ac:dyDescent="0.25">
      <c r="A140" s="25" t="s">
        <v>342</v>
      </c>
      <c r="B140" s="27" t="s">
        <v>335</v>
      </c>
      <c r="C140" s="27">
        <v>40</v>
      </c>
      <c r="D140" s="25">
        <v>278</v>
      </c>
      <c r="E140" s="25">
        <v>22</v>
      </c>
      <c r="F140" s="26">
        <v>0</v>
      </c>
      <c r="G140" s="26">
        <v>0</v>
      </c>
      <c r="H140" s="25">
        <f t="shared" si="36"/>
        <v>300</v>
      </c>
      <c r="I140" s="28">
        <f t="shared" si="37"/>
        <v>92.666666666666657</v>
      </c>
      <c r="J140" s="28">
        <f t="shared" si="38"/>
        <v>7.333333333333333</v>
      </c>
      <c r="K140" s="28">
        <f t="shared" si="39"/>
        <v>0</v>
      </c>
      <c r="L140" s="28">
        <f t="shared" si="40"/>
        <v>0</v>
      </c>
      <c r="M140" s="40">
        <v>2682</v>
      </c>
      <c r="N140" s="40">
        <v>2794</v>
      </c>
      <c r="O140" s="40">
        <v>2589</v>
      </c>
      <c r="P140" s="40">
        <f t="shared" si="41"/>
        <v>2688.3333333333335</v>
      </c>
      <c r="Q140" s="28">
        <f t="shared" si="42"/>
        <v>11.344766666666668</v>
      </c>
      <c r="R140" s="50">
        <f t="shared" si="43"/>
        <v>10.512817111111112</v>
      </c>
      <c r="S140" s="50">
        <f t="shared" si="44"/>
        <v>0.83194955555555561</v>
      </c>
      <c r="T140" s="50">
        <f t="shared" si="45"/>
        <v>0</v>
      </c>
      <c r="U140" s="50">
        <f t="shared" si="46"/>
        <v>0</v>
      </c>
      <c r="V140" s="28"/>
      <c r="W140" s="28"/>
      <c r="X140" s="28"/>
      <c r="Y140" s="28"/>
    </row>
    <row r="141" spans="1:25" x14ac:dyDescent="0.25">
      <c r="A141" s="25" t="s">
        <v>342</v>
      </c>
      <c r="B141" s="27" t="s">
        <v>336</v>
      </c>
      <c r="C141" s="27">
        <v>41</v>
      </c>
      <c r="D141" s="26">
        <v>253</v>
      </c>
      <c r="E141" s="26">
        <v>15</v>
      </c>
      <c r="F141" s="26">
        <v>0</v>
      </c>
      <c r="G141" s="26">
        <v>32</v>
      </c>
      <c r="H141" s="25">
        <f t="shared" si="36"/>
        <v>300</v>
      </c>
      <c r="I141" s="28">
        <f t="shared" si="37"/>
        <v>84.333333333333343</v>
      </c>
      <c r="J141" s="28">
        <f t="shared" si="38"/>
        <v>5</v>
      </c>
      <c r="K141" s="28">
        <f t="shared" si="39"/>
        <v>0</v>
      </c>
      <c r="L141" s="28">
        <f t="shared" si="40"/>
        <v>10.666666666666668</v>
      </c>
      <c r="M141" s="40">
        <v>3335</v>
      </c>
      <c r="N141" s="40">
        <v>4069</v>
      </c>
      <c r="O141" s="40">
        <v>3862</v>
      </c>
      <c r="P141" s="40">
        <f t="shared" si="41"/>
        <v>3755.3333333333335</v>
      </c>
      <c r="Q141" s="28">
        <f t="shared" si="42"/>
        <v>15.847506666666668</v>
      </c>
      <c r="R141" s="50">
        <f t="shared" si="43"/>
        <v>13.364730622222226</v>
      </c>
      <c r="S141" s="50">
        <f t="shared" si="44"/>
        <v>0.79237533333333343</v>
      </c>
      <c r="T141" s="50">
        <f t="shared" si="45"/>
        <v>0</v>
      </c>
      <c r="U141" s="50">
        <f>Q141*L141/100</f>
        <v>1.6904007111111112</v>
      </c>
      <c r="V141" s="28"/>
      <c r="W141" s="28"/>
      <c r="X141" s="28"/>
      <c r="Y141" s="28"/>
    </row>
    <row r="142" spans="1:25" x14ac:dyDescent="0.25">
      <c r="A142" s="25" t="s">
        <v>342</v>
      </c>
      <c r="B142" s="27" t="s">
        <v>336</v>
      </c>
      <c r="C142" s="27">
        <v>42</v>
      </c>
      <c r="D142" s="26">
        <v>280</v>
      </c>
      <c r="E142" s="26">
        <v>13</v>
      </c>
      <c r="F142" s="26">
        <v>0</v>
      </c>
      <c r="G142" s="26">
        <v>7</v>
      </c>
      <c r="H142" s="25">
        <f t="shared" si="36"/>
        <v>300</v>
      </c>
      <c r="I142" s="28">
        <f t="shared" si="37"/>
        <v>93.333333333333329</v>
      </c>
      <c r="J142" s="28">
        <f t="shared" si="38"/>
        <v>4.3333333333333339</v>
      </c>
      <c r="K142" s="28">
        <f t="shared" si="39"/>
        <v>0</v>
      </c>
      <c r="L142" s="28">
        <f t="shared" si="40"/>
        <v>2.3333333333333335</v>
      </c>
      <c r="M142" s="40">
        <v>3333</v>
      </c>
      <c r="N142" s="40">
        <v>3504</v>
      </c>
      <c r="O142" s="40">
        <v>3416</v>
      </c>
      <c r="P142" s="40">
        <f t="shared" si="41"/>
        <v>3417.6666666666665</v>
      </c>
      <c r="Q142" s="28">
        <f t="shared" si="42"/>
        <v>14.422553333333333</v>
      </c>
      <c r="R142" s="50">
        <f t="shared" si="43"/>
        <v>13.461049777777777</v>
      </c>
      <c r="S142" s="50">
        <f t="shared" si="44"/>
        <v>0.62497731111111121</v>
      </c>
      <c r="T142" s="50">
        <f t="shared" si="45"/>
        <v>0</v>
      </c>
      <c r="U142" s="50">
        <f t="shared" si="46"/>
        <v>0.33652624444444451</v>
      </c>
      <c r="V142" s="28"/>
      <c r="W142" s="28"/>
      <c r="X142" s="28"/>
      <c r="Y142" s="28"/>
    </row>
    <row r="143" spans="1:25" x14ac:dyDescent="0.25">
      <c r="A143" s="25" t="s">
        <v>342</v>
      </c>
      <c r="B143" s="27" t="s">
        <v>336</v>
      </c>
      <c r="C143" s="27">
        <v>43</v>
      </c>
      <c r="D143" s="26">
        <v>256</v>
      </c>
      <c r="E143" s="26">
        <v>10</v>
      </c>
      <c r="F143" s="26">
        <v>2</v>
      </c>
      <c r="G143" s="26">
        <v>32</v>
      </c>
      <c r="H143" s="25">
        <f t="shared" si="36"/>
        <v>300</v>
      </c>
      <c r="I143" s="28">
        <f t="shared" si="37"/>
        <v>85.333333333333343</v>
      </c>
      <c r="J143" s="28">
        <f t="shared" si="38"/>
        <v>3.3333333333333335</v>
      </c>
      <c r="K143" s="28">
        <f t="shared" si="39"/>
        <v>0.66666666666666674</v>
      </c>
      <c r="L143" s="28">
        <f t="shared" si="40"/>
        <v>10.666666666666668</v>
      </c>
      <c r="M143" s="40">
        <v>5222</v>
      </c>
      <c r="N143" s="40">
        <v>5240</v>
      </c>
      <c r="O143" s="40">
        <v>5385</v>
      </c>
      <c r="P143" s="40">
        <f t="shared" si="41"/>
        <v>5282.333333333333</v>
      </c>
      <c r="Q143" s="28">
        <f t="shared" si="42"/>
        <v>22.291446666666669</v>
      </c>
      <c r="R143" s="50">
        <f t="shared" si="43"/>
        <v>19.022034488888895</v>
      </c>
      <c r="S143" s="50">
        <f t="shared" si="44"/>
        <v>0.74304822222222233</v>
      </c>
      <c r="T143" s="50">
        <f t="shared" si="45"/>
        <v>0.14860964444444449</v>
      </c>
      <c r="U143" s="50">
        <f t="shared" si="46"/>
        <v>2.3777543111111119</v>
      </c>
      <c r="V143" s="28"/>
      <c r="W143" s="28"/>
      <c r="X143" s="28"/>
      <c r="Y143" s="28"/>
    </row>
    <row r="144" spans="1:25" x14ac:dyDescent="0.25">
      <c r="A144" s="25" t="s">
        <v>342</v>
      </c>
      <c r="B144" s="27" t="s">
        <v>336</v>
      </c>
      <c r="C144" s="27">
        <v>44</v>
      </c>
      <c r="D144" s="26">
        <v>255</v>
      </c>
      <c r="E144" s="26">
        <v>20</v>
      </c>
      <c r="F144" s="26">
        <v>1</v>
      </c>
      <c r="G144" s="26">
        <v>24</v>
      </c>
      <c r="H144" s="25">
        <f t="shared" si="36"/>
        <v>300</v>
      </c>
      <c r="I144" s="28">
        <f t="shared" si="37"/>
        <v>85</v>
      </c>
      <c r="J144" s="28">
        <f t="shared" si="38"/>
        <v>6.666666666666667</v>
      </c>
      <c r="K144" s="28">
        <f t="shared" si="39"/>
        <v>0.33333333333333337</v>
      </c>
      <c r="L144" s="28">
        <f t="shared" si="40"/>
        <v>8</v>
      </c>
      <c r="M144" s="40">
        <v>2666</v>
      </c>
      <c r="N144" s="40">
        <v>2650</v>
      </c>
      <c r="O144" s="40">
        <v>2741</v>
      </c>
      <c r="P144" s="40">
        <f t="shared" si="41"/>
        <v>2685.6666666666665</v>
      </c>
      <c r="Q144" s="28">
        <f t="shared" si="42"/>
        <v>11.333513333333332</v>
      </c>
      <c r="R144" s="50">
        <f t="shared" si="43"/>
        <v>9.633486333333332</v>
      </c>
      <c r="S144" s="50">
        <f t="shared" si="44"/>
        <v>0.75556755555555555</v>
      </c>
      <c r="T144" s="50">
        <f t="shared" si="45"/>
        <v>3.7778377777777782E-2</v>
      </c>
      <c r="U144" s="50">
        <f t="shared" si="46"/>
        <v>0.90668106666666659</v>
      </c>
      <c r="V144" s="28"/>
      <c r="W144" s="28"/>
      <c r="X144" s="28"/>
      <c r="Y144" s="28"/>
    </row>
    <row r="145" spans="1:25" x14ac:dyDescent="0.25">
      <c r="A145" s="25" t="s">
        <v>342</v>
      </c>
      <c r="B145" s="27" t="s">
        <v>336</v>
      </c>
      <c r="C145" s="27">
        <v>45</v>
      </c>
      <c r="D145" s="26">
        <v>227</v>
      </c>
      <c r="E145" s="26">
        <v>14</v>
      </c>
      <c r="F145" s="26">
        <v>0</v>
      </c>
      <c r="G145" s="26">
        <v>59</v>
      </c>
      <c r="H145" s="25">
        <f t="shared" si="36"/>
        <v>300</v>
      </c>
      <c r="I145" s="28">
        <f t="shared" si="37"/>
        <v>75.666666666666671</v>
      </c>
      <c r="J145" s="28">
        <f t="shared" si="38"/>
        <v>4.666666666666667</v>
      </c>
      <c r="K145" s="28">
        <f t="shared" si="39"/>
        <v>0</v>
      </c>
      <c r="L145" s="28">
        <f t="shared" si="40"/>
        <v>19.666666666666664</v>
      </c>
      <c r="M145" s="40">
        <v>3365</v>
      </c>
      <c r="N145" s="40">
        <v>3376</v>
      </c>
      <c r="O145" s="40">
        <v>3381</v>
      </c>
      <c r="P145" s="40">
        <f t="shared" si="41"/>
        <v>3374</v>
      </c>
      <c r="Q145" s="28">
        <f t="shared" si="42"/>
        <v>14.238280000000001</v>
      </c>
      <c r="R145" s="50">
        <f t="shared" si="43"/>
        <v>10.773631866666669</v>
      </c>
      <c r="S145" s="50">
        <f t="shared" si="44"/>
        <v>0.66445306666666681</v>
      </c>
      <c r="T145" s="50">
        <f t="shared" si="45"/>
        <v>0</v>
      </c>
      <c r="U145" s="50">
        <f t="shared" si="46"/>
        <v>2.8001950666666664</v>
      </c>
      <c r="V145" s="28"/>
      <c r="W145" s="28"/>
      <c r="X145" s="28"/>
      <c r="Y145" s="28"/>
    </row>
    <row r="146" spans="1:25" x14ac:dyDescent="0.25">
      <c r="A146" s="25" t="s">
        <v>342</v>
      </c>
      <c r="B146" s="27" t="s">
        <v>336</v>
      </c>
      <c r="C146" s="27">
        <v>46</v>
      </c>
      <c r="D146" s="26">
        <v>244</v>
      </c>
      <c r="E146" s="26">
        <v>23</v>
      </c>
      <c r="F146" s="26">
        <v>1</v>
      </c>
      <c r="G146" s="26">
        <v>32</v>
      </c>
      <c r="H146" s="25">
        <f t="shared" si="36"/>
        <v>300</v>
      </c>
      <c r="I146" s="28">
        <f t="shared" si="37"/>
        <v>81.333333333333329</v>
      </c>
      <c r="J146" s="28">
        <f t="shared" si="38"/>
        <v>7.6666666666666661</v>
      </c>
      <c r="K146" s="28">
        <f t="shared" si="39"/>
        <v>0.33333333333333337</v>
      </c>
      <c r="L146" s="28">
        <f t="shared" si="40"/>
        <v>10.666666666666668</v>
      </c>
      <c r="M146" s="40">
        <v>4367</v>
      </c>
      <c r="N146" s="40">
        <v>4422</v>
      </c>
      <c r="O146" s="40">
        <v>4436</v>
      </c>
      <c r="P146" s="40">
        <f t="shared" si="41"/>
        <v>4408.333333333333</v>
      </c>
      <c r="Q146" s="28">
        <f t="shared" si="42"/>
        <v>18.603166666666667</v>
      </c>
      <c r="R146" s="50">
        <f t="shared" si="43"/>
        <v>15.130575555555554</v>
      </c>
      <c r="S146" s="50">
        <f t="shared" si="44"/>
        <v>1.4262427777777775</v>
      </c>
      <c r="T146" s="50">
        <f t="shared" si="45"/>
        <v>6.2010555555555562E-2</v>
      </c>
      <c r="U146" s="50">
        <f t="shared" si="46"/>
        <v>1.984337777777778</v>
      </c>
      <c r="V146" s="28"/>
      <c r="W146" s="28"/>
      <c r="X146" s="28"/>
      <c r="Y146" s="28"/>
    </row>
    <row r="147" spans="1:25" x14ac:dyDescent="0.25">
      <c r="A147" s="25" t="s">
        <v>342</v>
      </c>
      <c r="B147" s="27" t="s">
        <v>336</v>
      </c>
      <c r="C147" s="27">
        <v>47</v>
      </c>
      <c r="D147" s="26">
        <v>255</v>
      </c>
      <c r="E147" s="26">
        <v>11</v>
      </c>
      <c r="F147" s="26">
        <v>0</v>
      </c>
      <c r="G147" s="26">
        <v>34</v>
      </c>
      <c r="H147" s="25">
        <f t="shared" si="36"/>
        <v>300</v>
      </c>
      <c r="I147" s="28">
        <f t="shared" si="37"/>
        <v>85</v>
      </c>
      <c r="J147" s="28">
        <f t="shared" si="38"/>
        <v>3.6666666666666665</v>
      </c>
      <c r="K147" s="28">
        <f t="shared" si="39"/>
        <v>0</v>
      </c>
      <c r="L147" s="28">
        <f t="shared" si="40"/>
        <v>11.333333333333332</v>
      </c>
      <c r="M147" s="40">
        <v>2795</v>
      </c>
      <c r="N147" s="40">
        <v>2896</v>
      </c>
      <c r="O147" s="40">
        <v>2882</v>
      </c>
      <c r="P147" s="40">
        <f t="shared" si="41"/>
        <v>2857.6666666666665</v>
      </c>
      <c r="Q147" s="28">
        <f t="shared" si="42"/>
        <v>12.059353333333334</v>
      </c>
      <c r="R147" s="50">
        <f t="shared" si="43"/>
        <v>10.250450333333333</v>
      </c>
      <c r="S147" s="50">
        <f t="shared" si="44"/>
        <v>0.44217628888888888</v>
      </c>
      <c r="T147" s="50">
        <f t="shared" si="45"/>
        <v>0</v>
      </c>
      <c r="U147" s="50">
        <f t="shared" si="46"/>
        <v>1.366726711111111</v>
      </c>
    </row>
    <row r="148" spans="1:25" x14ac:dyDescent="0.25">
      <c r="A148" s="25" t="s">
        <v>342</v>
      </c>
      <c r="B148" s="27" t="s">
        <v>336</v>
      </c>
      <c r="C148" s="27">
        <v>48</v>
      </c>
      <c r="D148" s="25">
        <v>250</v>
      </c>
      <c r="E148" s="25">
        <v>8</v>
      </c>
      <c r="F148" s="26">
        <v>0</v>
      </c>
      <c r="G148" s="25">
        <v>42</v>
      </c>
      <c r="H148" s="25">
        <f t="shared" si="36"/>
        <v>300</v>
      </c>
      <c r="I148" s="28">
        <f t="shared" si="37"/>
        <v>83.333333333333343</v>
      </c>
      <c r="J148" s="28">
        <f t="shared" si="38"/>
        <v>2.666666666666667</v>
      </c>
      <c r="K148" s="28">
        <f t="shared" si="39"/>
        <v>0</v>
      </c>
      <c r="L148" s="28">
        <f t="shared" si="40"/>
        <v>14.000000000000002</v>
      </c>
      <c r="M148" s="40">
        <v>4435</v>
      </c>
      <c r="N148" s="40">
        <v>4372</v>
      </c>
      <c r="O148" s="40">
        <v>4515</v>
      </c>
      <c r="P148" s="40">
        <f t="shared" si="41"/>
        <v>4440.666666666667</v>
      </c>
      <c r="Q148" s="28">
        <f t="shared" si="42"/>
        <v>18.739613333333335</v>
      </c>
      <c r="R148" s="50">
        <f t="shared" si="43"/>
        <v>15.616344444444445</v>
      </c>
      <c r="S148" s="50">
        <f t="shared" si="44"/>
        <v>0.49972302222222231</v>
      </c>
      <c r="T148" s="50">
        <f t="shared" si="45"/>
        <v>0</v>
      </c>
      <c r="U148" s="50">
        <f t="shared" si="46"/>
        <v>2.6235458666666669</v>
      </c>
    </row>
  </sheetData>
  <mergeCells count="4">
    <mergeCell ref="D3:G3"/>
    <mergeCell ref="I3:L3"/>
    <mergeCell ref="M3:P3"/>
    <mergeCell ref="Q3:U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D4220-BB53-46F0-8DEE-93E5356D1600}">
  <dimension ref="A1:AD147"/>
  <sheetViews>
    <sheetView workbookViewId="0">
      <pane xSplit="3" ySplit="3" topLeftCell="D4" activePane="bottomRight" state="frozen"/>
      <selection pane="topRight" activeCell="D1" sqref="D1"/>
      <selection pane="bottomLeft" activeCell="A4" sqref="A4"/>
      <selection pane="bottomRight"/>
    </sheetView>
  </sheetViews>
  <sheetFormatPr defaultRowHeight="15" x14ac:dyDescent="0.25"/>
  <cols>
    <col min="1" max="1" width="10" style="46" customWidth="1"/>
    <col min="2" max="2" width="14.42578125" style="46" bestFit="1" customWidth="1"/>
    <col min="3" max="3" width="8.7109375" style="46" bestFit="1" customWidth="1"/>
    <col min="4" max="5" width="6.5703125" style="51" bestFit="1" customWidth="1"/>
    <col min="6" max="6" width="5.5703125" style="51" bestFit="1" customWidth="1"/>
    <col min="7" max="7" width="7.5703125" style="52" bestFit="1" customWidth="1"/>
    <col min="8" max="26" width="9.140625" style="46"/>
    <col min="27" max="30" width="9.140625" style="26"/>
    <col min="31" max="16384" width="9.140625" style="46"/>
  </cols>
  <sheetData>
    <row r="1" spans="1:8" s="46" customFormat="1" x14ac:dyDescent="0.25">
      <c r="A1" s="58" t="s">
        <v>927</v>
      </c>
      <c r="D1" s="51"/>
      <c r="E1" s="51"/>
      <c r="F1" s="51"/>
      <c r="G1" s="52"/>
    </row>
    <row r="2" spans="1:8" s="46" customFormat="1" x14ac:dyDescent="0.25">
      <c r="B2" s="24"/>
      <c r="C2" s="24"/>
      <c r="D2" s="51" t="s">
        <v>352</v>
      </c>
      <c r="E2" s="51" t="s">
        <v>354</v>
      </c>
      <c r="F2" s="51"/>
      <c r="G2" s="52"/>
      <c r="H2" s="51"/>
    </row>
    <row r="3" spans="1:8" s="46" customFormat="1" x14ac:dyDescent="0.25">
      <c r="A3" s="46" t="s">
        <v>341</v>
      </c>
      <c r="B3" s="46" t="s">
        <v>324</v>
      </c>
      <c r="C3" s="46" t="s">
        <v>325</v>
      </c>
      <c r="D3" s="51" t="s">
        <v>353</v>
      </c>
      <c r="E3" s="51" t="s">
        <v>353</v>
      </c>
      <c r="F3" s="51"/>
      <c r="G3" s="52"/>
      <c r="H3" s="51"/>
    </row>
    <row r="4" spans="1:8" s="46" customFormat="1" x14ac:dyDescent="0.25">
      <c r="A4" s="46" t="s">
        <v>1</v>
      </c>
      <c r="B4" s="56" t="s">
        <v>331</v>
      </c>
      <c r="C4" s="56">
        <v>1</v>
      </c>
      <c r="D4" s="60">
        <v>1.45</v>
      </c>
      <c r="E4" s="60">
        <v>0.24</v>
      </c>
    </row>
    <row r="5" spans="1:8" s="46" customFormat="1" x14ac:dyDescent="0.25">
      <c r="A5" s="46" t="s">
        <v>1</v>
      </c>
      <c r="B5" s="56" t="s">
        <v>331</v>
      </c>
      <c r="C5" s="56">
        <v>2</v>
      </c>
      <c r="D5" s="60">
        <v>1.41</v>
      </c>
      <c r="E5" s="60">
        <v>3.2</v>
      </c>
    </row>
    <row r="6" spans="1:8" s="46" customFormat="1" x14ac:dyDescent="0.25">
      <c r="A6" s="46" t="s">
        <v>1</v>
      </c>
      <c r="B6" s="56" t="s">
        <v>331</v>
      </c>
      <c r="C6" s="56">
        <v>3</v>
      </c>
      <c r="D6" s="60">
        <v>1.36</v>
      </c>
      <c r="E6" s="60">
        <v>3.2</v>
      </c>
    </row>
    <row r="7" spans="1:8" s="46" customFormat="1" x14ac:dyDescent="0.25">
      <c r="A7" s="46" t="s">
        <v>1</v>
      </c>
      <c r="B7" s="56" t="s">
        <v>331</v>
      </c>
      <c r="C7" s="56">
        <v>4</v>
      </c>
      <c r="D7" s="60">
        <v>1.45</v>
      </c>
      <c r="E7" s="60">
        <v>3.2</v>
      </c>
    </row>
    <row r="8" spans="1:8" s="46" customFormat="1" x14ac:dyDescent="0.25">
      <c r="A8" s="46" t="s">
        <v>1</v>
      </c>
      <c r="B8" s="56" t="s">
        <v>331</v>
      </c>
      <c r="C8" s="56">
        <v>9</v>
      </c>
      <c r="D8" s="60">
        <v>1.39</v>
      </c>
      <c r="E8" s="60">
        <v>3.2</v>
      </c>
    </row>
    <row r="9" spans="1:8" s="46" customFormat="1" x14ac:dyDescent="0.25">
      <c r="A9" s="46" t="s">
        <v>1</v>
      </c>
      <c r="B9" s="56" t="s">
        <v>331</v>
      </c>
      <c r="C9" s="56">
        <v>10</v>
      </c>
      <c r="D9" s="60">
        <v>1.42</v>
      </c>
      <c r="E9" s="60">
        <v>3.2</v>
      </c>
    </row>
    <row r="10" spans="1:8" s="46" customFormat="1" x14ac:dyDescent="0.25">
      <c r="A10" s="46" t="s">
        <v>1</v>
      </c>
      <c r="B10" s="56" t="s">
        <v>331</v>
      </c>
      <c r="C10" s="56">
        <v>11</v>
      </c>
      <c r="D10" s="60">
        <v>1.42</v>
      </c>
      <c r="E10" s="60">
        <v>3.2</v>
      </c>
    </row>
    <row r="11" spans="1:8" s="46" customFormat="1" x14ac:dyDescent="0.25">
      <c r="A11" s="46" t="s">
        <v>1</v>
      </c>
      <c r="B11" s="56" t="s">
        <v>331</v>
      </c>
      <c r="C11" s="56">
        <v>12</v>
      </c>
      <c r="D11" s="60">
        <v>1.43</v>
      </c>
      <c r="E11" s="60">
        <v>3.2</v>
      </c>
    </row>
    <row r="12" spans="1:8" s="46" customFormat="1" x14ac:dyDescent="0.25">
      <c r="A12" s="46" t="s">
        <v>1</v>
      </c>
      <c r="B12" s="56" t="s">
        <v>332</v>
      </c>
      <c r="C12" s="56">
        <v>5</v>
      </c>
      <c r="D12" s="60">
        <v>2.37</v>
      </c>
      <c r="E12" s="60">
        <v>43.02</v>
      </c>
      <c r="H12" s="59"/>
    </row>
    <row r="13" spans="1:8" s="46" customFormat="1" x14ac:dyDescent="0.25">
      <c r="A13" s="46" t="s">
        <v>1</v>
      </c>
      <c r="B13" s="56" t="s">
        <v>332</v>
      </c>
      <c r="C13" s="56">
        <v>6</v>
      </c>
      <c r="D13" s="60">
        <v>2.63</v>
      </c>
      <c r="E13" s="60">
        <v>60.15</v>
      </c>
    </row>
    <row r="14" spans="1:8" s="46" customFormat="1" x14ac:dyDescent="0.25">
      <c r="A14" s="46" t="s">
        <v>1</v>
      </c>
      <c r="B14" s="56" t="s">
        <v>332</v>
      </c>
      <c r="C14" s="56">
        <v>7</v>
      </c>
      <c r="D14" s="60">
        <v>3.24</v>
      </c>
      <c r="E14" s="60">
        <v>122.14</v>
      </c>
    </row>
    <row r="15" spans="1:8" s="46" customFormat="1" x14ac:dyDescent="0.25">
      <c r="A15" s="46" t="s">
        <v>1</v>
      </c>
      <c r="B15" s="56" t="s">
        <v>332</v>
      </c>
      <c r="C15" s="56">
        <v>8</v>
      </c>
      <c r="D15" s="60">
        <v>1.71</v>
      </c>
      <c r="E15" s="60">
        <v>46.43</v>
      </c>
    </row>
    <row r="16" spans="1:8" s="46" customFormat="1" x14ac:dyDescent="0.25">
      <c r="A16" s="46" t="s">
        <v>1</v>
      </c>
      <c r="B16" s="56" t="s">
        <v>332</v>
      </c>
      <c r="C16" s="56">
        <v>13</v>
      </c>
      <c r="D16" s="60">
        <v>1.93</v>
      </c>
      <c r="E16" s="60">
        <v>54.68</v>
      </c>
    </row>
    <row r="17" spans="1:8" s="46" customFormat="1" x14ac:dyDescent="0.25">
      <c r="A17" s="46" t="s">
        <v>1</v>
      </c>
      <c r="B17" s="56" t="s">
        <v>332</v>
      </c>
      <c r="C17" s="56">
        <v>14</v>
      </c>
      <c r="D17" s="60">
        <v>1.71</v>
      </c>
      <c r="E17" s="60">
        <v>20.28</v>
      </c>
    </row>
    <row r="18" spans="1:8" s="46" customFormat="1" x14ac:dyDescent="0.25">
      <c r="A18" s="46" t="s">
        <v>1</v>
      </c>
      <c r="B18" s="56" t="s">
        <v>332</v>
      </c>
      <c r="C18" s="56">
        <v>15</v>
      </c>
      <c r="D18" s="60">
        <v>2.52</v>
      </c>
      <c r="E18" s="60">
        <v>76.92</v>
      </c>
    </row>
    <row r="19" spans="1:8" s="46" customFormat="1" x14ac:dyDescent="0.25">
      <c r="A19" s="46" t="s">
        <v>1</v>
      </c>
      <c r="B19" s="56" t="s">
        <v>332</v>
      </c>
      <c r="C19" s="56">
        <v>16</v>
      </c>
      <c r="D19" s="60">
        <v>3.98</v>
      </c>
      <c r="E19" s="60">
        <v>108.11</v>
      </c>
    </row>
    <row r="20" spans="1:8" s="46" customFormat="1" x14ac:dyDescent="0.25">
      <c r="A20" s="46" t="s">
        <v>1</v>
      </c>
      <c r="B20" s="56" t="s">
        <v>333</v>
      </c>
      <c r="C20" s="56">
        <v>17</v>
      </c>
      <c r="D20" s="60">
        <v>1.39</v>
      </c>
      <c r="E20" s="60">
        <v>3.2</v>
      </c>
    </row>
    <row r="21" spans="1:8" s="46" customFormat="1" x14ac:dyDescent="0.25">
      <c r="A21" s="46" t="s">
        <v>1</v>
      </c>
      <c r="B21" s="56" t="s">
        <v>333</v>
      </c>
      <c r="C21" s="56">
        <v>18</v>
      </c>
      <c r="D21" s="60">
        <v>1.44</v>
      </c>
      <c r="E21" s="60">
        <v>3.2</v>
      </c>
      <c r="G21" s="52"/>
      <c r="H21" s="59"/>
    </row>
    <row r="22" spans="1:8" s="46" customFormat="1" x14ac:dyDescent="0.25">
      <c r="A22" s="46" t="s">
        <v>1</v>
      </c>
      <c r="B22" s="56" t="s">
        <v>333</v>
      </c>
      <c r="C22" s="56">
        <v>19</v>
      </c>
      <c r="D22" s="60">
        <v>1.42</v>
      </c>
      <c r="E22" s="60">
        <v>3.2</v>
      </c>
      <c r="G22" s="52"/>
      <c r="H22" s="59"/>
    </row>
    <row r="23" spans="1:8" s="46" customFormat="1" x14ac:dyDescent="0.25">
      <c r="A23" s="46" t="s">
        <v>1</v>
      </c>
      <c r="B23" s="56" t="s">
        <v>333</v>
      </c>
      <c r="C23" s="56">
        <v>20</v>
      </c>
      <c r="D23" s="60">
        <v>1.41</v>
      </c>
      <c r="E23" s="60">
        <v>3.2</v>
      </c>
      <c r="G23" s="52"/>
      <c r="H23" s="59"/>
    </row>
    <row r="24" spans="1:8" s="46" customFormat="1" x14ac:dyDescent="0.25">
      <c r="A24" s="46" t="s">
        <v>1</v>
      </c>
      <c r="B24" s="56" t="s">
        <v>333</v>
      </c>
      <c r="C24" s="56">
        <v>21</v>
      </c>
      <c r="D24" s="60">
        <v>1.41</v>
      </c>
      <c r="E24" s="60">
        <v>3.2</v>
      </c>
      <c r="G24" s="52"/>
      <c r="H24" s="59"/>
    </row>
    <row r="25" spans="1:8" s="46" customFormat="1" x14ac:dyDescent="0.25">
      <c r="A25" s="46" t="s">
        <v>1</v>
      </c>
      <c r="B25" s="56" t="s">
        <v>333</v>
      </c>
      <c r="C25" s="56">
        <v>22</v>
      </c>
      <c r="D25" s="60">
        <v>1.4</v>
      </c>
      <c r="E25" s="60">
        <v>3.2</v>
      </c>
      <c r="G25" s="52"/>
      <c r="H25" s="59"/>
    </row>
    <row r="26" spans="1:8" s="46" customFormat="1" x14ac:dyDescent="0.25">
      <c r="A26" s="46" t="s">
        <v>1</v>
      </c>
      <c r="B26" s="56" t="s">
        <v>333</v>
      </c>
      <c r="C26" s="56">
        <v>23</v>
      </c>
      <c r="D26" s="60">
        <v>1.44</v>
      </c>
      <c r="E26" s="60">
        <v>3.2</v>
      </c>
      <c r="G26" s="52"/>
      <c r="H26" s="59"/>
    </row>
    <row r="27" spans="1:8" s="46" customFormat="1" x14ac:dyDescent="0.25">
      <c r="A27" s="46" t="s">
        <v>1</v>
      </c>
      <c r="B27" s="56" t="s">
        <v>333</v>
      </c>
      <c r="C27" s="56">
        <v>24</v>
      </c>
      <c r="D27" s="60">
        <v>1.41</v>
      </c>
      <c r="E27" s="60">
        <v>3.2</v>
      </c>
      <c r="G27" s="52"/>
      <c r="H27" s="59"/>
    </row>
    <row r="28" spans="1:8" s="46" customFormat="1" x14ac:dyDescent="0.25">
      <c r="A28" s="46" t="s">
        <v>1</v>
      </c>
      <c r="B28" s="56" t="s">
        <v>334</v>
      </c>
      <c r="C28" s="56">
        <v>25</v>
      </c>
      <c r="D28" s="60">
        <v>1.71</v>
      </c>
      <c r="E28" s="60">
        <v>30.96</v>
      </c>
      <c r="G28" s="52"/>
      <c r="H28" s="59"/>
    </row>
    <row r="29" spans="1:8" s="46" customFormat="1" x14ac:dyDescent="0.25">
      <c r="A29" s="46" t="s">
        <v>1</v>
      </c>
      <c r="B29" s="56" t="s">
        <v>334</v>
      </c>
      <c r="C29" s="56">
        <v>26</v>
      </c>
      <c r="D29" s="60">
        <v>1.41</v>
      </c>
      <c r="E29" s="60">
        <v>4.82</v>
      </c>
      <c r="G29" s="52"/>
      <c r="H29" s="59"/>
    </row>
    <row r="30" spans="1:8" s="46" customFormat="1" x14ac:dyDescent="0.25">
      <c r="A30" s="46" t="s">
        <v>1</v>
      </c>
      <c r="B30" s="56" t="s">
        <v>334</v>
      </c>
      <c r="C30" s="56">
        <v>27</v>
      </c>
      <c r="D30" s="60">
        <v>1.67</v>
      </c>
      <c r="E30" s="60">
        <v>22.93</v>
      </c>
      <c r="G30" s="52"/>
      <c r="H30" s="59"/>
    </row>
    <row r="31" spans="1:8" s="46" customFormat="1" x14ac:dyDescent="0.25">
      <c r="A31" s="46" t="s">
        <v>1</v>
      </c>
      <c r="B31" s="56" t="s">
        <v>334</v>
      </c>
      <c r="C31" s="56">
        <v>28</v>
      </c>
      <c r="D31" s="60">
        <v>1.46</v>
      </c>
      <c r="E31" s="60">
        <v>9.69</v>
      </c>
      <c r="G31" s="52"/>
      <c r="H31" s="59"/>
    </row>
    <row r="32" spans="1:8" s="46" customFormat="1" x14ac:dyDescent="0.25">
      <c r="A32" s="46" t="s">
        <v>1</v>
      </c>
      <c r="B32" s="56" t="s">
        <v>334</v>
      </c>
      <c r="C32" s="56">
        <v>29</v>
      </c>
      <c r="D32" s="60">
        <v>1.92</v>
      </c>
      <c r="E32" s="60">
        <v>75.08</v>
      </c>
      <c r="G32" s="52"/>
      <c r="H32" s="59"/>
    </row>
    <row r="33" spans="1:8" s="46" customFormat="1" x14ac:dyDescent="0.25">
      <c r="A33" s="46" t="s">
        <v>1</v>
      </c>
      <c r="B33" s="56" t="s">
        <v>334</v>
      </c>
      <c r="C33" s="56">
        <v>30</v>
      </c>
      <c r="D33" s="60">
        <v>1.54</v>
      </c>
      <c r="E33" s="60">
        <v>18.43</v>
      </c>
      <c r="G33" s="52"/>
      <c r="H33" s="59"/>
    </row>
    <row r="34" spans="1:8" s="46" customFormat="1" x14ac:dyDescent="0.25">
      <c r="A34" s="46" t="s">
        <v>1</v>
      </c>
      <c r="B34" s="56" t="s">
        <v>334</v>
      </c>
      <c r="C34" s="56">
        <v>31</v>
      </c>
      <c r="D34" s="60">
        <v>1.64</v>
      </c>
      <c r="E34" s="60">
        <v>27.06</v>
      </c>
      <c r="G34" s="52"/>
      <c r="H34" s="59"/>
    </row>
    <row r="35" spans="1:8" s="46" customFormat="1" x14ac:dyDescent="0.25">
      <c r="A35" s="46" t="s">
        <v>1</v>
      </c>
      <c r="B35" s="56" t="s">
        <v>334</v>
      </c>
      <c r="C35" s="56">
        <v>32</v>
      </c>
      <c r="D35" s="60">
        <v>1.55</v>
      </c>
      <c r="E35" s="60">
        <v>21.39</v>
      </c>
      <c r="G35" s="52"/>
      <c r="H35" s="59"/>
    </row>
    <row r="36" spans="1:8" s="46" customFormat="1" x14ac:dyDescent="0.25">
      <c r="A36" s="46" t="s">
        <v>1</v>
      </c>
      <c r="B36" s="56" t="s">
        <v>335</v>
      </c>
      <c r="C36" s="56">
        <v>33</v>
      </c>
      <c r="D36" s="60">
        <v>1.41</v>
      </c>
      <c r="E36" s="60">
        <v>3.2</v>
      </c>
      <c r="F36" s="51"/>
      <c r="G36" s="52"/>
      <c r="H36" s="59"/>
    </row>
    <row r="37" spans="1:8" s="46" customFormat="1" x14ac:dyDescent="0.25">
      <c r="A37" s="46" t="s">
        <v>1</v>
      </c>
      <c r="B37" s="56" t="s">
        <v>335</v>
      </c>
      <c r="C37" s="56">
        <v>34</v>
      </c>
      <c r="D37" s="60">
        <v>1.38</v>
      </c>
      <c r="E37" s="60">
        <v>3.2</v>
      </c>
      <c r="F37" s="51"/>
      <c r="G37" s="52"/>
      <c r="H37" s="59"/>
    </row>
    <row r="38" spans="1:8" s="46" customFormat="1" x14ac:dyDescent="0.25">
      <c r="A38" s="46" t="s">
        <v>1</v>
      </c>
      <c r="B38" s="56" t="s">
        <v>335</v>
      </c>
      <c r="C38" s="56">
        <v>35</v>
      </c>
      <c r="D38" s="60">
        <v>1.42</v>
      </c>
      <c r="E38" s="60">
        <v>3.2</v>
      </c>
      <c r="F38" s="51"/>
      <c r="G38" s="52"/>
      <c r="H38" s="59"/>
    </row>
    <row r="39" spans="1:8" s="46" customFormat="1" x14ac:dyDescent="0.25">
      <c r="A39" s="46" t="s">
        <v>1</v>
      </c>
      <c r="B39" s="56" t="s">
        <v>335</v>
      </c>
      <c r="C39" s="56">
        <v>36</v>
      </c>
      <c r="D39" s="60">
        <v>1.4</v>
      </c>
      <c r="E39" s="60">
        <v>3.2</v>
      </c>
      <c r="F39" s="51"/>
      <c r="G39" s="52"/>
      <c r="H39" s="59"/>
    </row>
    <row r="40" spans="1:8" s="46" customFormat="1" x14ac:dyDescent="0.25">
      <c r="A40" s="46" t="s">
        <v>1</v>
      </c>
      <c r="B40" s="56" t="s">
        <v>335</v>
      </c>
      <c r="C40" s="56">
        <v>37</v>
      </c>
      <c r="D40" s="60">
        <v>1.45</v>
      </c>
      <c r="E40" s="60">
        <v>3.2</v>
      </c>
      <c r="F40" s="51"/>
      <c r="G40" s="52"/>
      <c r="H40" s="59"/>
    </row>
    <row r="41" spans="1:8" s="46" customFormat="1" x14ac:dyDescent="0.25">
      <c r="A41" s="46" t="s">
        <v>1</v>
      </c>
      <c r="B41" s="56" t="s">
        <v>335</v>
      </c>
      <c r="C41" s="56">
        <v>38</v>
      </c>
      <c r="D41" s="60">
        <v>1.41</v>
      </c>
      <c r="E41" s="60">
        <v>3.2</v>
      </c>
      <c r="F41" s="51"/>
      <c r="G41" s="52"/>
      <c r="H41" s="59"/>
    </row>
    <row r="42" spans="1:8" s="46" customFormat="1" x14ac:dyDescent="0.25">
      <c r="A42" s="46" t="s">
        <v>1</v>
      </c>
      <c r="B42" s="56" t="s">
        <v>335</v>
      </c>
      <c r="C42" s="56">
        <v>39</v>
      </c>
      <c r="D42" s="60">
        <v>1.38</v>
      </c>
      <c r="E42" s="60">
        <v>3.2</v>
      </c>
      <c r="F42" s="51"/>
      <c r="G42" s="52"/>
      <c r="H42" s="59"/>
    </row>
    <row r="43" spans="1:8" s="46" customFormat="1" x14ac:dyDescent="0.25">
      <c r="A43" s="46" t="s">
        <v>1</v>
      </c>
      <c r="B43" s="56" t="s">
        <v>335</v>
      </c>
      <c r="C43" s="56">
        <v>40</v>
      </c>
      <c r="D43" s="60">
        <v>1.4</v>
      </c>
      <c r="E43" s="60">
        <v>3.2</v>
      </c>
      <c r="F43" s="51"/>
      <c r="G43" s="52"/>
      <c r="H43" s="59"/>
    </row>
    <row r="44" spans="1:8" s="46" customFormat="1" x14ac:dyDescent="0.25">
      <c r="A44" s="46" t="s">
        <v>1</v>
      </c>
      <c r="B44" s="56" t="s">
        <v>336</v>
      </c>
      <c r="C44" s="56">
        <v>41</v>
      </c>
      <c r="D44" s="60">
        <v>1.45</v>
      </c>
      <c r="E44" s="60">
        <v>7.65</v>
      </c>
      <c r="F44" s="51"/>
      <c r="G44" s="52"/>
      <c r="H44" s="59"/>
    </row>
    <row r="45" spans="1:8" s="46" customFormat="1" x14ac:dyDescent="0.25">
      <c r="A45" s="46" t="s">
        <v>1</v>
      </c>
      <c r="B45" s="56" t="s">
        <v>336</v>
      </c>
      <c r="C45" s="56">
        <v>42</v>
      </c>
      <c r="D45" s="60">
        <v>1.51</v>
      </c>
      <c r="E45" s="60">
        <v>18.829999999999998</v>
      </c>
      <c r="F45" s="51"/>
      <c r="G45" s="52"/>
      <c r="H45" s="59"/>
    </row>
    <row r="46" spans="1:8" s="46" customFormat="1" x14ac:dyDescent="0.25">
      <c r="A46" s="46" t="s">
        <v>1</v>
      </c>
      <c r="B46" s="56" t="s">
        <v>336</v>
      </c>
      <c r="C46" s="56">
        <v>43</v>
      </c>
      <c r="D46" s="60">
        <v>1.49</v>
      </c>
      <c r="E46" s="60">
        <v>11.8</v>
      </c>
      <c r="F46" s="51"/>
      <c r="G46" s="52"/>
      <c r="H46" s="59"/>
    </row>
    <row r="47" spans="1:8" s="46" customFormat="1" x14ac:dyDescent="0.25">
      <c r="A47" s="46" t="s">
        <v>1</v>
      </c>
      <c r="B47" s="56" t="s">
        <v>336</v>
      </c>
      <c r="C47" s="56">
        <v>44</v>
      </c>
      <c r="D47" s="60">
        <v>1.48</v>
      </c>
      <c r="E47" s="60">
        <v>13.27</v>
      </c>
      <c r="F47" s="51"/>
      <c r="G47" s="52"/>
      <c r="H47" s="59"/>
    </row>
    <row r="48" spans="1:8" s="46" customFormat="1" x14ac:dyDescent="0.25">
      <c r="A48" s="46" t="s">
        <v>1</v>
      </c>
      <c r="B48" s="56" t="s">
        <v>336</v>
      </c>
      <c r="C48" s="56">
        <v>45</v>
      </c>
      <c r="D48" s="60">
        <v>1.65</v>
      </c>
      <c r="E48" s="60">
        <v>14.2</v>
      </c>
      <c r="F48" s="51"/>
      <c r="G48" s="52"/>
      <c r="H48" s="59"/>
    </row>
    <row r="49" spans="1:8" s="46" customFormat="1" x14ac:dyDescent="0.25">
      <c r="A49" s="46" t="s">
        <v>1</v>
      </c>
      <c r="B49" s="56" t="s">
        <v>336</v>
      </c>
      <c r="C49" s="56">
        <v>46</v>
      </c>
      <c r="D49" s="60">
        <v>1.53</v>
      </c>
      <c r="E49" s="60">
        <v>9.81</v>
      </c>
      <c r="F49" s="51"/>
      <c r="G49" s="52"/>
      <c r="H49" s="59"/>
    </row>
    <row r="50" spans="1:8" s="46" customFormat="1" x14ac:dyDescent="0.25">
      <c r="A50" s="46" t="s">
        <v>1</v>
      </c>
      <c r="B50" s="56" t="s">
        <v>336</v>
      </c>
      <c r="C50" s="56">
        <v>47</v>
      </c>
      <c r="D50" s="60">
        <v>1.43</v>
      </c>
      <c r="E50" s="60">
        <v>9.99</v>
      </c>
      <c r="F50" s="51"/>
      <c r="G50" s="52"/>
      <c r="H50" s="59"/>
    </row>
    <row r="51" spans="1:8" s="46" customFormat="1" x14ac:dyDescent="0.25">
      <c r="A51" s="46" t="s">
        <v>1</v>
      </c>
      <c r="B51" s="56" t="s">
        <v>336</v>
      </c>
      <c r="C51" s="56">
        <v>48</v>
      </c>
      <c r="D51" s="60">
        <v>1.39</v>
      </c>
      <c r="E51" s="60">
        <v>3.2</v>
      </c>
      <c r="F51" s="51"/>
      <c r="G51" s="52"/>
      <c r="H51" s="59"/>
    </row>
    <row r="52" spans="1:8" s="46" customFormat="1" x14ac:dyDescent="0.25">
      <c r="A52" s="46" t="s">
        <v>2</v>
      </c>
      <c r="B52" s="56" t="s">
        <v>331</v>
      </c>
      <c r="C52" s="56">
        <v>1</v>
      </c>
      <c r="D52" s="60">
        <v>0.76</v>
      </c>
      <c r="E52" s="60">
        <v>3.2</v>
      </c>
      <c r="H52" s="59"/>
    </row>
    <row r="53" spans="1:8" s="46" customFormat="1" x14ac:dyDescent="0.25">
      <c r="A53" s="46" t="s">
        <v>2</v>
      </c>
      <c r="B53" s="56" t="s">
        <v>331</v>
      </c>
      <c r="C53" s="56">
        <v>2</v>
      </c>
      <c r="D53" s="60">
        <v>0.54</v>
      </c>
      <c r="E53" s="60">
        <v>3.2</v>
      </c>
      <c r="H53" s="59"/>
    </row>
    <row r="54" spans="1:8" s="46" customFormat="1" x14ac:dyDescent="0.25">
      <c r="A54" s="46" t="s">
        <v>2</v>
      </c>
      <c r="B54" s="56" t="s">
        <v>331</v>
      </c>
      <c r="C54" s="56">
        <v>3</v>
      </c>
      <c r="D54" s="60">
        <v>0.63</v>
      </c>
      <c r="E54" s="60">
        <v>0.2</v>
      </c>
      <c r="H54" s="59"/>
    </row>
    <row r="55" spans="1:8" s="46" customFormat="1" x14ac:dyDescent="0.25">
      <c r="A55" s="46" t="s">
        <v>2</v>
      </c>
      <c r="B55" s="56" t="s">
        <v>331</v>
      </c>
      <c r="C55" s="56">
        <v>4</v>
      </c>
      <c r="D55" s="60">
        <v>0.46</v>
      </c>
      <c r="E55" s="60">
        <v>3.2</v>
      </c>
      <c r="H55" s="59"/>
    </row>
    <row r="56" spans="1:8" s="46" customFormat="1" x14ac:dyDescent="0.25">
      <c r="A56" s="46" t="s">
        <v>2</v>
      </c>
      <c r="B56" s="56" t="s">
        <v>331</v>
      </c>
      <c r="C56" s="56">
        <v>9</v>
      </c>
      <c r="D56" s="60">
        <v>0.74</v>
      </c>
      <c r="E56" s="60">
        <v>3.2</v>
      </c>
      <c r="H56" s="59"/>
    </row>
    <row r="57" spans="1:8" s="46" customFormat="1" x14ac:dyDescent="0.25">
      <c r="A57" s="46" t="s">
        <v>2</v>
      </c>
      <c r="B57" s="56" t="s">
        <v>331</v>
      </c>
      <c r="C57" s="56">
        <v>10</v>
      </c>
      <c r="D57" s="60">
        <v>0.45</v>
      </c>
      <c r="E57" s="60">
        <v>3.2</v>
      </c>
      <c r="H57" s="59"/>
    </row>
    <row r="58" spans="1:8" s="46" customFormat="1" x14ac:dyDescent="0.25">
      <c r="A58" s="46" t="s">
        <v>2</v>
      </c>
      <c r="B58" s="56" t="s">
        <v>331</v>
      </c>
      <c r="C58" s="56">
        <v>11</v>
      </c>
      <c r="D58" s="60">
        <v>0.74</v>
      </c>
      <c r="E58" s="60">
        <v>2.61</v>
      </c>
      <c r="H58" s="59"/>
    </row>
    <row r="59" spans="1:8" s="46" customFormat="1" x14ac:dyDescent="0.25">
      <c r="A59" s="46" t="s">
        <v>2</v>
      </c>
      <c r="B59" s="56" t="s">
        <v>331</v>
      </c>
      <c r="C59" s="56">
        <v>12</v>
      </c>
      <c r="D59" s="60">
        <v>0.82</v>
      </c>
      <c r="E59" s="60">
        <v>1.44</v>
      </c>
      <c r="H59" s="59"/>
    </row>
    <row r="60" spans="1:8" s="46" customFormat="1" x14ac:dyDescent="0.25">
      <c r="A60" s="46" t="s">
        <v>2</v>
      </c>
      <c r="B60" s="56" t="s">
        <v>332</v>
      </c>
      <c r="C60" s="56">
        <v>5</v>
      </c>
      <c r="D60" s="60">
        <v>2.98</v>
      </c>
      <c r="E60" s="60">
        <v>81.61</v>
      </c>
      <c r="H60" s="59"/>
    </row>
    <row r="61" spans="1:8" s="46" customFormat="1" x14ac:dyDescent="0.25">
      <c r="A61" s="46" t="s">
        <v>2</v>
      </c>
      <c r="B61" s="56" t="s">
        <v>332</v>
      </c>
      <c r="C61" s="56">
        <v>6</v>
      </c>
      <c r="D61" s="60">
        <v>7.12</v>
      </c>
      <c r="E61" s="60"/>
      <c r="H61" s="59"/>
    </row>
    <row r="62" spans="1:8" s="46" customFormat="1" x14ac:dyDescent="0.25">
      <c r="A62" s="46" t="s">
        <v>2</v>
      </c>
      <c r="B62" s="56" t="s">
        <v>332</v>
      </c>
      <c r="C62" s="56">
        <v>7</v>
      </c>
      <c r="D62" s="60">
        <v>1.99</v>
      </c>
      <c r="E62" s="60">
        <v>56.53</v>
      </c>
      <c r="H62" s="59"/>
    </row>
    <row r="63" spans="1:8" s="46" customFormat="1" x14ac:dyDescent="0.25">
      <c r="A63" s="46" t="s">
        <v>2</v>
      </c>
      <c r="B63" s="56" t="s">
        <v>332</v>
      </c>
      <c r="C63" s="56">
        <v>8</v>
      </c>
      <c r="D63" s="60">
        <v>1</v>
      </c>
      <c r="E63" s="60">
        <v>20.23</v>
      </c>
      <c r="H63" s="59"/>
    </row>
    <row r="64" spans="1:8" s="46" customFormat="1" x14ac:dyDescent="0.25">
      <c r="A64" s="46" t="s">
        <v>2</v>
      </c>
      <c r="B64" s="56" t="s">
        <v>332</v>
      </c>
      <c r="C64" s="56">
        <v>13</v>
      </c>
      <c r="D64" s="60">
        <v>1.35</v>
      </c>
      <c r="E64" s="60">
        <v>40.03</v>
      </c>
      <c r="H64" s="59"/>
    </row>
    <row r="65" spans="1:8" s="46" customFormat="1" x14ac:dyDescent="0.25">
      <c r="A65" s="46" t="s">
        <v>2</v>
      </c>
      <c r="B65" s="56" t="s">
        <v>332</v>
      </c>
      <c r="C65" s="56">
        <v>14</v>
      </c>
      <c r="D65" s="60">
        <v>1.53</v>
      </c>
      <c r="E65" s="60">
        <v>22.59</v>
      </c>
      <c r="H65" s="59"/>
    </row>
    <row r="66" spans="1:8" s="46" customFormat="1" x14ac:dyDescent="0.25">
      <c r="A66" s="46" t="s">
        <v>2</v>
      </c>
      <c r="B66" s="56" t="s">
        <v>332</v>
      </c>
      <c r="C66" s="56">
        <v>15</v>
      </c>
      <c r="D66" s="60">
        <v>1.57</v>
      </c>
      <c r="E66" s="60">
        <v>45.2</v>
      </c>
      <c r="H66" s="59"/>
    </row>
    <row r="67" spans="1:8" s="46" customFormat="1" x14ac:dyDescent="0.25">
      <c r="A67" s="46" t="s">
        <v>2</v>
      </c>
      <c r="B67" s="56" t="s">
        <v>332</v>
      </c>
      <c r="C67" s="56">
        <v>16</v>
      </c>
      <c r="D67" s="60">
        <v>0.94</v>
      </c>
      <c r="E67" s="60">
        <v>13.22</v>
      </c>
      <c r="H67" s="59"/>
    </row>
    <row r="68" spans="1:8" s="46" customFormat="1" x14ac:dyDescent="0.25">
      <c r="A68" s="46" t="s">
        <v>2</v>
      </c>
      <c r="B68" s="56" t="s">
        <v>333</v>
      </c>
      <c r="C68" s="56">
        <v>17</v>
      </c>
      <c r="D68" s="60">
        <v>0.66</v>
      </c>
      <c r="E68" s="60">
        <v>3.2</v>
      </c>
      <c r="G68" s="52"/>
      <c r="H68" s="59"/>
    </row>
    <row r="69" spans="1:8" s="46" customFormat="1" x14ac:dyDescent="0.25">
      <c r="A69" s="46" t="s">
        <v>2</v>
      </c>
      <c r="B69" s="56" t="s">
        <v>333</v>
      </c>
      <c r="C69" s="56">
        <v>18</v>
      </c>
      <c r="D69" s="60">
        <v>0.48</v>
      </c>
      <c r="E69" s="60">
        <v>3.2</v>
      </c>
      <c r="G69" s="52"/>
      <c r="H69" s="59"/>
    </row>
    <row r="70" spans="1:8" s="46" customFormat="1" x14ac:dyDescent="0.25">
      <c r="A70" s="46" t="s">
        <v>2</v>
      </c>
      <c r="B70" s="56" t="s">
        <v>333</v>
      </c>
      <c r="C70" s="56">
        <v>19</v>
      </c>
      <c r="D70" s="60">
        <v>0.62</v>
      </c>
      <c r="E70" s="60">
        <v>3.2</v>
      </c>
      <c r="G70" s="52"/>
      <c r="H70" s="59"/>
    </row>
    <row r="71" spans="1:8" s="46" customFormat="1" x14ac:dyDescent="0.25">
      <c r="A71" s="46" t="s">
        <v>2</v>
      </c>
      <c r="B71" s="56" t="s">
        <v>333</v>
      </c>
      <c r="C71" s="56">
        <v>20</v>
      </c>
      <c r="D71" s="60">
        <v>0.56999999999999995</v>
      </c>
      <c r="E71" s="60">
        <v>3.2</v>
      </c>
      <c r="G71" s="52"/>
      <c r="H71" s="59"/>
    </row>
    <row r="72" spans="1:8" s="46" customFormat="1" x14ac:dyDescent="0.25">
      <c r="A72" s="46" t="s">
        <v>2</v>
      </c>
      <c r="B72" s="56" t="s">
        <v>333</v>
      </c>
      <c r="C72" s="56">
        <v>21</v>
      </c>
      <c r="D72" s="60">
        <v>0.63</v>
      </c>
      <c r="E72" s="60">
        <v>3.2</v>
      </c>
      <c r="G72" s="52"/>
      <c r="H72" s="59"/>
    </row>
    <row r="73" spans="1:8" s="46" customFormat="1" x14ac:dyDescent="0.25">
      <c r="A73" s="46" t="s">
        <v>2</v>
      </c>
      <c r="B73" s="56" t="s">
        <v>333</v>
      </c>
      <c r="C73" s="56">
        <v>22</v>
      </c>
      <c r="D73" s="60">
        <v>0.69</v>
      </c>
      <c r="E73" s="60">
        <v>3.2</v>
      </c>
      <c r="G73" s="52"/>
      <c r="H73" s="59"/>
    </row>
    <row r="74" spans="1:8" s="46" customFormat="1" x14ac:dyDescent="0.25">
      <c r="A74" s="46" t="s">
        <v>2</v>
      </c>
      <c r="B74" s="56" t="s">
        <v>333</v>
      </c>
      <c r="C74" s="56">
        <v>23</v>
      </c>
      <c r="D74" s="60">
        <v>0.56999999999999995</v>
      </c>
      <c r="E74" s="60">
        <v>3.2</v>
      </c>
      <c r="G74" s="52"/>
      <c r="H74" s="59"/>
    </row>
    <row r="75" spans="1:8" s="46" customFormat="1" x14ac:dyDescent="0.25">
      <c r="A75" s="46" t="s">
        <v>2</v>
      </c>
      <c r="B75" s="56" t="s">
        <v>333</v>
      </c>
      <c r="C75" s="56">
        <v>24</v>
      </c>
      <c r="D75" s="60">
        <v>0.51</v>
      </c>
      <c r="E75" s="60">
        <v>0.63</v>
      </c>
      <c r="G75" s="52"/>
      <c r="H75" s="59"/>
    </row>
    <row r="76" spans="1:8" s="46" customFormat="1" x14ac:dyDescent="0.25">
      <c r="A76" s="46" t="s">
        <v>2</v>
      </c>
      <c r="B76" s="56" t="s">
        <v>334</v>
      </c>
      <c r="C76" s="56">
        <v>25</v>
      </c>
      <c r="D76" s="60">
        <v>0.71</v>
      </c>
      <c r="E76" s="60">
        <v>13.22</v>
      </c>
      <c r="G76" s="52"/>
      <c r="H76" s="59"/>
    </row>
    <row r="77" spans="1:8" s="46" customFormat="1" x14ac:dyDescent="0.25">
      <c r="A77" s="46" t="s">
        <v>2</v>
      </c>
      <c r="B77" s="56" t="s">
        <v>334</v>
      </c>
      <c r="C77" s="56">
        <v>26</v>
      </c>
      <c r="D77" s="60">
        <v>0.86</v>
      </c>
      <c r="E77" s="60">
        <v>18.88</v>
      </c>
      <c r="G77" s="52"/>
      <c r="H77" s="59"/>
    </row>
    <row r="78" spans="1:8" s="46" customFormat="1" x14ac:dyDescent="0.25">
      <c r="A78" s="46" t="s">
        <v>2</v>
      </c>
      <c r="B78" s="56" t="s">
        <v>334</v>
      </c>
      <c r="C78" s="56">
        <v>27</v>
      </c>
      <c r="D78" s="60">
        <v>0.97</v>
      </c>
      <c r="E78" s="60">
        <v>28.58</v>
      </c>
      <c r="G78" s="52"/>
      <c r="H78" s="59"/>
    </row>
    <row r="79" spans="1:8" s="46" customFormat="1" x14ac:dyDescent="0.25">
      <c r="A79" s="46" t="s">
        <v>2</v>
      </c>
      <c r="B79" s="56" t="s">
        <v>334</v>
      </c>
      <c r="C79" s="56">
        <v>28</v>
      </c>
      <c r="D79" s="60">
        <v>0.97</v>
      </c>
      <c r="E79" s="60">
        <v>12.53</v>
      </c>
      <c r="G79" s="52"/>
      <c r="H79" s="59"/>
    </row>
    <row r="80" spans="1:8" s="46" customFormat="1" x14ac:dyDescent="0.25">
      <c r="A80" s="46" t="s">
        <v>2</v>
      </c>
      <c r="B80" s="56" t="s">
        <v>334</v>
      </c>
      <c r="C80" s="56">
        <v>29</v>
      </c>
      <c r="D80" s="60">
        <v>0.88</v>
      </c>
      <c r="E80" s="60">
        <v>19.89</v>
      </c>
      <c r="G80" s="52"/>
      <c r="H80" s="59"/>
    </row>
    <row r="81" spans="1:8" s="46" customFormat="1" x14ac:dyDescent="0.25">
      <c r="A81" s="46" t="s">
        <v>2</v>
      </c>
      <c r="B81" s="56" t="s">
        <v>334</v>
      </c>
      <c r="C81" s="56">
        <v>30</v>
      </c>
      <c r="D81" s="60">
        <v>0.91</v>
      </c>
      <c r="E81" s="60">
        <v>18.88</v>
      </c>
      <c r="G81" s="52"/>
      <c r="H81" s="59"/>
    </row>
    <row r="82" spans="1:8" s="46" customFormat="1" x14ac:dyDescent="0.25">
      <c r="A82" s="46" t="s">
        <v>2</v>
      </c>
      <c r="B82" s="56" t="s">
        <v>334</v>
      </c>
      <c r="C82" s="56">
        <v>31</v>
      </c>
      <c r="D82" s="60">
        <v>1.19</v>
      </c>
      <c r="E82" s="60">
        <v>33.68</v>
      </c>
      <c r="G82" s="52"/>
      <c r="H82" s="59"/>
    </row>
    <row r="83" spans="1:8" s="46" customFormat="1" x14ac:dyDescent="0.25">
      <c r="A83" s="46" t="s">
        <v>2</v>
      </c>
      <c r="B83" s="56" t="s">
        <v>334</v>
      </c>
      <c r="C83" s="56">
        <v>32</v>
      </c>
      <c r="D83" s="60">
        <v>1.26</v>
      </c>
      <c r="E83" s="60">
        <v>49.05</v>
      </c>
      <c r="G83" s="52"/>
      <c r="H83" s="59"/>
    </row>
    <row r="84" spans="1:8" s="46" customFormat="1" x14ac:dyDescent="0.25">
      <c r="A84" s="46" t="s">
        <v>2</v>
      </c>
      <c r="B84" s="56" t="s">
        <v>335</v>
      </c>
      <c r="C84" s="56">
        <v>33</v>
      </c>
      <c r="D84" s="60">
        <v>0.63</v>
      </c>
      <c r="E84" s="60">
        <v>3.2</v>
      </c>
      <c r="F84" s="51"/>
      <c r="G84" s="52"/>
      <c r="H84" s="59"/>
    </row>
    <row r="85" spans="1:8" s="46" customFormat="1" x14ac:dyDescent="0.25">
      <c r="A85" s="46" t="s">
        <v>2</v>
      </c>
      <c r="B85" s="56" t="s">
        <v>335</v>
      </c>
      <c r="C85" s="56">
        <v>34</v>
      </c>
      <c r="D85" s="60">
        <v>0.76</v>
      </c>
      <c r="E85" s="60">
        <v>3.2</v>
      </c>
      <c r="F85" s="51"/>
      <c r="G85" s="52"/>
      <c r="H85" s="59"/>
    </row>
    <row r="86" spans="1:8" s="46" customFormat="1" x14ac:dyDescent="0.25">
      <c r="A86" s="46" t="s">
        <v>2</v>
      </c>
      <c r="B86" s="56" t="s">
        <v>335</v>
      </c>
      <c r="C86" s="56">
        <v>35</v>
      </c>
      <c r="D86" s="60">
        <v>0.63</v>
      </c>
      <c r="E86" s="60">
        <v>3.2</v>
      </c>
      <c r="F86" s="51"/>
      <c r="G86" s="52"/>
      <c r="H86" s="59"/>
    </row>
    <row r="87" spans="1:8" s="46" customFormat="1" x14ac:dyDescent="0.25">
      <c r="A87" s="46" t="s">
        <v>2</v>
      </c>
      <c r="B87" s="56" t="s">
        <v>335</v>
      </c>
      <c r="C87" s="56">
        <v>36</v>
      </c>
      <c r="D87" s="60">
        <v>0.82</v>
      </c>
      <c r="E87" s="60">
        <v>3.2</v>
      </c>
      <c r="F87" s="51"/>
      <c r="G87" s="52"/>
      <c r="H87" s="59"/>
    </row>
    <row r="88" spans="1:8" s="46" customFormat="1" x14ac:dyDescent="0.25">
      <c r="A88" s="46" t="s">
        <v>2</v>
      </c>
      <c r="B88" s="56" t="s">
        <v>335</v>
      </c>
      <c r="C88" s="56">
        <v>37</v>
      </c>
      <c r="D88" s="60">
        <v>0.51</v>
      </c>
      <c r="E88" s="60">
        <v>0.2</v>
      </c>
      <c r="F88" s="51"/>
      <c r="G88" s="52"/>
      <c r="H88" s="59"/>
    </row>
    <row r="89" spans="1:8" s="46" customFormat="1" x14ac:dyDescent="0.25">
      <c r="A89" s="46" t="s">
        <v>2</v>
      </c>
      <c r="B89" s="56" t="s">
        <v>335</v>
      </c>
      <c r="C89" s="56">
        <v>38</v>
      </c>
      <c r="D89" s="60">
        <v>0.6</v>
      </c>
      <c r="E89" s="60">
        <v>0.63</v>
      </c>
      <c r="F89" s="51"/>
      <c r="G89" s="52"/>
      <c r="H89" s="59"/>
    </row>
    <row r="90" spans="1:8" s="46" customFormat="1" x14ac:dyDescent="0.25">
      <c r="A90" s="46" t="s">
        <v>2</v>
      </c>
      <c r="B90" s="56" t="s">
        <v>335</v>
      </c>
      <c r="C90" s="56">
        <v>39</v>
      </c>
      <c r="D90" s="60">
        <v>0.91</v>
      </c>
      <c r="E90" s="60">
        <v>3.37</v>
      </c>
      <c r="F90" s="51"/>
      <c r="G90" s="52"/>
      <c r="H90" s="59"/>
    </row>
    <row r="91" spans="1:8" s="46" customFormat="1" x14ac:dyDescent="0.25">
      <c r="A91" s="46" t="s">
        <v>2</v>
      </c>
      <c r="B91" s="56" t="s">
        <v>335</v>
      </c>
      <c r="C91" s="56">
        <v>40</v>
      </c>
      <c r="D91" s="60">
        <v>0.76</v>
      </c>
      <c r="E91" s="60">
        <v>3.2</v>
      </c>
      <c r="F91" s="51"/>
      <c r="G91" s="52"/>
      <c r="H91" s="59"/>
    </row>
    <row r="92" spans="1:8" s="46" customFormat="1" x14ac:dyDescent="0.25">
      <c r="A92" s="46" t="s">
        <v>2</v>
      </c>
      <c r="B92" s="56" t="s">
        <v>336</v>
      </c>
      <c r="C92" s="56">
        <v>41</v>
      </c>
      <c r="D92" s="60">
        <v>0.72</v>
      </c>
      <c r="E92" s="60">
        <v>10.07</v>
      </c>
      <c r="F92" s="51"/>
      <c r="G92" s="52"/>
      <c r="H92" s="59"/>
    </row>
    <row r="93" spans="1:8" s="46" customFormat="1" x14ac:dyDescent="0.25">
      <c r="A93" s="46" t="s">
        <v>2</v>
      </c>
      <c r="B93" s="56" t="s">
        <v>336</v>
      </c>
      <c r="C93" s="56">
        <v>42</v>
      </c>
      <c r="D93" s="60">
        <v>0.59</v>
      </c>
      <c r="E93" s="60">
        <v>6.69</v>
      </c>
      <c r="F93" s="51"/>
      <c r="G93" s="52"/>
      <c r="H93" s="59"/>
    </row>
    <row r="94" spans="1:8" s="46" customFormat="1" x14ac:dyDescent="0.25">
      <c r="A94" s="46" t="s">
        <v>2</v>
      </c>
      <c r="B94" s="56" t="s">
        <v>336</v>
      </c>
      <c r="C94" s="56">
        <v>43</v>
      </c>
      <c r="D94" s="60">
        <v>1.04</v>
      </c>
      <c r="E94" s="60">
        <v>18.71</v>
      </c>
      <c r="F94" s="51"/>
      <c r="G94" s="52"/>
      <c r="H94" s="59"/>
    </row>
    <row r="95" spans="1:8" s="46" customFormat="1" x14ac:dyDescent="0.25">
      <c r="A95" s="46" t="s">
        <v>2</v>
      </c>
      <c r="B95" s="56" t="s">
        <v>336</v>
      </c>
      <c r="C95" s="56">
        <v>44</v>
      </c>
      <c r="D95" s="60">
        <v>0.66</v>
      </c>
      <c r="E95" s="60">
        <v>6.32</v>
      </c>
      <c r="F95" s="51"/>
      <c r="G95" s="52"/>
      <c r="H95" s="59"/>
    </row>
    <row r="96" spans="1:8" s="46" customFormat="1" x14ac:dyDescent="0.25">
      <c r="A96" s="46" t="s">
        <v>2</v>
      </c>
      <c r="B96" s="56" t="s">
        <v>336</v>
      </c>
      <c r="C96" s="56">
        <v>45</v>
      </c>
      <c r="D96" s="60">
        <v>0.72</v>
      </c>
      <c r="E96" s="60">
        <v>13.74</v>
      </c>
      <c r="F96" s="51"/>
      <c r="G96" s="52"/>
      <c r="H96" s="59"/>
    </row>
    <row r="97" spans="1:8" s="46" customFormat="1" x14ac:dyDescent="0.25">
      <c r="A97" s="46" t="s">
        <v>2</v>
      </c>
      <c r="B97" s="56" t="s">
        <v>336</v>
      </c>
      <c r="C97" s="56">
        <v>46</v>
      </c>
      <c r="D97" s="60">
        <v>0.62</v>
      </c>
      <c r="E97" s="60">
        <v>3.56</v>
      </c>
      <c r="F97" s="51"/>
      <c r="G97" s="52"/>
      <c r="H97" s="59"/>
    </row>
    <row r="98" spans="1:8" s="46" customFormat="1" x14ac:dyDescent="0.25">
      <c r="A98" s="46" t="s">
        <v>2</v>
      </c>
      <c r="B98" s="56" t="s">
        <v>336</v>
      </c>
      <c r="C98" s="56">
        <v>47</v>
      </c>
      <c r="D98" s="60">
        <v>0.79</v>
      </c>
      <c r="E98" s="60">
        <v>3.2</v>
      </c>
      <c r="F98" s="51"/>
      <c r="G98" s="52"/>
      <c r="H98" s="59"/>
    </row>
    <row r="99" spans="1:8" s="46" customFormat="1" x14ac:dyDescent="0.25">
      <c r="A99" s="46" t="s">
        <v>2</v>
      </c>
      <c r="B99" s="56" t="s">
        <v>336</v>
      </c>
      <c r="C99" s="56">
        <v>48</v>
      </c>
      <c r="D99" s="60">
        <v>0.76</v>
      </c>
      <c r="E99" s="60">
        <v>19.55</v>
      </c>
      <c r="F99" s="51"/>
      <c r="G99" s="52"/>
      <c r="H99" s="59"/>
    </row>
    <row r="100" spans="1:8" s="46" customFormat="1" x14ac:dyDescent="0.25">
      <c r="A100" s="46" t="s">
        <v>342</v>
      </c>
      <c r="B100" s="56" t="s">
        <v>331</v>
      </c>
      <c r="C100" s="56">
        <v>1</v>
      </c>
      <c r="D100" s="60">
        <v>1.25</v>
      </c>
      <c r="E100" s="60">
        <v>0.9</v>
      </c>
      <c r="H100" s="59"/>
    </row>
    <row r="101" spans="1:8" s="46" customFormat="1" x14ac:dyDescent="0.25">
      <c r="A101" s="46" t="s">
        <v>342</v>
      </c>
      <c r="B101" s="56" t="s">
        <v>331</v>
      </c>
      <c r="C101" s="56">
        <v>2</v>
      </c>
      <c r="D101" s="60">
        <v>1.04</v>
      </c>
      <c r="E101" s="60">
        <v>1.45</v>
      </c>
      <c r="H101" s="59"/>
    </row>
    <row r="102" spans="1:8" s="46" customFormat="1" x14ac:dyDescent="0.25">
      <c r="A102" s="46" t="s">
        <v>342</v>
      </c>
      <c r="B102" s="56" t="s">
        <v>331</v>
      </c>
      <c r="C102" s="56">
        <v>3</v>
      </c>
      <c r="D102" s="60">
        <v>0.92</v>
      </c>
      <c r="E102" s="60">
        <v>16.61</v>
      </c>
      <c r="H102" s="59"/>
    </row>
    <row r="103" spans="1:8" s="46" customFormat="1" x14ac:dyDescent="0.25">
      <c r="A103" s="46" t="s">
        <v>342</v>
      </c>
      <c r="B103" s="56" t="s">
        <v>331</v>
      </c>
      <c r="C103" s="56">
        <v>4</v>
      </c>
      <c r="D103" s="60">
        <v>0.88</v>
      </c>
      <c r="E103" s="60">
        <v>3.18</v>
      </c>
      <c r="H103" s="59"/>
    </row>
    <row r="104" spans="1:8" s="46" customFormat="1" x14ac:dyDescent="0.25">
      <c r="A104" s="46" t="s">
        <v>342</v>
      </c>
      <c r="B104" s="56" t="s">
        <v>331</v>
      </c>
      <c r="C104" s="56">
        <v>9</v>
      </c>
      <c r="D104" s="60">
        <v>0.88</v>
      </c>
      <c r="E104" s="60">
        <v>3.41</v>
      </c>
      <c r="H104" s="59"/>
    </row>
    <row r="105" spans="1:8" s="46" customFormat="1" x14ac:dyDescent="0.25">
      <c r="A105" s="46" t="s">
        <v>342</v>
      </c>
      <c r="B105" s="56" t="s">
        <v>331</v>
      </c>
      <c r="C105" s="56">
        <v>10</v>
      </c>
      <c r="D105" s="60">
        <v>1.33</v>
      </c>
      <c r="E105" s="60">
        <v>4.7699999999999996</v>
      </c>
      <c r="H105" s="59"/>
    </row>
    <row r="106" spans="1:8" s="46" customFormat="1" x14ac:dyDescent="0.25">
      <c r="A106" s="46" t="s">
        <v>342</v>
      </c>
      <c r="B106" s="56" t="s">
        <v>331</v>
      </c>
      <c r="C106" s="56">
        <v>11</v>
      </c>
      <c r="D106" s="60">
        <v>0.79</v>
      </c>
      <c r="E106" s="60">
        <v>3.18</v>
      </c>
      <c r="H106" s="59"/>
    </row>
    <row r="107" spans="1:8" s="46" customFormat="1" x14ac:dyDescent="0.25">
      <c r="A107" s="46" t="s">
        <v>342</v>
      </c>
      <c r="B107" s="56" t="s">
        <v>331</v>
      </c>
      <c r="C107" s="56">
        <v>12</v>
      </c>
      <c r="D107" s="60">
        <v>0.84</v>
      </c>
      <c r="E107" s="60">
        <v>1.71</v>
      </c>
      <c r="H107" s="59"/>
    </row>
    <row r="108" spans="1:8" s="46" customFormat="1" x14ac:dyDescent="0.25">
      <c r="A108" s="46" t="s">
        <v>342</v>
      </c>
      <c r="B108" s="56" t="s">
        <v>332</v>
      </c>
      <c r="C108" s="56">
        <v>5</v>
      </c>
      <c r="D108" s="60">
        <v>1.42</v>
      </c>
      <c r="E108" s="60">
        <v>22.72</v>
      </c>
      <c r="H108" s="59"/>
    </row>
    <row r="109" spans="1:8" s="46" customFormat="1" x14ac:dyDescent="0.25">
      <c r="A109" s="46" t="s">
        <v>342</v>
      </c>
      <c r="B109" s="56" t="s">
        <v>332</v>
      </c>
      <c r="C109" s="56">
        <v>6</v>
      </c>
      <c r="D109" s="60">
        <v>1.4</v>
      </c>
      <c r="E109" s="60">
        <v>36.61</v>
      </c>
      <c r="H109" s="59"/>
    </row>
    <row r="110" spans="1:8" s="46" customFormat="1" x14ac:dyDescent="0.25">
      <c r="A110" s="46" t="s">
        <v>342</v>
      </c>
      <c r="B110" s="56" t="s">
        <v>332</v>
      </c>
      <c r="C110" s="56">
        <v>7</v>
      </c>
      <c r="D110" s="60">
        <v>2.06</v>
      </c>
      <c r="E110" s="60">
        <v>48.27</v>
      </c>
      <c r="H110" s="59"/>
    </row>
    <row r="111" spans="1:8" s="46" customFormat="1" x14ac:dyDescent="0.25">
      <c r="A111" s="46" t="s">
        <v>342</v>
      </c>
      <c r="B111" s="56" t="s">
        <v>332</v>
      </c>
      <c r="C111" s="56">
        <v>8</v>
      </c>
      <c r="D111" s="60">
        <v>0.98</v>
      </c>
      <c r="E111" s="60">
        <v>23.93</v>
      </c>
      <c r="H111" s="59"/>
    </row>
    <row r="112" spans="1:8" s="46" customFormat="1" x14ac:dyDescent="0.25">
      <c r="A112" s="46" t="s">
        <v>342</v>
      </c>
      <c r="B112" s="56" t="s">
        <v>332</v>
      </c>
      <c r="C112" s="56">
        <v>13</v>
      </c>
      <c r="D112" s="60">
        <v>1.73</v>
      </c>
      <c r="E112" s="60">
        <v>85.32</v>
      </c>
      <c r="H112" s="59"/>
    </row>
    <row r="113" spans="1:8" s="46" customFormat="1" x14ac:dyDescent="0.25">
      <c r="A113" s="46" t="s">
        <v>342</v>
      </c>
      <c r="B113" s="56" t="s">
        <v>332</v>
      </c>
      <c r="C113" s="56">
        <v>14</v>
      </c>
      <c r="D113" s="60">
        <v>4.3</v>
      </c>
      <c r="E113" s="60">
        <v>155.77000000000001</v>
      </c>
      <c r="H113" s="59"/>
    </row>
    <row r="114" spans="1:8" s="46" customFormat="1" x14ac:dyDescent="0.25">
      <c r="A114" s="46" t="s">
        <v>342</v>
      </c>
      <c r="B114" s="56" t="s">
        <v>332</v>
      </c>
      <c r="C114" s="56">
        <v>15</v>
      </c>
      <c r="D114" s="60">
        <v>2.08</v>
      </c>
      <c r="E114" s="60">
        <v>83.39</v>
      </c>
      <c r="H114" s="59"/>
    </row>
    <row r="115" spans="1:8" s="46" customFormat="1" x14ac:dyDescent="0.25">
      <c r="A115" s="46" t="s">
        <v>342</v>
      </c>
      <c r="B115" s="56" t="s">
        <v>332</v>
      </c>
      <c r="C115" s="56">
        <v>16</v>
      </c>
      <c r="D115" s="60">
        <v>3.91</v>
      </c>
      <c r="E115" s="60">
        <v>97.93</v>
      </c>
      <c r="H115" s="59"/>
    </row>
    <row r="116" spans="1:8" s="46" customFormat="1" x14ac:dyDescent="0.25">
      <c r="A116" s="46" t="s">
        <v>342</v>
      </c>
      <c r="B116" s="56" t="s">
        <v>333</v>
      </c>
      <c r="C116" s="56">
        <v>17</v>
      </c>
      <c r="D116" s="60">
        <v>0.88</v>
      </c>
      <c r="E116" s="60">
        <v>1.18</v>
      </c>
      <c r="G116" s="52"/>
      <c r="H116" s="59"/>
    </row>
    <row r="117" spans="1:8" s="46" customFormat="1" x14ac:dyDescent="0.25">
      <c r="A117" s="46" t="s">
        <v>342</v>
      </c>
      <c r="B117" s="56" t="s">
        <v>333</v>
      </c>
      <c r="C117" s="56">
        <v>18</v>
      </c>
      <c r="D117" s="60">
        <v>0.84</v>
      </c>
      <c r="E117" s="60">
        <v>3.2</v>
      </c>
      <c r="G117" s="52"/>
      <c r="H117" s="59"/>
    </row>
    <row r="118" spans="1:8" s="46" customFormat="1" x14ac:dyDescent="0.25">
      <c r="A118" s="46" t="s">
        <v>342</v>
      </c>
      <c r="B118" s="56" t="s">
        <v>333</v>
      </c>
      <c r="C118" s="56">
        <v>19</v>
      </c>
      <c r="D118" s="60">
        <v>0.79</v>
      </c>
      <c r="E118" s="60">
        <v>1.97</v>
      </c>
      <c r="G118" s="52"/>
      <c r="H118" s="59"/>
    </row>
    <row r="119" spans="1:8" s="46" customFormat="1" x14ac:dyDescent="0.25">
      <c r="A119" s="46" t="s">
        <v>342</v>
      </c>
      <c r="B119" s="56" t="s">
        <v>333</v>
      </c>
      <c r="C119" s="56">
        <v>20</v>
      </c>
      <c r="D119" s="60">
        <v>1</v>
      </c>
      <c r="E119" s="60">
        <v>0.28999999999999998</v>
      </c>
      <c r="G119" s="52"/>
      <c r="H119" s="59"/>
    </row>
    <row r="120" spans="1:8" s="46" customFormat="1" x14ac:dyDescent="0.25">
      <c r="A120" s="46" t="s">
        <v>342</v>
      </c>
      <c r="B120" s="56" t="s">
        <v>333</v>
      </c>
      <c r="C120" s="56">
        <v>21</v>
      </c>
      <c r="D120" s="60">
        <v>1.1100000000000001</v>
      </c>
      <c r="E120" s="60">
        <v>3.87</v>
      </c>
      <c r="G120" s="52"/>
      <c r="H120" s="59"/>
    </row>
    <row r="121" spans="1:8" s="46" customFormat="1" x14ac:dyDescent="0.25">
      <c r="A121" s="46" t="s">
        <v>342</v>
      </c>
      <c r="B121" s="56" t="s">
        <v>333</v>
      </c>
      <c r="C121" s="56">
        <v>22</v>
      </c>
      <c r="D121" s="60">
        <v>1.25</v>
      </c>
      <c r="E121" s="60">
        <v>0.9</v>
      </c>
      <c r="G121" s="52"/>
      <c r="H121" s="59"/>
    </row>
    <row r="122" spans="1:8" s="46" customFormat="1" x14ac:dyDescent="0.25">
      <c r="A122" s="46" t="s">
        <v>342</v>
      </c>
      <c r="B122" s="56" t="s">
        <v>333</v>
      </c>
      <c r="C122" s="56">
        <v>23</v>
      </c>
      <c r="D122" s="60">
        <v>0.59</v>
      </c>
      <c r="E122" s="60">
        <v>3.2</v>
      </c>
      <c r="G122" s="52"/>
      <c r="H122" s="59"/>
    </row>
    <row r="123" spans="1:8" s="46" customFormat="1" x14ac:dyDescent="0.25">
      <c r="A123" s="46" t="s">
        <v>342</v>
      </c>
      <c r="B123" s="56" t="s">
        <v>333</v>
      </c>
      <c r="C123" s="56">
        <v>24</v>
      </c>
      <c r="D123" s="60">
        <v>1.0900000000000001</v>
      </c>
      <c r="E123" s="60">
        <v>4.4400000000000004</v>
      </c>
      <c r="G123" s="52"/>
      <c r="H123" s="59"/>
    </row>
    <row r="124" spans="1:8" s="46" customFormat="1" x14ac:dyDescent="0.25">
      <c r="A124" s="46" t="s">
        <v>342</v>
      </c>
      <c r="B124" s="56" t="s">
        <v>334</v>
      </c>
      <c r="C124" s="56">
        <v>25</v>
      </c>
      <c r="D124" s="60">
        <v>1.1499999999999999</v>
      </c>
      <c r="E124" s="60">
        <v>16.34</v>
      </c>
      <c r="G124" s="52"/>
      <c r="H124" s="59"/>
    </row>
    <row r="125" spans="1:8" s="46" customFormat="1" x14ac:dyDescent="0.25">
      <c r="A125" s="46" t="s">
        <v>342</v>
      </c>
      <c r="B125" s="56" t="s">
        <v>334</v>
      </c>
      <c r="C125" s="56">
        <v>26</v>
      </c>
      <c r="D125" s="60">
        <v>0.9</v>
      </c>
      <c r="E125" s="60">
        <v>19.39</v>
      </c>
      <c r="G125" s="52"/>
      <c r="H125" s="59"/>
    </row>
    <row r="126" spans="1:8" s="46" customFormat="1" x14ac:dyDescent="0.25">
      <c r="A126" s="46" t="s">
        <v>342</v>
      </c>
      <c r="B126" s="56" t="s">
        <v>334</v>
      </c>
      <c r="C126" s="56">
        <v>27</v>
      </c>
      <c r="D126" s="60">
        <v>0.92</v>
      </c>
      <c r="E126" s="60">
        <v>96.25</v>
      </c>
      <c r="G126" s="52"/>
      <c r="H126" s="59"/>
    </row>
    <row r="127" spans="1:8" s="46" customFormat="1" x14ac:dyDescent="0.25">
      <c r="A127" s="46" t="s">
        <v>342</v>
      </c>
      <c r="B127" s="56" t="s">
        <v>334</v>
      </c>
      <c r="C127" s="56">
        <v>28</v>
      </c>
      <c r="D127" s="60">
        <v>0.92</v>
      </c>
      <c r="E127" s="60">
        <v>46.72</v>
      </c>
      <c r="G127" s="52"/>
      <c r="H127" s="59"/>
    </row>
    <row r="128" spans="1:8" s="46" customFormat="1" x14ac:dyDescent="0.25">
      <c r="A128" s="46" t="s">
        <v>342</v>
      </c>
      <c r="B128" s="56" t="s">
        <v>334</v>
      </c>
      <c r="C128" s="56">
        <v>29</v>
      </c>
      <c r="D128" s="60">
        <v>0.92</v>
      </c>
      <c r="E128" s="60">
        <v>18.86</v>
      </c>
      <c r="G128" s="52"/>
      <c r="H128" s="59"/>
    </row>
    <row r="129" spans="1:8" s="46" customFormat="1" x14ac:dyDescent="0.25">
      <c r="A129" s="46" t="s">
        <v>342</v>
      </c>
      <c r="B129" s="56" t="s">
        <v>334</v>
      </c>
      <c r="C129" s="56">
        <v>30</v>
      </c>
      <c r="D129" s="60">
        <v>1.25</v>
      </c>
      <c r="E129" s="60">
        <v>37.74</v>
      </c>
      <c r="G129" s="52"/>
      <c r="H129" s="59"/>
    </row>
    <row r="130" spans="1:8" s="46" customFormat="1" x14ac:dyDescent="0.25">
      <c r="A130" s="46" t="s">
        <v>342</v>
      </c>
      <c r="B130" s="56" t="s">
        <v>334</v>
      </c>
      <c r="C130" s="56">
        <v>31</v>
      </c>
      <c r="D130" s="60">
        <v>0.75</v>
      </c>
      <c r="E130" s="60">
        <v>39.81</v>
      </c>
      <c r="G130" s="52"/>
      <c r="H130" s="59"/>
    </row>
    <row r="131" spans="1:8" s="46" customFormat="1" x14ac:dyDescent="0.25">
      <c r="A131" s="46" t="s">
        <v>342</v>
      </c>
      <c r="B131" s="56" t="s">
        <v>334</v>
      </c>
      <c r="C131" s="56">
        <v>32</v>
      </c>
      <c r="D131" s="60">
        <v>0.96</v>
      </c>
      <c r="E131" s="60">
        <v>11.87</v>
      </c>
      <c r="G131" s="52"/>
      <c r="H131" s="59"/>
    </row>
    <row r="132" spans="1:8" s="46" customFormat="1" x14ac:dyDescent="0.25">
      <c r="A132" s="46" t="s">
        <v>342</v>
      </c>
      <c r="B132" s="56" t="s">
        <v>335</v>
      </c>
      <c r="C132" s="56">
        <v>33</v>
      </c>
      <c r="D132" s="60">
        <v>1.25</v>
      </c>
      <c r="E132" s="60">
        <v>1.58</v>
      </c>
      <c r="F132" s="51"/>
      <c r="G132" s="52"/>
      <c r="H132" s="59"/>
    </row>
    <row r="133" spans="1:8" s="46" customFormat="1" x14ac:dyDescent="0.25">
      <c r="A133" s="46" t="s">
        <v>342</v>
      </c>
      <c r="B133" s="56" t="s">
        <v>335</v>
      </c>
      <c r="C133" s="56">
        <v>34</v>
      </c>
      <c r="D133" s="60">
        <v>0.88</v>
      </c>
      <c r="E133" s="60">
        <v>1.45</v>
      </c>
      <c r="F133" s="51"/>
      <c r="G133" s="52"/>
      <c r="H133" s="59"/>
    </row>
    <row r="134" spans="1:8" s="46" customFormat="1" x14ac:dyDescent="0.25">
      <c r="A134" s="46" t="s">
        <v>342</v>
      </c>
      <c r="B134" s="56" t="s">
        <v>335</v>
      </c>
      <c r="C134" s="56">
        <v>35</v>
      </c>
      <c r="D134" s="60">
        <v>1.67</v>
      </c>
      <c r="E134" s="60">
        <v>3.2</v>
      </c>
      <c r="F134" s="51"/>
      <c r="G134" s="52"/>
      <c r="H134" s="59"/>
    </row>
    <row r="135" spans="1:8" s="46" customFormat="1" x14ac:dyDescent="0.25">
      <c r="A135" s="46" t="s">
        <v>342</v>
      </c>
      <c r="B135" s="56" t="s">
        <v>335</v>
      </c>
      <c r="C135" s="56">
        <v>36</v>
      </c>
      <c r="D135" s="60">
        <v>1.58</v>
      </c>
      <c r="E135" s="60">
        <v>3.2</v>
      </c>
      <c r="F135" s="51"/>
      <c r="G135" s="52"/>
      <c r="H135" s="59"/>
    </row>
    <row r="136" spans="1:8" s="46" customFormat="1" x14ac:dyDescent="0.25">
      <c r="A136" s="46" t="s">
        <v>342</v>
      </c>
      <c r="B136" s="56" t="s">
        <v>335</v>
      </c>
      <c r="C136" s="56">
        <v>37</v>
      </c>
      <c r="D136" s="60">
        <v>1</v>
      </c>
      <c r="E136" s="60">
        <v>1.32</v>
      </c>
      <c r="F136" s="51"/>
      <c r="G136" s="52"/>
      <c r="H136" s="59"/>
    </row>
    <row r="137" spans="1:8" s="46" customFormat="1" x14ac:dyDescent="0.25">
      <c r="A137" s="46" t="s">
        <v>342</v>
      </c>
      <c r="B137" s="56" t="s">
        <v>335</v>
      </c>
      <c r="C137" s="56">
        <v>38</v>
      </c>
      <c r="D137" s="60">
        <v>1</v>
      </c>
      <c r="E137" s="60">
        <v>1.97</v>
      </c>
      <c r="F137" s="51"/>
      <c r="G137" s="52"/>
      <c r="H137" s="59"/>
    </row>
    <row r="138" spans="1:8" s="46" customFormat="1" x14ac:dyDescent="0.25">
      <c r="A138" s="46" t="s">
        <v>342</v>
      </c>
      <c r="B138" s="56" t="s">
        <v>335</v>
      </c>
      <c r="C138" s="56">
        <v>39</v>
      </c>
      <c r="D138" s="60">
        <v>1</v>
      </c>
      <c r="E138" s="60">
        <v>3.2</v>
      </c>
      <c r="F138" s="51"/>
      <c r="G138" s="52"/>
      <c r="H138" s="59"/>
    </row>
    <row r="139" spans="1:8" s="46" customFormat="1" x14ac:dyDescent="0.25">
      <c r="A139" s="46" t="s">
        <v>342</v>
      </c>
      <c r="B139" s="56" t="s">
        <v>335</v>
      </c>
      <c r="C139" s="56">
        <v>40</v>
      </c>
      <c r="D139" s="60">
        <v>1.1499999999999999</v>
      </c>
      <c r="E139" s="60">
        <v>1.45</v>
      </c>
      <c r="F139" s="51"/>
      <c r="G139" s="52"/>
      <c r="H139" s="59"/>
    </row>
    <row r="140" spans="1:8" s="46" customFormat="1" x14ac:dyDescent="0.25">
      <c r="A140" s="46" t="s">
        <v>342</v>
      </c>
      <c r="B140" s="56" t="s">
        <v>336</v>
      </c>
      <c r="C140" s="56">
        <v>41</v>
      </c>
      <c r="D140" s="60">
        <v>0.84</v>
      </c>
      <c r="E140" s="60">
        <v>23.58</v>
      </c>
      <c r="F140" s="51"/>
      <c r="G140" s="52"/>
      <c r="H140" s="59"/>
    </row>
    <row r="141" spans="1:8" s="46" customFormat="1" x14ac:dyDescent="0.25">
      <c r="A141" s="46" t="s">
        <v>342</v>
      </c>
      <c r="B141" s="56" t="s">
        <v>336</v>
      </c>
      <c r="C141" s="56">
        <v>42</v>
      </c>
      <c r="D141" s="60">
        <v>1.1100000000000001</v>
      </c>
      <c r="E141" s="60">
        <v>19.57</v>
      </c>
      <c r="F141" s="51"/>
      <c r="G141" s="52"/>
      <c r="H141" s="59"/>
    </row>
    <row r="142" spans="1:8" s="46" customFormat="1" x14ac:dyDescent="0.25">
      <c r="A142" s="46" t="s">
        <v>342</v>
      </c>
      <c r="B142" s="56" t="s">
        <v>336</v>
      </c>
      <c r="C142" s="56">
        <v>43</v>
      </c>
      <c r="D142" s="60">
        <v>0.86</v>
      </c>
      <c r="E142" s="60">
        <v>29.42</v>
      </c>
      <c r="F142" s="51"/>
      <c r="G142" s="52"/>
      <c r="H142" s="59"/>
    </row>
    <row r="143" spans="1:8" s="46" customFormat="1" x14ac:dyDescent="0.25">
      <c r="A143" s="46" t="s">
        <v>342</v>
      </c>
      <c r="B143" s="56" t="s">
        <v>336</v>
      </c>
      <c r="C143" s="56">
        <v>44</v>
      </c>
      <c r="D143" s="60">
        <v>1</v>
      </c>
      <c r="E143" s="60">
        <v>34.75</v>
      </c>
      <c r="F143" s="51"/>
      <c r="G143" s="52"/>
      <c r="H143" s="59"/>
    </row>
    <row r="144" spans="1:8" s="46" customFormat="1" x14ac:dyDescent="0.25">
      <c r="A144" s="46" t="s">
        <v>342</v>
      </c>
      <c r="B144" s="56" t="s">
        <v>336</v>
      </c>
      <c r="C144" s="56">
        <v>45</v>
      </c>
      <c r="D144" s="60">
        <v>0.96</v>
      </c>
      <c r="E144" s="60">
        <v>28.75</v>
      </c>
      <c r="F144" s="51"/>
      <c r="G144" s="52"/>
      <c r="H144" s="59"/>
    </row>
    <row r="145" spans="1:30" x14ac:dyDescent="0.25">
      <c r="A145" s="46" t="s">
        <v>342</v>
      </c>
      <c r="B145" s="56" t="s">
        <v>336</v>
      </c>
      <c r="C145" s="56">
        <v>46</v>
      </c>
      <c r="D145" s="60">
        <v>1.21</v>
      </c>
      <c r="E145" s="60">
        <v>31.65</v>
      </c>
      <c r="H145" s="59"/>
      <c r="AA145" s="46"/>
      <c r="AB145" s="46"/>
      <c r="AC145" s="46"/>
      <c r="AD145" s="46"/>
    </row>
    <row r="146" spans="1:30" x14ac:dyDescent="0.25">
      <c r="A146" s="46" t="s">
        <v>342</v>
      </c>
      <c r="B146" s="56" t="s">
        <v>336</v>
      </c>
      <c r="C146" s="56">
        <v>47</v>
      </c>
      <c r="D146" s="60">
        <v>1.38</v>
      </c>
      <c r="E146" s="60">
        <v>56.21</v>
      </c>
      <c r="H146" s="59"/>
      <c r="AA146" s="46"/>
      <c r="AB146" s="46"/>
      <c r="AC146" s="46"/>
      <c r="AD146" s="46"/>
    </row>
    <row r="147" spans="1:30" x14ac:dyDescent="0.25">
      <c r="A147" s="46" t="s">
        <v>342</v>
      </c>
      <c r="B147" s="56" t="s">
        <v>336</v>
      </c>
      <c r="C147" s="56">
        <v>48</v>
      </c>
      <c r="D147" s="60">
        <v>1.58</v>
      </c>
      <c r="E147" s="60">
        <v>65.25</v>
      </c>
      <c r="H147" s="59"/>
      <c r="AA147" s="46"/>
      <c r="AB147" s="46"/>
      <c r="AC147" s="46"/>
      <c r="AD147" s="4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A439-A3CE-432A-845F-13C00D75A48A}">
  <dimension ref="A1:AD147"/>
  <sheetViews>
    <sheetView workbookViewId="0">
      <pane xSplit="3" ySplit="3" topLeftCell="D130" activePane="bottomRight" state="frozen"/>
      <selection pane="topRight" activeCell="D1" sqref="D1"/>
      <selection pane="bottomLeft" activeCell="A4" sqref="A4"/>
      <selection pane="bottomRight" activeCell="H4" sqref="H4"/>
    </sheetView>
  </sheetViews>
  <sheetFormatPr defaultRowHeight="15" x14ac:dyDescent="0.25"/>
  <cols>
    <col min="1" max="1" width="8.85546875" style="45" customWidth="1"/>
    <col min="2" max="2" width="14.42578125" style="45" bestFit="1" customWidth="1"/>
    <col min="3" max="3" width="8.7109375" style="45" bestFit="1" customWidth="1"/>
    <col min="4" max="4" width="4.5703125" style="47" bestFit="1" customWidth="1"/>
    <col min="5" max="5" width="6.5703125" style="47" bestFit="1" customWidth="1"/>
    <col min="6" max="6" width="5.5703125" style="47" bestFit="1" customWidth="1"/>
    <col min="7" max="7" width="7.5703125" style="48" bestFit="1" customWidth="1"/>
    <col min="8" max="26" width="9.140625" style="45"/>
    <col min="27" max="30" width="9.140625" style="25"/>
    <col min="31" max="16384" width="9.140625" style="45"/>
  </cols>
  <sheetData>
    <row r="1" spans="1:7" s="45" customFormat="1" x14ac:dyDescent="0.25">
      <c r="A1" s="23" t="s">
        <v>928</v>
      </c>
      <c r="D1" s="47"/>
      <c r="E1" s="47"/>
      <c r="F1" s="47"/>
      <c r="G1" s="48"/>
    </row>
    <row r="2" spans="1:7" s="45" customFormat="1" x14ac:dyDescent="0.25">
      <c r="B2" s="24"/>
      <c r="C2" s="24"/>
      <c r="D2" s="47" t="s">
        <v>346</v>
      </c>
      <c r="E2" s="47" t="s">
        <v>347</v>
      </c>
      <c r="F2" s="47" t="s">
        <v>348</v>
      </c>
      <c r="G2" s="48" t="s">
        <v>351</v>
      </c>
    </row>
    <row r="3" spans="1:7" s="45" customFormat="1" x14ac:dyDescent="0.25">
      <c r="A3" s="45" t="s">
        <v>341</v>
      </c>
      <c r="B3" s="46" t="s">
        <v>324</v>
      </c>
      <c r="C3" s="46" t="s">
        <v>325</v>
      </c>
      <c r="D3" s="47" t="s">
        <v>349</v>
      </c>
      <c r="E3" s="47" t="s">
        <v>349</v>
      </c>
      <c r="F3" s="47" t="s">
        <v>349</v>
      </c>
      <c r="G3" s="48" t="s">
        <v>350</v>
      </c>
    </row>
    <row r="4" spans="1:7" s="45" customFormat="1" x14ac:dyDescent="0.25">
      <c r="A4" s="45" t="s">
        <v>1</v>
      </c>
      <c r="B4" s="55" t="s">
        <v>331</v>
      </c>
      <c r="C4" s="55">
        <v>1</v>
      </c>
      <c r="D4" s="47">
        <v>3.5579999999999998</v>
      </c>
      <c r="E4" s="47">
        <v>16.859000000000002</v>
      </c>
      <c r="F4" s="47">
        <v>2.0209999999999999</v>
      </c>
      <c r="G4" s="48">
        <v>44.63</v>
      </c>
    </row>
    <row r="5" spans="1:7" s="45" customFormat="1" x14ac:dyDescent="0.25">
      <c r="A5" s="45" t="s">
        <v>1</v>
      </c>
      <c r="B5" s="55" t="s">
        <v>331</v>
      </c>
      <c r="C5" s="55">
        <v>2</v>
      </c>
      <c r="D5" s="47">
        <v>4.7130000000000001</v>
      </c>
      <c r="E5" s="47">
        <v>18.204999999999998</v>
      </c>
      <c r="F5" s="47">
        <v>1.4470000000000001</v>
      </c>
      <c r="G5" s="48">
        <v>66.704999999999998</v>
      </c>
    </row>
    <row r="6" spans="1:7" s="45" customFormat="1" x14ac:dyDescent="0.25">
      <c r="A6" s="45" t="s">
        <v>1</v>
      </c>
      <c r="B6" s="55" t="s">
        <v>331</v>
      </c>
      <c r="C6" s="55">
        <v>3</v>
      </c>
      <c r="D6" s="47">
        <v>3.9889999999999999</v>
      </c>
      <c r="E6" s="47">
        <v>23.585000000000001</v>
      </c>
      <c r="F6" s="47">
        <v>2.294</v>
      </c>
      <c r="G6" s="48">
        <v>68.335999999999999</v>
      </c>
    </row>
    <row r="7" spans="1:7" s="45" customFormat="1" x14ac:dyDescent="0.25">
      <c r="A7" s="45" t="s">
        <v>1</v>
      </c>
      <c r="B7" s="55" t="s">
        <v>331</v>
      </c>
      <c r="C7" s="55">
        <v>4</v>
      </c>
      <c r="D7" s="47">
        <v>4.1280000000000001</v>
      </c>
      <c r="E7" s="47">
        <v>14.87</v>
      </c>
      <c r="F7" s="47">
        <v>1.2470000000000001</v>
      </c>
      <c r="G7" s="48">
        <v>44.01</v>
      </c>
    </row>
    <row r="8" spans="1:7" s="45" customFormat="1" x14ac:dyDescent="0.25">
      <c r="A8" s="45" t="s">
        <v>1</v>
      </c>
      <c r="B8" s="55" t="s">
        <v>331</v>
      </c>
      <c r="C8" s="55">
        <v>9</v>
      </c>
      <c r="D8" s="47">
        <v>2.5830000000000002</v>
      </c>
      <c r="E8" s="47">
        <v>20.02</v>
      </c>
      <c r="F8" s="47">
        <v>0.42899999999999999</v>
      </c>
      <c r="G8" s="48">
        <v>43.994</v>
      </c>
    </row>
    <row r="9" spans="1:7" s="45" customFormat="1" x14ac:dyDescent="0.25">
      <c r="A9" s="45" t="s">
        <v>1</v>
      </c>
      <c r="B9" s="55" t="s">
        <v>331</v>
      </c>
      <c r="C9" s="55">
        <v>10</v>
      </c>
      <c r="D9" s="47">
        <v>2.798</v>
      </c>
      <c r="E9" s="47">
        <v>17.878</v>
      </c>
      <c r="F9" s="47">
        <v>1.1930000000000001</v>
      </c>
      <c r="G9" s="48">
        <v>50.600999999999999</v>
      </c>
    </row>
    <row r="10" spans="1:7" s="45" customFormat="1" x14ac:dyDescent="0.25">
      <c r="A10" s="45" t="s">
        <v>1</v>
      </c>
      <c r="B10" s="55" t="s">
        <v>331</v>
      </c>
      <c r="C10" s="55">
        <v>11</v>
      </c>
      <c r="D10" s="47">
        <v>3.1680000000000001</v>
      </c>
      <c r="E10" s="47">
        <v>18.623999999999999</v>
      </c>
      <c r="F10" s="47">
        <v>1.1519999999999999</v>
      </c>
      <c r="G10" s="48">
        <v>51.781999999999996</v>
      </c>
    </row>
    <row r="11" spans="1:7" s="45" customFormat="1" x14ac:dyDescent="0.25">
      <c r="A11" s="45" t="s">
        <v>1</v>
      </c>
      <c r="B11" s="55" t="s">
        <v>331</v>
      </c>
      <c r="C11" s="55">
        <v>12</v>
      </c>
      <c r="D11" s="47">
        <v>3.3450000000000002</v>
      </c>
      <c r="E11" s="47">
        <v>47.786999999999999</v>
      </c>
      <c r="F11" s="47">
        <v>2.383</v>
      </c>
      <c r="G11" s="48">
        <v>111.25700000000001</v>
      </c>
    </row>
    <row r="12" spans="1:7" s="45" customFormat="1" x14ac:dyDescent="0.25">
      <c r="A12" s="45" t="s">
        <v>1</v>
      </c>
      <c r="B12" s="55" t="s">
        <v>332</v>
      </c>
      <c r="C12" s="55">
        <v>5</v>
      </c>
      <c r="D12" s="47">
        <v>4.7519999999999998</v>
      </c>
      <c r="E12" s="47">
        <v>28.155000000000001</v>
      </c>
      <c r="F12" s="47">
        <v>3.08</v>
      </c>
      <c r="G12" s="48">
        <v>82.409000000000006</v>
      </c>
    </row>
    <row r="13" spans="1:7" s="45" customFormat="1" x14ac:dyDescent="0.25">
      <c r="A13" s="45" t="s">
        <v>1</v>
      </c>
      <c r="B13" s="55" t="s">
        <v>332</v>
      </c>
      <c r="C13" s="55">
        <v>6</v>
      </c>
      <c r="D13" s="47">
        <v>5.0860000000000003</v>
      </c>
      <c r="E13" s="47">
        <v>28.606000000000002</v>
      </c>
      <c r="F13" s="51">
        <v>1.915</v>
      </c>
      <c r="G13" s="48">
        <v>75.632000000000005</v>
      </c>
    </row>
    <row r="14" spans="1:7" s="45" customFormat="1" x14ac:dyDescent="0.25">
      <c r="A14" s="45" t="s">
        <v>1</v>
      </c>
      <c r="B14" s="55" t="s">
        <v>332</v>
      </c>
      <c r="C14" s="55">
        <v>7</v>
      </c>
      <c r="D14" s="47">
        <v>5.1779999999999999</v>
      </c>
      <c r="E14" s="47">
        <v>35.372999999999998</v>
      </c>
      <c r="F14" s="47">
        <v>3.5990000000000002</v>
      </c>
      <c r="G14" s="48">
        <v>116.964</v>
      </c>
    </row>
    <row r="15" spans="1:7" s="45" customFormat="1" x14ac:dyDescent="0.25">
      <c r="A15" s="45" t="s">
        <v>1</v>
      </c>
      <c r="B15" s="55" t="s">
        <v>332</v>
      </c>
      <c r="C15" s="55">
        <v>8</v>
      </c>
      <c r="D15" s="47">
        <v>2.6150000000000002</v>
      </c>
      <c r="E15" s="47">
        <v>24.402000000000001</v>
      </c>
      <c r="F15" s="47">
        <v>2.8069999999999999</v>
      </c>
      <c r="G15" s="48">
        <v>82.085999999999999</v>
      </c>
    </row>
    <row r="16" spans="1:7" s="45" customFormat="1" x14ac:dyDescent="0.25">
      <c r="A16" s="45" t="s">
        <v>1</v>
      </c>
      <c r="B16" s="55" t="s">
        <v>332</v>
      </c>
      <c r="C16" s="55">
        <v>13</v>
      </c>
      <c r="D16" s="47">
        <v>3.47</v>
      </c>
      <c r="E16" s="47">
        <v>23.7</v>
      </c>
      <c r="F16" s="47">
        <v>2.1419999999999999</v>
      </c>
      <c r="G16" s="48">
        <v>69.805000000000007</v>
      </c>
    </row>
    <row r="17" spans="1:8" s="45" customFormat="1" x14ac:dyDescent="0.25">
      <c r="A17" s="45" t="s">
        <v>1</v>
      </c>
      <c r="B17" s="55" t="s">
        <v>332</v>
      </c>
      <c r="C17" s="55">
        <v>14</v>
      </c>
      <c r="D17" s="47">
        <v>3.8860000000000001</v>
      </c>
      <c r="E17" s="47">
        <v>27.484999999999999</v>
      </c>
      <c r="F17" s="47">
        <v>3.403</v>
      </c>
      <c r="G17" s="48">
        <v>119.38500000000001</v>
      </c>
    </row>
    <row r="18" spans="1:8" s="45" customFormat="1" x14ac:dyDescent="0.25">
      <c r="A18" s="45" t="s">
        <v>1</v>
      </c>
      <c r="B18" s="55" t="s">
        <v>332</v>
      </c>
      <c r="C18" s="55">
        <v>15</v>
      </c>
      <c r="D18" s="47">
        <v>4.0449999999999999</v>
      </c>
      <c r="E18" s="47">
        <v>37.774000000000001</v>
      </c>
      <c r="F18" s="47">
        <v>2.2309999999999999</v>
      </c>
      <c r="G18" s="48">
        <v>105.05800000000001</v>
      </c>
    </row>
    <row r="19" spans="1:8" s="45" customFormat="1" x14ac:dyDescent="0.25">
      <c r="A19" s="45" t="s">
        <v>1</v>
      </c>
      <c r="B19" s="55" t="s">
        <v>332</v>
      </c>
      <c r="C19" s="55">
        <v>16</v>
      </c>
      <c r="D19" s="47">
        <v>4.6429999999999998</v>
      </c>
      <c r="E19" s="47">
        <v>109.735</v>
      </c>
      <c r="F19" s="47">
        <v>5.6849999999999996</v>
      </c>
      <c r="G19" s="48">
        <v>239.334</v>
      </c>
      <c r="H19" s="48"/>
    </row>
    <row r="20" spans="1:8" s="45" customFormat="1" x14ac:dyDescent="0.25">
      <c r="A20" s="45" t="s">
        <v>1</v>
      </c>
      <c r="B20" s="55" t="s">
        <v>333</v>
      </c>
      <c r="C20" s="55">
        <v>17</v>
      </c>
      <c r="D20" s="51">
        <v>2.9279999999999999</v>
      </c>
      <c r="E20" s="51">
        <v>28.666</v>
      </c>
      <c r="F20" s="51">
        <v>2.8660000000000001</v>
      </c>
      <c r="G20" s="52">
        <v>63.698999999999998</v>
      </c>
    </row>
    <row r="21" spans="1:8" s="45" customFormat="1" x14ac:dyDescent="0.25">
      <c r="A21" s="45" t="s">
        <v>1</v>
      </c>
      <c r="B21" s="55" t="s">
        <v>333</v>
      </c>
      <c r="C21" s="55">
        <v>18</v>
      </c>
      <c r="D21" s="47">
        <v>3.21</v>
      </c>
      <c r="E21" s="47">
        <v>21.783000000000001</v>
      </c>
      <c r="F21" s="47">
        <v>1.8149999999999999</v>
      </c>
      <c r="G21" s="48">
        <v>74.790999999999997</v>
      </c>
    </row>
    <row r="22" spans="1:8" s="45" customFormat="1" x14ac:dyDescent="0.25">
      <c r="A22" s="45" t="s">
        <v>1</v>
      </c>
      <c r="B22" s="55" t="s">
        <v>333</v>
      </c>
      <c r="C22" s="55">
        <v>19</v>
      </c>
      <c r="D22" s="47">
        <v>3.4289999999999998</v>
      </c>
      <c r="E22" s="47">
        <v>14.893000000000001</v>
      </c>
      <c r="F22" s="47">
        <v>1.6339999999999999</v>
      </c>
      <c r="G22" s="48">
        <v>54.884</v>
      </c>
    </row>
    <row r="23" spans="1:8" s="45" customFormat="1" x14ac:dyDescent="0.25">
      <c r="A23" s="45" t="s">
        <v>1</v>
      </c>
      <c r="B23" s="55" t="s">
        <v>333</v>
      </c>
      <c r="C23" s="55">
        <v>20</v>
      </c>
      <c r="D23" s="47">
        <v>3.7610000000000001</v>
      </c>
      <c r="E23" s="47">
        <v>19.481999999999999</v>
      </c>
      <c r="F23" s="47">
        <v>1.1599999999999999</v>
      </c>
      <c r="G23" s="48">
        <v>63.329000000000001</v>
      </c>
    </row>
    <row r="24" spans="1:8" s="45" customFormat="1" x14ac:dyDescent="0.25">
      <c r="A24" s="45" t="s">
        <v>1</v>
      </c>
      <c r="B24" s="55" t="s">
        <v>333</v>
      </c>
      <c r="C24" s="55">
        <v>21</v>
      </c>
      <c r="D24" s="47">
        <v>3.8940000000000001</v>
      </c>
      <c r="E24" s="47">
        <v>19.734000000000002</v>
      </c>
      <c r="F24" s="47">
        <v>2.1850000000000001</v>
      </c>
      <c r="G24" s="48">
        <v>55.932000000000002</v>
      </c>
    </row>
    <row r="25" spans="1:8" s="45" customFormat="1" x14ac:dyDescent="0.25">
      <c r="A25" s="45" t="s">
        <v>1</v>
      </c>
      <c r="B25" s="55" t="s">
        <v>333</v>
      </c>
      <c r="C25" s="55">
        <v>22</v>
      </c>
      <c r="D25" s="47">
        <v>3.37</v>
      </c>
      <c r="E25" s="47">
        <v>19.146999999999998</v>
      </c>
      <c r="F25" s="47">
        <v>0.73899999999999999</v>
      </c>
      <c r="G25" s="48">
        <v>50.222999999999999</v>
      </c>
    </row>
    <row r="26" spans="1:8" s="45" customFormat="1" x14ac:dyDescent="0.25">
      <c r="A26" s="45" t="s">
        <v>1</v>
      </c>
      <c r="B26" s="55" t="s">
        <v>333</v>
      </c>
      <c r="C26" s="56">
        <v>23</v>
      </c>
      <c r="D26" s="47">
        <v>2.9239999999999999</v>
      </c>
      <c r="E26" s="47">
        <v>21.855</v>
      </c>
      <c r="F26" s="47">
        <v>1.38</v>
      </c>
      <c r="G26" s="48">
        <v>65.932000000000002</v>
      </c>
    </row>
    <row r="27" spans="1:8" s="45" customFormat="1" x14ac:dyDescent="0.25">
      <c r="A27" s="45" t="s">
        <v>1</v>
      </c>
      <c r="B27" s="55" t="s">
        <v>333</v>
      </c>
      <c r="C27" s="56">
        <v>24</v>
      </c>
      <c r="D27" s="47">
        <v>3.0659999999999998</v>
      </c>
      <c r="E27" s="47">
        <v>14.804</v>
      </c>
      <c r="F27" s="47">
        <v>1.46</v>
      </c>
      <c r="G27" s="48">
        <v>50.018999999999998</v>
      </c>
    </row>
    <row r="28" spans="1:8" s="45" customFormat="1" x14ac:dyDescent="0.25">
      <c r="A28" s="45" t="s">
        <v>1</v>
      </c>
      <c r="B28" s="55" t="s">
        <v>334</v>
      </c>
      <c r="C28" s="56">
        <v>25</v>
      </c>
      <c r="D28" s="47">
        <v>2.8140000000000001</v>
      </c>
      <c r="E28" s="47">
        <v>24.47</v>
      </c>
      <c r="F28" s="47">
        <v>2.5720000000000001</v>
      </c>
      <c r="G28" s="48">
        <v>70.808000000000007</v>
      </c>
    </row>
    <row r="29" spans="1:8" s="45" customFormat="1" x14ac:dyDescent="0.25">
      <c r="A29" s="45" t="s">
        <v>1</v>
      </c>
      <c r="B29" s="55" t="s">
        <v>334</v>
      </c>
      <c r="C29" s="55">
        <v>26</v>
      </c>
      <c r="D29" s="47">
        <v>2.794</v>
      </c>
      <c r="E29" s="47">
        <v>20.183</v>
      </c>
      <c r="F29" s="47">
        <v>1.2989999999999999</v>
      </c>
      <c r="G29" s="48">
        <v>49.406999999999996</v>
      </c>
    </row>
    <row r="30" spans="1:8" s="45" customFormat="1" x14ac:dyDescent="0.25">
      <c r="A30" s="45" t="s">
        <v>1</v>
      </c>
      <c r="B30" s="55" t="s">
        <v>334</v>
      </c>
      <c r="C30" s="55">
        <v>27</v>
      </c>
      <c r="D30" s="47">
        <v>2.7719999999999998</v>
      </c>
      <c r="E30" s="47">
        <v>20.545000000000002</v>
      </c>
      <c r="F30" s="47">
        <v>1.4410000000000001</v>
      </c>
      <c r="G30" s="48">
        <v>70.619</v>
      </c>
    </row>
    <row r="31" spans="1:8" s="45" customFormat="1" x14ac:dyDescent="0.25">
      <c r="A31" s="45" t="s">
        <v>1</v>
      </c>
      <c r="B31" s="55" t="s">
        <v>334</v>
      </c>
      <c r="C31" s="55">
        <v>28</v>
      </c>
      <c r="D31" s="47">
        <v>3.7839999999999998</v>
      </c>
      <c r="E31" s="47" t="s">
        <v>345</v>
      </c>
      <c r="F31" s="47">
        <v>1.3580000000000001</v>
      </c>
      <c r="G31" s="48">
        <v>61.978000000000002</v>
      </c>
    </row>
    <row r="32" spans="1:8" s="45" customFormat="1" x14ac:dyDescent="0.25">
      <c r="A32" s="45" t="s">
        <v>1</v>
      </c>
      <c r="B32" s="55" t="s">
        <v>334</v>
      </c>
      <c r="C32" s="55">
        <v>29</v>
      </c>
      <c r="D32" s="47">
        <v>3.07</v>
      </c>
      <c r="E32" s="47">
        <v>27.074999999999999</v>
      </c>
      <c r="F32" s="47">
        <v>3.198</v>
      </c>
      <c r="G32" s="48">
        <v>87.697999999999993</v>
      </c>
    </row>
    <row r="33" spans="1:8" s="45" customFormat="1" x14ac:dyDescent="0.25">
      <c r="A33" s="45" t="s">
        <v>1</v>
      </c>
      <c r="B33" s="55" t="s">
        <v>334</v>
      </c>
      <c r="C33" s="55">
        <v>30</v>
      </c>
      <c r="D33" s="47">
        <v>3.1739999999999999</v>
      </c>
      <c r="E33" s="47">
        <v>22.577999999999999</v>
      </c>
      <c r="F33" s="47">
        <v>1.802</v>
      </c>
      <c r="G33" s="48">
        <v>68.83</v>
      </c>
    </row>
    <row r="34" spans="1:8" s="45" customFormat="1" x14ac:dyDescent="0.25">
      <c r="A34" s="45" t="s">
        <v>1</v>
      </c>
      <c r="B34" s="55" t="s">
        <v>334</v>
      </c>
      <c r="C34" s="55">
        <v>31</v>
      </c>
      <c r="D34" s="47">
        <v>3.4209999999999998</v>
      </c>
      <c r="E34" s="47">
        <v>26.893000000000001</v>
      </c>
      <c r="F34" s="47">
        <v>2.669</v>
      </c>
      <c r="G34" s="48">
        <v>70.052000000000007</v>
      </c>
    </row>
    <row r="35" spans="1:8" s="45" customFormat="1" x14ac:dyDescent="0.25">
      <c r="A35" s="45" t="s">
        <v>1</v>
      </c>
      <c r="B35" s="55" t="s">
        <v>334</v>
      </c>
      <c r="C35" s="55">
        <v>32</v>
      </c>
      <c r="D35" s="47">
        <v>3.282</v>
      </c>
      <c r="E35" s="47">
        <v>32.012</v>
      </c>
      <c r="F35" s="47">
        <v>3.149</v>
      </c>
      <c r="G35" s="48">
        <v>90.48</v>
      </c>
      <c r="H35" s="48"/>
    </row>
    <row r="36" spans="1:8" s="45" customFormat="1" x14ac:dyDescent="0.25">
      <c r="A36" s="45" t="s">
        <v>1</v>
      </c>
      <c r="B36" s="55" t="s">
        <v>335</v>
      </c>
      <c r="C36" s="55">
        <v>33</v>
      </c>
      <c r="D36" s="47">
        <v>4.0679999999999996</v>
      </c>
      <c r="E36" s="47">
        <v>28.655999999999999</v>
      </c>
      <c r="F36" s="47">
        <v>2.1680000000000001</v>
      </c>
      <c r="G36" s="48">
        <v>80.581999999999994</v>
      </c>
    </row>
    <row r="37" spans="1:8" s="45" customFormat="1" x14ac:dyDescent="0.25">
      <c r="A37" s="45" t="s">
        <v>1</v>
      </c>
      <c r="B37" s="55" t="s">
        <v>335</v>
      </c>
      <c r="C37" s="55">
        <v>34</v>
      </c>
      <c r="D37" s="47">
        <v>4.1459999999999999</v>
      </c>
      <c r="E37" s="47">
        <v>45.320999999999998</v>
      </c>
      <c r="F37" s="47">
        <v>3.9950000000000001</v>
      </c>
      <c r="G37" s="48">
        <v>120.70399999999999</v>
      </c>
    </row>
    <row r="38" spans="1:8" s="45" customFormat="1" x14ac:dyDescent="0.25">
      <c r="A38" s="45" t="s">
        <v>1</v>
      </c>
      <c r="B38" s="55" t="s">
        <v>335</v>
      </c>
      <c r="C38" s="55">
        <v>35</v>
      </c>
      <c r="D38" s="47">
        <v>4.66</v>
      </c>
      <c r="E38" s="47">
        <v>26.523</v>
      </c>
      <c r="F38" s="47">
        <v>0.53100000000000003</v>
      </c>
      <c r="G38" s="48">
        <v>43.395000000000003</v>
      </c>
    </row>
    <row r="39" spans="1:8" s="45" customFormat="1" x14ac:dyDescent="0.25">
      <c r="A39" s="45" t="s">
        <v>1</v>
      </c>
      <c r="B39" s="55" t="s">
        <v>335</v>
      </c>
      <c r="C39" s="55">
        <v>36</v>
      </c>
      <c r="D39" s="47">
        <v>4.6420000000000003</v>
      </c>
      <c r="E39" s="47">
        <v>13.305</v>
      </c>
      <c r="F39" s="47">
        <v>1.0860000000000001</v>
      </c>
      <c r="G39" s="48">
        <v>54.46</v>
      </c>
    </row>
    <row r="40" spans="1:8" s="45" customFormat="1" x14ac:dyDescent="0.25">
      <c r="A40" s="45" t="s">
        <v>1</v>
      </c>
      <c r="B40" s="55" t="s">
        <v>335</v>
      </c>
      <c r="C40" s="55">
        <v>37</v>
      </c>
      <c r="D40" s="47">
        <v>4.6929999999999996</v>
      </c>
      <c r="E40" s="47">
        <v>19.998000000000001</v>
      </c>
      <c r="F40" s="47">
        <v>1.9390000000000001</v>
      </c>
      <c r="G40" s="48">
        <v>68.129000000000005</v>
      </c>
    </row>
    <row r="41" spans="1:8" s="45" customFormat="1" x14ac:dyDescent="0.25">
      <c r="A41" s="45" t="s">
        <v>1</v>
      </c>
      <c r="B41" s="55" t="s">
        <v>335</v>
      </c>
      <c r="C41" s="55">
        <v>38</v>
      </c>
      <c r="D41" s="47">
        <v>2.5590000000000002</v>
      </c>
      <c r="E41" s="47">
        <v>22.529</v>
      </c>
      <c r="F41" s="47">
        <v>3.5750000000000002</v>
      </c>
      <c r="G41" s="48">
        <v>60.098999999999997</v>
      </c>
    </row>
    <row r="42" spans="1:8" s="45" customFormat="1" x14ac:dyDescent="0.25">
      <c r="A42" s="45" t="s">
        <v>1</v>
      </c>
      <c r="B42" s="55" t="s">
        <v>335</v>
      </c>
      <c r="C42" s="55">
        <v>39</v>
      </c>
      <c r="D42" s="47">
        <v>2.9350000000000001</v>
      </c>
      <c r="E42" s="47">
        <v>16.352</v>
      </c>
      <c r="F42" s="47">
        <v>1.552</v>
      </c>
      <c r="G42" s="48">
        <v>52.741</v>
      </c>
    </row>
    <row r="43" spans="1:8" s="45" customFormat="1" x14ac:dyDescent="0.25">
      <c r="A43" s="45" t="s">
        <v>1</v>
      </c>
      <c r="B43" s="55" t="s">
        <v>335</v>
      </c>
      <c r="C43" s="55">
        <v>40</v>
      </c>
      <c r="D43" s="47">
        <v>3.14</v>
      </c>
      <c r="E43" s="47">
        <v>20.256</v>
      </c>
      <c r="F43" s="47">
        <v>1.091</v>
      </c>
      <c r="G43" s="48">
        <v>62.244</v>
      </c>
    </row>
    <row r="44" spans="1:8" s="45" customFormat="1" x14ac:dyDescent="0.25">
      <c r="A44" s="45" t="s">
        <v>1</v>
      </c>
      <c r="B44" s="55" t="s">
        <v>336</v>
      </c>
      <c r="C44" s="55">
        <v>41</v>
      </c>
      <c r="D44" s="47">
        <v>3.3</v>
      </c>
      <c r="E44" s="47">
        <v>23.54</v>
      </c>
      <c r="F44" s="47">
        <v>2.9529999999999998</v>
      </c>
      <c r="G44" s="48">
        <v>69.555999999999997</v>
      </c>
    </row>
    <row r="45" spans="1:8" s="45" customFormat="1" x14ac:dyDescent="0.25">
      <c r="A45" s="45" t="s">
        <v>1</v>
      </c>
      <c r="B45" s="55" t="s">
        <v>336</v>
      </c>
      <c r="C45" s="55">
        <v>42</v>
      </c>
      <c r="D45" s="47">
        <v>4.5090000000000003</v>
      </c>
      <c r="E45" s="47">
        <v>16.702000000000002</v>
      </c>
      <c r="F45" s="47">
        <v>3.165</v>
      </c>
      <c r="G45" s="48">
        <v>74.766000000000005</v>
      </c>
    </row>
    <row r="46" spans="1:8" s="45" customFormat="1" x14ac:dyDescent="0.25">
      <c r="A46" s="45" t="s">
        <v>1</v>
      </c>
      <c r="B46" s="55" t="s">
        <v>336</v>
      </c>
      <c r="C46" s="55">
        <v>43</v>
      </c>
      <c r="D46" s="47">
        <v>4.9349999999999996</v>
      </c>
      <c r="E46" s="47">
        <v>25.625</v>
      </c>
      <c r="F46" s="47">
        <v>2.8090000000000002</v>
      </c>
      <c r="G46" s="48">
        <v>57.723999999999997</v>
      </c>
    </row>
    <row r="47" spans="1:8" s="45" customFormat="1" x14ac:dyDescent="0.25">
      <c r="A47" s="45" t="s">
        <v>1</v>
      </c>
      <c r="B47" s="55" t="s">
        <v>336</v>
      </c>
      <c r="C47" s="55">
        <v>44</v>
      </c>
      <c r="D47" s="47">
        <v>5.0599999999999996</v>
      </c>
      <c r="E47" s="47">
        <v>23.003</v>
      </c>
      <c r="F47" s="47">
        <v>3.5459999999999998</v>
      </c>
      <c r="G47" s="48">
        <v>59.268000000000001</v>
      </c>
    </row>
    <row r="48" spans="1:8" s="45" customFormat="1" x14ac:dyDescent="0.25">
      <c r="A48" s="45" t="s">
        <v>1</v>
      </c>
      <c r="B48" s="55" t="s">
        <v>336</v>
      </c>
      <c r="C48" s="55">
        <v>45</v>
      </c>
      <c r="D48" s="47">
        <v>5.2</v>
      </c>
      <c r="E48" s="47">
        <v>31.331</v>
      </c>
      <c r="F48" s="47">
        <v>3.6720000000000002</v>
      </c>
      <c r="G48" s="48">
        <v>60.960999999999999</v>
      </c>
    </row>
    <row r="49" spans="1:8" s="45" customFormat="1" x14ac:dyDescent="0.25">
      <c r="A49" s="45" t="s">
        <v>1</v>
      </c>
      <c r="B49" s="55" t="s">
        <v>336</v>
      </c>
      <c r="C49" s="55">
        <v>46</v>
      </c>
      <c r="D49" s="47">
        <v>4.2709999999999999</v>
      </c>
      <c r="E49" s="47">
        <v>20.934999999999999</v>
      </c>
      <c r="F49" s="47">
        <v>3.9039999999999999</v>
      </c>
      <c r="G49" s="48">
        <v>76.762</v>
      </c>
    </row>
    <row r="50" spans="1:8" s="45" customFormat="1" x14ac:dyDescent="0.25">
      <c r="A50" s="45" t="s">
        <v>1</v>
      </c>
      <c r="B50" s="55" t="s">
        <v>336</v>
      </c>
      <c r="C50" s="55">
        <v>47</v>
      </c>
      <c r="D50" s="47">
        <v>4.4649999999999999</v>
      </c>
      <c r="E50" s="47">
        <v>16.91</v>
      </c>
      <c r="F50" s="47">
        <v>1.3120000000000001</v>
      </c>
      <c r="G50" s="48">
        <v>56.392000000000003</v>
      </c>
    </row>
    <row r="51" spans="1:8" s="45" customFormat="1" x14ac:dyDescent="0.25">
      <c r="A51" s="45" t="s">
        <v>1</v>
      </c>
      <c r="B51" s="55" t="s">
        <v>336</v>
      </c>
      <c r="C51" s="55">
        <v>48</v>
      </c>
      <c r="D51" s="47">
        <v>4.7569999999999997</v>
      </c>
      <c r="E51" s="47">
        <v>20.305</v>
      </c>
      <c r="F51" s="47">
        <v>0.42</v>
      </c>
      <c r="G51" s="48">
        <v>53.853999999999999</v>
      </c>
      <c r="H51" s="48"/>
    </row>
    <row r="52" spans="1:8" s="45" customFormat="1" x14ac:dyDescent="0.25">
      <c r="A52" s="45" t="s">
        <v>2</v>
      </c>
      <c r="B52" s="55" t="s">
        <v>331</v>
      </c>
      <c r="C52" s="55">
        <v>1</v>
      </c>
      <c r="D52" s="47">
        <v>2.9580000000000002</v>
      </c>
      <c r="E52" s="47">
        <v>18.966999999999999</v>
      </c>
      <c r="F52" s="47">
        <v>6.827</v>
      </c>
      <c r="G52" s="48">
        <v>61.097999999999999</v>
      </c>
    </row>
    <row r="53" spans="1:8" s="45" customFormat="1" x14ac:dyDescent="0.25">
      <c r="A53" s="45" t="s">
        <v>2</v>
      </c>
      <c r="B53" s="55" t="s">
        <v>331</v>
      </c>
      <c r="C53" s="55">
        <v>2</v>
      </c>
      <c r="D53" s="47">
        <v>3.2069999999999999</v>
      </c>
      <c r="E53" s="47">
        <v>21.466000000000001</v>
      </c>
      <c r="F53" s="47">
        <v>10.028</v>
      </c>
      <c r="G53" s="48">
        <v>57.454000000000001</v>
      </c>
    </row>
    <row r="54" spans="1:8" s="45" customFormat="1" x14ac:dyDescent="0.25">
      <c r="A54" s="45" t="s">
        <v>2</v>
      </c>
      <c r="B54" s="55" t="s">
        <v>331</v>
      </c>
      <c r="C54" s="55">
        <v>3</v>
      </c>
      <c r="D54" s="47">
        <v>3.2930000000000001</v>
      </c>
      <c r="E54" s="47">
        <v>33.777999999999999</v>
      </c>
      <c r="F54" s="47">
        <v>8.4480000000000004</v>
      </c>
      <c r="G54" s="48">
        <v>70.39</v>
      </c>
    </row>
    <row r="55" spans="1:8" s="45" customFormat="1" x14ac:dyDescent="0.25">
      <c r="A55" s="45" t="s">
        <v>2</v>
      </c>
      <c r="B55" s="55" t="s">
        <v>331</v>
      </c>
      <c r="C55" s="55">
        <v>4</v>
      </c>
      <c r="D55" s="47">
        <v>3.589</v>
      </c>
      <c r="E55" s="47">
        <v>20.766999999999999</v>
      </c>
      <c r="F55" s="47">
        <v>7.7489999999999997</v>
      </c>
      <c r="G55" s="48">
        <v>145.114</v>
      </c>
    </row>
    <row r="56" spans="1:8" s="45" customFormat="1" x14ac:dyDescent="0.25">
      <c r="A56" s="45" t="s">
        <v>2</v>
      </c>
      <c r="B56" s="55" t="s">
        <v>331</v>
      </c>
      <c r="C56" s="57">
        <v>9</v>
      </c>
      <c r="D56" s="47">
        <v>2.7290000000000001</v>
      </c>
      <c r="E56" s="47">
        <v>24.283999999999999</v>
      </c>
      <c r="F56" s="47">
        <v>7.3760000000000003</v>
      </c>
      <c r="G56" s="48">
        <v>50.365000000000002</v>
      </c>
    </row>
    <row r="57" spans="1:8" s="45" customFormat="1" x14ac:dyDescent="0.25">
      <c r="A57" s="45" t="s">
        <v>2</v>
      </c>
      <c r="B57" s="55" t="s">
        <v>331</v>
      </c>
      <c r="C57" s="55">
        <v>10</v>
      </c>
      <c r="D57" s="47">
        <v>2.8260000000000001</v>
      </c>
      <c r="E57" s="47">
        <v>20.504000000000001</v>
      </c>
      <c r="F57" s="47">
        <v>7.2969999999999997</v>
      </c>
      <c r="G57" s="48">
        <v>62.972999999999999</v>
      </c>
    </row>
    <row r="58" spans="1:8" s="45" customFormat="1" x14ac:dyDescent="0.25">
      <c r="A58" s="45" t="s">
        <v>2</v>
      </c>
      <c r="B58" s="55" t="s">
        <v>331</v>
      </c>
      <c r="C58" s="55">
        <v>11</v>
      </c>
      <c r="D58" s="47">
        <v>3.0710000000000002</v>
      </c>
      <c r="E58" s="47">
        <v>23.885000000000002</v>
      </c>
      <c r="F58" s="47">
        <v>7.4909999999999997</v>
      </c>
      <c r="G58" s="48">
        <v>65.381</v>
      </c>
    </row>
    <row r="59" spans="1:8" s="45" customFormat="1" x14ac:dyDescent="0.25">
      <c r="A59" s="45" t="s">
        <v>2</v>
      </c>
      <c r="B59" s="55" t="s">
        <v>331</v>
      </c>
      <c r="C59" s="55">
        <v>12</v>
      </c>
      <c r="D59" s="47">
        <v>3.1890000000000001</v>
      </c>
      <c r="E59" s="47">
        <v>28.864999999999998</v>
      </c>
      <c r="F59" s="47">
        <v>7.35</v>
      </c>
      <c r="G59" s="48">
        <v>62.713999999999999</v>
      </c>
    </row>
    <row r="60" spans="1:8" s="45" customFormat="1" x14ac:dyDescent="0.25">
      <c r="A60" s="45" t="s">
        <v>2</v>
      </c>
      <c r="B60" s="55" t="s">
        <v>332</v>
      </c>
      <c r="C60" s="55">
        <v>5</v>
      </c>
      <c r="D60" s="47">
        <v>3.9820000000000002</v>
      </c>
      <c r="E60" s="47">
        <v>23.56</v>
      </c>
      <c r="F60" s="47">
        <v>7.6630000000000003</v>
      </c>
      <c r="G60" s="48">
        <v>87.953999999999994</v>
      </c>
    </row>
    <row r="61" spans="1:8" s="45" customFormat="1" x14ac:dyDescent="0.25">
      <c r="A61" s="45" t="s">
        <v>2</v>
      </c>
      <c r="B61" s="55" t="s">
        <v>332</v>
      </c>
      <c r="C61" s="55">
        <v>6</v>
      </c>
      <c r="D61" s="47">
        <v>3.7589999999999999</v>
      </c>
      <c r="E61" s="47">
        <v>32.597000000000001</v>
      </c>
      <c r="F61" s="47">
        <v>8.3010000000000002</v>
      </c>
      <c r="G61" s="52">
        <v>149.99299999999999</v>
      </c>
    </row>
    <row r="62" spans="1:8" s="45" customFormat="1" x14ac:dyDescent="0.25">
      <c r="A62" s="45" t="s">
        <v>2</v>
      </c>
      <c r="B62" s="55" t="s">
        <v>332</v>
      </c>
      <c r="C62" s="55">
        <v>7</v>
      </c>
      <c r="D62" s="47">
        <v>5.5110000000000001</v>
      </c>
      <c r="E62" s="47">
        <v>25.22</v>
      </c>
      <c r="F62" s="47">
        <v>10.865</v>
      </c>
      <c r="G62" s="48">
        <v>85.569000000000003</v>
      </c>
    </row>
    <row r="63" spans="1:8" s="45" customFormat="1" x14ac:dyDescent="0.25">
      <c r="A63" s="45" t="s">
        <v>2</v>
      </c>
      <c r="B63" s="55" t="s">
        <v>332</v>
      </c>
      <c r="C63" s="55">
        <v>8</v>
      </c>
      <c r="D63" s="47">
        <v>4.234</v>
      </c>
      <c r="E63" s="47">
        <v>19.466999999999999</v>
      </c>
      <c r="F63" s="47">
        <v>6.9969999999999999</v>
      </c>
      <c r="G63" s="48">
        <v>75.637</v>
      </c>
    </row>
    <row r="64" spans="1:8" s="45" customFormat="1" x14ac:dyDescent="0.25">
      <c r="A64" s="45" t="s">
        <v>2</v>
      </c>
      <c r="B64" s="55" t="s">
        <v>332</v>
      </c>
      <c r="C64" s="55">
        <v>13</v>
      </c>
      <c r="D64" s="47">
        <v>2.694</v>
      </c>
      <c r="E64" s="47">
        <v>23.623000000000001</v>
      </c>
      <c r="F64" s="47">
        <v>7.665</v>
      </c>
      <c r="G64" s="48">
        <v>86.087000000000003</v>
      </c>
    </row>
    <row r="65" spans="1:7" s="45" customFormat="1" x14ac:dyDescent="0.25">
      <c r="A65" s="45" t="s">
        <v>2</v>
      </c>
      <c r="B65" s="55" t="s">
        <v>332</v>
      </c>
      <c r="C65" s="55">
        <v>14</v>
      </c>
      <c r="D65" s="47">
        <v>3.0449999999999999</v>
      </c>
      <c r="E65" s="47">
        <v>30.981999999999999</v>
      </c>
      <c r="F65" s="47">
        <v>7.6319999999999997</v>
      </c>
      <c r="G65" s="48">
        <v>86.468999999999994</v>
      </c>
    </row>
    <row r="66" spans="1:7" s="45" customFormat="1" x14ac:dyDescent="0.25">
      <c r="A66" s="45" t="s">
        <v>2</v>
      </c>
      <c r="B66" s="55" t="s">
        <v>332</v>
      </c>
      <c r="C66" s="55">
        <v>15</v>
      </c>
      <c r="D66" s="47">
        <v>3.1709999999999998</v>
      </c>
      <c r="E66" s="47">
        <v>20.402999999999999</v>
      </c>
      <c r="F66" s="47">
        <v>7.2110000000000003</v>
      </c>
      <c r="G66" s="48">
        <v>76.643000000000001</v>
      </c>
    </row>
    <row r="67" spans="1:7" s="45" customFormat="1" x14ac:dyDescent="0.25">
      <c r="A67" s="45" t="s">
        <v>2</v>
      </c>
      <c r="B67" s="55" t="s">
        <v>332</v>
      </c>
      <c r="C67" s="55">
        <v>16</v>
      </c>
      <c r="D67" s="47">
        <v>7.66</v>
      </c>
      <c r="E67" s="47">
        <v>22.831</v>
      </c>
      <c r="F67" s="47">
        <v>7.4080000000000004</v>
      </c>
      <c r="G67" s="48">
        <v>68.739000000000004</v>
      </c>
    </row>
    <row r="68" spans="1:7" s="45" customFormat="1" x14ac:dyDescent="0.25">
      <c r="A68" s="45" t="s">
        <v>2</v>
      </c>
      <c r="B68" s="55" t="s">
        <v>333</v>
      </c>
      <c r="C68" s="55">
        <v>17</v>
      </c>
      <c r="D68" s="51">
        <v>3.8839999999999999</v>
      </c>
      <c r="E68" s="51">
        <v>17.315000000000001</v>
      </c>
      <c r="F68" s="51">
        <v>6.5819999999999999</v>
      </c>
      <c r="G68" s="52">
        <v>61.067999999999998</v>
      </c>
    </row>
    <row r="69" spans="1:7" s="45" customFormat="1" x14ac:dyDescent="0.25">
      <c r="A69" s="45" t="s">
        <v>2</v>
      </c>
      <c r="B69" s="55" t="s">
        <v>333</v>
      </c>
      <c r="C69" s="55">
        <v>18</v>
      </c>
      <c r="D69" s="47">
        <v>3.6850000000000001</v>
      </c>
      <c r="E69" s="47">
        <v>16.565999999999999</v>
      </c>
      <c r="F69" s="47">
        <v>6.4660000000000002</v>
      </c>
      <c r="G69" s="48">
        <v>74.415000000000006</v>
      </c>
    </row>
    <row r="70" spans="1:7" s="45" customFormat="1" x14ac:dyDescent="0.25">
      <c r="A70" s="45" t="s">
        <v>2</v>
      </c>
      <c r="B70" s="55" t="s">
        <v>333</v>
      </c>
      <c r="C70" s="55">
        <v>19</v>
      </c>
      <c r="D70" s="47">
        <v>4.3339999999999996</v>
      </c>
      <c r="E70" s="47">
        <v>13.053000000000001</v>
      </c>
      <c r="F70" s="47">
        <v>6.202</v>
      </c>
      <c r="G70" s="48">
        <v>39.015000000000001</v>
      </c>
    </row>
    <row r="71" spans="1:7" s="45" customFormat="1" x14ac:dyDescent="0.25">
      <c r="A71" s="45" t="s">
        <v>2</v>
      </c>
      <c r="B71" s="55" t="s">
        <v>333</v>
      </c>
      <c r="C71" s="55">
        <v>20</v>
      </c>
      <c r="D71" s="47">
        <v>7.1150000000000002</v>
      </c>
      <c r="E71" s="47">
        <v>14.551</v>
      </c>
      <c r="F71" s="47">
        <v>5.9740000000000002</v>
      </c>
      <c r="G71" s="48">
        <v>54.094000000000001</v>
      </c>
    </row>
    <row r="72" spans="1:7" s="45" customFormat="1" x14ac:dyDescent="0.25">
      <c r="A72" s="45" t="s">
        <v>2</v>
      </c>
      <c r="B72" s="55" t="s">
        <v>333</v>
      </c>
      <c r="C72" s="55">
        <v>21</v>
      </c>
      <c r="D72" s="47">
        <v>3.0870000000000002</v>
      </c>
      <c r="E72" s="47">
        <v>23.783000000000001</v>
      </c>
      <c r="F72" s="47">
        <v>5.9429999999999996</v>
      </c>
      <c r="G72" s="48">
        <v>52.81</v>
      </c>
    </row>
    <row r="73" spans="1:7" s="45" customFormat="1" x14ac:dyDescent="0.25">
      <c r="A73" s="45" t="s">
        <v>2</v>
      </c>
      <c r="B73" s="55" t="s">
        <v>333</v>
      </c>
      <c r="C73" s="55">
        <v>22</v>
      </c>
      <c r="D73" s="47">
        <v>7.5259999999999998</v>
      </c>
      <c r="E73" s="47">
        <v>14.759</v>
      </c>
      <c r="F73" s="47">
        <v>5.8</v>
      </c>
      <c r="G73" s="48">
        <v>50.664000000000001</v>
      </c>
    </row>
    <row r="74" spans="1:7" s="45" customFormat="1" x14ac:dyDescent="0.25">
      <c r="A74" s="45" t="s">
        <v>2</v>
      </c>
      <c r="B74" s="55" t="s">
        <v>333</v>
      </c>
      <c r="C74" s="56">
        <v>23</v>
      </c>
      <c r="D74" s="47">
        <v>2.1280000000000001</v>
      </c>
      <c r="E74" s="47">
        <v>12.548999999999999</v>
      </c>
      <c r="F74" s="47">
        <v>5.7910000000000004</v>
      </c>
      <c r="G74" s="48">
        <v>53.945</v>
      </c>
    </row>
    <row r="75" spans="1:7" s="45" customFormat="1" x14ac:dyDescent="0.25">
      <c r="A75" s="45" t="s">
        <v>2</v>
      </c>
      <c r="B75" s="55" t="s">
        <v>333</v>
      </c>
      <c r="C75" s="56">
        <v>24</v>
      </c>
      <c r="D75" s="47">
        <v>2.5099999999999998</v>
      </c>
      <c r="E75" s="47">
        <v>22.527999999999999</v>
      </c>
      <c r="F75" s="47">
        <v>5.8380000000000001</v>
      </c>
      <c r="G75" s="48">
        <v>67.784000000000006</v>
      </c>
    </row>
    <row r="76" spans="1:7" s="45" customFormat="1" x14ac:dyDescent="0.25">
      <c r="A76" s="45" t="s">
        <v>2</v>
      </c>
      <c r="B76" s="55" t="s">
        <v>334</v>
      </c>
      <c r="C76" s="56">
        <v>25</v>
      </c>
      <c r="D76" s="47">
        <v>3.2330000000000001</v>
      </c>
      <c r="E76" s="47">
        <v>14.566000000000001</v>
      </c>
      <c r="F76" s="47">
        <v>6.0039999999999996</v>
      </c>
      <c r="G76" s="48">
        <v>63.423000000000002</v>
      </c>
    </row>
    <row r="77" spans="1:7" s="45" customFormat="1" x14ac:dyDescent="0.25">
      <c r="A77" s="45" t="s">
        <v>2</v>
      </c>
      <c r="B77" s="55" t="s">
        <v>334</v>
      </c>
      <c r="C77" s="55">
        <v>26</v>
      </c>
      <c r="D77" s="47">
        <v>2.976</v>
      </c>
      <c r="E77" s="47">
        <v>21.431999999999999</v>
      </c>
      <c r="F77" s="47">
        <v>6.258</v>
      </c>
      <c r="G77" s="48">
        <v>89.414000000000001</v>
      </c>
    </row>
    <row r="78" spans="1:7" s="45" customFormat="1" x14ac:dyDescent="0.25">
      <c r="A78" s="45" t="s">
        <v>2</v>
      </c>
      <c r="B78" s="55" t="s">
        <v>334</v>
      </c>
      <c r="C78" s="55">
        <v>27</v>
      </c>
      <c r="D78" s="47">
        <v>4.766</v>
      </c>
      <c r="E78" s="47">
        <v>21.966000000000001</v>
      </c>
      <c r="F78" s="47">
        <v>6.3929999999999998</v>
      </c>
      <c r="G78" s="48">
        <v>64.001000000000005</v>
      </c>
    </row>
    <row r="79" spans="1:7" s="45" customFormat="1" x14ac:dyDescent="0.25">
      <c r="A79" s="45" t="s">
        <v>2</v>
      </c>
      <c r="B79" s="55" t="s">
        <v>334</v>
      </c>
      <c r="C79" s="55">
        <v>28</v>
      </c>
      <c r="D79" s="47">
        <v>2.5289999999999999</v>
      </c>
      <c r="E79" s="47">
        <v>17.972000000000001</v>
      </c>
      <c r="F79" s="47">
        <v>6.1929999999999996</v>
      </c>
      <c r="G79" s="48">
        <v>67.081000000000003</v>
      </c>
    </row>
    <row r="80" spans="1:7" s="45" customFormat="1" x14ac:dyDescent="0.25">
      <c r="A80" s="45" t="s">
        <v>2</v>
      </c>
      <c r="B80" s="55" t="s">
        <v>334</v>
      </c>
      <c r="C80" s="57">
        <v>29</v>
      </c>
      <c r="D80" s="47">
        <v>3.222</v>
      </c>
      <c r="E80" s="47">
        <v>17.532</v>
      </c>
      <c r="F80" s="47">
        <v>6.25</v>
      </c>
      <c r="G80" s="48">
        <v>67.415999999999997</v>
      </c>
    </row>
    <row r="81" spans="1:7" s="45" customFormat="1" x14ac:dyDescent="0.25">
      <c r="A81" s="45" t="s">
        <v>2</v>
      </c>
      <c r="B81" s="55" t="s">
        <v>334</v>
      </c>
      <c r="C81" s="55">
        <v>30</v>
      </c>
      <c r="D81" s="47">
        <v>3.4950000000000001</v>
      </c>
      <c r="E81" s="47">
        <v>19.503</v>
      </c>
      <c r="F81" s="47">
        <v>6.3680000000000003</v>
      </c>
      <c r="G81" s="48">
        <v>84.322999999999993</v>
      </c>
    </row>
    <row r="82" spans="1:7" s="45" customFormat="1" x14ac:dyDescent="0.25">
      <c r="A82" s="45" t="s">
        <v>2</v>
      </c>
      <c r="B82" s="55" t="s">
        <v>334</v>
      </c>
      <c r="C82" s="55">
        <v>31</v>
      </c>
      <c r="D82" s="47">
        <v>4.258</v>
      </c>
      <c r="E82" s="47">
        <v>24.303000000000001</v>
      </c>
      <c r="F82" s="47">
        <v>6.53</v>
      </c>
      <c r="G82" s="48">
        <v>83.593000000000004</v>
      </c>
    </row>
    <row r="83" spans="1:7" s="45" customFormat="1" x14ac:dyDescent="0.25">
      <c r="A83" s="45" t="s">
        <v>2</v>
      </c>
      <c r="B83" s="55" t="s">
        <v>334</v>
      </c>
      <c r="C83" s="55">
        <v>32</v>
      </c>
      <c r="D83" s="47">
        <v>6.7770000000000001</v>
      </c>
      <c r="E83" s="47">
        <v>15.621</v>
      </c>
      <c r="F83" s="47">
        <v>6.2850000000000001</v>
      </c>
      <c r="G83" s="48">
        <v>78.195999999999998</v>
      </c>
    </row>
    <row r="84" spans="1:7" s="45" customFormat="1" x14ac:dyDescent="0.25">
      <c r="A84" s="45" t="s">
        <v>2</v>
      </c>
      <c r="B84" s="55" t="s">
        <v>335</v>
      </c>
      <c r="C84" s="55">
        <v>33</v>
      </c>
      <c r="D84" s="47">
        <v>3.4489999999999998</v>
      </c>
      <c r="E84" s="47">
        <v>19.474</v>
      </c>
      <c r="F84" s="47">
        <v>7.2439999999999998</v>
      </c>
      <c r="G84" s="48">
        <v>56.677999999999997</v>
      </c>
    </row>
    <row r="85" spans="1:7" s="45" customFormat="1" x14ac:dyDescent="0.25">
      <c r="A85" s="45" t="s">
        <v>2</v>
      </c>
      <c r="B85" s="55" t="s">
        <v>335</v>
      </c>
      <c r="C85" s="55">
        <v>34</v>
      </c>
      <c r="D85" s="47">
        <v>6.8780000000000001</v>
      </c>
      <c r="E85" s="47">
        <v>23.164999999999999</v>
      </c>
      <c r="F85" s="47">
        <v>6.9740000000000002</v>
      </c>
      <c r="G85" s="48">
        <v>50.523000000000003</v>
      </c>
    </row>
    <row r="86" spans="1:7" s="45" customFormat="1" x14ac:dyDescent="0.25">
      <c r="A86" s="45" t="s">
        <v>2</v>
      </c>
      <c r="B86" s="55" t="s">
        <v>335</v>
      </c>
      <c r="C86" s="55">
        <v>35</v>
      </c>
      <c r="D86" s="47">
        <v>6.843</v>
      </c>
      <c r="E86" s="47">
        <v>16.423999999999999</v>
      </c>
      <c r="F86" s="47">
        <v>6.5119999999999996</v>
      </c>
      <c r="G86" s="48">
        <v>44.18</v>
      </c>
    </row>
    <row r="87" spans="1:7" s="45" customFormat="1" x14ac:dyDescent="0.25">
      <c r="A87" s="45" t="s">
        <v>2</v>
      </c>
      <c r="B87" s="55" t="s">
        <v>335</v>
      </c>
      <c r="C87" s="55">
        <v>36</v>
      </c>
      <c r="D87" s="47">
        <v>3.6760000000000002</v>
      </c>
      <c r="E87" s="47">
        <v>20.593</v>
      </c>
      <c r="F87" s="47">
        <v>4.16</v>
      </c>
      <c r="G87" s="48">
        <v>50.317999999999998</v>
      </c>
    </row>
    <row r="88" spans="1:7" s="45" customFormat="1" x14ac:dyDescent="0.25">
      <c r="A88" s="45" t="s">
        <v>2</v>
      </c>
      <c r="B88" s="55" t="s">
        <v>335</v>
      </c>
      <c r="C88" s="57">
        <v>37</v>
      </c>
      <c r="D88" s="53"/>
      <c r="E88" s="53"/>
      <c r="F88" s="53"/>
      <c r="G88" s="54"/>
    </row>
    <row r="89" spans="1:7" s="45" customFormat="1" x14ac:dyDescent="0.25">
      <c r="A89" s="45" t="s">
        <v>2</v>
      </c>
      <c r="B89" s="55" t="s">
        <v>335</v>
      </c>
      <c r="C89" s="55">
        <v>38</v>
      </c>
      <c r="D89" s="47">
        <v>7.3520000000000003</v>
      </c>
      <c r="E89" s="47">
        <v>18.385000000000002</v>
      </c>
      <c r="F89" s="47">
        <v>7.4379999999999997</v>
      </c>
      <c r="G89" s="48">
        <v>51.201999999999998</v>
      </c>
    </row>
    <row r="90" spans="1:7" s="45" customFormat="1" x14ac:dyDescent="0.25">
      <c r="A90" s="45" t="s">
        <v>2</v>
      </c>
      <c r="B90" s="55" t="s">
        <v>335</v>
      </c>
      <c r="C90" s="55">
        <v>39</v>
      </c>
      <c r="D90" s="47">
        <v>4.2770000000000001</v>
      </c>
      <c r="E90" s="47">
        <v>24.292000000000002</v>
      </c>
      <c r="F90" s="47">
        <v>8.4149999999999991</v>
      </c>
      <c r="G90" s="48">
        <v>65.656999999999996</v>
      </c>
    </row>
    <row r="91" spans="1:7" s="45" customFormat="1" x14ac:dyDescent="0.25">
      <c r="A91" s="45" t="s">
        <v>2</v>
      </c>
      <c r="B91" s="55" t="s">
        <v>335</v>
      </c>
      <c r="C91" s="55">
        <v>40</v>
      </c>
      <c r="D91" s="47">
        <v>4.2649999999999997</v>
      </c>
      <c r="E91" s="47">
        <v>18.773</v>
      </c>
      <c r="F91" s="47">
        <v>7.57</v>
      </c>
      <c r="G91" s="48">
        <v>50.856000000000002</v>
      </c>
    </row>
    <row r="92" spans="1:7" s="45" customFormat="1" x14ac:dyDescent="0.25">
      <c r="A92" s="45" t="s">
        <v>2</v>
      </c>
      <c r="B92" s="55" t="s">
        <v>336</v>
      </c>
      <c r="C92" s="55">
        <v>41</v>
      </c>
      <c r="D92" s="47">
        <v>3.355</v>
      </c>
      <c r="E92" s="47">
        <v>21.593</v>
      </c>
      <c r="F92" s="47">
        <v>7.91</v>
      </c>
      <c r="G92" s="48">
        <v>57.728000000000002</v>
      </c>
    </row>
    <row r="93" spans="1:7" s="45" customFormat="1" x14ac:dyDescent="0.25">
      <c r="A93" s="45" t="s">
        <v>2</v>
      </c>
      <c r="B93" s="55" t="s">
        <v>336</v>
      </c>
      <c r="C93" s="55">
        <v>42</v>
      </c>
      <c r="D93" s="47">
        <v>2.5489999999999999</v>
      </c>
      <c r="E93" s="47">
        <v>21.594000000000001</v>
      </c>
      <c r="F93" s="47">
        <v>7.7720000000000002</v>
      </c>
      <c r="G93" s="48">
        <v>57.243000000000002</v>
      </c>
    </row>
    <row r="94" spans="1:7" s="45" customFormat="1" x14ac:dyDescent="0.25">
      <c r="A94" s="45" t="s">
        <v>2</v>
      </c>
      <c r="B94" s="55" t="s">
        <v>336</v>
      </c>
      <c r="C94" s="55">
        <v>43</v>
      </c>
      <c r="D94" s="47">
        <v>3.72</v>
      </c>
      <c r="E94" s="47">
        <v>19.780999999999999</v>
      </c>
      <c r="F94" s="47">
        <v>7.7160000000000002</v>
      </c>
      <c r="G94" s="48">
        <v>74.308999999999997</v>
      </c>
    </row>
    <row r="95" spans="1:7" s="45" customFormat="1" x14ac:dyDescent="0.25">
      <c r="A95" s="45" t="s">
        <v>2</v>
      </c>
      <c r="B95" s="55" t="s">
        <v>336</v>
      </c>
      <c r="C95" s="55">
        <v>44</v>
      </c>
      <c r="D95" s="47">
        <v>3.6520000000000001</v>
      </c>
      <c r="E95" s="47">
        <v>19.774000000000001</v>
      </c>
      <c r="F95" s="47">
        <v>7.66</v>
      </c>
      <c r="G95" s="48">
        <v>53.43</v>
      </c>
    </row>
    <row r="96" spans="1:7" s="45" customFormat="1" x14ac:dyDescent="0.25">
      <c r="A96" s="45" t="s">
        <v>2</v>
      </c>
      <c r="B96" s="55" t="s">
        <v>336</v>
      </c>
      <c r="C96" s="55">
        <v>45</v>
      </c>
      <c r="D96" s="47">
        <v>3.931</v>
      </c>
      <c r="E96" s="47">
        <v>15.662000000000001</v>
      </c>
      <c r="F96" s="47">
        <v>7.6029999999999998</v>
      </c>
      <c r="G96" s="48">
        <v>65.781999999999996</v>
      </c>
    </row>
    <row r="97" spans="1:7" s="45" customFormat="1" x14ac:dyDescent="0.25">
      <c r="A97" s="45" t="s">
        <v>2</v>
      </c>
      <c r="B97" s="55" t="s">
        <v>336</v>
      </c>
      <c r="C97" s="55">
        <v>46</v>
      </c>
      <c r="D97" s="47">
        <v>4.0209999999999999</v>
      </c>
      <c r="E97" s="47">
        <v>21.271999999999998</v>
      </c>
      <c r="F97" s="47">
        <v>7.5780000000000003</v>
      </c>
      <c r="G97" s="48">
        <v>72.971000000000004</v>
      </c>
    </row>
    <row r="98" spans="1:7" s="45" customFormat="1" x14ac:dyDescent="0.25">
      <c r="A98" s="45" t="s">
        <v>2</v>
      </c>
      <c r="B98" s="55" t="s">
        <v>336</v>
      </c>
      <c r="C98" s="55">
        <v>47</v>
      </c>
      <c r="D98" s="47">
        <v>6.1740000000000004</v>
      </c>
      <c r="E98" s="47">
        <v>16.3</v>
      </c>
      <c r="F98" s="47">
        <v>7.1239999999999997</v>
      </c>
      <c r="G98" s="48">
        <v>45.345999999999997</v>
      </c>
    </row>
    <row r="99" spans="1:7" s="45" customFormat="1" x14ac:dyDescent="0.25">
      <c r="A99" s="45" t="s">
        <v>2</v>
      </c>
      <c r="B99" s="55" t="s">
        <v>336</v>
      </c>
      <c r="C99" s="55">
        <v>48</v>
      </c>
      <c r="D99" s="47">
        <v>2.597</v>
      </c>
      <c r="E99" s="47">
        <v>28.535</v>
      </c>
      <c r="F99" s="47">
        <v>5.952</v>
      </c>
      <c r="G99" s="48">
        <v>89.457999999999998</v>
      </c>
    </row>
    <row r="100" spans="1:7" s="45" customFormat="1" x14ac:dyDescent="0.25">
      <c r="A100" s="45" t="s">
        <v>342</v>
      </c>
      <c r="B100" s="55" t="s">
        <v>331</v>
      </c>
      <c r="C100" s="55">
        <v>1</v>
      </c>
      <c r="D100" s="47">
        <v>3.0310000000000001</v>
      </c>
      <c r="E100" s="47">
        <v>40.593000000000004</v>
      </c>
      <c r="F100" s="47">
        <v>7.5339999999999998</v>
      </c>
      <c r="G100" s="48">
        <v>72.504999999999995</v>
      </c>
    </row>
    <row r="101" spans="1:7" s="45" customFormat="1" x14ac:dyDescent="0.25">
      <c r="A101" s="45" t="s">
        <v>342</v>
      </c>
      <c r="B101" s="55" t="s">
        <v>331</v>
      </c>
      <c r="C101" s="55">
        <v>2</v>
      </c>
      <c r="D101" s="47">
        <v>3.01</v>
      </c>
      <c r="E101" s="47">
        <v>25.856000000000002</v>
      </c>
      <c r="F101" s="47">
        <v>6.2290000000000001</v>
      </c>
      <c r="G101" s="48">
        <v>57.465000000000003</v>
      </c>
    </row>
    <row r="102" spans="1:7" s="45" customFormat="1" x14ac:dyDescent="0.25">
      <c r="A102" s="45" t="s">
        <v>342</v>
      </c>
      <c r="B102" s="55" t="s">
        <v>331</v>
      </c>
      <c r="C102" s="55">
        <v>3</v>
      </c>
      <c r="D102" s="47">
        <v>3.3639999999999999</v>
      </c>
      <c r="E102" s="47">
        <v>22.312999999999999</v>
      </c>
      <c r="F102" s="47">
        <v>6.0389999999999997</v>
      </c>
      <c r="G102" s="48">
        <v>55.243000000000002</v>
      </c>
    </row>
    <row r="103" spans="1:7" s="45" customFormat="1" x14ac:dyDescent="0.25">
      <c r="A103" s="45" t="s">
        <v>342</v>
      </c>
      <c r="B103" s="55" t="s">
        <v>331</v>
      </c>
      <c r="C103" s="55">
        <v>4</v>
      </c>
      <c r="D103" s="47">
        <v>3.4590000000000001</v>
      </c>
      <c r="E103" s="47">
        <v>22.895</v>
      </c>
      <c r="F103" s="47">
        <v>5.9870000000000001</v>
      </c>
      <c r="G103" s="48">
        <v>50.331000000000003</v>
      </c>
    </row>
    <row r="104" spans="1:7" s="45" customFormat="1" x14ac:dyDescent="0.25">
      <c r="A104" s="45" t="s">
        <v>342</v>
      </c>
      <c r="B104" s="55" t="s">
        <v>331</v>
      </c>
      <c r="C104" s="55">
        <v>9</v>
      </c>
      <c r="D104" s="47">
        <v>3.5950000000000002</v>
      </c>
      <c r="E104" s="47">
        <v>36.005000000000003</v>
      </c>
      <c r="F104" s="47">
        <v>8.1839999999999993</v>
      </c>
      <c r="G104" s="48">
        <v>86.613</v>
      </c>
    </row>
    <row r="105" spans="1:7" s="45" customFormat="1" x14ac:dyDescent="0.25">
      <c r="A105" s="45" t="s">
        <v>342</v>
      </c>
      <c r="B105" s="55" t="s">
        <v>331</v>
      </c>
      <c r="C105" s="55">
        <v>10</v>
      </c>
      <c r="D105" s="47">
        <v>3.698</v>
      </c>
      <c r="E105" s="47">
        <v>33.981999999999999</v>
      </c>
      <c r="F105" s="47">
        <v>7.8860000000000001</v>
      </c>
      <c r="G105" s="48">
        <v>132.86799999999999</v>
      </c>
    </row>
    <row r="106" spans="1:7" s="45" customFormat="1" x14ac:dyDescent="0.25">
      <c r="A106" s="45" t="s">
        <v>342</v>
      </c>
      <c r="B106" s="55" t="s">
        <v>331</v>
      </c>
      <c r="C106" s="55">
        <v>11</v>
      </c>
      <c r="D106" s="47">
        <v>3.8069999999999999</v>
      </c>
      <c r="E106" s="47">
        <v>38.902999999999999</v>
      </c>
      <c r="F106" s="47">
        <v>8.0510000000000002</v>
      </c>
      <c r="G106" s="48">
        <v>105.13800000000001</v>
      </c>
    </row>
    <row r="107" spans="1:7" s="45" customFormat="1" x14ac:dyDescent="0.25">
      <c r="A107" s="45" t="s">
        <v>342</v>
      </c>
      <c r="B107" s="55" t="s">
        <v>331</v>
      </c>
      <c r="C107" s="55">
        <v>12</v>
      </c>
      <c r="D107" s="47">
        <v>4.1429999999999998</v>
      </c>
      <c r="E107" s="47">
        <v>23.931999999999999</v>
      </c>
      <c r="F107" s="47">
        <v>6.8639999999999999</v>
      </c>
      <c r="G107" s="48">
        <v>66.953000000000003</v>
      </c>
    </row>
    <row r="108" spans="1:7" s="45" customFormat="1" x14ac:dyDescent="0.25">
      <c r="A108" s="45" t="s">
        <v>342</v>
      </c>
      <c r="B108" s="55" t="s">
        <v>332</v>
      </c>
      <c r="C108" s="55">
        <v>5</v>
      </c>
      <c r="D108" s="47">
        <v>3.738</v>
      </c>
      <c r="E108" s="47">
        <v>25.213000000000001</v>
      </c>
      <c r="F108" s="47">
        <v>6.3680000000000003</v>
      </c>
      <c r="G108" s="48">
        <v>64.415999999999997</v>
      </c>
    </row>
    <row r="109" spans="1:7" s="45" customFormat="1" x14ac:dyDescent="0.25">
      <c r="A109" s="45" t="s">
        <v>342</v>
      </c>
      <c r="B109" s="55" t="s">
        <v>332</v>
      </c>
      <c r="C109" s="55">
        <v>6</v>
      </c>
      <c r="D109" s="47">
        <v>3.9649999999999999</v>
      </c>
      <c r="E109" s="47">
        <v>24.27</v>
      </c>
      <c r="F109" s="51">
        <v>6.25</v>
      </c>
      <c r="G109" s="48">
        <v>72.787999999999997</v>
      </c>
    </row>
    <row r="110" spans="1:7" s="45" customFormat="1" x14ac:dyDescent="0.25">
      <c r="A110" s="45" t="s">
        <v>342</v>
      </c>
      <c r="B110" s="55" t="s">
        <v>332</v>
      </c>
      <c r="C110" s="55">
        <v>7</v>
      </c>
      <c r="D110" s="47">
        <v>4.1139999999999999</v>
      </c>
      <c r="E110" s="47">
        <v>34.470999999999997</v>
      </c>
      <c r="F110" s="47">
        <v>6.5919999999999996</v>
      </c>
      <c r="G110" s="48">
        <v>86.39</v>
      </c>
    </row>
    <row r="111" spans="1:7" s="45" customFormat="1" x14ac:dyDescent="0.25">
      <c r="A111" s="45" t="s">
        <v>342</v>
      </c>
      <c r="B111" s="55" t="s">
        <v>332</v>
      </c>
      <c r="C111" s="55">
        <v>8</v>
      </c>
      <c r="D111" s="47">
        <v>4.2380000000000004</v>
      </c>
      <c r="E111" s="47">
        <v>24.175999999999998</v>
      </c>
      <c r="F111" s="47">
        <v>6.5490000000000004</v>
      </c>
      <c r="G111" s="48">
        <v>86.584999999999994</v>
      </c>
    </row>
    <row r="112" spans="1:7" s="45" customFormat="1" x14ac:dyDescent="0.25">
      <c r="A112" s="45" t="s">
        <v>342</v>
      </c>
      <c r="B112" s="55" t="s">
        <v>332</v>
      </c>
      <c r="C112" s="55">
        <v>13</v>
      </c>
      <c r="D112" s="47">
        <v>4.0179999999999998</v>
      </c>
      <c r="E112" s="47">
        <v>23.74</v>
      </c>
      <c r="F112" s="47">
        <v>7.016</v>
      </c>
      <c r="G112" s="48">
        <v>111.66800000000001</v>
      </c>
    </row>
    <row r="113" spans="1:7" s="45" customFormat="1" x14ac:dyDescent="0.25">
      <c r="A113" s="45" t="s">
        <v>342</v>
      </c>
      <c r="B113" s="55" t="s">
        <v>332</v>
      </c>
      <c r="C113" s="55">
        <v>14</v>
      </c>
      <c r="D113" s="47">
        <v>4.4939999999999998</v>
      </c>
      <c r="E113" s="47">
        <v>32.915999999999997</v>
      </c>
      <c r="F113" s="47">
        <v>7.4080000000000004</v>
      </c>
      <c r="G113" s="48">
        <v>141.96299999999999</v>
      </c>
    </row>
    <row r="114" spans="1:7" s="45" customFormat="1" x14ac:dyDescent="0.25">
      <c r="A114" s="45" t="s">
        <v>342</v>
      </c>
      <c r="B114" s="55" t="s">
        <v>332</v>
      </c>
      <c r="C114" s="55">
        <v>15</v>
      </c>
      <c r="D114" s="47">
        <v>7.6840000000000002</v>
      </c>
      <c r="E114" s="47">
        <v>22.596</v>
      </c>
      <c r="F114" s="47">
        <v>6.92</v>
      </c>
      <c r="G114" s="48">
        <v>81.387</v>
      </c>
    </row>
    <row r="115" spans="1:7" s="45" customFormat="1" x14ac:dyDescent="0.25">
      <c r="A115" s="45" t="s">
        <v>342</v>
      </c>
      <c r="B115" s="55" t="s">
        <v>332</v>
      </c>
      <c r="C115" s="55">
        <v>16</v>
      </c>
      <c r="D115" s="47">
        <v>8.4280000000000008</v>
      </c>
      <c r="E115" s="47">
        <v>38.783000000000001</v>
      </c>
      <c r="F115" s="47">
        <v>7.9850000000000003</v>
      </c>
      <c r="G115" s="48">
        <v>148.18700000000001</v>
      </c>
    </row>
    <row r="116" spans="1:7" s="45" customFormat="1" x14ac:dyDescent="0.25">
      <c r="A116" s="45" t="s">
        <v>342</v>
      </c>
      <c r="B116" s="55" t="s">
        <v>333</v>
      </c>
      <c r="C116" s="57">
        <v>17</v>
      </c>
      <c r="D116" s="51">
        <v>4.0369999999999999</v>
      </c>
      <c r="E116" s="51">
        <v>28.831</v>
      </c>
      <c r="F116" s="51">
        <v>5.9409999999999998</v>
      </c>
      <c r="G116" s="52">
        <v>55.252000000000002</v>
      </c>
    </row>
    <row r="117" spans="1:7" s="45" customFormat="1" x14ac:dyDescent="0.25">
      <c r="A117" s="45" t="s">
        <v>342</v>
      </c>
      <c r="B117" s="55" t="s">
        <v>333</v>
      </c>
      <c r="C117" s="55">
        <v>18</v>
      </c>
      <c r="D117" s="47">
        <v>2.6120000000000001</v>
      </c>
      <c r="E117" s="47">
        <v>15.547000000000001</v>
      </c>
      <c r="F117" s="47">
        <v>5.8650000000000002</v>
      </c>
      <c r="G117" s="48">
        <v>40.835000000000001</v>
      </c>
    </row>
    <row r="118" spans="1:7" s="45" customFormat="1" x14ac:dyDescent="0.25">
      <c r="A118" s="45" t="s">
        <v>342</v>
      </c>
      <c r="B118" s="55" t="s">
        <v>333</v>
      </c>
      <c r="C118" s="55">
        <v>19</v>
      </c>
      <c r="D118" s="47">
        <v>2.996</v>
      </c>
      <c r="E118" s="47">
        <v>35.008000000000003</v>
      </c>
      <c r="F118" s="47">
        <v>6.1239999999999997</v>
      </c>
      <c r="G118" s="48">
        <v>89.066000000000003</v>
      </c>
    </row>
    <row r="119" spans="1:7" s="45" customFormat="1" x14ac:dyDescent="0.25">
      <c r="A119" s="45" t="s">
        <v>342</v>
      </c>
      <c r="B119" s="55" t="s">
        <v>333</v>
      </c>
      <c r="C119" s="55">
        <v>20</v>
      </c>
      <c r="D119" s="47">
        <v>2.895</v>
      </c>
      <c r="E119" s="47">
        <v>24.765999999999998</v>
      </c>
      <c r="F119" s="47">
        <v>5.9290000000000003</v>
      </c>
      <c r="G119" s="48">
        <v>47.735999999999997</v>
      </c>
    </row>
    <row r="120" spans="1:7" s="45" customFormat="1" x14ac:dyDescent="0.25">
      <c r="A120" s="45" t="s">
        <v>342</v>
      </c>
      <c r="B120" s="55" t="s">
        <v>333</v>
      </c>
      <c r="C120" s="55">
        <v>21</v>
      </c>
      <c r="D120" s="47">
        <v>3.0920000000000001</v>
      </c>
      <c r="E120" s="47">
        <v>17.858000000000001</v>
      </c>
      <c r="F120" s="47">
        <v>6.2729999999999997</v>
      </c>
      <c r="G120" s="48">
        <v>56.939</v>
      </c>
    </row>
    <row r="121" spans="1:7" s="45" customFormat="1" x14ac:dyDescent="0.25">
      <c r="A121" s="45" t="s">
        <v>342</v>
      </c>
      <c r="B121" s="55" t="s">
        <v>333</v>
      </c>
      <c r="C121" s="55">
        <v>22</v>
      </c>
      <c r="D121" s="47">
        <v>3.5449999999999999</v>
      </c>
      <c r="E121" s="47">
        <v>47.82</v>
      </c>
      <c r="F121" s="47">
        <v>6.69</v>
      </c>
      <c r="G121" s="48">
        <v>75.668999999999997</v>
      </c>
    </row>
    <row r="122" spans="1:7" s="45" customFormat="1" x14ac:dyDescent="0.25">
      <c r="A122" s="45" t="s">
        <v>342</v>
      </c>
      <c r="B122" s="55" t="s">
        <v>333</v>
      </c>
      <c r="C122" s="56">
        <v>23</v>
      </c>
      <c r="D122" s="47">
        <v>3.5110000000000001</v>
      </c>
      <c r="E122" s="47">
        <v>17.565999999999999</v>
      </c>
      <c r="F122" s="47">
        <v>6.5220000000000002</v>
      </c>
      <c r="G122" s="48">
        <v>45.88</v>
      </c>
    </row>
    <row r="123" spans="1:7" s="45" customFormat="1" x14ac:dyDescent="0.25">
      <c r="A123" s="45" t="s">
        <v>342</v>
      </c>
      <c r="B123" s="55" t="s">
        <v>333</v>
      </c>
      <c r="C123" s="56">
        <v>24</v>
      </c>
      <c r="D123" s="47">
        <v>3.6749999999999998</v>
      </c>
      <c r="E123" s="47">
        <v>20.484999999999999</v>
      </c>
      <c r="F123" s="47">
        <v>6.1719999999999997</v>
      </c>
      <c r="G123" s="48">
        <v>56.8</v>
      </c>
    </row>
    <row r="124" spans="1:7" s="45" customFormat="1" x14ac:dyDescent="0.25">
      <c r="A124" s="45" t="s">
        <v>342</v>
      </c>
      <c r="B124" s="55" t="s">
        <v>334</v>
      </c>
      <c r="C124" s="56">
        <v>25</v>
      </c>
      <c r="D124" s="47">
        <v>4.0620000000000003</v>
      </c>
      <c r="E124" s="47">
        <v>15.842000000000001</v>
      </c>
      <c r="F124" s="47">
        <v>5.9180000000000001</v>
      </c>
      <c r="G124" s="48">
        <v>44.576000000000001</v>
      </c>
    </row>
    <row r="125" spans="1:7" s="45" customFormat="1" x14ac:dyDescent="0.25">
      <c r="A125" s="45" t="s">
        <v>342</v>
      </c>
      <c r="B125" s="55" t="s">
        <v>334</v>
      </c>
      <c r="C125" s="55">
        <v>26</v>
      </c>
      <c r="D125" s="47">
        <v>6.2720000000000002</v>
      </c>
      <c r="E125" s="47">
        <v>28.396999999999998</v>
      </c>
      <c r="F125" s="47">
        <v>6.4379999999999997</v>
      </c>
      <c r="G125" s="48">
        <v>103.877</v>
      </c>
    </row>
    <row r="126" spans="1:7" s="45" customFormat="1" x14ac:dyDescent="0.25">
      <c r="A126" s="45" t="s">
        <v>342</v>
      </c>
      <c r="B126" s="55" t="s">
        <v>334</v>
      </c>
      <c r="C126" s="55">
        <v>27</v>
      </c>
      <c r="D126" s="47">
        <v>4.76</v>
      </c>
      <c r="E126" s="47">
        <v>35.030999999999999</v>
      </c>
      <c r="F126" s="47">
        <v>6.4619999999999997</v>
      </c>
      <c r="G126" s="48">
        <v>84.436999999999998</v>
      </c>
    </row>
    <row r="127" spans="1:7" s="45" customFormat="1" x14ac:dyDescent="0.25">
      <c r="A127" s="45" t="s">
        <v>342</v>
      </c>
      <c r="B127" s="55" t="s">
        <v>334</v>
      </c>
      <c r="C127" s="55">
        <v>28</v>
      </c>
      <c r="D127" s="47">
        <v>2.379</v>
      </c>
      <c r="E127" s="47">
        <v>23.28</v>
      </c>
      <c r="F127" s="47">
        <v>6.7649999999999997</v>
      </c>
      <c r="G127" s="48">
        <v>79.241</v>
      </c>
    </row>
    <row r="128" spans="1:7" s="45" customFormat="1" x14ac:dyDescent="0.25">
      <c r="A128" s="45" t="s">
        <v>342</v>
      </c>
      <c r="B128" s="55" t="s">
        <v>334</v>
      </c>
      <c r="C128" s="55">
        <v>29</v>
      </c>
      <c r="D128" s="47">
        <v>2.7629999999999999</v>
      </c>
      <c r="E128" s="47">
        <v>28.036000000000001</v>
      </c>
      <c r="F128" s="47">
        <v>6.8630000000000004</v>
      </c>
      <c r="G128" s="48">
        <v>77.61</v>
      </c>
    </row>
    <row r="129" spans="1:7" s="45" customFormat="1" x14ac:dyDescent="0.25">
      <c r="A129" s="45" t="s">
        <v>342</v>
      </c>
      <c r="B129" s="55" t="s">
        <v>334</v>
      </c>
      <c r="C129" s="55">
        <v>30</v>
      </c>
      <c r="D129" s="47">
        <v>2.7080000000000002</v>
      </c>
      <c r="E129" s="47">
        <v>21.524999999999999</v>
      </c>
      <c r="F129" s="47">
        <v>7.1040000000000001</v>
      </c>
      <c r="G129" s="48">
        <v>60.22</v>
      </c>
    </row>
    <row r="130" spans="1:7" s="45" customFormat="1" x14ac:dyDescent="0.25">
      <c r="A130" s="45" t="s">
        <v>342</v>
      </c>
      <c r="B130" s="55" t="s">
        <v>334</v>
      </c>
      <c r="C130" s="55">
        <v>31</v>
      </c>
      <c r="D130" s="47">
        <v>2.9889999999999999</v>
      </c>
      <c r="E130" s="47">
        <v>18.75</v>
      </c>
      <c r="F130" s="47">
        <v>6.7679999999999998</v>
      </c>
      <c r="G130" s="48">
        <v>45.951999999999998</v>
      </c>
    </row>
    <row r="131" spans="1:7" s="45" customFormat="1" x14ac:dyDescent="0.25">
      <c r="A131" s="45" t="s">
        <v>342</v>
      </c>
      <c r="B131" s="55" t="s">
        <v>334</v>
      </c>
      <c r="C131" s="55">
        <v>32</v>
      </c>
      <c r="D131" s="47">
        <v>3.0470000000000002</v>
      </c>
      <c r="E131" s="47">
        <v>30.861000000000001</v>
      </c>
      <c r="F131" s="47">
        <v>6.4980000000000002</v>
      </c>
      <c r="G131" s="48">
        <v>46.87</v>
      </c>
    </row>
    <row r="132" spans="1:7" s="45" customFormat="1" x14ac:dyDescent="0.25">
      <c r="A132" s="45" t="s">
        <v>342</v>
      </c>
      <c r="B132" s="55" t="s">
        <v>335</v>
      </c>
      <c r="C132" s="55">
        <v>33</v>
      </c>
      <c r="D132" s="47">
        <v>8.7750000000000004</v>
      </c>
      <c r="E132" s="47">
        <v>30.670999999999999</v>
      </c>
      <c r="F132" s="47">
        <v>6.9889999999999999</v>
      </c>
      <c r="G132" s="48">
        <v>83.712999999999994</v>
      </c>
    </row>
    <row r="133" spans="1:7" s="45" customFormat="1" x14ac:dyDescent="0.25">
      <c r="A133" s="45" t="s">
        <v>342</v>
      </c>
      <c r="B133" s="55" t="s">
        <v>335</v>
      </c>
      <c r="C133" s="55">
        <v>34</v>
      </c>
      <c r="D133" s="47">
        <v>3.4329999999999998</v>
      </c>
      <c r="E133" s="47">
        <v>20.158999999999999</v>
      </c>
      <c r="F133" s="47">
        <v>6.6150000000000002</v>
      </c>
      <c r="G133" s="48">
        <v>70.375</v>
      </c>
    </row>
    <row r="134" spans="1:7" s="45" customFormat="1" x14ac:dyDescent="0.25">
      <c r="A134" s="45" t="s">
        <v>342</v>
      </c>
      <c r="B134" s="55" t="s">
        <v>335</v>
      </c>
      <c r="C134" s="55">
        <v>35</v>
      </c>
      <c r="D134" s="47">
        <v>3.6589999999999998</v>
      </c>
      <c r="E134" s="47">
        <v>20.507999999999999</v>
      </c>
      <c r="F134" s="47">
        <v>6.3769999999999998</v>
      </c>
      <c r="G134" s="48">
        <v>85.477000000000004</v>
      </c>
    </row>
    <row r="135" spans="1:7" s="45" customFormat="1" x14ac:dyDescent="0.25">
      <c r="A135" s="45" t="s">
        <v>342</v>
      </c>
      <c r="B135" s="55" t="s">
        <v>335</v>
      </c>
      <c r="C135" s="55">
        <v>36</v>
      </c>
      <c r="D135" s="47">
        <v>3.79</v>
      </c>
      <c r="E135" s="47">
        <v>28.03</v>
      </c>
      <c r="F135" s="47">
        <v>6.3730000000000002</v>
      </c>
      <c r="G135" s="48">
        <v>71.81</v>
      </c>
    </row>
    <row r="136" spans="1:7" s="45" customFormat="1" x14ac:dyDescent="0.25">
      <c r="A136" s="45" t="s">
        <v>342</v>
      </c>
      <c r="B136" s="55" t="s">
        <v>335</v>
      </c>
      <c r="C136" s="55">
        <v>37</v>
      </c>
      <c r="D136" s="51">
        <v>4.0419999999999998</v>
      </c>
      <c r="E136" s="51">
        <v>25.193000000000001</v>
      </c>
      <c r="F136" s="51">
        <v>6.8330000000000002</v>
      </c>
      <c r="G136" s="48">
        <v>78.013000000000005</v>
      </c>
    </row>
    <row r="137" spans="1:7" s="45" customFormat="1" x14ac:dyDescent="0.25">
      <c r="A137" s="45" t="s">
        <v>342</v>
      </c>
      <c r="B137" s="55" t="s">
        <v>335</v>
      </c>
      <c r="C137" s="55">
        <v>38</v>
      </c>
      <c r="D137" s="47">
        <v>4.2430000000000003</v>
      </c>
      <c r="E137" s="47">
        <v>33.191000000000003</v>
      </c>
      <c r="F137" s="47">
        <v>7.3029999999999999</v>
      </c>
      <c r="G137" s="48">
        <v>65.506</v>
      </c>
    </row>
    <row r="138" spans="1:7" s="45" customFormat="1" x14ac:dyDescent="0.25">
      <c r="A138" s="45" t="s">
        <v>342</v>
      </c>
      <c r="B138" s="55" t="s">
        <v>335</v>
      </c>
      <c r="C138" s="55">
        <v>39</v>
      </c>
      <c r="D138" s="47">
        <v>4.3339999999999996</v>
      </c>
      <c r="E138" s="47">
        <v>16.061</v>
      </c>
      <c r="F138" s="47">
        <v>6.766</v>
      </c>
      <c r="G138" s="48">
        <v>49.026000000000003</v>
      </c>
    </row>
    <row r="139" spans="1:7" s="45" customFormat="1" x14ac:dyDescent="0.25">
      <c r="A139" s="45" t="s">
        <v>342</v>
      </c>
      <c r="B139" s="55" t="s">
        <v>335</v>
      </c>
      <c r="C139" s="55">
        <v>40</v>
      </c>
      <c r="D139" s="47">
        <v>4.6189999999999998</v>
      </c>
      <c r="E139" s="47">
        <v>26.548999999999999</v>
      </c>
      <c r="F139" s="47">
        <v>6.923</v>
      </c>
      <c r="G139" s="48">
        <v>55.948</v>
      </c>
    </row>
    <row r="140" spans="1:7" s="45" customFormat="1" x14ac:dyDescent="0.25">
      <c r="A140" s="45" t="s">
        <v>342</v>
      </c>
      <c r="B140" s="55" t="s">
        <v>336</v>
      </c>
      <c r="C140" s="55">
        <v>41</v>
      </c>
      <c r="D140" s="47">
        <v>2.714</v>
      </c>
      <c r="E140" s="47">
        <v>19.812999999999999</v>
      </c>
      <c r="F140" s="47">
        <v>6.63</v>
      </c>
      <c r="G140" s="48">
        <v>56.101999999999997</v>
      </c>
    </row>
    <row r="141" spans="1:7" s="45" customFormat="1" x14ac:dyDescent="0.25">
      <c r="A141" s="45" t="s">
        <v>342</v>
      </c>
      <c r="B141" s="55" t="s">
        <v>336</v>
      </c>
      <c r="C141" s="55">
        <v>42</v>
      </c>
      <c r="D141" s="47">
        <v>2.84</v>
      </c>
      <c r="E141" s="47">
        <v>17.481999999999999</v>
      </c>
      <c r="F141" s="47">
        <v>6.5090000000000003</v>
      </c>
      <c r="G141" s="48">
        <v>49.454999999999998</v>
      </c>
    </row>
    <row r="142" spans="1:7" s="45" customFormat="1" x14ac:dyDescent="0.25">
      <c r="A142" s="45" t="s">
        <v>342</v>
      </c>
      <c r="B142" s="55" t="s">
        <v>336</v>
      </c>
      <c r="C142" s="55">
        <v>43</v>
      </c>
      <c r="D142" s="47">
        <v>2.7869999999999999</v>
      </c>
      <c r="E142" s="47">
        <v>19.774000000000001</v>
      </c>
      <c r="F142" s="47">
        <v>6.3680000000000003</v>
      </c>
      <c r="G142" s="48">
        <v>62.999000000000002</v>
      </c>
    </row>
    <row r="143" spans="1:7" s="45" customFormat="1" x14ac:dyDescent="0.25">
      <c r="A143" s="45" t="s">
        <v>342</v>
      </c>
      <c r="B143" s="55" t="s">
        <v>336</v>
      </c>
      <c r="C143" s="55">
        <v>44</v>
      </c>
      <c r="D143" s="47">
        <v>3.278</v>
      </c>
      <c r="E143" s="47">
        <v>29.167000000000002</v>
      </c>
      <c r="F143" s="47">
        <v>7.1369999999999996</v>
      </c>
      <c r="G143" s="48">
        <v>115.866</v>
      </c>
    </row>
    <row r="144" spans="1:7" s="45" customFormat="1" x14ac:dyDescent="0.25">
      <c r="A144" s="45" t="s">
        <v>342</v>
      </c>
      <c r="B144" s="55" t="s">
        <v>336</v>
      </c>
      <c r="C144" s="55">
        <v>45</v>
      </c>
      <c r="D144" s="47">
        <v>3.7709999999999999</v>
      </c>
      <c r="E144" s="47">
        <v>22.859000000000002</v>
      </c>
      <c r="F144" s="47">
        <v>6.4829999999999997</v>
      </c>
      <c r="G144" s="48">
        <v>76.799000000000007</v>
      </c>
    </row>
    <row r="145" spans="1:7" s="45" customFormat="1" x14ac:dyDescent="0.25">
      <c r="A145" s="45" t="s">
        <v>342</v>
      </c>
      <c r="B145" s="55" t="s">
        <v>336</v>
      </c>
      <c r="C145" s="55">
        <v>46</v>
      </c>
      <c r="D145" s="47">
        <v>3.7</v>
      </c>
      <c r="E145" s="47">
        <v>20.309999999999999</v>
      </c>
      <c r="F145" s="47">
        <v>6.9880000000000004</v>
      </c>
      <c r="G145" s="48">
        <v>80.114000000000004</v>
      </c>
    </row>
    <row r="146" spans="1:7" s="45" customFormat="1" x14ac:dyDescent="0.25">
      <c r="A146" s="45" t="s">
        <v>342</v>
      </c>
      <c r="B146" s="55" t="s">
        <v>336</v>
      </c>
      <c r="C146" s="55">
        <v>47</v>
      </c>
      <c r="D146" s="47">
        <v>3.6070000000000002</v>
      </c>
      <c r="E146" s="47">
        <v>26.734000000000002</v>
      </c>
      <c r="F146" s="47">
        <v>7.774</v>
      </c>
      <c r="G146" s="48">
        <v>85.123000000000005</v>
      </c>
    </row>
    <row r="147" spans="1:7" s="45" customFormat="1" x14ac:dyDescent="0.25">
      <c r="A147" s="45" t="s">
        <v>342</v>
      </c>
      <c r="B147" s="55" t="s">
        <v>336</v>
      </c>
      <c r="C147" s="55">
        <v>48</v>
      </c>
      <c r="D147" s="47">
        <v>3.3620000000000001</v>
      </c>
      <c r="E147" s="47">
        <v>22.341999999999999</v>
      </c>
      <c r="F147" s="47">
        <v>6.9589999999999996</v>
      </c>
      <c r="G147" s="48">
        <v>94.623000000000005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21117-3E43-4BA6-B94B-373A68E2EBE6}">
  <dimension ref="A1:AP162"/>
  <sheetViews>
    <sheetView workbookViewId="0">
      <pane xSplit="2" ySplit="3" topLeftCell="C4" activePane="bottomRight" state="frozen"/>
      <selection pane="topRight" activeCell="C1" sqref="C1"/>
      <selection pane="bottomLeft" activeCell="A4" sqref="A4"/>
      <selection pane="bottomRight" activeCell="K4" sqref="K4"/>
    </sheetView>
  </sheetViews>
  <sheetFormatPr defaultRowHeight="12" x14ac:dyDescent="0.2"/>
  <cols>
    <col min="1" max="1" width="14.7109375" style="9" bestFit="1" customWidth="1"/>
    <col min="2" max="2" width="10.28515625" style="9" bestFit="1" customWidth="1"/>
    <col min="3" max="4" width="4.7109375" style="9" bestFit="1" customWidth="1"/>
    <col min="5" max="6" width="5.42578125" style="9" bestFit="1" customWidth="1"/>
    <col min="7" max="8" width="4.7109375" style="9" bestFit="1" customWidth="1"/>
    <col min="9" max="10" width="5.42578125" style="9" bestFit="1" customWidth="1"/>
    <col min="11" max="11" width="5.5703125" style="10" bestFit="1" customWidth="1"/>
    <col min="12" max="12" width="4.28515625" style="10" bestFit="1" customWidth="1"/>
    <col min="13" max="13" width="4.7109375" style="9" bestFit="1" customWidth="1"/>
    <col min="14" max="14" width="5.42578125" style="9" bestFit="1" customWidth="1"/>
    <col min="15" max="16" width="4.7109375" style="9" bestFit="1" customWidth="1"/>
    <col min="17" max="19" width="5.42578125" style="9" bestFit="1" customWidth="1"/>
    <col min="20" max="20" width="4.7109375" style="9" bestFit="1" customWidth="1"/>
    <col min="21" max="21" width="5.5703125" style="11" bestFit="1" customWidth="1"/>
    <col min="22" max="22" width="4.28515625" style="11" bestFit="1" customWidth="1"/>
    <col min="23" max="30" width="5.42578125" style="9" bestFit="1" customWidth="1"/>
    <col min="31" max="31" width="5.5703125" style="10" bestFit="1" customWidth="1"/>
    <col min="32" max="32" width="4.28515625" style="10" bestFit="1" customWidth="1"/>
    <col min="33" max="40" width="5.42578125" style="9" bestFit="1" customWidth="1"/>
    <col min="41" max="41" width="5.5703125" style="11" bestFit="1" customWidth="1"/>
    <col min="42" max="42" width="4.28515625" style="11" bestFit="1" customWidth="1"/>
    <col min="43" max="16384" width="9.140625" style="9"/>
  </cols>
  <sheetData>
    <row r="1" spans="1:42" ht="15" x14ac:dyDescent="0.25">
      <c r="A1" s="23" t="s">
        <v>772</v>
      </c>
      <c r="C1" s="23"/>
    </row>
    <row r="2" spans="1:42" x14ac:dyDescent="0.2">
      <c r="C2" s="250" t="s">
        <v>33</v>
      </c>
      <c r="D2" s="250"/>
      <c r="E2" s="250"/>
      <c r="F2" s="250"/>
      <c r="G2" s="250"/>
      <c r="H2" s="250"/>
      <c r="I2" s="250"/>
      <c r="J2" s="250"/>
      <c r="K2" s="250"/>
      <c r="L2" s="250"/>
      <c r="M2" s="250" t="s">
        <v>32</v>
      </c>
      <c r="N2" s="250"/>
      <c r="O2" s="250"/>
      <c r="P2" s="250"/>
      <c r="Q2" s="250"/>
      <c r="R2" s="250"/>
      <c r="S2" s="250"/>
      <c r="T2" s="250"/>
      <c r="U2" s="250"/>
      <c r="V2" s="250"/>
      <c r="W2" s="250" t="s">
        <v>34</v>
      </c>
      <c r="X2" s="250"/>
      <c r="Y2" s="250"/>
      <c r="Z2" s="250"/>
      <c r="AA2" s="250"/>
      <c r="AB2" s="250"/>
      <c r="AC2" s="250"/>
      <c r="AD2" s="250"/>
      <c r="AE2" s="250"/>
      <c r="AF2" s="250"/>
      <c r="AG2" s="250" t="s">
        <v>35</v>
      </c>
      <c r="AH2" s="250"/>
      <c r="AI2" s="250"/>
      <c r="AJ2" s="250"/>
      <c r="AK2" s="250"/>
      <c r="AL2" s="250"/>
      <c r="AM2" s="250"/>
      <c r="AN2" s="250"/>
      <c r="AO2" s="250"/>
      <c r="AP2" s="250"/>
    </row>
    <row r="3" spans="1:42" x14ac:dyDescent="0.2">
      <c r="B3" s="13" t="s">
        <v>284</v>
      </c>
      <c r="C3" s="14">
        <v>9</v>
      </c>
      <c r="D3" s="14">
        <v>10</v>
      </c>
      <c r="E3" s="14">
        <v>11</v>
      </c>
      <c r="F3" s="14">
        <v>12</v>
      </c>
      <c r="G3" s="14">
        <v>13</v>
      </c>
      <c r="H3" s="14">
        <v>14</v>
      </c>
      <c r="I3" s="15">
        <v>15</v>
      </c>
      <c r="J3" s="15">
        <v>16</v>
      </c>
      <c r="K3" s="61"/>
      <c r="L3" s="61"/>
      <c r="M3" s="15">
        <v>41</v>
      </c>
      <c r="N3" s="14">
        <v>42</v>
      </c>
      <c r="O3" s="14">
        <v>43</v>
      </c>
      <c r="P3" s="14">
        <v>44</v>
      </c>
      <c r="Q3" s="14">
        <v>45</v>
      </c>
      <c r="R3" s="14">
        <v>46</v>
      </c>
      <c r="S3" s="14">
        <v>47</v>
      </c>
      <c r="T3" s="14">
        <v>48</v>
      </c>
      <c r="U3" s="16"/>
      <c r="V3" s="16"/>
      <c r="W3" s="14">
        <v>57</v>
      </c>
      <c r="X3" s="14">
        <v>58</v>
      </c>
      <c r="Y3" s="14">
        <v>59</v>
      </c>
      <c r="Z3" s="14">
        <v>60</v>
      </c>
      <c r="AA3" s="14">
        <v>61</v>
      </c>
      <c r="AB3" s="14">
        <v>62</v>
      </c>
      <c r="AC3" s="14">
        <v>63</v>
      </c>
      <c r="AD3" s="14">
        <v>64</v>
      </c>
      <c r="AE3" s="17"/>
      <c r="AF3" s="17"/>
      <c r="AG3" s="14">
        <v>65</v>
      </c>
      <c r="AH3" s="14">
        <v>66</v>
      </c>
      <c r="AI3" s="14">
        <v>67</v>
      </c>
      <c r="AJ3" s="14">
        <v>68</v>
      </c>
      <c r="AK3" s="14">
        <v>69</v>
      </c>
      <c r="AL3" s="14">
        <v>70</v>
      </c>
      <c r="AM3" s="14">
        <v>71</v>
      </c>
      <c r="AN3" s="14">
        <v>72</v>
      </c>
      <c r="AO3" s="63"/>
      <c r="AP3" s="63"/>
    </row>
    <row r="4" spans="1:42" x14ac:dyDescent="0.2">
      <c r="A4" s="12" t="s">
        <v>355</v>
      </c>
      <c r="B4" s="13"/>
      <c r="C4" s="14"/>
      <c r="D4" s="14"/>
      <c r="E4" s="14"/>
      <c r="F4" s="14"/>
      <c r="G4" s="14"/>
      <c r="H4" s="14"/>
      <c r="I4" s="15"/>
      <c r="J4" s="15"/>
      <c r="K4" s="61"/>
      <c r="L4" s="61"/>
      <c r="M4" s="15"/>
      <c r="N4" s="14"/>
      <c r="O4" s="14"/>
      <c r="P4" s="14"/>
      <c r="Q4" s="14"/>
      <c r="R4" s="14"/>
      <c r="S4" s="14"/>
      <c r="T4" s="14"/>
      <c r="U4" s="16"/>
      <c r="V4" s="16"/>
      <c r="W4" s="14"/>
      <c r="X4" s="14"/>
      <c r="Y4" s="14"/>
      <c r="Z4" s="14"/>
      <c r="AA4" s="14"/>
      <c r="AB4" s="14"/>
      <c r="AC4" s="14"/>
      <c r="AD4" s="14"/>
      <c r="AE4" s="17"/>
      <c r="AF4" s="17"/>
      <c r="AG4" s="14"/>
      <c r="AH4" s="14"/>
      <c r="AI4" s="14"/>
      <c r="AJ4" s="14"/>
      <c r="AK4" s="14"/>
      <c r="AL4" s="14"/>
      <c r="AM4" s="14"/>
      <c r="AN4" s="14"/>
      <c r="AO4" s="63"/>
      <c r="AP4" s="63"/>
    </row>
    <row r="5" spans="1:42" x14ac:dyDescent="0.2">
      <c r="A5" s="9" t="s">
        <v>370</v>
      </c>
      <c r="B5" s="13" t="s">
        <v>357</v>
      </c>
      <c r="C5" s="14">
        <v>-50</v>
      </c>
      <c r="D5" s="14">
        <v>-48</v>
      </c>
      <c r="E5" s="14">
        <v>-48</v>
      </c>
      <c r="F5" s="14">
        <v>-52</v>
      </c>
      <c r="G5" s="14">
        <v>-67</v>
      </c>
      <c r="H5" s="14">
        <v>-37</v>
      </c>
      <c r="I5" s="15">
        <v>-51</v>
      </c>
      <c r="J5" s="15">
        <v>-70</v>
      </c>
      <c r="K5" s="61"/>
      <c r="L5" s="61"/>
      <c r="M5" s="15">
        <v>-53</v>
      </c>
      <c r="N5" s="14">
        <v>-71</v>
      </c>
      <c r="O5" s="14">
        <v>-44</v>
      </c>
      <c r="P5" s="14">
        <v>-31</v>
      </c>
      <c r="Q5" s="14">
        <v>-46</v>
      </c>
      <c r="R5" s="14">
        <v>-73</v>
      </c>
      <c r="S5" s="14">
        <v>-49</v>
      </c>
      <c r="T5" s="14">
        <v>-52</v>
      </c>
      <c r="U5" s="16"/>
      <c r="V5" s="16"/>
      <c r="W5" s="14">
        <v>-85</v>
      </c>
      <c r="X5" s="14">
        <v>-75</v>
      </c>
      <c r="Y5" s="14">
        <v>-50</v>
      </c>
      <c r="Z5" s="14">
        <v>-45</v>
      </c>
      <c r="AA5" s="14">
        <v>-51</v>
      </c>
      <c r="AB5" s="14">
        <v>-69</v>
      </c>
      <c r="AC5" s="14">
        <v>-45</v>
      </c>
      <c r="AD5" s="14">
        <v>-48</v>
      </c>
      <c r="AE5" s="17"/>
      <c r="AF5" s="17"/>
      <c r="AG5" s="14">
        <v>-66</v>
      </c>
      <c r="AH5" s="14">
        <v>-41</v>
      </c>
      <c r="AI5" s="14">
        <v>-77</v>
      </c>
      <c r="AJ5" s="14">
        <v>-56</v>
      </c>
      <c r="AK5" s="14">
        <v>-24</v>
      </c>
      <c r="AL5" s="14">
        <v>-58</v>
      </c>
      <c r="AM5" s="14">
        <v>-51</v>
      </c>
      <c r="AN5" s="14">
        <v>-59</v>
      </c>
      <c r="AO5" s="63"/>
      <c r="AP5" s="63"/>
    </row>
    <row r="6" spans="1:42" x14ac:dyDescent="0.2">
      <c r="A6" s="9" t="s">
        <v>370</v>
      </c>
      <c r="B6" s="13" t="s">
        <v>358</v>
      </c>
      <c r="C6" s="14">
        <v>-46</v>
      </c>
      <c r="D6" s="14">
        <v>-62</v>
      </c>
      <c r="E6" s="14">
        <v>-48</v>
      </c>
      <c r="F6" s="14">
        <v>-44</v>
      </c>
      <c r="G6" s="14">
        <v>-63</v>
      </c>
      <c r="H6" s="14">
        <v>-47</v>
      </c>
      <c r="I6" s="15">
        <v>-58</v>
      </c>
      <c r="J6" s="15">
        <v>-50</v>
      </c>
      <c r="K6" s="61"/>
      <c r="L6" s="61"/>
      <c r="M6" s="15">
        <v>-41</v>
      </c>
      <c r="N6" s="14">
        <v>-75</v>
      </c>
      <c r="O6" s="14">
        <v>-32</v>
      </c>
      <c r="P6" s="14">
        <v>-30</v>
      </c>
      <c r="Q6" s="14">
        <v>-45</v>
      </c>
      <c r="R6" s="14">
        <v>-71</v>
      </c>
      <c r="S6" s="14">
        <v>-62</v>
      </c>
      <c r="T6" s="14">
        <v>-36</v>
      </c>
      <c r="U6" s="16"/>
      <c r="V6" s="16"/>
      <c r="W6" s="14">
        <v>-126</v>
      </c>
      <c r="X6" s="14">
        <v>-115</v>
      </c>
      <c r="Y6" s="14">
        <v>-113</v>
      </c>
      <c r="Z6" s="14">
        <v>-88</v>
      </c>
      <c r="AA6" s="14">
        <v>-119</v>
      </c>
      <c r="AB6" s="14">
        <v>-116</v>
      </c>
      <c r="AC6" s="14">
        <v>-92</v>
      </c>
      <c r="AD6" s="14">
        <v>-93</v>
      </c>
      <c r="AE6" s="17"/>
      <c r="AF6" s="17"/>
      <c r="AG6" s="14">
        <v>-161</v>
      </c>
      <c r="AH6" s="14">
        <v>-142</v>
      </c>
      <c r="AI6" s="14">
        <v>-141</v>
      </c>
      <c r="AJ6" s="14">
        <v>-127</v>
      </c>
      <c r="AK6" s="14">
        <v>-111</v>
      </c>
      <c r="AL6" s="14">
        <v>-171</v>
      </c>
      <c r="AM6" s="14">
        <v>-127</v>
      </c>
      <c r="AN6" s="14">
        <v>-145</v>
      </c>
      <c r="AO6" s="63"/>
      <c r="AP6" s="63"/>
    </row>
    <row r="7" spans="1:42" x14ac:dyDescent="0.2">
      <c r="A7" s="9" t="s">
        <v>370</v>
      </c>
      <c r="B7" s="13" t="s">
        <v>359</v>
      </c>
      <c r="C7" s="14">
        <v>-69</v>
      </c>
      <c r="D7" s="14">
        <v>-91</v>
      </c>
      <c r="E7" s="14">
        <v>-50</v>
      </c>
      <c r="F7" s="14">
        <v>-72</v>
      </c>
      <c r="G7" s="14">
        <v>-58</v>
      </c>
      <c r="H7" s="14">
        <v>-65</v>
      </c>
      <c r="I7" s="15">
        <v>-79</v>
      </c>
      <c r="J7" s="15">
        <v>-85</v>
      </c>
      <c r="K7" s="61"/>
      <c r="L7" s="61"/>
      <c r="M7" s="15">
        <v>-75</v>
      </c>
      <c r="N7" s="14">
        <v>-81</v>
      </c>
      <c r="O7" s="14">
        <v>-56</v>
      </c>
      <c r="P7" s="14">
        <v>-47</v>
      </c>
      <c r="Q7" s="14">
        <v>-57</v>
      </c>
      <c r="R7" s="14">
        <v>-83</v>
      </c>
      <c r="S7" s="14">
        <v>-80</v>
      </c>
      <c r="T7" s="14">
        <v>-47</v>
      </c>
      <c r="U7" s="16"/>
      <c r="V7" s="16"/>
      <c r="W7" s="14">
        <v>-146</v>
      </c>
      <c r="X7" s="14">
        <v>-131</v>
      </c>
      <c r="Y7" s="14">
        <v>-125</v>
      </c>
      <c r="Z7" s="14">
        <v>-102</v>
      </c>
      <c r="AA7" s="14">
        <v>-146</v>
      </c>
      <c r="AB7" s="14">
        <v>-130</v>
      </c>
      <c r="AC7" s="14">
        <v>-119</v>
      </c>
      <c r="AD7" s="14">
        <v>-100</v>
      </c>
      <c r="AE7" s="17"/>
      <c r="AF7" s="17"/>
      <c r="AG7" s="14">
        <v>-151</v>
      </c>
      <c r="AH7" s="14">
        <v>-134</v>
      </c>
      <c r="AI7" s="14">
        <v>-136</v>
      </c>
      <c r="AJ7" s="14">
        <v>-113</v>
      </c>
      <c r="AK7" s="14">
        <v>-101</v>
      </c>
      <c r="AL7" s="14">
        <v>-162</v>
      </c>
      <c r="AM7" s="14">
        <v>-139</v>
      </c>
      <c r="AN7" s="14">
        <v>-133</v>
      </c>
      <c r="AO7" s="63"/>
      <c r="AP7" s="63"/>
    </row>
    <row r="8" spans="1:42" x14ac:dyDescent="0.2">
      <c r="A8" s="9" t="s">
        <v>370</v>
      </c>
      <c r="B8" s="13" t="s">
        <v>360</v>
      </c>
      <c r="C8" s="14">
        <v>-98</v>
      </c>
      <c r="D8" s="14">
        <v>-98</v>
      </c>
      <c r="E8" s="14">
        <v>-57</v>
      </c>
      <c r="F8" s="14">
        <v>-99</v>
      </c>
      <c r="G8" s="14">
        <v>-70</v>
      </c>
      <c r="H8" s="14">
        <v>-81</v>
      </c>
      <c r="I8" s="15">
        <v>-97</v>
      </c>
      <c r="J8" s="15">
        <v>-94</v>
      </c>
      <c r="K8" s="61"/>
      <c r="L8" s="61"/>
      <c r="M8" s="15">
        <v>-120</v>
      </c>
      <c r="N8" s="14">
        <v>-139</v>
      </c>
      <c r="O8" s="14">
        <v>-74</v>
      </c>
      <c r="P8" s="14">
        <v>-81</v>
      </c>
      <c r="Q8" s="14">
        <v>-110</v>
      </c>
      <c r="R8" s="14">
        <v>-108</v>
      </c>
      <c r="S8" s="14">
        <v>-122</v>
      </c>
      <c r="T8" s="14">
        <v>-104</v>
      </c>
      <c r="U8" s="16"/>
      <c r="V8" s="16"/>
      <c r="W8" s="14">
        <v>-185</v>
      </c>
      <c r="X8" s="14">
        <v>-192</v>
      </c>
      <c r="Y8" s="14">
        <v>-169</v>
      </c>
      <c r="Z8" s="14">
        <v>-144</v>
      </c>
      <c r="AA8" s="14">
        <v>-182</v>
      </c>
      <c r="AB8" s="14">
        <v>-187</v>
      </c>
      <c r="AC8" s="14">
        <v>-146</v>
      </c>
      <c r="AD8" s="14">
        <v>-152</v>
      </c>
      <c r="AE8" s="17"/>
      <c r="AF8" s="17"/>
      <c r="AG8" s="14">
        <v>-162</v>
      </c>
      <c r="AH8" s="14">
        <v>-142</v>
      </c>
      <c r="AI8" s="14">
        <v>-130</v>
      </c>
      <c r="AJ8" s="14">
        <v>-140</v>
      </c>
      <c r="AK8" s="14">
        <v>-118</v>
      </c>
      <c r="AL8" s="14">
        <v>-180</v>
      </c>
      <c r="AM8" s="14">
        <v>-133</v>
      </c>
      <c r="AN8" s="14">
        <v>-150</v>
      </c>
      <c r="AO8" s="63"/>
      <c r="AP8" s="63"/>
    </row>
    <row r="9" spans="1:42" x14ac:dyDescent="0.2">
      <c r="A9" s="9" t="s">
        <v>370</v>
      </c>
      <c r="B9" s="13" t="s">
        <v>361</v>
      </c>
      <c r="C9" s="14">
        <v>-63</v>
      </c>
      <c r="D9" s="14">
        <v>-87</v>
      </c>
      <c r="E9" s="14">
        <v>-51</v>
      </c>
      <c r="F9" s="14">
        <v>-86</v>
      </c>
      <c r="G9" s="14">
        <v>-89</v>
      </c>
      <c r="H9" s="14">
        <v>-72</v>
      </c>
      <c r="I9" s="15">
        <v>-86</v>
      </c>
      <c r="J9" s="15">
        <v>-70</v>
      </c>
      <c r="K9" s="61"/>
      <c r="L9" s="61"/>
      <c r="M9" s="15">
        <v>-82</v>
      </c>
      <c r="N9" s="14">
        <v>-136</v>
      </c>
      <c r="O9" s="14">
        <v>-38</v>
      </c>
      <c r="P9" s="14">
        <v>-51</v>
      </c>
      <c r="Q9" s="14">
        <v>-93</v>
      </c>
      <c r="R9" s="14">
        <v>-90</v>
      </c>
      <c r="S9" s="14">
        <v>-96</v>
      </c>
      <c r="T9" s="14">
        <v>-80</v>
      </c>
      <c r="U9" s="16"/>
      <c r="V9" s="16"/>
      <c r="W9" s="14">
        <v>-159</v>
      </c>
      <c r="X9" s="14">
        <v>-144</v>
      </c>
      <c r="Y9" s="14">
        <v>-120</v>
      </c>
      <c r="Z9" s="14">
        <v>-97</v>
      </c>
      <c r="AA9" s="14">
        <v>-158</v>
      </c>
      <c r="AB9" s="14">
        <v>-132</v>
      </c>
      <c r="AC9" s="14">
        <v>-127</v>
      </c>
      <c r="AD9" s="14">
        <v>-114</v>
      </c>
      <c r="AE9" s="17"/>
      <c r="AF9" s="17"/>
      <c r="AG9" s="14">
        <v>-113</v>
      </c>
      <c r="AH9" s="14">
        <v>-116</v>
      </c>
      <c r="AI9" s="14">
        <v>-118</v>
      </c>
      <c r="AJ9" s="14">
        <v>-100</v>
      </c>
      <c r="AK9" s="14">
        <v>-80</v>
      </c>
      <c r="AL9" s="14">
        <v>-147</v>
      </c>
      <c r="AM9" s="14">
        <v>-116</v>
      </c>
      <c r="AN9" s="14">
        <v>-105</v>
      </c>
      <c r="AO9" s="63"/>
      <c r="AP9" s="63"/>
    </row>
    <row r="10" spans="1:42" x14ac:dyDescent="0.2">
      <c r="A10" s="9" t="s">
        <v>370</v>
      </c>
      <c r="B10" s="13" t="s">
        <v>362</v>
      </c>
      <c r="C10" s="14">
        <v>-50</v>
      </c>
      <c r="D10" s="14">
        <v>-56</v>
      </c>
      <c r="E10" s="14">
        <v>-38</v>
      </c>
      <c r="F10" s="14">
        <v>-61</v>
      </c>
      <c r="G10" s="14">
        <v>-64</v>
      </c>
      <c r="H10" s="14">
        <v>-63</v>
      </c>
      <c r="I10" s="15">
        <v>-68</v>
      </c>
      <c r="J10" s="15">
        <v>-47</v>
      </c>
      <c r="K10" s="61"/>
      <c r="L10" s="61"/>
      <c r="M10" s="15">
        <v>-70</v>
      </c>
      <c r="N10" s="14">
        <v>-134</v>
      </c>
      <c r="O10" s="14">
        <v>-41</v>
      </c>
      <c r="P10" s="14">
        <v>-56</v>
      </c>
      <c r="Q10" s="14">
        <v>-84</v>
      </c>
      <c r="R10" s="14">
        <v>-91</v>
      </c>
      <c r="S10" s="14">
        <v>-88</v>
      </c>
      <c r="T10" s="14">
        <v>-88</v>
      </c>
      <c r="U10" s="16"/>
      <c r="V10" s="16"/>
      <c r="W10" s="14">
        <v>-160</v>
      </c>
      <c r="X10" s="14">
        <v>-158</v>
      </c>
      <c r="Y10" s="14">
        <v>-136</v>
      </c>
      <c r="Z10" s="14">
        <v>-119</v>
      </c>
      <c r="AA10" s="14">
        <v>-170</v>
      </c>
      <c r="AB10" s="14">
        <v>-157</v>
      </c>
      <c r="AC10" s="14">
        <v>-132</v>
      </c>
      <c r="AD10" s="14">
        <v>-120</v>
      </c>
      <c r="AE10" s="17"/>
      <c r="AF10" s="17"/>
      <c r="AG10" s="14">
        <v>-110</v>
      </c>
      <c r="AH10" s="14">
        <v>-105</v>
      </c>
      <c r="AI10" s="14">
        <v>-108</v>
      </c>
      <c r="AJ10" s="14">
        <v>-91</v>
      </c>
      <c r="AK10" s="14">
        <v>-94</v>
      </c>
      <c r="AL10" s="14">
        <v>-141</v>
      </c>
      <c r="AM10" s="14">
        <v>-103</v>
      </c>
      <c r="AN10" s="14">
        <v>-120</v>
      </c>
      <c r="AO10" s="63"/>
      <c r="AP10" s="63"/>
    </row>
    <row r="11" spans="1:42" x14ac:dyDescent="0.2">
      <c r="A11" s="9" t="s">
        <v>370</v>
      </c>
      <c r="B11" s="13" t="s">
        <v>363</v>
      </c>
      <c r="C11" s="14">
        <v>-43</v>
      </c>
      <c r="D11" s="14">
        <v>-64</v>
      </c>
      <c r="E11" s="14">
        <v>-53</v>
      </c>
      <c r="F11" s="14">
        <v>-58</v>
      </c>
      <c r="G11" s="14">
        <v>-51</v>
      </c>
      <c r="H11" s="14">
        <v>-52</v>
      </c>
      <c r="I11" s="15">
        <v>-49</v>
      </c>
      <c r="J11" s="15">
        <v>-38</v>
      </c>
      <c r="K11" s="61"/>
      <c r="L11" s="61"/>
      <c r="M11" s="15">
        <v>-99</v>
      </c>
      <c r="N11" s="14">
        <v>-144</v>
      </c>
      <c r="O11" s="14">
        <v>-70</v>
      </c>
      <c r="P11" s="14">
        <v>-88</v>
      </c>
      <c r="Q11" s="14">
        <v>-102</v>
      </c>
      <c r="R11" s="14">
        <v>-121</v>
      </c>
      <c r="S11" s="14">
        <v>-109</v>
      </c>
      <c r="T11" s="14">
        <v>-108</v>
      </c>
      <c r="U11" s="16"/>
      <c r="V11" s="16"/>
      <c r="W11" s="14">
        <v>-165</v>
      </c>
      <c r="X11" s="14">
        <v>-166</v>
      </c>
      <c r="Y11" s="14">
        <v>-148</v>
      </c>
      <c r="Z11" s="14">
        <v>-107</v>
      </c>
      <c r="AA11" s="14">
        <v>-171</v>
      </c>
      <c r="AB11" s="14">
        <v>-164</v>
      </c>
      <c r="AC11" s="14">
        <v>-139</v>
      </c>
      <c r="AD11" s="14">
        <v>-132</v>
      </c>
      <c r="AE11" s="17"/>
      <c r="AF11" s="17"/>
      <c r="AG11" s="14">
        <v>-97</v>
      </c>
      <c r="AH11" s="14">
        <v>-106</v>
      </c>
      <c r="AI11" s="14">
        <v>-94</v>
      </c>
      <c r="AJ11" s="14">
        <v>-88</v>
      </c>
      <c r="AK11" s="14">
        <v>-69</v>
      </c>
      <c r="AL11" s="14">
        <v>-141</v>
      </c>
      <c r="AM11" s="14">
        <v>-152</v>
      </c>
      <c r="AN11" s="14">
        <v>-108</v>
      </c>
      <c r="AO11" s="63"/>
      <c r="AP11" s="63"/>
    </row>
    <row r="12" spans="1:42" x14ac:dyDescent="0.2">
      <c r="A12" s="9" t="s">
        <v>370</v>
      </c>
      <c r="B12" s="13" t="s">
        <v>364</v>
      </c>
      <c r="C12" s="14">
        <v>-50</v>
      </c>
      <c r="D12" s="14">
        <v>-73</v>
      </c>
      <c r="E12" s="14">
        <v>-46</v>
      </c>
      <c r="F12" s="14">
        <v>-63</v>
      </c>
      <c r="G12" s="14">
        <v>-80</v>
      </c>
      <c r="H12" s="14">
        <v>-58</v>
      </c>
      <c r="I12" s="15">
        <v>-56</v>
      </c>
      <c r="J12" s="15">
        <v>-59</v>
      </c>
      <c r="K12" s="61"/>
      <c r="L12" s="61"/>
      <c r="M12" s="15">
        <v>-131</v>
      </c>
      <c r="N12" s="14">
        <v>-160</v>
      </c>
      <c r="O12" s="14">
        <v>-86</v>
      </c>
      <c r="P12" s="14">
        <v>-103</v>
      </c>
      <c r="Q12" s="14">
        <v>-135</v>
      </c>
      <c r="R12" s="14">
        <v>-137</v>
      </c>
      <c r="S12" s="14">
        <v>-112</v>
      </c>
      <c r="T12" s="14">
        <v>-131</v>
      </c>
      <c r="U12" s="16"/>
      <c r="V12" s="16"/>
      <c r="W12" s="14">
        <v>-172</v>
      </c>
      <c r="X12" s="14">
        <v>-175</v>
      </c>
      <c r="Y12" s="14">
        <v>-151</v>
      </c>
      <c r="Z12" s="14">
        <v>-132</v>
      </c>
      <c r="AA12" s="14">
        <v>-174</v>
      </c>
      <c r="AB12" s="14">
        <v>-151</v>
      </c>
      <c r="AC12" s="14">
        <v>-137</v>
      </c>
      <c r="AD12" s="14">
        <v>-127</v>
      </c>
      <c r="AE12" s="17"/>
      <c r="AF12" s="17"/>
      <c r="AG12" s="14">
        <v>-59</v>
      </c>
      <c r="AH12" s="14">
        <v>-86</v>
      </c>
      <c r="AI12" s="14">
        <v>-85</v>
      </c>
      <c r="AJ12" s="14">
        <v>-58</v>
      </c>
      <c r="AK12" s="14">
        <v>-52</v>
      </c>
      <c r="AL12" s="14">
        <v>-72</v>
      </c>
      <c r="AM12" s="14">
        <v>-117</v>
      </c>
      <c r="AN12" s="14">
        <v>-51</v>
      </c>
      <c r="AO12" s="63"/>
      <c r="AP12" s="63"/>
    </row>
    <row r="13" spans="1:42" x14ac:dyDescent="0.2">
      <c r="A13" s="9" t="s">
        <v>370</v>
      </c>
      <c r="B13" s="13" t="s">
        <v>365</v>
      </c>
      <c r="C13" s="14">
        <v>-54</v>
      </c>
      <c r="D13" s="14">
        <v>-80</v>
      </c>
      <c r="E13" s="14">
        <v>-50</v>
      </c>
      <c r="F13" s="14">
        <v>-72</v>
      </c>
      <c r="G13" s="14">
        <v>-69</v>
      </c>
      <c r="H13" s="14">
        <v>-62</v>
      </c>
      <c r="I13" s="15">
        <v>-64</v>
      </c>
      <c r="J13" s="15">
        <v>-54</v>
      </c>
      <c r="K13" s="61"/>
      <c r="L13" s="61"/>
      <c r="M13" s="15">
        <v>-89</v>
      </c>
      <c r="N13" s="14">
        <v>-133</v>
      </c>
      <c r="O13" s="14">
        <v>-58</v>
      </c>
      <c r="P13" s="14">
        <v>-64</v>
      </c>
      <c r="Q13" s="14">
        <v>-100</v>
      </c>
      <c r="R13" s="14">
        <v>-109</v>
      </c>
      <c r="S13" s="14">
        <v>-82</v>
      </c>
      <c r="T13" s="14">
        <v>-88</v>
      </c>
      <c r="U13" s="16"/>
      <c r="V13" s="16"/>
      <c r="W13" s="14">
        <v>-166</v>
      </c>
      <c r="X13" s="14">
        <v>-146</v>
      </c>
      <c r="Y13" s="14">
        <v>-134</v>
      </c>
      <c r="Z13" s="14">
        <v>-117</v>
      </c>
      <c r="AA13" s="14">
        <v>-163</v>
      </c>
      <c r="AB13" s="14">
        <v>-150</v>
      </c>
      <c r="AC13" s="14">
        <v>-123</v>
      </c>
      <c r="AD13" s="14">
        <v>-112</v>
      </c>
      <c r="AE13" s="17"/>
      <c r="AF13" s="17"/>
      <c r="AG13" s="14">
        <v>-78</v>
      </c>
      <c r="AH13" s="14">
        <v>-76</v>
      </c>
      <c r="AI13" s="14">
        <v>-70</v>
      </c>
      <c r="AJ13" s="14">
        <v>-48</v>
      </c>
      <c r="AK13" s="14">
        <v>-44</v>
      </c>
      <c r="AL13" s="14">
        <v>-76</v>
      </c>
      <c r="AM13" s="14">
        <v>-62</v>
      </c>
      <c r="AN13" s="14">
        <v>-42</v>
      </c>
      <c r="AO13" s="63"/>
      <c r="AP13" s="63"/>
    </row>
    <row r="14" spans="1:42" x14ac:dyDescent="0.2">
      <c r="A14" s="9" t="s">
        <v>370</v>
      </c>
      <c r="B14" s="13" t="s">
        <v>366</v>
      </c>
      <c r="C14" s="14">
        <v>-58</v>
      </c>
      <c r="D14" s="14">
        <v>-72</v>
      </c>
      <c r="E14" s="14">
        <v>-72</v>
      </c>
      <c r="F14" s="14">
        <v>-92</v>
      </c>
      <c r="G14" s="14">
        <v>-101</v>
      </c>
      <c r="H14" s="14">
        <v>-81</v>
      </c>
      <c r="I14" s="15">
        <v>-56</v>
      </c>
      <c r="J14" s="15">
        <v>-67</v>
      </c>
      <c r="K14" s="61"/>
      <c r="L14" s="61"/>
      <c r="M14" s="15">
        <v>-75</v>
      </c>
      <c r="N14" s="14">
        <v>-116</v>
      </c>
      <c r="O14" s="14">
        <v>-42</v>
      </c>
      <c r="P14" s="14">
        <v>-66</v>
      </c>
      <c r="Q14" s="14">
        <v>-77</v>
      </c>
      <c r="R14" s="14">
        <v>-95</v>
      </c>
      <c r="S14" s="14">
        <v>-69</v>
      </c>
      <c r="T14" s="14">
        <v>-78</v>
      </c>
      <c r="U14" s="16"/>
      <c r="V14" s="16"/>
      <c r="W14" s="14">
        <v>-133</v>
      </c>
      <c r="X14" s="14">
        <v>-104</v>
      </c>
      <c r="Y14" s="14">
        <v>-74</v>
      </c>
      <c r="Z14" s="14">
        <v>-79</v>
      </c>
      <c r="AA14" s="14">
        <v>-87</v>
      </c>
      <c r="AB14" s="14">
        <v>-90</v>
      </c>
      <c r="AC14" s="14">
        <v>-58</v>
      </c>
      <c r="AD14" s="14">
        <v>-64</v>
      </c>
      <c r="AE14" s="17"/>
      <c r="AF14" s="17"/>
      <c r="AG14" s="14">
        <v>-77</v>
      </c>
      <c r="AH14" s="14">
        <v>-79</v>
      </c>
      <c r="AI14" s="14">
        <v>-84</v>
      </c>
      <c r="AJ14" s="14">
        <v>-44</v>
      </c>
      <c r="AK14" s="14">
        <v>-59</v>
      </c>
      <c r="AL14" s="14">
        <v>-63</v>
      </c>
      <c r="AM14" s="14">
        <v>-64</v>
      </c>
      <c r="AN14" s="14">
        <v>-44</v>
      </c>
      <c r="AO14" s="63"/>
      <c r="AP14" s="63"/>
    </row>
    <row r="15" spans="1:42" x14ac:dyDescent="0.2">
      <c r="A15" s="9" t="s">
        <v>370</v>
      </c>
      <c r="B15" s="13" t="s">
        <v>367</v>
      </c>
      <c r="C15" s="14">
        <v>-65</v>
      </c>
      <c r="D15" s="14">
        <v>-69</v>
      </c>
      <c r="E15" s="14">
        <v>-77</v>
      </c>
      <c r="F15" s="14">
        <v>-95</v>
      </c>
      <c r="G15" s="14">
        <v>-101</v>
      </c>
      <c r="H15" s="14">
        <v>-83</v>
      </c>
      <c r="I15" s="15">
        <v>-71</v>
      </c>
      <c r="J15" s="15">
        <v>-58</v>
      </c>
      <c r="K15" s="61"/>
      <c r="L15" s="61"/>
      <c r="M15" s="15">
        <v>-59</v>
      </c>
      <c r="N15" s="14">
        <v>-95</v>
      </c>
      <c r="O15" s="14">
        <v>-42</v>
      </c>
      <c r="P15" s="14">
        <v>-60</v>
      </c>
      <c r="Q15" s="14">
        <v>-47</v>
      </c>
      <c r="R15" s="14">
        <v>-75</v>
      </c>
      <c r="S15" s="14">
        <v>-73</v>
      </c>
      <c r="T15" s="14">
        <v>-73</v>
      </c>
      <c r="U15" s="16"/>
      <c r="V15" s="16"/>
      <c r="W15" s="14">
        <v>-113</v>
      </c>
      <c r="X15" s="14">
        <v>-91</v>
      </c>
      <c r="Y15" s="14">
        <v>-42</v>
      </c>
      <c r="Z15" s="14">
        <v>-56</v>
      </c>
      <c r="AA15" s="14">
        <v>-95</v>
      </c>
      <c r="AB15" s="14">
        <v>-79</v>
      </c>
      <c r="AC15" s="14">
        <v>-43</v>
      </c>
      <c r="AD15" s="14">
        <v>-42</v>
      </c>
      <c r="AE15" s="17"/>
      <c r="AF15" s="17"/>
      <c r="AG15" s="14">
        <v>-71</v>
      </c>
      <c r="AH15" s="14">
        <v>-90</v>
      </c>
      <c r="AI15" s="14">
        <v>-81</v>
      </c>
      <c r="AJ15" s="14">
        <v>-67</v>
      </c>
      <c r="AK15" s="14">
        <v>-71</v>
      </c>
      <c r="AL15" s="14">
        <v>-87</v>
      </c>
      <c r="AM15" s="14">
        <v>-87</v>
      </c>
      <c r="AN15" s="14">
        <v>-68</v>
      </c>
      <c r="AO15" s="63"/>
      <c r="AP15" s="63"/>
    </row>
    <row r="16" spans="1:42" x14ac:dyDescent="0.2">
      <c r="A16" s="9" t="s">
        <v>370</v>
      </c>
      <c r="B16" s="13" t="s">
        <v>368</v>
      </c>
      <c r="C16" s="14">
        <v>-62</v>
      </c>
      <c r="D16" s="14">
        <v>-74</v>
      </c>
      <c r="E16" s="14">
        <v>-50</v>
      </c>
      <c r="F16" s="14">
        <v>-65</v>
      </c>
      <c r="G16" s="14">
        <v>-78</v>
      </c>
      <c r="H16" s="14">
        <v>-61</v>
      </c>
      <c r="I16" s="15">
        <v>-65</v>
      </c>
      <c r="J16" s="15">
        <v>-37</v>
      </c>
      <c r="K16" s="61"/>
      <c r="L16" s="61"/>
      <c r="M16" s="15">
        <v>-67</v>
      </c>
      <c r="N16" s="14">
        <v>-108</v>
      </c>
      <c r="O16" s="14">
        <v>-47</v>
      </c>
      <c r="P16" s="14">
        <v>-70</v>
      </c>
      <c r="Q16" s="14">
        <v>-62</v>
      </c>
      <c r="R16" s="14">
        <v>-85</v>
      </c>
      <c r="S16" s="14">
        <v>-73</v>
      </c>
      <c r="T16" s="14">
        <v>-80</v>
      </c>
      <c r="U16" s="16"/>
      <c r="V16" s="16"/>
      <c r="W16" s="14">
        <v>-92</v>
      </c>
      <c r="X16" s="14">
        <v>-95</v>
      </c>
      <c r="Y16" s="14">
        <v>-46</v>
      </c>
      <c r="Z16" s="14">
        <v>-39</v>
      </c>
      <c r="AA16" s="14">
        <v>-71</v>
      </c>
      <c r="AB16" s="14">
        <v>-82</v>
      </c>
      <c r="AC16" s="14">
        <v>-44</v>
      </c>
      <c r="AD16" s="14">
        <v>-55</v>
      </c>
      <c r="AE16" s="17"/>
      <c r="AF16" s="17"/>
      <c r="AG16" s="14">
        <v>-87</v>
      </c>
      <c r="AH16" s="14">
        <v>-80</v>
      </c>
      <c r="AI16" s="14">
        <v>-109</v>
      </c>
      <c r="AJ16" s="14">
        <v>-65</v>
      </c>
      <c r="AK16" s="14">
        <v>-69</v>
      </c>
      <c r="AL16" s="14">
        <v>-80</v>
      </c>
      <c r="AM16" s="14">
        <v>-88</v>
      </c>
      <c r="AN16" s="14">
        <v>-63</v>
      </c>
      <c r="AO16" s="63"/>
      <c r="AP16" s="63"/>
    </row>
    <row r="17" spans="1:42" x14ac:dyDescent="0.2">
      <c r="A17" s="12" t="s">
        <v>355</v>
      </c>
      <c r="B17" s="13"/>
      <c r="C17" s="14"/>
      <c r="D17" s="14"/>
      <c r="E17" s="14"/>
      <c r="F17" s="14"/>
      <c r="G17" s="14"/>
      <c r="H17" s="14"/>
      <c r="I17" s="15"/>
      <c r="J17" s="15"/>
      <c r="K17" s="61"/>
      <c r="L17" s="61"/>
      <c r="M17" s="15"/>
      <c r="N17" s="14"/>
      <c r="O17" s="14"/>
      <c r="P17" s="14"/>
      <c r="Q17" s="14"/>
      <c r="R17" s="14"/>
      <c r="S17" s="14"/>
      <c r="T17" s="14"/>
      <c r="U17" s="16"/>
      <c r="V17" s="16"/>
      <c r="W17" s="14"/>
      <c r="X17" s="14"/>
      <c r="Y17" s="14"/>
      <c r="Z17" s="14"/>
      <c r="AA17" s="14"/>
      <c r="AB17" s="14"/>
      <c r="AC17" s="14"/>
      <c r="AD17" s="14"/>
      <c r="AE17" s="17"/>
      <c r="AF17" s="17"/>
      <c r="AG17" s="14"/>
      <c r="AH17" s="14"/>
      <c r="AI17" s="14"/>
      <c r="AJ17" s="14"/>
      <c r="AK17" s="14"/>
      <c r="AL17" s="14"/>
      <c r="AM17" s="14"/>
      <c r="AN17" s="14"/>
      <c r="AO17" s="63"/>
      <c r="AP17" s="63"/>
    </row>
    <row r="18" spans="1:42" x14ac:dyDescent="0.2">
      <c r="A18" s="9" t="s">
        <v>371</v>
      </c>
      <c r="B18" s="13" t="s">
        <v>357</v>
      </c>
      <c r="C18" s="14">
        <v>-111</v>
      </c>
      <c r="D18" s="14">
        <v>-130</v>
      </c>
      <c r="E18" s="14">
        <v>-123</v>
      </c>
      <c r="F18" s="14">
        <v>-148</v>
      </c>
      <c r="G18" s="14">
        <v>-113</v>
      </c>
      <c r="H18" s="14">
        <v>-107</v>
      </c>
      <c r="I18" s="15">
        <v>-145</v>
      </c>
      <c r="J18" s="15">
        <v>-125</v>
      </c>
      <c r="K18" s="61"/>
      <c r="L18" s="61"/>
      <c r="M18" s="15">
        <v>-48</v>
      </c>
      <c r="N18" s="14">
        <v>-74</v>
      </c>
      <c r="O18" s="14">
        <v>-29</v>
      </c>
      <c r="P18" s="14">
        <v>-64</v>
      </c>
      <c r="Q18" s="14">
        <v>-63</v>
      </c>
      <c r="R18" s="14">
        <v>-65</v>
      </c>
      <c r="S18" s="14">
        <v>-77</v>
      </c>
      <c r="T18" s="14">
        <v>-52</v>
      </c>
      <c r="U18" s="16"/>
      <c r="V18" s="16"/>
      <c r="W18" s="14">
        <v>-99</v>
      </c>
      <c r="X18" s="14">
        <v>-79</v>
      </c>
      <c r="Y18" s="14">
        <v>-29</v>
      </c>
      <c r="Z18" s="14">
        <v>-49</v>
      </c>
      <c r="AA18" s="14">
        <v>-45</v>
      </c>
      <c r="AB18" s="14">
        <v>-37</v>
      </c>
      <c r="AC18" s="14">
        <v>-40</v>
      </c>
      <c r="AD18" s="14">
        <v>-33</v>
      </c>
      <c r="AE18" s="17"/>
      <c r="AF18" s="17"/>
      <c r="AG18" s="14">
        <v>-61</v>
      </c>
      <c r="AH18" s="14">
        <v>-87</v>
      </c>
      <c r="AI18" s="14">
        <v>-56</v>
      </c>
      <c r="AJ18" s="14">
        <v>-49</v>
      </c>
      <c r="AK18" s="14">
        <v>-37</v>
      </c>
      <c r="AL18" s="14">
        <v>-6</v>
      </c>
      <c r="AM18" s="14">
        <v>-57</v>
      </c>
      <c r="AN18" s="14">
        <v>-92</v>
      </c>
      <c r="AO18" s="63"/>
      <c r="AP18" s="63"/>
    </row>
    <row r="19" spans="1:42" x14ac:dyDescent="0.2">
      <c r="A19" s="9" t="s">
        <v>371</v>
      </c>
      <c r="B19" s="13" t="s">
        <v>358</v>
      </c>
      <c r="C19" s="14">
        <v>-133</v>
      </c>
      <c r="D19" s="14">
        <v>-120</v>
      </c>
      <c r="E19" s="14">
        <v>-141</v>
      </c>
      <c r="F19" s="14">
        <v>-167</v>
      </c>
      <c r="G19" s="14">
        <v>-125</v>
      </c>
      <c r="H19" s="14">
        <v>-126</v>
      </c>
      <c r="I19" s="15">
        <v>-172</v>
      </c>
      <c r="J19" s="15">
        <v>-159</v>
      </c>
      <c r="K19" s="61"/>
      <c r="L19" s="61"/>
      <c r="M19" s="15">
        <v>-94</v>
      </c>
      <c r="N19" s="14">
        <v>-143</v>
      </c>
      <c r="O19" s="14">
        <v>-72</v>
      </c>
      <c r="P19" s="14">
        <v>-127</v>
      </c>
      <c r="Q19" s="14">
        <v>-114</v>
      </c>
      <c r="R19" s="14">
        <v>-124</v>
      </c>
      <c r="S19" s="14">
        <v>-121</v>
      </c>
      <c r="T19" s="14">
        <v>-77</v>
      </c>
      <c r="U19" s="16"/>
      <c r="V19" s="16"/>
      <c r="W19" s="14">
        <v>-145</v>
      </c>
      <c r="X19" s="14">
        <v>-125</v>
      </c>
      <c r="Y19" s="14">
        <v>-68</v>
      </c>
      <c r="Z19" s="14">
        <v>-91</v>
      </c>
      <c r="AA19" s="14">
        <v>-124</v>
      </c>
      <c r="AB19" s="14">
        <v>-100</v>
      </c>
      <c r="AC19" s="14">
        <v>-89</v>
      </c>
      <c r="AD19" s="14">
        <v>-64</v>
      </c>
      <c r="AE19" s="17"/>
      <c r="AF19" s="17"/>
      <c r="AG19" s="14">
        <v>-71</v>
      </c>
      <c r="AH19" s="14">
        <v>-100</v>
      </c>
      <c r="AI19" s="14">
        <v>-73</v>
      </c>
      <c r="AJ19" s="14">
        <v>-72</v>
      </c>
      <c r="AK19" s="14">
        <v>-66</v>
      </c>
      <c r="AL19" s="14">
        <v>-50</v>
      </c>
      <c r="AM19" s="14">
        <v>-97</v>
      </c>
      <c r="AN19" s="14">
        <v>-103</v>
      </c>
      <c r="AO19" s="63"/>
      <c r="AP19" s="63"/>
    </row>
    <row r="20" spans="1:42" x14ac:dyDescent="0.2">
      <c r="A20" s="9" t="s">
        <v>371</v>
      </c>
      <c r="B20" s="13" t="s">
        <v>359</v>
      </c>
      <c r="C20" s="14">
        <v>-144</v>
      </c>
      <c r="D20" s="14">
        <v>-152</v>
      </c>
      <c r="E20" s="14">
        <v>-181</v>
      </c>
      <c r="F20" s="14">
        <v>-191</v>
      </c>
      <c r="G20" s="14">
        <v>-137</v>
      </c>
      <c r="H20" s="14">
        <v>-130</v>
      </c>
      <c r="I20" s="15">
        <v>-174</v>
      </c>
      <c r="J20" s="15">
        <v>-178</v>
      </c>
      <c r="K20" s="61"/>
      <c r="L20" s="61"/>
      <c r="M20" s="15">
        <v>-74</v>
      </c>
      <c r="N20" s="14">
        <v>-104</v>
      </c>
      <c r="O20" s="14">
        <v>-54</v>
      </c>
      <c r="P20" s="14">
        <v>-91</v>
      </c>
      <c r="Q20" s="14">
        <v>-90</v>
      </c>
      <c r="R20" s="14">
        <v>-108</v>
      </c>
      <c r="S20" s="14">
        <v>-96</v>
      </c>
      <c r="T20" s="14">
        <v>-92</v>
      </c>
      <c r="U20" s="16"/>
      <c r="V20" s="16"/>
      <c r="W20" s="14">
        <v>-195</v>
      </c>
      <c r="X20" s="14">
        <v>-198</v>
      </c>
      <c r="Y20" s="14">
        <v>-153</v>
      </c>
      <c r="Z20" s="14">
        <v>-159</v>
      </c>
      <c r="AA20" s="14">
        <v>-188</v>
      </c>
      <c r="AB20" s="14">
        <v>-187</v>
      </c>
      <c r="AC20" s="14">
        <v>-144</v>
      </c>
      <c r="AD20" s="14">
        <v>-131</v>
      </c>
      <c r="AE20" s="17"/>
      <c r="AF20" s="17"/>
      <c r="AG20" s="14">
        <v>-106</v>
      </c>
      <c r="AH20" s="14">
        <v>-127</v>
      </c>
      <c r="AI20" s="14">
        <v>-116</v>
      </c>
      <c r="AJ20" s="14">
        <v>-124</v>
      </c>
      <c r="AK20" s="14">
        <v>-104</v>
      </c>
      <c r="AL20" s="14">
        <v>-102</v>
      </c>
      <c r="AM20" s="14">
        <v>-106</v>
      </c>
      <c r="AN20" s="14">
        <v>-141</v>
      </c>
      <c r="AO20" s="63"/>
      <c r="AP20" s="63"/>
    </row>
    <row r="21" spans="1:42" x14ac:dyDescent="0.2">
      <c r="A21" s="9" t="s">
        <v>371</v>
      </c>
      <c r="B21" s="13" t="s">
        <v>360</v>
      </c>
      <c r="C21" s="14">
        <v>-166</v>
      </c>
      <c r="D21" s="14">
        <v>-179</v>
      </c>
      <c r="E21" s="14">
        <v>-192</v>
      </c>
      <c r="F21" s="14">
        <v>-214</v>
      </c>
      <c r="G21" s="14">
        <v>-161</v>
      </c>
      <c r="H21" s="14">
        <v>-158</v>
      </c>
      <c r="I21" s="15">
        <v>-195</v>
      </c>
      <c r="J21" s="15">
        <v>-183</v>
      </c>
      <c r="K21" s="61"/>
      <c r="L21" s="61"/>
      <c r="M21" s="15">
        <v>-37</v>
      </c>
      <c r="N21" s="14">
        <v>-82</v>
      </c>
      <c r="O21" s="14">
        <v>-34</v>
      </c>
      <c r="P21" s="14">
        <v>-71</v>
      </c>
      <c r="Q21" s="14">
        <v>-65</v>
      </c>
      <c r="R21" s="14">
        <v>-71</v>
      </c>
      <c r="S21" s="14">
        <v>-69</v>
      </c>
      <c r="T21" s="14">
        <v>-47</v>
      </c>
      <c r="U21" s="16"/>
      <c r="V21" s="16"/>
      <c r="W21" s="14">
        <v>-197</v>
      </c>
      <c r="X21" s="14">
        <v>-188</v>
      </c>
      <c r="Y21" s="14">
        <v>-144</v>
      </c>
      <c r="Z21" s="14">
        <v>-130</v>
      </c>
      <c r="AA21" s="14">
        <v>-179</v>
      </c>
      <c r="AB21" s="14">
        <v>-151</v>
      </c>
      <c r="AC21" s="14">
        <v>-122</v>
      </c>
      <c r="AD21" s="14">
        <v>-91</v>
      </c>
      <c r="AE21" s="17"/>
      <c r="AF21" s="17"/>
      <c r="AG21" s="14">
        <v>-166</v>
      </c>
      <c r="AH21" s="14">
        <v>-152</v>
      </c>
      <c r="AI21" s="14">
        <v>-178</v>
      </c>
      <c r="AJ21" s="14">
        <v>-174</v>
      </c>
      <c r="AK21" s="14">
        <v>-155</v>
      </c>
      <c r="AL21" s="14">
        <v>-176</v>
      </c>
      <c r="AM21" s="14">
        <v>-162</v>
      </c>
      <c r="AN21" s="14">
        <v>-195</v>
      </c>
      <c r="AO21" s="63"/>
      <c r="AP21" s="63"/>
    </row>
    <row r="22" spans="1:42" x14ac:dyDescent="0.2">
      <c r="A22" s="9" t="s">
        <v>371</v>
      </c>
      <c r="B22" s="13" t="s">
        <v>361</v>
      </c>
      <c r="C22" s="14">
        <v>-160</v>
      </c>
      <c r="D22" s="14">
        <v>-176</v>
      </c>
      <c r="E22" s="14">
        <v>-202</v>
      </c>
      <c r="F22" s="14">
        <v>-224</v>
      </c>
      <c r="G22" s="14">
        <v>-159</v>
      </c>
      <c r="H22" s="14">
        <v>-158</v>
      </c>
      <c r="I22" s="15">
        <v>-197</v>
      </c>
      <c r="J22" s="15">
        <v>-185</v>
      </c>
      <c r="K22" s="61"/>
      <c r="L22" s="61"/>
      <c r="M22" s="15">
        <v>-29</v>
      </c>
      <c r="N22" s="14">
        <v>-68</v>
      </c>
      <c r="O22" s="14">
        <v>-29</v>
      </c>
      <c r="P22" s="14">
        <v>-57</v>
      </c>
      <c r="Q22" s="14">
        <v>-53</v>
      </c>
      <c r="R22" s="14">
        <v>-57</v>
      </c>
      <c r="S22" s="14">
        <v>-58</v>
      </c>
      <c r="T22" s="14">
        <v>-44</v>
      </c>
      <c r="U22" s="16"/>
      <c r="V22" s="16"/>
      <c r="W22" s="14">
        <v>-175</v>
      </c>
      <c r="X22" s="14">
        <v>-181</v>
      </c>
      <c r="Y22" s="14">
        <v>-159</v>
      </c>
      <c r="Z22" s="14">
        <v>-133</v>
      </c>
      <c r="AA22" s="14">
        <v>-164</v>
      </c>
      <c r="AB22" s="14">
        <v>-141</v>
      </c>
      <c r="AC22" s="14">
        <v>-120</v>
      </c>
      <c r="AD22" s="14">
        <v>-86</v>
      </c>
      <c r="AE22" s="17"/>
      <c r="AF22" s="17"/>
      <c r="AG22" s="14">
        <v>-183</v>
      </c>
      <c r="AH22" s="14">
        <v>-170</v>
      </c>
      <c r="AI22" s="14">
        <v>-171</v>
      </c>
      <c r="AJ22" s="14">
        <v>-173</v>
      </c>
      <c r="AK22" s="14">
        <v>-158</v>
      </c>
      <c r="AL22" s="14">
        <v>-164</v>
      </c>
      <c r="AM22" s="14">
        <v>-159</v>
      </c>
      <c r="AN22" s="14">
        <v>-196</v>
      </c>
      <c r="AO22" s="63"/>
      <c r="AP22" s="63"/>
    </row>
    <row r="23" spans="1:42" x14ac:dyDescent="0.2">
      <c r="A23" s="9" t="s">
        <v>371</v>
      </c>
      <c r="B23" s="13" t="s">
        <v>362</v>
      </c>
      <c r="C23" s="14">
        <v>-135</v>
      </c>
      <c r="D23" s="14">
        <v>-154</v>
      </c>
      <c r="E23" s="14">
        <v>-186</v>
      </c>
      <c r="F23" s="14">
        <v>-208</v>
      </c>
      <c r="G23" s="14">
        <v>-128</v>
      </c>
      <c r="H23" s="14">
        <v>-112</v>
      </c>
      <c r="I23" s="15">
        <v>-157</v>
      </c>
      <c r="J23" s="15">
        <v>-140</v>
      </c>
      <c r="K23" s="61"/>
      <c r="L23" s="61"/>
      <c r="M23" s="15">
        <v>-38</v>
      </c>
      <c r="N23" s="14">
        <v>-71</v>
      </c>
      <c r="O23" s="14">
        <v>-24</v>
      </c>
      <c r="P23" s="14">
        <v>-71</v>
      </c>
      <c r="Q23" s="14">
        <v>-59</v>
      </c>
      <c r="R23" s="14">
        <v>-53</v>
      </c>
      <c r="S23" s="14">
        <v>-64</v>
      </c>
      <c r="T23" s="14">
        <v>-52</v>
      </c>
      <c r="U23" s="16"/>
      <c r="V23" s="16"/>
      <c r="W23" s="14">
        <v>-148</v>
      </c>
      <c r="X23" s="14">
        <v>-156</v>
      </c>
      <c r="Y23" s="14">
        <v>-129</v>
      </c>
      <c r="Z23" s="14">
        <v>-112</v>
      </c>
      <c r="AA23" s="14">
        <v>-133</v>
      </c>
      <c r="AB23" s="14">
        <v>-119</v>
      </c>
      <c r="AC23" s="14">
        <v>-98</v>
      </c>
      <c r="AD23" s="14">
        <v>-55</v>
      </c>
      <c r="AE23" s="17"/>
      <c r="AF23" s="17"/>
      <c r="AG23" s="14">
        <v>-131</v>
      </c>
      <c r="AH23" s="14">
        <v>-144</v>
      </c>
      <c r="AI23" s="14">
        <v>-151</v>
      </c>
      <c r="AJ23" s="14">
        <v>-142</v>
      </c>
      <c r="AK23" s="14">
        <v>-144</v>
      </c>
      <c r="AL23" s="14">
        <v>-133</v>
      </c>
      <c r="AM23" s="14">
        <v>-131</v>
      </c>
      <c r="AN23" s="14">
        <v>-144</v>
      </c>
      <c r="AO23" s="63"/>
      <c r="AP23" s="63"/>
    </row>
    <row r="24" spans="1:42" x14ac:dyDescent="0.2">
      <c r="A24" s="9" t="s">
        <v>371</v>
      </c>
      <c r="B24" s="13" t="s">
        <v>363</v>
      </c>
      <c r="C24" s="14">
        <v>-88</v>
      </c>
      <c r="D24" s="14">
        <v>-106</v>
      </c>
      <c r="E24" s="14">
        <v>-178</v>
      </c>
      <c r="F24" s="14">
        <v>-182</v>
      </c>
      <c r="G24" s="14">
        <v>-94</v>
      </c>
      <c r="H24" s="14">
        <v>-87</v>
      </c>
      <c r="I24" s="15">
        <v>-126</v>
      </c>
      <c r="J24" s="15">
        <v>-126</v>
      </c>
      <c r="K24" s="61"/>
      <c r="L24" s="61"/>
      <c r="M24" s="15">
        <v>-71</v>
      </c>
      <c r="N24" s="14">
        <v>-106</v>
      </c>
      <c r="O24" s="14">
        <v>-44</v>
      </c>
      <c r="P24" s="14">
        <v>-97</v>
      </c>
      <c r="Q24" s="14">
        <v>-89</v>
      </c>
      <c r="R24" s="14">
        <v>-83</v>
      </c>
      <c r="S24" s="14">
        <v>-94</v>
      </c>
      <c r="T24" s="14">
        <v>-82</v>
      </c>
      <c r="U24" s="16"/>
      <c r="V24" s="16"/>
      <c r="W24" s="14">
        <v>-176</v>
      </c>
      <c r="X24" s="14">
        <v>-156</v>
      </c>
      <c r="Y24" s="14">
        <v>-137</v>
      </c>
      <c r="Z24" s="14">
        <v>-118</v>
      </c>
      <c r="AA24" s="14">
        <v>-145</v>
      </c>
      <c r="AB24" s="14">
        <v>-139</v>
      </c>
      <c r="AC24" s="14">
        <v>-81</v>
      </c>
      <c r="AD24" s="14">
        <v>-77</v>
      </c>
      <c r="AE24" s="17"/>
      <c r="AF24" s="17"/>
      <c r="AG24" s="14">
        <v>-111</v>
      </c>
      <c r="AH24" s="14">
        <v>-127</v>
      </c>
      <c r="AI24" s="14">
        <v>-122</v>
      </c>
      <c r="AJ24" s="14">
        <v>-119</v>
      </c>
      <c r="AK24" s="14">
        <v>-110</v>
      </c>
      <c r="AL24" s="14">
        <v>-106</v>
      </c>
      <c r="AM24" s="14">
        <v>-121</v>
      </c>
      <c r="AN24" s="14">
        <v>-122</v>
      </c>
      <c r="AO24" s="63"/>
      <c r="AP24" s="63"/>
    </row>
    <row r="25" spans="1:42" x14ac:dyDescent="0.2">
      <c r="A25" s="9" t="s">
        <v>371</v>
      </c>
      <c r="B25" s="13" t="s">
        <v>364</v>
      </c>
      <c r="C25" s="14">
        <v>-64</v>
      </c>
      <c r="D25" s="14">
        <v>-86</v>
      </c>
      <c r="E25" s="14">
        <v>-144</v>
      </c>
      <c r="F25" s="14">
        <v>-117</v>
      </c>
      <c r="G25" s="14">
        <v>-77</v>
      </c>
      <c r="H25" s="14">
        <v>-69</v>
      </c>
      <c r="I25" s="15">
        <v>-101</v>
      </c>
      <c r="J25" s="15">
        <v>-86</v>
      </c>
      <c r="K25" s="61"/>
      <c r="L25" s="61"/>
      <c r="M25" s="15">
        <v>-138</v>
      </c>
      <c r="N25" s="14">
        <v>-155</v>
      </c>
      <c r="O25" s="14">
        <v>-112</v>
      </c>
      <c r="P25" s="14">
        <v>-118</v>
      </c>
      <c r="Q25" s="14">
        <v>-140</v>
      </c>
      <c r="R25" s="14">
        <v>-127</v>
      </c>
      <c r="S25" s="14">
        <v>-147</v>
      </c>
      <c r="T25" s="14">
        <v>-109</v>
      </c>
      <c r="U25" s="16"/>
      <c r="V25" s="16"/>
      <c r="W25" s="14">
        <v>-151</v>
      </c>
      <c r="X25" s="14">
        <v>-168</v>
      </c>
      <c r="Y25" s="14">
        <v>-136</v>
      </c>
      <c r="Z25" s="14">
        <v>-124</v>
      </c>
      <c r="AA25" s="14">
        <v>-152</v>
      </c>
      <c r="AB25" s="14">
        <v>-139</v>
      </c>
      <c r="AC25" s="14">
        <v>-105</v>
      </c>
      <c r="AD25" s="14">
        <v>-77</v>
      </c>
      <c r="AE25" s="17"/>
      <c r="AF25" s="17"/>
      <c r="AG25" s="14">
        <v>-81</v>
      </c>
      <c r="AH25" s="14">
        <v>-114</v>
      </c>
      <c r="AI25" s="14">
        <v>-98</v>
      </c>
      <c r="AJ25" s="14">
        <v>-98</v>
      </c>
      <c r="AK25" s="14">
        <v>-77</v>
      </c>
      <c r="AL25" s="14">
        <v>-72</v>
      </c>
      <c r="AM25" s="14">
        <v>-101</v>
      </c>
      <c r="AN25" s="14">
        <v>-101</v>
      </c>
      <c r="AO25" s="63"/>
      <c r="AP25" s="63"/>
    </row>
    <row r="26" spans="1:42" x14ac:dyDescent="0.2">
      <c r="A26" s="9" t="s">
        <v>371</v>
      </c>
      <c r="B26" s="13" t="s">
        <v>365</v>
      </c>
      <c r="C26" s="14">
        <v>-47</v>
      </c>
      <c r="D26" s="14">
        <v>-49</v>
      </c>
      <c r="E26" s="14">
        <v>-115</v>
      </c>
      <c r="F26" s="14">
        <v>-111</v>
      </c>
      <c r="G26" s="14">
        <v>-40</v>
      </c>
      <c r="H26" s="14">
        <v>-66</v>
      </c>
      <c r="I26" s="15">
        <v>-96</v>
      </c>
      <c r="J26" s="15">
        <v>-57</v>
      </c>
      <c r="K26" s="61"/>
      <c r="L26" s="61"/>
      <c r="M26" s="15">
        <v>-144</v>
      </c>
      <c r="N26" s="14">
        <v>-165</v>
      </c>
      <c r="O26" s="14">
        <v>-117</v>
      </c>
      <c r="P26" s="14">
        <v>-155</v>
      </c>
      <c r="Q26" s="14">
        <v>-140</v>
      </c>
      <c r="R26" s="14">
        <v>-153</v>
      </c>
      <c r="S26" s="14">
        <v>-151</v>
      </c>
      <c r="T26" s="14">
        <v>-132</v>
      </c>
      <c r="U26" s="16"/>
      <c r="V26" s="16"/>
      <c r="W26" s="14">
        <v>-164</v>
      </c>
      <c r="X26" s="14">
        <v>-132</v>
      </c>
      <c r="Y26" s="14">
        <v>-87</v>
      </c>
      <c r="Z26" s="14">
        <v>-97</v>
      </c>
      <c r="AA26" s="14">
        <v>-125</v>
      </c>
      <c r="AB26" s="14">
        <v>-99</v>
      </c>
      <c r="AC26" s="14">
        <v>-73</v>
      </c>
      <c r="AD26" s="14">
        <v>-45</v>
      </c>
      <c r="AE26" s="17"/>
      <c r="AF26" s="17"/>
      <c r="AG26" s="14">
        <v>-66</v>
      </c>
      <c r="AH26" s="14">
        <v>-97</v>
      </c>
      <c r="AI26" s="14">
        <v>-80</v>
      </c>
      <c r="AJ26" s="14">
        <v>-73</v>
      </c>
      <c r="AK26" s="14">
        <v>-60</v>
      </c>
      <c r="AL26" s="14">
        <v>-43</v>
      </c>
      <c r="AM26" s="14">
        <v>-76</v>
      </c>
      <c r="AN26" s="14">
        <v>-79</v>
      </c>
      <c r="AO26" s="63"/>
      <c r="AP26" s="63"/>
    </row>
    <row r="27" spans="1:42" x14ac:dyDescent="0.2">
      <c r="A27" s="9" t="s">
        <v>371</v>
      </c>
      <c r="B27" s="13" t="s">
        <v>366</v>
      </c>
      <c r="C27" s="14">
        <v>-40</v>
      </c>
      <c r="D27" s="14">
        <v>-36</v>
      </c>
      <c r="E27" s="14">
        <v>-79</v>
      </c>
      <c r="F27" s="14">
        <v>-86</v>
      </c>
      <c r="G27" s="14">
        <v>-40</v>
      </c>
      <c r="H27" s="14">
        <v>-61</v>
      </c>
      <c r="I27" s="15">
        <v>-84</v>
      </c>
      <c r="J27" s="15">
        <v>-54</v>
      </c>
      <c r="K27" s="61"/>
      <c r="L27" s="61"/>
      <c r="M27" s="15">
        <v>-99</v>
      </c>
      <c r="N27" s="14">
        <v>-147</v>
      </c>
      <c r="O27" s="14">
        <v>-73</v>
      </c>
      <c r="P27" s="14">
        <v>-97</v>
      </c>
      <c r="Q27" s="14">
        <v>-108</v>
      </c>
      <c r="R27" s="14">
        <v>-111</v>
      </c>
      <c r="S27" s="14">
        <v>-107</v>
      </c>
      <c r="T27" s="14">
        <v>-109</v>
      </c>
      <c r="U27" s="16"/>
      <c r="V27" s="16"/>
      <c r="W27" s="14">
        <v>-116</v>
      </c>
      <c r="X27" s="14">
        <v>-150</v>
      </c>
      <c r="Y27" s="14">
        <v>-110</v>
      </c>
      <c r="Z27" s="14">
        <v>-93</v>
      </c>
      <c r="AA27" s="14">
        <v>-139</v>
      </c>
      <c r="AB27" s="14">
        <v>-118</v>
      </c>
      <c r="AC27" s="14">
        <v>-74</v>
      </c>
      <c r="AD27" s="14">
        <v>-69</v>
      </c>
      <c r="AE27" s="17"/>
      <c r="AF27" s="17"/>
      <c r="AG27" s="14">
        <v>-60</v>
      </c>
      <c r="AH27" s="14">
        <v>-94</v>
      </c>
      <c r="AI27" s="14">
        <v>-84</v>
      </c>
      <c r="AJ27" s="14">
        <v>-63</v>
      </c>
      <c r="AK27" s="14">
        <v>-52</v>
      </c>
      <c r="AL27" s="14">
        <v>-53</v>
      </c>
      <c r="AM27" s="14">
        <v>-62</v>
      </c>
      <c r="AN27" s="14">
        <v>-90</v>
      </c>
      <c r="AO27" s="63"/>
      <c r="AP27" s="63"/>
    </row>
    <row r="28" spans="1:42" x14ac:dyDescent="0.2">
      <c r="A28" s="9" t="s">
        <v>371</v>
      </c>
      <c r="B28" s="13" t="s">
        <v>367</v>
      </c>
      <c r="C28" s="14">
        <v>-28</v>
      </c>
      <c r="D28" s="14">
        <v>-25</v>
      </c>
      <c r="E28" s="14">
        <v>-55</v>
      </c>
      <c r="F28" s="14">
        <v>-65</v>
      </c>
      <c r="G28" s="14">
        <v>-29</v>
      </c>
      <c r="H28" s="14">
        <v>-52</v>
      </c>
      <c r="I28" s="15">
        <v>-81</v>
      </c>
      <c r="J28" s="15">
        <v>-38</v>
      </c>
      <c r="K28" s="61"/>
      <c r="L28" s="61"/>
      <c r="M28" s="15">
        <v>-77</v>
      </c>
      <c r="N28" s="14">
        <v>-134</v>
      </c>
      <c r="O28" s="14">
        <v>-63</v>
      </c>
      <c r="P28" s="14">
        <v>-96</v>
      </c>
      <c r="Q28" s="14">
        <v>-113</v>
      </c>
      <c r="R28" s="14">
        <v>-76</v>
      </c>
      <c r="S28" s="14">
        <v>-111</v>
      </c>
      <c r="T28" s="14">
        <v>-87</v>
      </c>
      <c r="U28" s="16"/>
      <c r="V28" s="16"/>
      <c r="W28" s="14">
        <v>-81</v>
      </c>
      <c r="X28" s="14">
        <v>-119</v>
      </c>
      <c r="Y28" s="14">
        <v>-69</v>
      </c>
      <c r="Z28" s="14">
        <v>-87</v>
      </c>
      <c r="AA28" s="14">
        <v>-67</v>
      </c>
      <c r="AB28" s="14">
        <v>-80</v>
      </c>
      <c r="AC28" s="14">
        <v>-57</v>
      </c>
      <c r="AD28" s="14">
        <v>-26</v>
      </c>
      <c r="AE28" s="17"/>
      <c r="AF28" s="17"/>
      <c r="AG28" s="14">
        <v>-73</v>
      </c>
      <c r="AH28" s="14">
        <v>-87</v>
      </c>
      <c r="AI28" s="14">
        <v>-85</v>
      </c>
      <c r="AJ28" s="14">
        <v>-91</v>
      </c>
      <c r="AK28" s="14">
        <v>-70</v>
      </c>
      <c r="AL28" s="14">
        <v>-47</v>
      </c>
      <c r="AM28" s="14">
        <v>-77</v>
      </c>
      <c r="AN28" s="14">
        <v>-96</v>
      </c>
      <c r="AO28" s="63"/>
      <c r="AP28" s="63"/>
    </row>
    <row r="29" spans="1:42" x14ac:dyDescent="0.2">
      <c r="A29" s="9" t="s">
        <v>371</v>
      </c>
      <c r="B29" s="13" t="s">
        <v>368</v>
      </c>
      <c r="C29" s="14">
        <v>-40</v>
      </c>
      <c r="D29" s="14">
        <v>-35</v>
      </c>
      <c r="E29" s="14">
        <v>-75</v>
      </c>
      <c r="F29" s="14">
        <v>-84</v>
      </c>
      <c r="G29" s="14">
        <v>-42</v>
      </c>
      <c r="H29" s="14">
        <v>-63</v>
      </c>
      <c r="I29" s="15">
        <v>-87</v>
      </c>
      <c r="J29" s="15">
        <v>-80</v>
      </c>
      <c r="K29" s="61"/>
      <c r="L29" s="61"/>
      <c r="M29" s="15"/>
      <c r="N29" s="14"/>
      <c r="O29" s="14"/>
      <c r="P29" s="14"/>
      <c r="Q29" s="14"/>
      <c r="R29" s="14"/>
      <c r="S29" s="14"/>
      <c r="T29" s="14"/>
      <c r="U29" s="16"/>
      <c r="V29" s="16"/>
      <c r="W29" s="14">
        <v>-125</v>
      </c>
      <c r="X29" s="14">
        <v>-105</v>
      </c>
      <c r="Y29" s="14">
        <v>-44</v>
      </c>
      <c r="Z29" s="14">
        <v>-74</v>
      </c>
      <c r="AA29" s="14">
        <v>-50</v>
      </c>
      <c r="AB29" s="14">
        <v>-50</v>
      </c>
      <c r="AC29" s="14">
        <v>-35</v>
      </c>
      <c r="AD29" s="14">
        <v>-13</v>
      </c>
      <c r="AE29" s="17"/>
      <c r="AF29" s="17"/>
      <c r="AG29" s="14">
        <v>-89</v>
      </c>
      <c r="AH29" s="14">
        <v>-124</v>
      </c>
      <c r="AI29" s="14">
        <v>-116</v>
      </c>
      <c r="AJ29" s="14">
        <v>-122</v>
      </c>
      <c r="AK29" s="14">
        <v>-90</v>
      </c>
      <c r="AL29" s="14">
        <v>-107</v>
      </c>
      <c r="AM29" s="14">
        <v>-105</v>
      </c>
      <c r="AN29" s="14">
        <v>-119</v>
      </c>
      <c r="AO29" s="63"/>
      <c r="AP29" s="63"/>
    </row>
    <row r="30" spans="1:42" x14ac:dyDescent="0.2">
      <c r="A30" s="12" t="s">
        <v>355</v>
      </c>
      <c r="B30" s="13"/>
      <c r="C30" s="14"/>
      <c r="D30" s="14"/>
      <c r="E30" s="14"/>
      <c r="F30" s="14"/>
      <c r="G30" s="14"/>
      <c r="H30" s="14"/>
      <c r="I30" s="15"/>
      <c r="J30" s="15"/>
      <c r="K30" s="61"/>
      <c r="L30" s="61"/>
      <c r="M30" s="15"/>
      <c r="N30" s="14"/>
      <c r="O30" s="14"/>
      <c r="P30" s="14"/>
      <c r="Q30" s="14"/>
      <c r="R30" s="14"/>
      <c r="S30" s="14"/>
      <c r="T30" s="14"/>
      <c r="U30" s="16"/>
      <c r="V30" s="16"/>
      <c r="W30" s="14"/>
      <c r="X30" s="14"/>
      <c r="Y30" s="14"/>
      <c r="Z30" s="14"/>
      <c r="AA30" s="14"/>
      <c r="AB30" s="14"/>
      <c r="AC30" s="14"/>
      <c r="AD30" s="14"/>
      <c r="AE30" s="17"/>
      <c r="AF30" s="17"/>
      <c r="AG30" s="14"/>
      <c r="AH30" s="14"/>
      <c r="AI30" s="14"/>
      <c r="AJ30" s="14"/>
      <c r="AK30" s="14"/>
      <c r="AL30" s="14"/>
      <c r="AM30" s="14"/>
      <c r="AN30" s="14"/>
      <c r="AO30" s="63"/>
      <c r="AP30" s="63"/>
    </row>
    <row r="31" spans="1:42" x14ac:dyDescent="0.2">
      <c r="A31" s="9" t="s">
        <v>372</v>
      </c>
      <c r="B31" s="13" t="s">
        <v>357</v>
      </c>
      <c r="C31" s="14">
        <v>-2</v>
      </c>
      <c r="D31" s="14">
        <v>-46</v>
      </c>
      <c r="E31" s="14">
        <v>-70</v>
      </c>
      <c r="F31" s="14">
        <v>-61</v>
      </c>
      <c r="G31" s="14">
        <v>-56</v>
      </c>
      <c r="H31" s="14">
        <v>-52</v>
      </c>
      <c r="I31" s="15">
        <v>-61</v>
      </c>
      <c r="J31" s="15">
        <v>-72</v>
      </c>
      <c r="K31" s="61"/>
      <c r="L31" s="61"/>
      <c r="M31" s="15">
        <v>-41</v>
      </c>
      <c r="N31" s="14">
        <v>-71</v>
      </c>
      <c r="O31" s="14">
        <v>-32</v>
      </c>
      <c r="P31" s="14">
        <v>-51</v>
      </c>
      <c r="Q31" s="14">
        <v>-51</v>
      </c>
      <c r="R31" s="14">
        <v>-53</v>
      </c>
      <c r="S31" s="14">
        <v>-57</v>
      </c>
      <c r="T31" s="14">
        <v>-34</v>
      </c>
      <c r="U31" s="16"/>
      <c r="V31" s="16"/>
      <c r="W31" s="14">
        <v>-84</v>
      </c>
      <c r="X31" s="14">
        <v>-38</v>
      </c>
      <c r="Y31" s="14">
        <v>20</v>
      </c>
      <c r="Z31" s="14">
        <v>-25</v>
      </c>
      <c r="AA31" s="14">
        <v>-35</v>
      </c>
      <c r="AB31" s="14">
        <v>-46</v>
      </c>
      <c r="AC31" s="14">
        <v>-31</v>
      </c>
      <c r="AD31" s="14">
        <v>-28</v>
      </c>
      <c r="AE31" s="17"/>
      <c r="AF31" s="17"/>
      <c r="AG31" s="14">
        <v>7</v>
      </c>
      <c r="AH31" s="14">
        <v>-65</v>
      </c>
      <c r="AI31" s="14">
        <v>-25</v>
      </c>
      <c r="AJ31" s="14">
        <v>-32</v>
      </c>
      <c r="AK31" s="14">
        <v>7</v>
      </c>
      <c r="AL31" s="14">
        <v>-49</v>
      </c>
      <c r="AM31" s="14">
        <v>-70</v>
      </c>
      <c r="AN31" s="14">
        <v>-27</v>
      </c>
      <c r="AO31" s="63"/>
      <c r="AP31" s="63"/>
    </row>
    <row r="32" spans="1:42" x14ac:dyDescent="0.2">
      <c r="A32" s="9" t="s">
        <v>372</v>
      </c>
      <c r="B32" s="13" t="s">
        <v>358</v>
      </c>
      <c r="C32" s="14">
        <v>-6</v>
      </c>
      <c r="D32" s="14">
        <v>-52</v>
      </c>
      <c r="E32" s="14">
        <v>-63</v>
      </c>
      <c r="F32" s="14">
        <v>-69</v>
      </c>
      <c r="G32" s="14">
        <v>-57</v>
      </c>
      <c r="H32" s="14">
        <v>-55</v>
      </c>
      <c r="I32" s="15">
        <v>-81</v>
      </c>
      <c r="J32" s="15">
        <v>-62</v>
      </c>
      <c r="K32" s="61"/>
      <c r="L32" s="61"/>
      <c r="M32" s="15">
        <v>-48</v>
      </c>
      <c r="N32" s="14">
        <v>-71</v>
      </c>
      <c r="O32" s="14">
        <v>-41</v>
      </c>
      <c r="P32" s="14">
        <v>-64</v>
      </c>
      <c r="Q32" s="14">
        <v>-65</v>
      </c>
      <c r="R32" s="14">
        <v>-75</v>
      </c>
      <c r="S32" s="14">
        <v>-69</v>
      </c>
      <c r="T32" s="14">
        <v>-48</v>
      </c>
      <c r="U32" s="16"/>
      <c r="V32" s="16"/>
      <c r="W32" s="14">
        <v>-89</v>
      </c>
      <c r="X32" s="14">
        <v>-38</v>
      </c>
      <c r="Y32" s="14">
        <v>41</v>
      </c>
      <c r="Z32" s="14">
        <v>-30</v>
      </c>
      <c r="AA32" s="14">
        <v>-47</v>
      </c>
      <c r="AB32" s="14">
        <v>-36</v>
      </c>
      <c r="AC32" s="14">
        <v>-21</v>
      </c>
      <c r="AD32" s="14">
        <v>-3</v>
      </c>
      <c r="AE32" s="17"/>
      <c r="AF32" s="17"/>
      <c r="AG32" s="14">
        <v>2</v>
      </c>
      <c r="AH32" s="14">
        <v>-65</v>
      </c>
      <c r="AI32" s="14">
        <v>-38</v>
      </c>
      <c r="AJ32" s="14">
        <v>-47</v>
      </c>
      <c r="AK32" s="14">
        <v>-21</v>
      </c>
      <c r="AL32" s="14">
        <v>-63</v>
      </c>
      <c r="AM32" s="14">
        <v>-82</v>
      </c>
      <c r="AN32" s="14">
        <v>-15</v>
      </c>
      <c r="AO32" s="63"/>
      <c r="AP32" s="63"/>
    </row>
    <row r="33" spans="1:42" x14ac:dyDescent="0.2">
      <c r="A33" s="9" t="s">
        <v>372</v>
      </c>
      <c r="B33" s="13" t="s">
        <v>359</v>
      </c>
      <c r="C33" s="14">
        <v>-7</v>
      </c>
      <c r="D33" s="14">
        <v>-45</v>
      </c>
      <c r="E33" s="14">
        <v>-59</v>
      </c>
      <c r="F33" s="14">
        <v>-60</v>
      </c>
      <c r="G33" s="14">
        <v>-49</v>
      </c>
      <c r="H33" s="14">
        <v>-41</v>
      </c>
      <c r="I33" s="15">
        <v>-62</v>
      </c>
      <c r="J33" s="15">
        <v>-47</v>
      </c>
      <c r="K33" s="61"/>
      <c r="L33" s="61"/>
      <c r="M33" s="15">
        <v>-33</v>
      </c>
      <c r="N33" s="14">
        <v>-63</v>
      </c>
      <c r="O33" s="14">
        <v>-40</v>
      </c>
      <c r="P33" s="14">
        <v>-56</v>
      </c>
      <c r="Q33" s="14">
        <v>-58</v>
      </c>
      <c r="R33" s="14">
        <v>-54</v>
      </c>
      <c r="S33" s="14">
        <v>-58</v>
      </c>
      <c r="T33" s="14">
        <v>-44</v>
      </c>
      <c r="U33" s="16"/>
      <c r="V33" s="16"/>
      <c r="W33" s="14">
        <v>-119</v>
      </c>
      <c r="X33" s="14">
        <v>-95</v>
      </c>
      <c r="Y33" s="14">
        <v>-33</v>
      </c>
      <c r="Z33" s="14">
        <v>-85</v>
      </c>
      <c r="AA33" s="14">
        <v>-111</v>
      </c>
      <c r="AB33" s="14">
        <v>-113</v>
      </c>
      <c r="AC33" s="14">
        <v>-53</v>
      </c>
      <c r="AD33" s="14">
        <v>-49</v>
      </c>
      <c r="AE33" s="17"/>
      <c r="AF33" s="17"/>
      <c r="AG33" s="14">
        <v>-34</v>
      </c>
      <c r="AH33" s="14">
        <v>-111</v>
      </c>
      <c r="AI33" s="14">
        <v>-102</v>
      </c>
      <c r="AJ33" s="14">
        <v>-80</v>
      </c>
      <c r="AK33" s="14">
        <v>-78</v>
      </c>
      <c r="AL33" s="14">
        <v>-103</v>
      </c>
      <c r="AM33" s="14">
        <v>-75</v>
      </c>
      <c r="AN33" s="14">
        <v>-61</v>
      </c>
      <c r="AO33" s="63"/>
      <c r="AP33" s="63"/>
    </row>
    <row r="34" spans="1:42" x14ac:dyDescent="0.2">
      <c r="A34" s="9" t="s">
        <v>372</v>
      </c>
      <c r="B34" s="13" t="s">
        <v>360</v>
      </c>
      <c r="C34" s="14">
        <v>-58</v>
      </c>
      <c r="D34" s="14">
        <v>-128</v>
      </c>
      <c r="E34" s="14">
        <v>-134</v>
      </c>
      <c r="F34" s="14">
        <v>-143</v>
      </c>
      <c r="G34" s="14">
        <v>-115</v>
      </c>
      <c r="H34" s="14">
        <v>-96</v>
      </c>
      <c r="I34" s="15">
        <v>-139</v>
      </c>
      <c r="J34" s="15">
        <v>-145</v>
      </c>
      <c r="K34" s="61"/>
      <c r="L34" s="61"/>
      <c r="M34" s="15">
        <v>-44</v>
      </c>
      <c r="N34" s="14">
        <v>-90</v>
      </c>
      <c r="O34" s="14">
        <v>-55</v>
      </c>
      <c r="P34" s="14">
        <v>-70</v>
      </c>
      <c r="Q34" s="14">
        <v>-73</v>
      </c>
      <c r="R34" s="14">
        <v>-70</v>
      </c>
      <c r="S34" s="14">
        <v>-78</v>
      </c>
      <c r="T34" s="14">
        <v>-61</v>
      </c>
      <c r="U34" s="16"/>
      <c r="V34" s="16"/>
      <c r="W34" s="14">
        <v>-142</v>
      </c>
      <c r="X34" s="14">
        <v>-82</v>
      </c>
      <c r="Y34" s="14">
        <v>-34</v>
      </c>
      <c r="Z34" s="14">
        <v>-83</v>
      </c>
      <c r="AA34" s="14">
        <v>-101</v>
      </c>
      <c r="AB34" s="14">
        <v>-100</v>
      </c>
      <c r="AC34" s="14">
        <v>-70</v>
      </c>
      <c r="AD34" s="14">
        <v>-29</v>
      </c>
      <c r="AE34" s="17"/>
      <c r="AF34" s="17"/>
      <c r="AG34" s="14">
        <v>-97</v>
      </c>
      <c r="AH34" s="14">
        <v>-128</v>
      </c>
      <c r="AI34" s="14">
        <v>-138</v>
      </c>
      <c r="AJ34" s="14">
        <v>-113</v>
      </c>
      <c r="AK34" s="14">
        <v>-131</v>
      </c>
      <c r="AL34" s="14">
        <v>-127</v>
      </c>
      <c r="AM34" s="14">
        <v>-157</v>
      </c>
      <c r="AN34" s="14">
        <v>-92</v>
      </c>
      <c r="AO34" s="63"/>
      <c r="AP34" s="63"/>
    </row>
    <row r="35" spans="1:42" x14ac:dyDescent="0.2">
      <c r="A35" s="9" t="s">
        <v>372</v>
      </c>
      <c r="B35" s="13" t="s">
        <v>361</v>
      </c>
      <c r="C35" s="14">
        <v>-66</v>
      </c>
      <c r="D35" s="14">
        <v>-105</v>
      </c>
      <c r="E35" s="14">
        <v>-133</v>
      </c>
      <c r="F35" s="14">
        <v>-122</v>
      </c>
      <c r="G35" s="14">
        <v>-99</v>
      </c>
      <c r="H35" s="14">
        <v>-95</v>
      </c>
      <c r="I35" s="15">
        <v>-158</v>
      </c>
      <c r="J35" s="15">
        <v>-157</v>
      </c>
      <c r="K35" s="61"/>
      <c r="L35" s="61"/>
      <c r="M35" s="15">
        <v>-32</v>
      </c>
      <c r="N35" s="14">
        <v>-67</v>
      </c>
      <c r="O35" s="14">
        <v>-43</v>
      </c>
      <c r="P35" s="14">
        <v>-60</v>
      </c>
      <c r="Q35" s="14">
        <v>-45</v>
      </c>
      <c r="R35" s="14">
        <v>-62</v>
      </c>
      <c r="S35" s="14">
        <v>-51</v>
      </c>
      <c r="T35" s="14">
        <v>-58</v>
      </c>
      <c r="U35" s="16"/>
      <c r="V35" s="16"/>
      <c r="W35" s="14">
        <v>-130</v>
      </c>
      <c r="X35" s="14">
        <v>-128</v>
      </c>
      <c r="Y35" s="14">
        <v>-92</v>
      </c>
      <c r="Z35" s="14">
        <v>-110</v>
      </c>
      <c r="AA35" s="14">
        <v>-116</v>
      </c>
      <c r="AB35" s="14">
        <v>-145</v>
      </c>
      <c r="AC35" s="14">
        <v>-89</v>
      </c>
      <c r="AD35" s="14">
        <v>-65</v>
      </c>
      <c r="AE35" s="17"/>
      <c r="AF35" s="17"/>
      <c r="AG35" s="14">
        <v>-62</v>
      </c>
      <c r="AH35" s="14">
        <v>-121</v>
      </c>
      <c r="AI35" s="14">
        <v>-107</v>
      </c>
      <c r="AJ35" s="14">
        <v>-86</v>
      </c>
      <c r="AK35" s="14">
        <v>-96</v>
      </c>
      <c r="AL35" s="14">
        <v>-108</v>
      </c>
      <c r="AM35" s="14">
        <v>-114</v>
      </c>
      <c r="AN35" s="14">
        <v>-66</v>
      </c>
      <c r="AO35" s="63"/>
      <c r="AP35" s="63"/>
    </row>
    <row r="36" spans="1:42" x14ac:dyDescent="0.2">
      <c r="A36" s="9" t="s">
        <v>372</v>
      </c>
      <c r="B36" s="13" t="s">
        <v>362</v>
      </c>
      <c r="C36" s="14">
        <v>-40</v>
      </c>
      <c r="D36" s="14">
        <v>-65</v>
      </c>
      <c r="E36" s="14">
        <v>-72</v>
      </c>
      <c r="F36" s="14">
        <v>-65</v>
      </c>
      <c r="G36" s="14">
        <v>-68</v>
      </c>
      <c r="H36" s="14">
        <v>-53</v>
      </c>
      <c r="I36" s="15">
        <v>-98</v>
      </c>
      <c r="J36" s="15">
        <v>-84</v>
      </c>
      <c r="K36" s="61"/>
      <c r="L36" s="61"/>
      <c r="M36" s="15">
        <v>-43</v>
      </c>
      <c r="N36" s="14">
        <v>-65</v>
      </c>
      <c r="O36" s="14">
        <v>-33</v>
      </c>
      <c r="P36" s="14">
        <v>-60</v>
      </c>
      <c r="Q36" s="14">
        <v>-49</v>
      </c>
      <c r="R36" s="14">
        <v>-62</v>
      </c>
      <c r="S36" s="14">
        <v>-35</v>
      </c>
      <c r="T36" s="14">
        <v>-54</v>
      </c>
      <c r="U36" s="16"/>
      <c r="V36" s="16"/>
      <c r="W36" s="14">
        <v>-209</v>
      </c>
      <c r="X36" s="14">
        <v>-192</v>
      </c>
      <c r="Y36" s="14">
        <v>-189</v>
      </c>
      <c r="Z36" s="14">
        <v>-166</v>
      </c>
      <c r="AA36" s="14">
        <v>-151</v>
      </c>
      <c r="AB36" s="14">
        <v>-190</v>
      </c>
      <c r="AC36" s="14">
        <v>-135</v>
      </c>
      <c r="AD36" s="14">
        <v>-143</v>
      </c>
      <c r="AE36" s="17"/>
      <c r="AF36" s="17"/>
      <c r="AG36" s="14">
        <v>-81</v>
      </c>
      <c r="AH36" s="14">
        <v>-138</v>
      </c>
      <c r="AI36" s="14">
        <v>-123</v>
      </c>
      <c r="AJ36" s="14">
        <v>-107</v>
      </c>
      <c r="AK36" s="14">
        <v>-126</v>
      </c>
      <c r="AL36" s="14">
        <v>-133</v>
      </c>
      <c r="AM36" s="14">
        <v>-117</v>
      </c>
      <c r="AN36" s="14">
        <v>-95</v>
      </c>
      <c r="AO36" s="63"/>
      <c r="AP36" s="63"/>
    </row>
    <row r="37" spans="1:42" x14ac:dyDescent="0.2">
      <c r="A37" s="9" t="s">
        <v>372</v>
      </c>
      <c r="B37" s="13" t="s">
        <v>363</v>
      </c>
      <c r="C37" s="14">
        <v>-22</v>
      </c>
      <c r="D37" s="14">
        <v>-43</v>
      </c>
      <c r="E37" s="14">
        <v>-58</v>
      </c>
      <c r="F37" s="14">
        <v>-76</v>
      </c>
      <c r="G37" s="14">
        <v>-53</v>
      </c>
      <c r="H37" s="14">
        <v>-44</v>
      </c>
      <c r="I37" s="15">
        <v>-77</v>
      </c>
      <c r="J37" s="15">
        <v>-44</v>
      </c>
      <c r="K37" s="61"/>
      <c r="L37" s="61"/>
      <c r="M37" s="15">
        <v>-48</v>
      </c>
      <c r="N37" s="14">
        <v>-82</v>
      </c>
      <c r="O37" s="14">
        <v>-58</v>
      </c>
      <c r="P37" s="14">
        <v>-49</v>
      </c>
      <c r="Q37" s="14">
        <v>-59</v>
      </c>
      <c r="R37" s="14">
        <v>-44</v>
      </c>
      <c r="S37" s="14">
        <v>-58</v>
      </c>
      <c r="T37" s="14">
        <v>-45</v>
      </c>
      <c r="U37" s="16"/>
      <c r="V37" s="16"/>
      <c r="W37" s="14">
        <v>-230</v>
      </c>
      <c r="X37" s="14">
        <v>-232</v>
      </c>
      <c r="Y37" s="14">
        <v>-213</v>
      </c>
      <c r="Z37" s="14">
        <v>-204</v>
      </c>
      <c r="AA37" s="14">
        <v>-231</v>
      </c>
      <c r="AB37" s="14">
        <v>-226</v>
      </c>
      <c r="AC37" s="14">
        <v>-163</v>
      </c>
      <c r="AD37" s="14">
        <v>-190</v>
      </c>
      <c r="AE37" s="17"/>
      <c r="AF37" s="17"/>
      <c r="AG37" s="14">
        <v>-126</v>
      </c>
      <c r="AH37" s="14">
        <v>-183</v>
      </c>
      <c r="AI37" s="14">
        <v>-184</v>
      </c>
      <c r="AJ37" s="14">
        <v>-155</v>
      </c>
      <c r="AK37" s="14">
        <v>-159</v>
      </c>
      <c r="AL37" s="14">
        <v>-180</v>
      </c>
      <c r="AM37" s="14">
        <v>-138</v>
      </c>
      <c r="AN37" s="14">
        <v>-169</v>
      </c>
      <c r="AO37" s="63"/>
      <c r="AP37" s="63"/>
    </row>
    <row r="38" spans="1:42" x14ac:dyDescent="0.2">
      <c r="A38" s="9" t="s">
        <v>372</v>
      </c>
      <c r="B38" s="13" t="s">
        <v>364</v>
      </c>
      <c r="C38" s="14">
        <v>-20</v>
      </c>
      <c r="D38" s="14">
        <v>-39</v>
      </c>
      <c r="E38" s="14">
        <v>-68</v>
      </c>
      <c r="F38" s="14">
        <v>-68</v>
      </c>
      <c r="G38" s="14">
        <v>-37</v>
      </c>
      <c r="H38" s="14">
        <v>-40</v>
      </c>
      <c r="I38" s="15">
        <v>-71</v>
      </c>
      <c r="J38" s="15">
        <v>-52</v>
      </c>
      <c r="K38" s="61"/>
      <c r="L38" s="61"/>
      <c r="M38" s="15">
        <v>-51</v>
      </c>
      <c r="N38" s="14">
        <v>-74</v>
      </c>
      <c r="O38" s="14">
        <v>-63</v>
      </c>
      <c r="P38" s="14">
        <v>-66</v>
      </c>
      <c r="Q38" s="14">
        <v>-83</v>
      </c>
      <c r="R38" s="14">
        <v>-74</v>
      </c>
      <c r="S38" s="14">
        <v>-66</v>
      </c>
      <c r="T38" s="14">
        <v>-68</v>
      </c>
      <c r="U38" s="16"/>
      <c r="V38" s="16"/>
      <c r="W38" s="14">
        <v>-223</v>
      </c>
      <c r="X38" s="14">
        <v>-223</v>
      </c>
      <c r="Y38" s="14">
        <v>-215</v>
      </c>
      <c r="Z38" s="14">
        <v>-191</v>
      </c>
      <c r="AA38" s="14">
        <v>-205</v>
      </c>
      <c r="AB38" s="14">
        <v>-216</v>
      </c>
      <c r="AC38" s="14">
        <v>-165</v>
      </c>
      <c r="AD38" s="14">
        <v>-160</v>
      </c>
      <c r="AE38" s="17"/>
      <c r="AF38" s="17"/>
      <c r="AG38" s="14">
        <v>-149</v>
      </c>
      <c r="AH38" s="14">
        <v>-175</v>
      </c>
      <c r="AI38" s="14">
        <v>-178</v>
      </c>
      <c r="AJ38" s="14">
        <v>-164</v>
      </c>
      <c r="AK38" s="14">
        <v>-167</v>
      </c>
      <c r="AL38" s="14">
        <v>-189</v>
      </c>
      <c r="AM38" s="14">
        <v>-151</v>
      </c>
      <c r="AN38" s="14">
        <v>-163</v>
      </c>
      <c r="AO38" s="63"/>
      <c r="AP38" s="63"/>
    </row>
    <row r="39" spans="1:42" x14ac:dyDescent="0.2">
      <c r="A39" s="9" t="s">
        <v>372</v>
      </c>
      <c r="B39" s="13" t="s">
        <v>365</v>
      </c>
      <c r="C39" s="14">
        <v>-32</v>
      </c>
      <c r="D39" s="14">
        <v>-52</v>
      </c>
      <c r="E39" s="14">
        <v>-74</v>
      </c>
      <c r="F39" s="14">
        <v>-74</v>
      </c>
      <c r="G39" s="14">
        <v>-50</v>
      </c>
      <c r="H39" s="14">
        <v>-50</v>
      </c>
      <c r="I39" s="15">
        <v>-65</v>
      </c>
      <c r="J39" s="15">
        <v>-67</v>
      </c>
      <c r="K39" s="61"/>
      <c r="L39" s="61"/>
      <c r="M39" s="15">
        <v>-37</v>
      </c>
      <c r="N39" s="14">
        <v>-71</v>
      </c>
      <c r="O39" s="14">
        <v>-35</v>
      </c>
      <c r="P39" s="14">
        <v>-62</v>
      </c>
      <c r="Q39" s="14">
        <v>-66</v>
      </c>
      <c r="R39" s="14">
        <v>-62</v>
      </c>
      <c r="S39" s="14">
        <v>-41</v>
      </c>
      <c r="T39" s="14">
        <v>-48</v>
      </c>
      <c r="U39" s="16"/>
      <c r="V39" s="16"/>
      <c r="W39" s="14">
        <v>-212</v>
      </c>
      <c r="X39" s="14">
        <v>-201</v>
      </c>
      <c r="Y39" s="14">
        <v>-214</v>
      </c>
      <c r="Z39" s="14">
        <v>-172</v>
      </c>
      <c r="AA39" s="14">
        <v>-189</v>
      </c>
      <c r="AB39" s="14">
        <v>-191</v>
      </c>
      <c r="AC39" s="14">
        <v>-135</v>
      </c>
      <c r="AD39" s="14">
        <v>-125</v>
      </c>
      <c r="AE39" s="17"/>
      <c r="AF39" s="17"/>
      <c r="AG39" s="14">
        <v>-99</v>
      </c>
      <c r="AH39" s="14">
        <v>-151</v>
      </c>
      <c r="AI39" s="14">
        <v>-150</v>
      </c>
      <c r="AJ39" s="14">
        <v>-129</v>
      </c>
      <c r="AK39" s="14">
        <v>-147</v>
      </c>
      <c r="AL39" s="14">
        <v>-135</v>
      </c>
      <c r="AM39" s="14">
        <v>-134</v>
      </c>
      <c r="AN39" s="14">
        <v>-116</v>
      </c>
      <c r="AO39" s="63"/>
      <c r="AP39" s="63"/>
    </row>
    <row r="40" spans="1:42" x14ac:dyDescent="0.2">
      <c r="A40" s="9" t="s">
        <v>372</v>
      </c>
      <c r="B40" s="13" t="s">
        <v>366</v>
      </c>
      <c r="C40" s="14">
        <v>-24</v>
      </c>
      <c r="D40" s="14">
        <v>-47</v>
      </c>
      <c r="E40" s="14">
        <v>-66</v>
      </c>
      <c r="F40" s="14">
        <v>-49</v>
      </c>
      <c r="G40" s="14">
        <v>-54</v>
      </c>
      <c r="H40" s="14">
        <v>-49</v>
      </c>
      <c r="I40" s="15">
        <v>-61</v>
      </c>
      <c r="J40" s="15">
        <v>-54</v>
      </c>
      <c r="K40" s="61"/>
      <c r="L40" s="61"/>
      <c r="M40" s="15">
        <v>-46</v>
      </c>
      <c r="N40" s="14">
        <v>-69</v>
      </c>
      <c r="O40" s="14">
        <v>-47</v>
      </c>
      <c r="P40" s="14">
        <v>-56</v>
      </c>
      <c r="Q40" s="14">
        <v>-67</v>
      </c>
      <c r="R40" s="14">
        <v>-57</v>
      </c>
      <c r="S40" s="14">
        <v>-44</v>
      </c>
      <c r="T40" s="14">
        <v>-68</v>
      </c>
      <c r="U40" s="16"/>
      <c r="V40" s="16"/>
      <c r="W40" s="14">
        <v>-159</v>
      </c>
      <c r="X40" s="14">
        <v>-150</v>
      </c>
      <c r="Y40" s="14">
        <v>-202</v>
      </c>
      <c r="Z40" s="14">
        <v>-139</v>
      </c>
      <c r="AA40" s="14">
        <v>-124</v>
      </c>
      <c r="AB40" s="14">
        <v>-128</v>
      </c>
      <c r="AC40" s="14">
        <v>-92</v>
      </c>
      <c r="AD40" s="14">
        <v>-55</v>
      </c>
      <c r="AE40" s="17"/>
      <c r="AF40" s="17"/>
      <c r="AG40" s="14">
        <v>-35</v>
      </c>
      <c r="AH40" s="14">
        <v>-116</v>
      </c>
      <c r="AI40" s="14">
        <v>-150</v>
      </c>
      <c r="AJ40" s="14">
        <v>-85</v>
      </c>
      <c r="AK40" s="14">
        <v>-102</v>
      </c>
      <c r="AL40" s="14">
        <v>-94</v>
      </c>
      <c r="AM40" s="14">
        <v>-86</v>
      </c>
      <c r="AN40" s="14">
        <v>-64</v>
      </c>
      <c r="AO40" s="63"/>
      <c r="AP40" s="63"/>
    </row>
    <row r="41" spans="1:42" x14ac:dyDescent="0.2">
      <c r="A41" s="9" t="s">
        <v>372</v>
      </c>
      <c r="B41" s="13" t="s">
        <v>367</v>
      </c>
      <c r="C41" s="14">
        <v>-17</v>
      </c>
      <c r="D41" s="14">
        <v>-41</v>
      </c>
      <c r="E41" s="14">
        <v>-54</v>
      </c>
      <c r="F41" s="14">
        <v>-67</v>
      </c>
      <c r="G41" s="14">
        <v>-56</v>
      </c>
      <c r="H41" s="14">
        <v>-40</v>
      </c>
      <c r="I41" s="15">
        <v>-61</v>
      </c>
      <c r="J41" s="15">
        <v>-62</v>
      </c>
      <c r="K41" s="61"/>
      <c r="L41" s="61"/>
      <c r="M41" s="15">
        <v>-39</v>
      </c>
      <c r="N41" s="14">
        <v>-63</v>
      </c>
      <c r="O41" s="14">
        <v>-46</v>
      </c>
      <c r="P41" s="14">
        <v>-60</v>
      </c>
      <c r="Q41" s="14">
        <v>-67</v>
      </c>
      <c r="R41" s="14">
        <v>-48</v>
      </c>
      <c r="S41" s="14">
        <v>-32</v>
      </c>
      <c r="T41" s="14">
        <v>-51</v>
      </c>
      <c r="U41" s="16"/>
      <c r="V41" s="16"/>
      <c r="W41" s="14">
        <v>-157</v>
      </c>
      <c r="X41" s="14">
        <v>-130</v>
      </c>
      <c r="Y41" s="14">
        <v>-158</v>
      </c>
      <c r="Z41" s="14">
        <v>-113</v>
      </c>
      <c r="AA41" s="14">
        <v>-112</v>
      </c>
      <c r="AB41" s="14">
        <v>-104</v>
      </c>
      <c r="AC41" s="14">
        <v>-80</v>
      </c>
      <c r="AD41" s="14">
        <v>-43</v>
      </c>
      <c r="AE41" s="17"/>
      <c r="AF41" s="17"/>
      <c r="AG41" s="14">
        <v>-58</v>
      </c>
      <c r="AH41" s="14">
        <v>-125</v>
      </c>
      <c r="AI41" s="14">
        <v>-142</v>
      </c>
      <c r="AJ41" s="14">
        <v>-97</v>
      </c>
      <c r="AK41" s="14">
        <v>-108</v>
      </c>
      <c r="AL41" s="14">
        <v>-112</v>
      </c>
      <c r="AM41" s="14">
        <v>-95</v>
      </c>
      <c r="AN41" s="14">
        <v>-82</v>
      </c>
      <c r="AO41" s="63"/>
      <c r="AP41" s="63"/>
    </row>
    <row r="42" spans="1:42" x14ac:dyDescent="0.2">
      <c r="A42" s="9" t="s">
        <v>372</v>
      </c>
      <c r="B42" s="13" t="s">
        <v>368</v>
      </c>
      <c r="C42" s="14">
        <v>-25</v>
      </c>
      <c r="D42" s="14">
        <v>-48</v>
      </c>
      <c r="E42" s="14">
        <v>-64</v>
      </c>
      <c r="F42" s="14">
        <v>-71</v>
      </c>
      <c r="G42" s="14">
        <v>-52</v>
      </c>
      <c r="H42" s="14">
        <v>-55</v>
      </c>
      <c r="I42" s="15">
        <v>-59</v>
      </c>
      <c r="J42" s="15">
        <v>-56</v>
      </c>
      <c r="K42" s="61"/>
      <c r="L42" s="61"/>
      <c r="M42" s="15">
        <v>-48</v>
      </c>
      <c r="N42" s="14">
        <v>-87</v>
      </c>
      <c r="O42" s="14">
        <v>-74</v>
      </c>
      <c r="P42" s="14">
        <v>-53</v>
      </c>
      <c r="Q42" s="14">
        <v>-83</v>
      </c>
      <c r="R42" s="14">
        <v>-72</v>
      </c>
      <c r="S42" s="14">
        <v>-57</v>
      </c>
      <c r="T42" s="14">
        <v>-58</v>
      </c>
      <c r="U42" s="16"/>
      <c r="V42" s="16"/>
      <c r="W42" s="14">
        <v>-151</v>
      </c>
      <c r="X42" s="14">
        <v>-122</v>
      </c>
      <c r="Y42" s="14">
        <v>-121</v>
      </c>
      <c r="Z42" s="14">
        <v>-102</v>
      </c>
      <c r="AA42" s="14">
        <v>-95</v>
      </c>
      <c r="AB42" s="14">
        <v>-90</v>
      </c>
      <c r="AC42" s="14">
        <v>-72</v>
      </c>
      <c r="AD42" s="14">
        <v>-41</v>
      </c>
      <c r="AE42" s="17"/>
      <c r="AF42" s="17"/>
      <c r="AG42" s="14">
        <v>-31</v>
      </c>
      <c r="AH42" s="14">
        <v>-107</v>
      </c>
      <c r="AI42" s="14">
        <v>-112</v>
      </c>
      <c r="AJ42" s="14">
        <v>-67</v>
      </c>
      <c r="AK42" s="14">
        <v>-105</v>
      </c>
      <c r="AL42" s="14">
        <v>-83</v>
      </c>
      <c r="AM42" s="14">
        <v>-65</v>
      </c>
      <c r="AN42" s="14">
        <v>-54</v>
      </c>
      <c r="AO42" s="63"/>
      <c r="AP42" s="63"/>
    </row>
    <row r="43" spans="1:42" x14ac:dyDescent="0.2">
      <c r="A43" s="12" t="s">
        <v>355</v>
      </c>
      <c r="B43" s="13"/>
      <c r="C43" s="14"/>
      <c r="D43" s="14"/>
      <c r="E43" s="14"/>
      <c r="F43" s="14"/>
      <c r="G43" s="14"/>
      <c r="H43" s="14"/>
      <c r="I43" s="15"/>
      <c r="J43" s="15"/>
      <c r="K43" s="61"/>
      <c r="L43" s="61"/>
      <c r="M43" s="15"/>
      <c r="N43" s="14"/>
      <c r="O43" s="14"/>
      <c r="P43" s="14"/>
      <c r="Q43" s="14"/>
      <c r="R43" s="14"/>
      <c r="S43" s="14"/>
      <c r="T43" s="14"/>
      <c r="U43" s="16"/>
      <c r="V43" s="16"/>
      <c r="W43" s="14"/>
      <c r="X43" s="14"/>
      <c r="Y43" s="14"/>
      <c r="Z43" s="14"/>
      <c r="AA43" s="14"/>
      <c r="AB43" s="14"/>
      <c r="AC43" s="14"/>
      <c r="AD43" s="14"/>
      <c r="AE43" s="17"/>
      <c r="AF43" s="17"/>
      <c r="AG43" s="14"/>
      <c r="AH43" s="14"/>
      <c r="AI43" s="14"/>
      <c r="AJ43" s="14"/>
      <c r="AK43" s="14"/>
      <c r="AL43" s="14"/>
      <c r="AM43" s="14"/>
      <c r="AN43" s="14"/>
      <c r="AO43" s="63"/>
      <c r="AP43" s="63"/>
    </row>
    <row r="44" spans="1:42" x14ac:dyDescent="0.2">
      <c r="A44" s="9" t="s">
        <v>373</v>
      </c>
      <c r="B44" s="13" t="s">
        <v>357</v>
      </c>
      <c r="C44" s="14">
        <v>-33</v>
      </c>
      <c r="D44" s="14">
        <v>-1</v>
      </c>
      <c r="E44" s="14">
        <v>-55</v>
      </c>
      <c r="F44" s="14">
        <v>-44</v>
      </c>
      <c r="G44" s="14">
        <v>-30</v>
      </c>
      <c r="H44" s="14">
        <v>-38</v>
      </c>
      <c r="I44" s="15">
        <v>-111</v>
      </c>
      <c r="J44" s="15">
        <v>-44</v>
      </c>
      <c r="K44" s="61"/>
      <c r="L44" s="14"/>
      <c r="M44" s="14">
        <v>-51</v>
      </c>
      <c r="N44" s="14">
        <v>-48</v>
      </c>
      <c r="O44" s="14">
        <v>-56</v>
      </c>
      <c r="P44" s="14">
        <v>-44</v>
      </c>
      <c r="Q44" s="14">
        <v>-59</v>
      </c>
      <c r="R44" s="14">
        <v>-69</v>
      </c>
      <c r="S44" s="14">
        <v>-101</v>
      </c>
      <c r="T44" s="14">
        <v>-28</v>
      </c>
      <c r="U44" s="16"/>
      <c r="V44" s="16"/>
      <c r="W44" s="14"/>
      <c r="X44" s="14"/>
      <c r="Y44" s="14"/>
      <c r="Z44" s="14"/>
      <c r="AA44" s="14"/>
      <c r="AB44" s="14"/>
      <c r="AC44" s="14"/>
      <c r="AD44" s="14"/>
      <c r="AE44" s="17"/>
      <c r="AF44" s="17"/>
      <c r="AG44" s="14"/>
      <c r="AH44" s="14"/>
      <c r="AI44" s="14"/>
      <c r="AJ44" s="14"/>
      <c r="AK44" s="14"/>
      <c r="AL44" s="14"/>
      <c r="AM44" s="14"/>
      <c r="AN44" s="14"/>
      <c r="AO44" s="63"/>
      <c r="AP44" s="63"/>
    </row>
    <row r="45" spans="1:42" x14ac:dyDescent="0.2">
      <c r="A45" s="9" t="s">
        <v>373</v>
      </c>
      <c r="B45" s="13" t="s">
        <v>358</v>
      </c>
      <c r="C45" s="14">
        <v>-31</v>
      </c>
      <c r="D45" s="14">
        <v>5</v>
      </c>
      <c r="E45" s="14">
        <v>-37</v>
      </c>
      <c r="F45" s="14">
        <v>-31</v>
      </c>
      <c r="G45" s="14">
        <v>-29</v>
      </c>
      <c r="H45" s="14">
        <v>-22</v>
      </c>
      <c r="I45" s="15">
        <v>-99</v>
      </c>
      <c r="J45" s="15">
        <v>-34</v>
      </c>
      <c r="K45" s="61"/>
      <c r="L45" s="14"/>
      <c r="M45" s="14">
        <v>-69</v>
      </c>
      <c r="N45" s="14">
        <v>-41</v>
      </c>
      <c r="O45" s="14">
        <v>-75</v>
      </c>
      <c r="P45" s="14">
        <v>-59</v>
      </c>
      <c r="Q45" s="14">
        <v>-66</v>
      </c>
      <c r="R45" s="14">
        <v>-70</v>
      </c>
      <c r="S45" s="14">
        <v>-117</v>
      </c>
      <c r="T45" s="14">
        <v>-12</v>
      </c>
      <c r="U45" s="16"/>
      <c r="V45" s="16"/>
      <c r="W45" s="14"/>
      <c r="X45" s="14"/>
      <c r="Y45" s="14"/>
      <c r="Z45" s="14"/>
      <c r="AA45" s="14"/>
      <c r="AB45" s="14"/>
      <c r="AC45" s="14"/>
      <c r="AD45" s="14"/>
      <c r="AE45" s="17"/>
      <c r="AF45" s="17"/>
      <c r="AG45" s="14"/>
      <c r="AH45" s="14"/>
      <c r="AI45" s="14"/>
      <c r="AJ45" s="14"/>
      <c r="AK45" s="14"/>
      <c r="AL45" s="14"/>
      <c r="AM45" s="14"/>
      <c r="AN45" s="14"/>
      <c r="AO45" s="63"/>
      <c r="AP45" s="63"/>
    </row>
    <row r="46" spans="1:42" x14ac:dyDescent="0.2">
      <c r="A46" s="9" t="s">
        <v>373</v>
      </c>
      <c r="B46" s="13" t="s">
        <v>359</v>
      </c>
      <c r="C46" s="14">
        <v>-37</v>
      </c>
      <c r="D46" s="14">
        <v>15</v>
      </c>
      <c r="E46" s="14">
        <v>-34</v>
      </c>
      <c r="F46" s="14">
        <v>-35</v>
      </c>
      <c r="G46" s="14">
        <v>-38</v>
      </c>
      <c r="H46" s="14">
        <v>-28</v>
      </c>
      <c r="I46" s="15">
        <v>-114</v>
      </c>
      <c r="J46" s="15">
        <v>-32</v>
      </c>
      <c r="K46" s="61"/>
      <c r="L46" s="14"/>
      <c r="M46" s="14">
        <v>-106</v>
      </c>
      <c r="N46" s="14">
        <v>-151</v>
      </c>
      <c r="O46" s="14">
        <v>-73</v>
      </c>
      <c r="P46" s="14">
        <v>-58</v>
      </c>
      <c r="Q46" s="14">
        <v>-96</v>
      </c>
      <c r="R46" s="14">
        <v>-140</v>
      </c>
      <c r="S46" s="14">
        <v>-125</v>
      </c>
      <c r="T46" s="14">
        <v>-55</v>
      </c>
      <c r="U46" s="16"/>
      <c r="V46" s="16"/>
      <c r="W46" s="14"/>
      <c r="X46" s="14"/>
      <c r="Y46" s="14"/>
      <c r="Z46" s="14"/>
      <c r="AA46" s="14"/>
      <c r="AB46" s="14"/>
      <c r="AC46" s="14"/>
      <c r="AD46" s="14"/>
      <c r="AE46" s="17"/>
      <c r="AF46" s="17"/>
      <c r="AG46" s="14"/>
      <c r="AH46" s="14"/>
      <c r="AI46" s="14"/>
      <c r="AJ46" s="14"/>
      <c r="AK46" s="14"/>
      <c r="AL46" s="14"/>
      <c r="AM46" s="14"/>
      <c r="AN46" s="14"/>
      <c r="AO46" s="63"/>
      <c r="AP46" s="63"/>
    </row>
    <row r="47" spans="1:42" x14ac:dyDescent="0.2">
      <c r="A47" s="9" t="s">
        <v>373</v>
      </c>
      <c r="B47" s="13" t="s">
        <v>360</v>
      </c>
      <c r="C47" s="14">
        <v>-37</v>
      </c>
      <c r="D47" s="14">
        <v>0</v>
      </c>
      <c r="E47" s="14">
        <v>-61</v>
      </c>
      <c r="F47" s="14">
        <v>-33</v>
      </c>
      <c r="G47" s="14">
        <v>-35</v>
      </c>
      <c r="H47" s="14">
        <v>-49</v>
      </c>
      <c r="I47" s="15">
        <v>-118</v>
      </c>
      <c r="J47" s="15">
        <v>-49</v>
      </c>
      <c r="K47" s="61"/>
      <c r="L47" s="14"/>
      <c r="M47" s="14">
        <v>-73</v>
      </c>
      <c r="N47" s="14">
        <v>-87</v>
      </c>
      <c r="O47" s="14">
        <v>-68</v>
      </c>
      <c r="P47" s="14">
        <v>-54</v>
      </c>
      <c r="Q47" s="14">
        <v>-82</v>
      </c>
      <c r="R47" s="14">
        <v>-113</v>
      </c>
      <c r="S47" s="14">
        <v>-108</v>
      </c>
      <c r="T47" s="14">
        <v>-33</v>
      </c>
      <c r="U47" s="16"/>
      <c r="V47" s="16"/>
      <c r="W47" s="14"/>
      <c r="X47" s="14"/>
      <c r="Y47" s="14"/>
      <c r="Z47" s="14"/>
      <c r="AA47" s="14"/>
      <c r="AB47" s="14"/>
      <c r="AC47" s="14"/>
      <c r="AD47" s="14"/>
      <c r="AE47" s="17"/>
      <c r="AF47" s="17"/>
      <c r="AG47" s="14"/>
      <c r="AH47" s="14"/>
      <c r="AI47" s="14"/>
      <c r="AJ47" s="14"/>
      <c r="AK47" s="14"/>
      <c r="AL47" s="14"/>
      <c r="AM47" s="14"/>
      <c r="AN47" s="14"/>
      <c r="AO47" s="63"/>
      <c r="AP47" s="63"/>
    </row>
    <row r="48" spans="1:42" x14ac:dyDescent="0.2">
      <c r="A48" s="9" t="s">
        <v>373</v>
      </c>
      <c r="B48" s="13" t="s">
        <v>361</v>
      </c>
      <c r="C48" s="14">
        <v>-59</v>
      </c>
      <c r="D48" s="14">
        <v>-70</v>
      </c>
      <c r="E48" s="14">
        <v>-73</v>
      </c>
      <c r="F48" s="14">
        <v>-92</v>
      </c>
      <c r="G48" s="14">
        <v>-70</v>
      </c>
      <c r="H48" s="14">
        <v>-68</v>
      </c>
      <c r="I48" s="15">
        <v>-146</v>
      </c>
      <c r="J48" s="15">
        <v>-91</v>
      </c>
      <c r="K48" s="61"/>
      <c r="L48" s="14"/>
      <c r="M48" s="14">
        <v>-49</v>
      </c>
      <c r="N48" s="14">
        <v>-58</v>
      </c>
      <c r="O48" s="14">
        <v>-66</v>
      </c>
      <c r="P48" s="14">
        <v>-43</v>
      </c>
      <c r="Q48" s="14">
        <v>-67</v>
      </c>
      <c r="R48" s="14">
        <v>-78</v>
      </c>
      <c r="S48" s="14">
        <v>-106</v>
      </c>
      <c r="T48" s="14">
        <v>-27</v>
      </c>
      <c r="U48" s="16"/>
      <c r="V48" s="16"/>
      <c r="W48" s="14"/>
      <c r="X48" s="14"/>
      <c r="Y48" s="14"/>
      <c r="Z48" s="14"/>
      <c r="AA48" s="14"/>
      <c r="AB48" s="14"/>
      <c r="AC48" s="14"/>
      <c r="AD48" s="14"/>
      <c r="AE48" s="17"/>
      <c r="AF48" s="17"/>
      <c r="AG48" s="14"/>
      <c r="AH48" s="14"/>
      <c r="AI48" s="14"/>
      <c r="AJ48" s="14"/>
      <c r="AK48" s="14"/>
      <c r="AL48" s="14"/>
      <c r="AM48" s="14"/>
      <c r="AN48" s="14"/>
      <c r="AO48" s="63"/>
      <c r="AP48" s="63"/>
    </row>
    <row r="49" spans="1:42" x14ac:dyDescent="0.2">
      <c r="A49" s="9" t="s">
        <v>373</v>
      </c>
      <c r="B49" s="13" t="s">
        <v>362</v>
      </c>
      <c r="C49" s="14">
        <v>-73</v>
      </c>
      <c r="D49" s="14">
        <v>-88</v>
      </c>
      <c r="E49" s="14">
        <v>-80</v>
      </c>
      <c r="F49" s="14">
        <v>-104</v>
      </c>
      <c r="G49" s="14">
        <v>-70</v>
      </c>
      <c r="H49" s="14">
        <v>-83</v>
      </c>
      <c r="I49" s="15">
        <v>-231</v>
      </c>
      <c r="J49" s="15">
        <v>-123</v>
      </c>
      <c r="K49" s="61"/>
      <c r="L49" s="14"/>
      <c r="M49" s="14">
        <v>-56</v>
      </c>
      <c r="N49" s="14">
        <v>-30</v>
      </c>
      <c r="O49" s="14">
        <v>-53</v>
      </c>
      <c r="P49" s="14">
        <v>-44</v>
      </c>
      <c r="Q49" s="14">
        <v>-58</v>
      </c>
      <c r="R49" s="14">
        <v>-60</v>
      </c>
      <c r="S49" s="14">
        <v>-97</v>
      </c>
      <c r="T49" s="14">
        <v>-23</v>
      </c>
      <c r="U49" s="16"/>
      <c r="V49" s="16"/>
      <c r="W49" s="14"/>
      <c r="X49" s="14"/>
      <c r="Y49" s="14"/>
      <c r="Z49" s="14"/>
      <c r="AA49" s="14"/>
      <c r="AB49" s="14"/>
      <c r="AC49" s="14"/>
      <c r="AD49" s="14"/>
      <c r="AE49" s="17"/>
      <c r="AF49" s="17"/>
      <c r="AG49" s="14"/>
      <c r="AH49" s="14"/>
      <c r="AI49" s="14"/>
      <c r="AJ49" s="14"/>
      <c r="AK49" s="14"/>
      <c r="AL49" s="14"/>
      <c r="AM49" s="14"/>
      <c r="AN49" s="14"/>
      <c r="AO49" s="63"/>
      <c r="AP49" s="63"/>
    </row>
    <row r="50" spans="1:42" x14ac:dyDescent="0.2">
      <c r="A50" s="9" t="s">
        <v>373</v>
      </c>
      <c r="B50" s="13" t="s">
        <v>363</v>
      </c>
      <c r="C50" s="14">
        <v>-49</v>
      </c>
      <c r="D50" s="14">
        <v>-41</v>
      </c>
      <c r="E50" s="14">
        <v>-61</v>
      </c>
      <c r="F50" s="14">
        <v>-51</v>
      </c>
      <c r="G50" s="14">
        <v>-49</v>
      </c>
      <c r="H50" s="14">
        <v>-55</v>
      </c>
      <c r="I50" s="15">
        <v>-145</v>
      </c>
      <c r="J50" s="15">
        <v>-77</v>
      </c>
      <c r="K50" s="61"/>
      <c r="L50" s="14"/>
      <c r="M50" s="14">
        <v>-104</v>
      </c>
      <c r="N50" s="14">
        <v>-87</v>
      </c>
      <c r="O50" s="14">
        <v>-91</v>
      </c>
      <c r="P50" s="14">
        <v>-65</v>
      </c>
      <c r="Q50" s="14">
        <v>-78</v>
      </c>
      <c r="R50" s="14">
        <v>-93</v>
      </c>
      <c r="S50" s="14">
        <v>-129</v>
      </c>
      <c r="T50" s="14">
        <v>-47</v>
      </c>
      <c r="U50" s="16"/>
      <c r="V50" s="16"/>
      <c r="W50" s="14"/>
      <c r="X50" s="14"/>
      <c r="Y50" s="14"/>
      <c r="Z50" s="14"/>
      <c r="AA50" s="14"/>
      <c r="AB50" s="14"/>
      <c r="AC50" s="14"/>
      <c r="AD50" s="14"/>
      <c r="AE50" s="17"/>
      <c r="AF50" s="17"/>
      <c r="AG50" s="14"/>
      <c r="AH50" s="14"/>
      <c r="AI50" s="14"/>
      <c r="AJ50" s="14"/>
      <c r="AK50" s="14"/>
      <c r="AL50" s="14"/>
      <c r="AM50" s="14"/>
      <c r="AN50" s="14"/>
      <c r="AO50" s="63"/>
      <c r="AP50" s="63"/>
    </row>
    <row r="51" spans="1:42" x14ac:dyDescent="0.2">
      <c r="A51" s="9" t="s">
        <v>373</v>
      </c>
      <c r="B51" s="13" t="s">
        <v>364</v>
      </c>
      <c r="C51" s="14">
        <v>-57</v>
      </c>
      <c r="D51" s="14">
        <v>-25</v>
      </c>
      <c r="E51" s="14">
        <v>-50</v>
      </c>
      <c r="F51" s="14">
        <v>-44</v>
      </c>
      <c r="G51" s="14">
        <v>-47</v>
      </c>
      <c r="H51" s="14">
        <v>-44</v>
      </c>
      <c r="I51" s="15">
        <v>-158</v>
      </c>
      <c r="J51" s="15">
        <v>-65</v>
      </c>
      <c r="K51" s="61"/>
      <c r="L51" s="14"/>
      <c r="M51" s="14">
        <v>-89</v>
      </c>
      <c r="N51" s="14">
        <v>-80</v>
      </c>
      <c r="O51" s="14">
        <v>-71</v>
      </c>
      <c r="P51" s="14">
        <v>-65</v>
      </c>
      <c r="Q51" s="14">
        <v>-85</v>
      </c>
      <c r="R51" s="14">
        <v>-111</v>
      </c>
      <c r="S51" s="14">
        <v>-116</v>
      </c>
      <c r="T51" s="14">
        <v>-39</v>
      </c>
      <c r="U51" s="16"/>
      <c r="V51" s="16"/>
      <c r="W51" s="14"/>
      <c r="X51" s="14"/>
      <c r="Y51" s="14"/>
      <c r="Z51" s="14"/>
      <c r="AA51" s="14"/>
      <c r="AB51" s="14"/>
      <c r="AC51" s="14"/>
      <c r="AD51" s="14"/>
      <c r="AE51" s="17"/>
      <c r="AF51" s="17"/>
      <c r="AG51" s="14"/>
      <c r="AH51" s="14"/>
      <c r="AI51" s="14"/>
      <c r="AJ51" s="14"/>
      <c r="AK51" s="14"/>
      <c r="AL51" s="14"/>
      <c r="AM51" s="14"/>
      <c r="AN51" s="14"/>
      <c r="AO51" s="63"/>
      <c r="AP51" s="63"/>
    </row>
    <row r="52" spans="1:42" x14ac:dyDescent="0.2">
      <c r="A52" s="9" t="s">
        <v>373</v>
      </c>
      <c r="B52" s="13" t="s">
        <v>365</v>
      </c>
      <c r="C52" s="14">
        <v>-19</v>
      </c>
      <c r="D52" s="14">
        <v>-7</v>
      </c>
      <c r="E52" s="14">
        <v>-48</v>
      </c>
      <c r="F52" s="14">
        <v>-42</v>
      </c>
      <c r="G52" s="14">
        <v>-59</v>
      </c>
      <c r="H52" s="14">
        <v>-49</v>
      </c>
      <c r="I52" s="15">
        <v>-139</v>
      </c>
      <c r="J52" s="15">
        <v>-35</v>
      </c>
      <c r="K52" s="61"/>
      <c r="L52" s="14"/>
      <c r="M52" s="14">
        <v>-59</v>
      </c>
      <c r="N52" s="14">
        <v>-70</v>
      </c>
      <c r="O52" s="14">
        <v>-56</v>
      </c>
      <c r="P52" s="14">
        <v>-60</v>
      </c>
      <c r="Q52" s="14">
        <v>-78</v>
      </c>
      <c r="R52" s="14">
        <v>-101</v>
      </c>
      <c r="S52" s="14">
        <v>-117</v>
      </c>
      <c r="T52" s="14">
        <v>-37</v>
      </c>
      <c r="U52" s="16"/>
      <c r="V52" s="16"/>
      <c r="W52" s="14"/>
      <c r="X52" s="14"/>
      <c r="Y52" s="14"/>
      <c r="Z52" s="14"/>
      <c r="AA52" s="14"/>
      <c r="AB52" s="14"/>
      <c r="AC52" s="14"/>
      <c r="AD52" s="14"/>
      <c r="AE52" s="17"/>
      <c r="AF52" s="17"/>
      <c r="AG52" s="14"/>
      <c r="AH52" s="14"/>
      <c r="AI52" s="14"/>
      <c r="AJ52" s="14"/>
      <c r="AK52" s="14"/>
      <c r="AL52" s="14"/>
      <c r="AM52" s="14"/>
      <c r="AN52" s="14"/>
      <c r="AO52" s="63"/>
      <c r="AP52" s="63"/>
    </row>
    <row r="53" spans="1:42" x14ac:dyDescent="0.2">
      <c r="A53" s="9" t="s">
        <v>373</v>
      </c>
      <c r="B53" s="13" t="s">
        <v>366</v>
      </c>
      <c r="C53" s="14">
        <v>-47</v>
      </c>
      <c r="D53" s="14">
        <v>-15</v>
      </c>
      <c r="E53" s="14">
        <v>-60</v>
      </c>
      <c r="F53" s="14">
        <v>-42</v>
      </c>
      <c r="G53" s="14">
        <v>-54</v>
      </c>
      <c r="H53" s="14">
        <v>-46</v>
      </c>
      <c r="I53" s="15">
        <v>-123</v>
      </c>
      <c r="J53" s="15">
        <v>-54</v>
      </c>
      <c r="K53" s="61"/>
      <c r="L53" s="14"/>
      <c r="M53" s="14">
        <v>-44</v>
      </c>
      <c r="N53" s="14">
        <v>-24</v>
      </c>
      <c r="O53" s="14">
        <v>-46</v>
      </c>
      <c r="P53" s="14">
        <v>-54</v>
      </c>
      <c r="Q53" s="14">
        <v>-76</v>
      </c>
      <c r="R53" s="14">
        <v>-71</v>
      </c>
      <c r="S53" s="14">
        <v>-98</v>
      </c>
      <c r="T53" s="14">
        <v>-31</v>
      </c>
      <c r="U53" s="16"/>
      <c r="V53" s="16"/>
      <c r="W53" s="14"/>
      <c r="X53" s="14"/>
      <c r="Y53" s="14"/>
      <c r="Z53" s="14"/>
      <c r="AA53" s="14"/>
      <c r="AB53" s="14"/>
      <c r="AC53" s="14"/>
      <c r="AD53" s="14"/>
      <c r="AE53" s="17"/>
      <c r="AF53" s="17"/>
      <c r="AG53" s="14"/>
      <c r="AH53" s="14"/>
      <c r="AI53" s="14"/>
      <c r="AJ53" s="14"/>
      <c r="AK53" s="14"/>
      <c r="AL53" s="14"/>
      <c r="AM53" s="14"/>
      <c r="AN53" s="14"/>
      <c r="AO53" s="63"/>
      <c r="AP53" s="63"/>
    </row>
    <row r="54" spans="1:42" x14ac:dyDescent="0.2">
      <c r="A54" s="9" t="s">
        <v>373</v>
      </c>
      <c r="B54" s="13" t="s">
        <v>367</v>
      </c>
      <c r="C54" s="14">
        <v>-55</v>
      </c>
      <c r="D54" s="14">
        <v>-18</v>
      </c>
      <c r="E54" s="14">
        <v>-70</v>
      </c>
      <c r="F54" s="14">
        <v>-38</v>
      </c>
      <c r="G54" s="14">
        <v>-62</v>
      </c>
      <c r="H54" s="14">
        <v>-49</v>
      </c>
      <c r="I54" s="15">
        <v>-129</v>
      </c>
      <c r="J54" s="15">
        <v>-53</v>
      </c>
      <c r="K54" s="61"/>
      <c r="L54" s="14"/>
      <c r="M54" s="14">
        <v>-68</v>
      </c>
      <c r="N54" s="14">
        <v>-46</v>
      </c>
      <c r="O54" s="14">
        <v>-39</v>
      </c>
      <c r="P54" s="14">
        <v>-57</v>
      </c>
      <c r="Q54" s="14">
        <v>-65</v>
      </c>
      <c r="R54" s="14">
        <v>-72</v>
      </c>
      <c r="S54" s="14">
        <v>-113</v>
      </c>
      <c r="T54" s="14">
        <v>-26</v>
      </c>
      <c r="U54" s="16"/>
      <c r="V54" s="16"/>
      <c r="W54" s="14"/>
      <c r="X54" s="14"/>
      <c r="Y54" s="14"/>
      <c r="Z54" s="14"/>
      <c r="AA54" s="14"/>
      <c r="AB54" s="14"/>
      <c r="AC54" s="14"/>
      <c r="AD54" s="14"/>
      <c r="AE54" s="17"/>
      <c r="AF54" s="17"/>
      <c r="AG54" s="14"/>
      <c r="AH54" s="14"/>
      <c r="AI54" s="14"/>
      <c r="AJ54" s="14"/>
      <c r="AK54" s="14"/>
      <c r="AL54" s="14"/>
      <c r="AM54" s="14"/>
      <c r="AN54" s="14"/>
      <c r="AO54" s="63"/>
      <c r="AP54" s="63"/>
    </row>
    <row r="55" spans="1:42" x14ac:dyDescent="0.2">
      <c r="A55" s="9" t="s">
        <v>373</v>
      </c>
      <c r="B55" s="13" t="s">
        <v>368</v>
      </c>
      <c r="C55" s="14">
        <v>-43</v>
      </c>
      <c r="D55" s="14">
        <v>-13</v>
      </c>
      <c r="E55" s="14">
        <v>-58</v>
      </c>
      <c r="F55" s="14">
        <v>-60</v>
      </c>
      <c r="G55" s="14">
        <v>-65</v>
      </c>
      <c r="H55" s="14">
        <v>-55</v>
      </c>
      <c r="I55" s="15">
        <v>-112</v>
      </c>
      <c r="J55" s="15">
        <v>-66</v>
      </c>
      <c r="K55" s="61"/>
      <c r="L55" s="14"/>
      <c r="M55" s="14">
        <v>-54</v>
      </c>
      <c r="N55" s="14">
        <v>-43</v>
      </c>
      <c r="O55" s="14">
        <v>-54</v>
      </c>
      <c r="P55" s="14">
        <v>-46</v>
      </c>
      <c r="Q55" s="14">
        <v>-69</v>
      </c>
      <c r="R55" s="14">
        <v>-84</v>
      </c>
      <c r="S55" s="14">
        <v>-115</v>
      </c>
      <c r="T55" s="14">
        <v>-42</v>
      </c>
      <c r="U55" s="16"/>
      <c r="V55" s="16"/>
      <c r="W55" s="14"/>
      <c r="X55" s="14"/>
      <c r="Y55" s="14"/>
      <c r="Z55" s="14"/>
      <c r="AA55" s="14"/>
      <c r="AB55" s="14"/>
      <c r="AC55" s="14"/>
      <c r="AD55" s="14"/>
      <c r="AE55" s="17"/>
      <c r="AF55" s="17"/>
      <c r="AG55" s="14"/>
      <c r="AH55" s="14"/>
      <c r="AI55" s="14"/>
      <c r="AJ55" s="14"/>
      <c r="AK55" s="14"/>
      <c r="AL55" s="14"/>
      <c r="AM55" s="14"/>
      <c r="AN55" s="14"/>
      <c r="AO55" s="63"/>
      <c r="AP55" s="63"/>
    </row>
    <row r="56" spans="1:42" x14ac:dyDescent="0.2">
      <c r="A56" s="12" t="s">
        <v>355</v>
      </c>
      <c r="B56" s="13"/>
      <c r="C56" s="14"/>
      <c r="D56" s="14"/>
      <c r="E56" s="14"/>
      <c r="F56" s="14"/>
      <c r="G56" s="14"/>
      <c r="H56" s="14"/>
      <c r="I56" s="15"/>
      <c r="J56" s="15"/>
      <c r="K56" s="61"/>
      <c r="L56" s="61"/>
      <c r="M56" s="15"/>
      <c r="N56" s="14"/>
      <c r="O56" s="14"/>
      <c r="P56" s="14"/>
      <c r="Q56" s="14"/>
      <c r="R56" s="14"/>
      <c r="S56" s="14"/>
      <c r="T56" s="14"/>
      <c r="U56" s="16"/>
      <c r="V56" s="16"/>
      <c r="W56" s="14"/>
      <c r="X56" s="14"/>
      <c r="Y56" s="14"/>
      <c r="Z56" s="14"/>
      <c r="AA56" s="14"/>
      <c r="AB56" s="14"/>
      <c r="AC56" s="14"/>
      <c r="AD56" s="14"/>
      <c r="AE56" s="17"/>
      <c r="AF56" s="17"/>
      <c r="AG56" s="14"/>
      <c r="AH56" s="14"/>
      <c r="AI56" s="14"/>
      <c r="AJ56" s="14"/>
      <c r="AK56" s="14"/>
      <c r="AL56" s="14"/>
      <c r="AM56" s="14"/>
      <c r="AN56" s="14"/>
      <c r="AO56" s="63"/>
      <c r="AP56" s="63"/>
    </row>
    <row r="57" spans="1:42" x14ac:dyDescent="0.2">
      <c r="A57" s="9" t="s">
        <v>374</v>
      </c>
      <c r="B57" s="13" t="s">
        <v>357</v>
      </c>
      <c r="C57" s="14">
        <v>-49</v>
      </c>
      <c r="D57" s="14">
        <v>-36</v>
      </c>
      <c r="E57" s="14">
        <v>-61</v>
      </c>
      <c r="F57" s="14">
        <v>-82</v>
      </c>
      <c r="G57" s="14">
        <v>-55</v>
      </c>
      <c r="H57" s="14">
        <v>-36</v>
      </c>
      <c r="I57" s="15">
        <v>-96</v>
      </c>
      <c r="J57" s="15">
        <v>-48</v>
      </c>
      <c r="K57" s="61"/>
      <c r="L57" s="14"/>
      <c r="M57" s="14">
        <v>-113</v>
      </c>
      <c r="N57" s="14">
        <v>-105</v>
      </c>
      <c r="O57" s="14">
        <v>-66</v>
      </c>
      <c r="P57" s="14">
        <v>-77</v>
      </c>
      <c r="Q57" s="14">
        <v>-114</v>
      </c>
      <c r="R57" s="14">
        <v>-75</v>
      </c>
      <c r="S57" s="14">
        <v>-112</v>
      </c>
      <c r="T57" s="14">
        <v>-79</v>
      </c>
      <c r="U57" s="16"/>
      <c r="V57" s="16"/>
      <c r="W57" s="14"/>
      <c r="X57" s="14"/>
      <c r="Y57" s="14"/>
      <c r="Z57" s="14"/>
      <c r="AA57" s="14"/>
      <c r="AB57" s="14"/>
      <c r="AC57" s="14"/>
      <c r="AD57" s="14"/>
      <c r="AE57" s="17"/>
      <c r="AF57" s="17"/>
      <c r="AG57" s="14"/>
      <c r="AH57" s="14"/>
      <c r="AI57" s="14"/>
      <c r="AJ57" s="14"/>
      <c r="AK57" s="14"/>
      <c r="AL57" s="14"/>
      <c r="AM57" s="14"/>
      <c r="AN57" s="14"/>
      <c r="AO57" s="63"/>
      <c r="AP57" s="63"/>
    </row>
    <row r="58" spans="1:42" x14ac:dyDescent="0.2">
      <c r="A58" s="9" t="s">
        <v>374</v>
      </c>
      <c r="B58" s="13" t="s">
        <v>358</v>
      </c>
      <c r="C58" s="14">
        <v>-55</v>
      </c>
      <c r="D58" s="14">
        <v>-29</v>
      </c>
      <c r="E58" s="14">
        <v>-57</v>
      </c>
      <c r="F58" s="14">
        <v>-56</v>
      </c>
      <c r="G58" s="14">
        <v>-70</v>
      </c>
      <c r="H58" s="14">
        <v>-32</v>
      </c>
      <c r="I58" s="15">
        <v>-113</v>
      </c>
      <c r="J58" s="15">
        <v>-68</v>
      </c>
      <c r="K58" s="61"/>
      <c r="L58" s="14"/>
      <c r="M58" s="14">
        <v>-119</v>
      </c>
      <c r="N58" s="14">
        <v>-130</v>
      </c>
      <c r="O58" s="14">
        <v>-85</v>
      </c>
      <c r="P58" s="14">
        <v>-88</v>
      </c>
      <c r="Q58" s="14">
        <v>-144</v>
      </c>
      <c r="R58" s="14">
        <v>-112</v>
      </c>
      <c r="S58" s="14">
        <v>-125</v>
      </c>
      <c r="T58" s="14">
        <v>-74</v>
      </c>
      <c r="U58" s="16"/>
      <c r="V58" s="16"/>
      <c r="W58" s="14"/>
      <c r="X58" s="14"/>
      <c r="Y58" s="14"/>
      <c r="Z58" s="14"/>
      <c r="AA58" s="14"/>
      <c r="AB58" s="14"/>
      <c r="AC58" s="14"/>
      <c r="AD58" s="14"/>
      <c r="AE58" s="17"/>
      <c r="AF58" s="17"/>
      <c r="AG58" s="14"/>
      <c r="AH58" s="14"/>
      <c r="AI58" s="14"/>
      <c r="AJ58" s="14"/>
      <c r="AK58" s="14"/>
      <c r="AL58" s="14"/>
      <c r="AM58" s="14"/>
      <c r="AN58" s="14"/>
      <c r="AO58" s="63"/>
      <c r="AP58" s="63"/>
    </row>
    <row r="59" spans="1:42" x14ac:dyDescent="0.2">
      <c r="A59" s="9" t="s">
        <v>374</v>
      </c>
      <c r="B59" s="13" t="s">
        <v>359</v>
      </c>
      <c r="C59" s="14">
        <v>-47</v>
      </c>
      <c r="D59" s="14">
        <v>-41</v>
      </c>
      <c r="E59" s="14">
        <v>-60</v>
      </c>
      <c r="F59" s="14">
        <v>-101</v>
      </c>
      <c r="G59" s="14">
        <v>-70</v>
      </c>
      <c r="H59" s="14">
        <v>-49</v>
      </c>
      <c r="I59" s="15">
        <v>-113</v>
      </c>
      <c r="J59" s="15">
        <v>-70</v>
      </c>
      <c r="K59" s="61"/>
      <c r="L59" s="14"/>
      <c r="M59" s="14">
        <v>-81</v>
      </c>
      <c r="N59" s="14">
        <v>-101</v>
      </c>
      <c r="O59" s="14">
        <v>-75</v>
      </c>
      <c r="P59" s="14">
        <v>-68</v>
      </c>
      <c r="Q59" s="14">
        <v>-129</v>
      </c>
      <c r="R59" s="14">
        <v>-99</v>
      </c>
      <c r="S59" s="14">
        <v>-100</v>
      </c>
      <c r="T59" s="14">
        <v>-33</v>
      </c>
      <c r="U59" s="16"/>
      <c r="V59" s="16"/>
      <c r="W59" s="14"/>
      <c r="X59" s="14"/>
      <c r="Y59" s="14"/>
      <c r="Z59" s="14"/>
      <c r="AA59" s="14"/>
      <c r="AB59" s="14"/>
      <c r="AC59" s="14"/>
      <c r="AD59" s="14"/>
      <c r="AE59" s="17"/>
      <c r="AF59" s="17"/>
      <c r="AG59" s="14"/>
      <c r="AH59" s="14"/>
      <c r="AI59" s="14"/>
      <c r="AJ59" s="14"/>
      <c r="AK59" s="14"/>
      <c r="AL59" s="14"/>
      <c r="AM59" s="14"/>
      <c r="AN59" s="14"/>
      <c r="AO59" s="63"/>
      <c r="AP59" s="63"/>
    </row>
    <row r="60" spans="1:42" x14ac:dyDescent="0.2">
      <c r="A60" s="9" t="s">
        <v>374</v>
      </c>
      <c r="B60" s="13" t="s">
        <v>360</v>
      </c>
      <c r="C60" s="14">
        <v>-50</v>
      </c>
      <c r="D60" s="14">
        <v>-65</v>
      </c>
      <c r="E60" s="14">
        <v>-67</v>
      </c>
      <c r="F60" s="14">
        <v>-66</v>
      </c>
      <c r="G60" s="14">
        <v>-65</v>
      </c>
      <c r="H60" s="14">
        <v>-50</v>
      </c>
      <c r="I60" s="15">
        <v>-106</v>
      </c>
      <c r="J60" s="15">
        <v>-60</v>
      </c>
      <c r="K60" s="61"/>
      <c r="L60" s="14"/>
      <c r="M60" s="14">
        <v>-86</v>
      </c>
      <c r="N60" s="14">
        <v>-112</v>
      </c>
      <c r="O60" s="14">
        <v>-69</v>
      </c>
      <c r="P60" s="14">
        <v>-61</v>
      </c>
      <c r="Q60" s="14">
        <v>-142</v>
      </c>
      <c r="R60" s="14">
        <v>-96</v>
      </c>
      <c r="S60" s="14">
        <v>-114</v>
      </c>
      <c r="T60" s="14">
        <v>-35</v>
      </c>
      <c r="U60" s="16"/>
      <c r="V60" s="16"/>
      <c r="W60" s="14"/>
      <c r="X60" s="14"/>
      <c r="Y60" s="14"/>
      <c r="Z60" s="14"/>
      <c r="AA60" s="14"/>
      <c r="AB60" s="14"/>
      <c r="AC60" s="14"/>
      <c r="AD60" s="14"/>
      <c r="AE60" s="17"/>
      <c r="AF60" s="17"/>
      <c r="AG60" s="14"/>
      <c r="AH60" s="14"/>
      <c r="AI60" s="14"/>
      <c r="AJ60" s="14"/>
      <c r="AK60" s="14"/>
      <c r="AL60" s="14"/>
      <c r="AM60" s="14"/>
      <c r="AN60" s="14"/>
      <c r="AO60" s="63"/>
      <c r="AP60" s="63"/>
    </row>
    <row r="61" spans="1:42" x14ac:dyDescent="0.2">
      <c r="A61" s="9" t="s">
        <v>374</v>
      </c>
      <c r="B61" s="13" t="s">
        <v>361</v>
      </c>
      <c r="C61" s="14">
        <v>-51</v>
      </c>
      <c r="D61" s="14">
        <v>-34</v>
      </c>
      <c r="E61" s="14">
        <v>-55</v>
      </c>
      <c r="F61" s="14">
        <v>-47</v>
      </c>
      <c r="G61" s="14">
        <v>-45</v>
      </c>
      <c r="H61" s="14">
        <v>-27</v>
      </c>
      <c r="I61" s="15">
        <v>-89</v>
      </c>
      <c r="J61" s="15">
        <v>-34</v>
      </c>
      <c r="K61" s="61"/>
      <c r="L61" s="14"/>
      <c r="M61" s="14">
        <v>-104</v>
      </c>
      <c r="N61" s="14">
        <v>-108</v>
      </c>
      <c r="O61" s="14">
        <v>-65</v>
      </c>
      <c r="P61" s="14">
        <v>-86</v>
      </c>
      <c r="Q61" s="14">
        <v>-143</v>
      </c>
      <c r="R61" s="14">
        <v>-100</v>
      </c>
      <c r="S61" s="14">
        <v>-114</v>
      </c>
      <c r="T61" s="14">
        <v>-60</v>
      </c>
      <c r="U61" s="16"/>
      <c r="V61" s="16"/>
      <c r="W61" s="14"/>
      <c r="X61" s="14"/>
      <c r="Y61" s="14"/>
      <c r="Z61" s="14"/>
      <c r="AA61" s="14"/>
      <c r="AB61" s="14"/>
      <c r="AC61" s="14"/>
      <c r="AD61" s="14"/>
      <c r="AE61" s="17"/>
      <c r="AF61" s="17"/>
      <c r="AG61" s="14"/>
      <c r="AH61" s="14"/>
      <c r="AI61" s="14"/>
      <c r="AJ61" s="14"/>
      <c r="AK61" s="14"/>
      <c r="AL61" s="14"/>
      <c r="AM61" s="14"/>
      <c r="AN61" s="14"/>
      <c r="AO61" s="63"/>
      <c r="AP61" s="63"/>
    </row>
    <row r="62" spans="1:42" x14ac:dyDescent="0.2">
      <c r="A62" s="9" t="s">
        <v>374</v>
      </c>
      <c r="B62" s="13" t="s">
        <v>362</v>
      </c>
      <c r="C62" s="14">
        <v>-49</v>
      </c>
      <c r="D62" s="14">
        <v>-37</v>
      </c>
      <c r="E62" s="14">
        <v>-58</v>
      </c>
      <c r="F62" s="14">
        <v>-46</v>
      </c>
      <c r="G62" s="14">
        <v>-58</v>
      </c>
      <c r="H62" s="14">
        <v>-40</v>
      </c>
      <c r="I62" s="15">
        <v>-66</v>
      </c>
      <c r="J62" s="15">
        <v>-45</v>
      </c>
      <c r="K62" s="61"/>
      <c r="L62" s="14"/>
      <c r="M62" s="14">
        <v>-90</v>
      </c>
      <c r="N62" s="14">
        <v>-99</v>
      </c>
      <c r="O62" s="14">
        <v>-86</v>
      </c>
      <c r="P62" s="14">
        <v>-82</v>
      </c>
      <c r="Q62" s="14">
        <v>-143</v>
      </c>
      <c r="R62" s="14">
        <v>-90</v>
      </c>
      <c r="S62" s="14">
        <v>-110</v>
      </c>
      <c r="T62" s="14">
        <v>-60</v>
      </c>
      <c r="U62" s="16"/>
      <c r="V62" s="16"/>
      <c r="W62" s="14"/>
      <c r="X62" s="14"/>
      <c r="Y62" s="14"/>
      <c r="Z62" s="14"/>
      <c r="AA62" s="14"/>
      <c r="AB62" s="14"/>
      <c r="AC62" s="14"/>
      <c r="AD62" s="14"/>
      <c r="AE62" s="17"/>
      <c r="AF62" s="17"/>
      <c r="AG62" s="14"/>
      <c r="AH62" s="14"/>
      <c r="AI62" s="14"/>
      <c r="AJ62" s="14"/>
      <c r="AK62" s="14"/>
      <c r="AL62" s="14"/>
      <c r="AM62" s="14"/>
      <c r="AN62" s="14"/>
      <c r="AO62" s="63"/>
      <c r="AP62" s="63"/>
    </row>
    <row r="63" spans="1:42" x14ac:dyDescent="0.2">
      <c r="A63" s="9" t="s">
        <v>374</v>
      </c>
      <c r="B63" s="13" t="s">
        <v>363</v>
      </c>
      <c r="C63" s="14">
        <v>-58</v>
      </c>
      <c r="D63" s="14">
        <v>-64</v>
      </c>
      <c r="E63" s="14">
        <v>-63</v>
      </c>
      <c r="F63" s="14">
        <v>-76</v>
      </c>
      <c r="G63" s="14">
        <v>-58</v>
      </c>
      <c r="H63" s="14">
        <v>-48</v>
      </c>
      <c r="I63" s="15">
        <v>-83</v>
      </c>
      <c r="J63" s="15">
        <v>-66</v>
      </c>
      <c r="K63" s="61"/>
      <c r="L63" s="14"/>
      <c r="M63" s="14">
        <v>-132</v>
      </c>
      <c r="N63" s="14">
        <v>-125</v>
      </c>
      <c r="O63" s="14">
        <v>-93</v>
      </c>
      <c r="P63" s="14">
        <v>-92</v>
      </c>
      <c r="Q63" s="14">
        <v>-163</v>
      </c>
      <c r="R63" s="14">
        <v>-101</v>
      </c>
      <c r="S63" s="14">
        <v>-133</v>
      </c>
      <c r="T63" s="14">
        <v>-97</v>
      </c>
      <c r="U63" s="16"/>
      <c r="V63" s="16"/>
      <c r="W63" s="14"/>
      <c r="X63" s="14"/>
      <c r="Y63" s="14"/>
      <c r="Z63" s="14"/>
      <c r="AA63" s="14"/>
      <c r="AB63" s="14"/>
      <c r="AC63" s="14"/>
      <c r="AD63" s="14"/>
      <c r="AE63" s="17"/>
      <c r="AF63" s="17"/>
      <c r="AG63" s="14"/>
      <c r="AH63" s="14"/>
      <c r="AI63" s="14"/>
      <c r="AJ63" s="14"/>
      <c r="AK63" s="14"/>
      <c r="AL63" s="14"/>
      <c r="AM63" s="14"/>
      <c r="AN63" s="14"/>
      <c r="AO63" s="63"/>
      <c r="AP63" s="63"/>
    </row>
    <row r="64" spans="1:42" x14ac:dyDescent="0.2">
      <c r="A64" s="9" t="s">
        <v>374</v>
      </c>
      <c r="B64" s="13" t="s">
        <v>364</v>
      </c>
      <c r="C64" s="14">
        <v>-72</v>
      </c>
      <c r="D64" s="14">
        <v>-58</v>
      </c>
      <c r="E64" s="14">
        <v>-72</v>
      </c>
      <c r="F64" s="14">
        <v>-75</v>
      </c>
      <c r="G64" s="14">
        <v>-68</v>
      </c>
      <c r="H64" s="14">
        <v>-58</v>
      </c>
      <c r="I64" s="15">
        <v>-73</v>
      </c>
      <c r="J64" s="15">
        <v>-80</v>
      </c>
      <c r="K64" s="61"/>
      <c r="L64" s="14"/>
      <c r="M64" s="14">
        <v>-60</v>
      </c>
      <c r="N64" s="14">
        <v>-74</v>
      </c>
      <c r="O64" s="14">
        <v>-62</v>
      </c>
      <c r="P64" s="14">
        <v>-55</v>
      </c>
      <c r="Q64" s="14">
        <v>-113</v>
      </c>
      <c r="R64" s="14">
        <v>-74</v>
      </c>
      <c r="S64" s="14">
        <v>-70</v>
      </c>
      <c r="T64" s="14">
        <v>-49</v>
      </c>
      <c r="U64" s="16"/>
      <c r="V64" s="16"/>
      <c r="W64" s="14"/>
      <c r="X64" s="14"/>
      <c r="Y64" s="14"/>
      <c r="Z64" s="14"/>
      <c r="AA64" s="14"/>
      <c r="AB64" s="14"/>
      <c r="AC64" s="14"/>
      <c r="AD64" s="14"/>
      <c r="AE64" s="17"/>
      <c r="AF64" s="17"/>
      <c r="AG64" s="14"/>
      <c r="AH64" s="14"/>
      <c r="AI64" s="14"/>
      <c r="AJ64" s="14"/>
      <c r="AK64" s="14"/>
      <c r="AL64" s="14"/>
      <c r="AM64" s="14"/>
      <c r="AN64" s="14"/>
      <c r="AO64" s="63"/>
      <c r="AP64" s="63"/>
    </row>
    <row r="65" spans="1:42" x14ac:dyDescent="0.2">
      <c r="A65" s="9" t="s">
        <v>374</v>
      </c>
      <c r="B65" s="13" t="s">
        <v>365</v>
      </c>
      <c r="C65" s="14">
        <v>-65</v>
      </c>
      <c r="D65" s="14">
        <v>-51</v>
      </c>
      <c r="E65" s="14">
        <v>-62</v>
      </c>
      <c r="F65" s="14">
        <v>-55</v>
      </c>
      <c r="G65" s="14">
        <v>-61</v>
      </c>
      <c r="H65" s="14">
        <v>-45</v>
      </c>
      <c r="I65" s="15">
        <v>-75</v>
      </c>
      <c r="J65" s="15">
        <v>-53</v>
      </c>
      <c r="K65" s="61"/>
      <c r="L65" s="14"/>
      <c r="M65" s="14">
        <v>-41</v>
      </c>
      <c r="N65" s="14">
        <v>-51</v>
      </c>
      <c r="O65" s="14">
        <v>-34</v>
      </c>
      <c r="P65" s="14">
        <v>-64</v>
      </c>
      <c r="Q65" s="14">
        <v>-93</v>
      </c>
      <c r="R65" s="14">
        <v>-71</v>
      </c>
      <c r="S65" s="14">
        <v>-69</v>
      </c>
      <c r="T65" s="14">
        <v>-13</v>
      </c>
      <c r="U65" s="16"/>
      <c r="V65" s="16"/>
      <c r="W65" s="14"/>
      <c r="X65" s="14"/>
      <c r="Y65" s="14"/>
      <c r="Z65" s="14"/>
      <c r="AA65" s="14"/>
      <c r="AB65" s="14"/>
      <c r="AC65" s="14"/>
      <c r="AD65" s="14"/>
      <c r="AE65" s="17"/>
      <c r="AF65" s="17"/>
      <c r="AG65" s="14"/>
      <c r="AH65" s="14"/>
      <c r="AI65" s="14"/>
      <c r="AJ65" s="14"/>
      <c r="AK65" s="14"/>
      <c r="AL65" s="14"/>
      <c r="AM65" s="14"/>
      <c r="AN65" s="14"/>
      <c r="AO65" s="63"/>
      <c r="AP65" s="63"/>
    </row>
    <row r="66" spans="1:42" x14ac:dyDescent="0.2">
      <c r="A66" s="9" t="s">
        <v>374</v>
      </c>
      <c r="B66" s="13" t="s">
        <v>366</v>
      </c>
      <c r="C66" s="14">
        <v>-78</v>
      </c>
      <c r="D66" s="14">
        <v>-82</v>
      </c>
      <c r="E66" s="14">
        <v>-72</v>
      </c>
      <c r="F66" s="14">
        <v>-71</v>
      </c>
      <c r="G66" s="14">
        <v>-91</v>
      </c>
      <c r="H66" s="14">
        <v>-69</v>
      </c>
      <c r="I66" s="15">
        <v>-75</v>
      </c>
      <c r="J66" s="15">
        <v>-67</v>
      </c>
      <c r="K66" s="61"/>
      <c r="L66" s="14"/>
      <c r="M66" s="14">
        <v>-35</v>
      </c>
      <c r="N66" s="14">
        <v>-46</v>
      </c>
      <c r="O66" s="14">
        <v>-41</v>
      </c>
      <c r="P66" s="14">
        <v>-57</v>
      </c>
      <c r="Q66" s="14">
        <v>-75</v>
      </c>
      <c r="R66" s="14">
        <v>-38</v>
      </c>
      <c r="S66" s="14">
        <v>-71</v>
      </c>
      <c r="T66" s="14">
        <v>-29</v>
      </c>
      <c r="U66" s="16"/>
      <c r="V66" s="16"/>
      <c r="W66" s="14"/>
      <c r="X66" s="14"/>
      <c r="Y66" s="14"/>
      <c r="Z66" s="14"/>
      <c r="AA66" s="14"/>
      <c r="AB66" s="14"/>
      <c r="AC66" s="14"/>
      <c r="AD66" s="14"/>
      <c r="AE66" s="17"/>
      <c r="AF66" s="17"/>
      <c r="AG66" s="14"/>
      <c r="AH66" s="14"/>
      <c r="AI66" s="14"/>
      <c r="AJ66" s="14"/>
      <c r="AK66" s="14"/>
      <c r="AL66" s="14"/>
      <c r="AM66" s="14"/>
      <c r="AN66" s="14"/>
      <c r="AO66" s="63"/>
      <c r="AP66" s="63"/>
    </row>
    <row r="67" spans="1:42" x14ac:dyDescent="0.2">
      <c r="A67" s="9" t="s">
        <v>374</v>
      </c>
      <c r="B67" s="13" t="s">
        <v>367</v>
      </c>
      <c r="C67" s="14">
        <v>-66</v>
      </c>
      <c r="D67" s="14">
        <v>-101</v>
      </c>
      <c r="E67" s="14">
        <v>-109</v>
      </c>
      <c r="F67" s="14">
        <v>-114</v>
      </c>
      <c r="G67" s="14">
        <v>-100</v>
      </c>
      <c r="H67" s="14">
        <v>-129</v>
      </c>
      <c r="I67" s="15">
        <v>-117</v>
      </c>
      <c r="J67" s="15">
        <v>-107</v>
      </c>
      <c r="K67" s="61"/>
      <c r="L67" s="14"/>
      <c r="M67" s="14">
        <v>-45</v>
      </c>
      <c r="N67" s="14">
        <v>-49</v>
      </c>
      <c r="O67" s="14">
        <v>-49</v>
      </c>
      <c r="P67" s="14">
        <v>-62</v>
      </c>
      <c r="Q67" s="14">
        <v>-68</v>
      </c>
      <c r="R67" s="14">
        <v>-29</v>
      </c>
      <c r="S67" s="14">
        <v>-66</v>
      </c>
      <c r="T67" s="14">
        <v>-20</v>
      </c>
      <c r="U67" s="16"/>
      <c r="V67" s="16"/>
      <c r="W67" s="14"/>
      <c r="X67" s="14"/>
      <c r="Y67" s="14"/>
      <c r="Z67" s="14"/>
      <c r="AA67" s="14"/>
      <c r="AB67" s="14"/>
      <c r="AC67" s="14"/>
      <c r="AD67" s="14"/>
      <c r="AE67" s="17"/>
      <c r="AF67" s="17"/>
      <c r="AG67" s="14"/>
      <c r="AH67" s="14"/>
      <c r="AI67" s="14"/>
      <c r="AJ67" s="14"/>
      <c r="AK67" s="14"/>
      <c r="AL67" s="14"/>
      <c r="AM67" s="14"/>
      <c r="AN67" s="14"/>
      <c r="AO67" s="63"/>
      <c r="AP67" s="63"/>
    </row>
    <row r="68" spans="1:42" x14ac:dyDescent="0.2">
      <c r="A68" s="9" t="s">
        <v>374</v>
      </c>
      <c r="B68" s="13" t="s">
        <v>368</v>
      </c>
      <c r="C68" s="14">
        <v>-87</v>
      </c>
      <c r="D68" s="14">
        <v>-64</v>
      </c>
      <c r="E68" s="14">
        <v>-72</v>
      </c>
      <c r="F68" s="14">
        <v>-95</v>
      </c>
      <c r="G68" s="14">
        <v>-73</v>
      </c>
      <c r="H68" s="14">
        <v>-82</v>
      </c>
      <c r="I68" s="15">
        <v>-82</v>
      </c>
      <c r="J68" s="15">
        <v>-78</v>
      </c>
      <c r="K68" s="61"/>
      <c r="L68" s="14"/>
      <c r="M68" s="14">
        <v>-50</v>
      </c>
      <c r="N68" s="14">
        <v>-55</v>
      </c>
      <c r="O68" s="14">
        <v>-53</v>
      </c>
      <c r="P68" s="14">
        <v>-67</v>
      </c>
      <c r="Q68" s="14">
        <v>-82</v>
      </c>
      <c r="R68" s="14">
        <v>-40</v>
      </c>
      <c r="S68" s="14">
        <v>-72</v>
      </c>
      <c r="T68" s="14">
        <v>-29</v>
      </c>
      <c r="U68" s="16"/>
      <c r="V68" s="16"/>
      <c r="W68" s="14"/>
      <c r="X68" s="14"/>
      <c r="Y68" s="14"/>
      <c r="Z68" s="14"/>
      <c r="AA68" s="14"/>
      <c r="AB68" s="14"/>
      <c r="AC68" s="14"/>
      <c r="AD68" s="14"/>
      <c r="AE68" s="17"/>
      <c r="AF68" s="17"/>
      <c r="AG68" s="14"/>
      <c r="AH68" s="14"/>
      <c r="AI68" s="14"/>
      <c r="AJ68" s="14"/>
      <c r="AK68" s="14"/>
      <c r="AL68" s="14"/>
      <c r="AM68" s="14"/>
      <c r="AN68" s="14"/>
      <c r="AO68" s="63"/>
      <c r="AP68" s="63"/>
    </row>
    <row r="69" spans="1:42" x14ac:dyDescent="0.2">
      <c r="B69" s="13"/>
      <c r="C69" s="14"/>
      <c r="D69" s="14"/>
      <c r="E69" s="14"/>
      <c r="F69" s="14"/>
      <c r="G69" s="14"/>
      <c r="H69" s="14"/>
      <c r="I69" s="15"/>
      <c r="J69" s="15"/>
      <c r="K69" s="61"/>
      <c r="L69" s="61"/>
      <c r="M69" s="15"/>
      <c r="N69" s="14"/>
      <c r="O69" s="14"/>
      <c r="P69" s="14"/>
      <c r="Q69" s="14"/>
      <c r="R69" s="14"/>
      <c r="S69" s="14"/>
      <c r="T69" s="14"/>
      <c r="U69" s="16"/>
      <c r="V69" s="16"/>
      <c r="W69" s="14"/>
      <c r="X69" s="14"/>
      <c r="Y69" s="14"/>
      <c r="Z69" s="14"/>
      <c r="AA69" s="14"/>
      <c r="AB69" s="14"/>
      <c r="AC69" s="14"/>
      <c r="AD69" s="14"/>
      <c r="AE69" s="17"/>
      <c r="AF69" s="17"/>
      <c r="AG69" s="14"/>
      <c r="AH69" s="14"/>
      <c r="AI69" s="14"/>
      <c r="AJ69" s="14"/>
      <c r="AK69" s="14"/>
      <c r="AL69" s="14"/>
      <c r="AM69" s="14"/>
      <c r="AN69" s="14"/>
      <c r="AO69" s="63"/>
      <c r="AP69" s="63"/>
    </row>
    <row r="70" spans="1:42" x14ac:dyDescent="0.2">
      <c r="A70" s="12" t="s">
        <v>355</v>
      </c>
      <c r="B70" s="13" t="s">
        <v>284</v>
      </c>
      <c r="C70" s="14">
        <v>9</v>
      </c>
      <c r="D70" s="14">
        <v>10</v>
      </c>
      <c r="E70" s="14">
        <v>11</v>
      </c>
      <c r="F70" s="14">
        <v>12</v>
      </c>
      <c r="G70" s="14">
        <v>13</v>
      </c>
      <c r="H70" s="14">
        <v>14</v>
      </c>
      <c r="I70" s="15">
        <v>15</v>
      </c>
      <c r="J70" s="15">
        <v>16</v>
      </c>
      <c r="K70" s="61" t="s">
        <v>308</v>
      </c>
      <c r="L70" s="61" t="s">
        <v>309</v>
      </c>
      <c r="M70" s="15">
        <v>41</v>
      </c>
      <c r="N70" s="14">
        <v>42</v>
      </c>
      <c r="O70" s="14">
        <v>43</v>
      </c>
      <c r="P70" s="14">
        <v>44</v>
      </c>
      <c r="Q70" s="14">
        <v>45</v>
      </c>
      <c r="R70" s="14">
        <v>46</v>
      </c>
      <c r="S70" s="14">
        <v>47</v>
      </c>
      <c r="T70" s="14">
        <v>48</v>
      </c>
      <c r="U70" s="16" t="s">
        <v>308</v>
      </c>
      <c r="V70" s="16" t="s">
        <v>309</v>
      </c>
      <c r="W70" s="14">
        <v>57</v>
      </c>
      <c r="X70" s="14">
        <v>58</v>
      </c>
      <c r="Y70" s="14">
        <v>59</v>
      </c>
      <c r="Z70" s="14">
        <v>60</v>
      </c>
      <c r="AA70" s="14">
        <v>61</v>
      </c>
      <c r="AB70" s="14">
        <v>62</v>
      </c>
      <c r="AC70" s="14">
        <v>63</v>
      </c>
      <c r="AD70" s="14">
        <v>64</v>
      </c>
      <c r="AE70" s="17" t="s">
        <v>308</v>
      </c>
      <c r="AF70" s="17" t="s">
        <v>309</v>
      </c>
      <c r="AG70" s="14">
        <v>65</v>
      </c>
      <c r="AH70" s="14">
        <v>66</v>
      </c>
      <c r="AI70" s="14">
        <v>67</v>
      </c>
      <c r="AJ70" s="14">
        <v>68</v>
      </c>
      <c r="AK70" s="14">
        <v>69</v>
      </c>
      <c r="AL70" s="14">
        <v>70</v>
      </c>
      <c r="AM70" s="14">
        <v>71</v>
      </c>
      <c r="AN70" s="14">
        <v>72</v>
      </c>
      <c r="AO70" s="63" t="s">
        <v>308</v>
      </c>
      <c r="AP70" s="63" t="s">
        <v>309</v>
      </c>
    </row>
    <row r="71" spans="1:42" s="65" customFormat="1" x14ac:dyDescent="0.2">
      <c r="A71" s="65" t="s">
        <v>369</v>
      </c>
      <c r="B71" s="66" t="s">
        <v>357</v>
      </c>
      <c r="C71" s="67">
        <f>AVERAGE(C5,C18,C31,C44,C57)</f>
        <v>-49</v>
      </c>
      <c r="D71" s="67">
        <f t="shared" ref="D71:J71" si="0">AVERAGE(D5,D18,D31,D44,D57)</f>
        <v>-52.2</v>
      </c>
      <c r="E71" s="67">
        <f t="shared" si="0"/>
        <v>-71.400000000000006</v>
      </c>
      <c r="F71" s="67">
        <f t="shared" si="0"/>
        <v>-77.400000000000006</v>
      </c>
      <c r="G71" s="67">
        <f t="shared" si="0"/>
        <v>-64.2</v>
      </c>
      <c r="H71" s="67">
        <f t="shared" si="0"/>
        <v>-54</v>
      </c>
      <c r="I71" s="67">
        <f t="shared" si="0"/>
        <v>-92.8</v>
      </c>
      <c r="J71" s="67">
        <f t="shared" si="0"/>
        <v>-71.8</v>
      </c>
      <c r="K71" s="62">
        <f>AVERAGE(C71:J71)</f>
        <v>-66.600000000000009</v>
      </c>
      <c r="L71" s="62">
        <f>STDEV(C71:J71)/SQRT(COUNT(C71:J71))</f>
        <v>5.235183173217786</v>
      </c>
      <c r="M71" s="67">
        <f>AVERAGE(M5,M18,M31,M44,M57)</f>
        <v>-61.2</v>
      </c>
      <c r="N71" s="67">
        <f t="shared" ref="N71:T71" si="1">AVERAGE(N5,N18,N31,N44,N57)</f>
        <v>-73.8</v>
      </c>
      <c r="O71" s="67">
        <f t="shared" si="1"/>
        <v>-45.4</v>
      </c>
      <c r="P71" s="67">
        <f t="shared" si="1"/>
        <v>-53.4</v>
      </c>
      <c r="Q71" s="67">
        <f t="shared" si="1"/>
        <v>-66.599999999999994</v>
      </c>
      <c r="R71" s="67">
        <f t="shared" si="1"/>
        <v>-67</v>
      </c>
      <c r="S71" s="67">
        <f t="shared" si="1"/>
        <v>-79.2</v>
      </c>
      <c r="T71" s="67">
        <f t="shared" si="1"/>
        <v>-49</v>
      </c>
      <c r="U71" s="10">
        <f>AVERAGE(M71:T71)</f>
        <v>-61.949999999999996</v>
      </c>
      <c r="V71" s="10">
        <f>STDEV(M71:T71)/SQRT(COUNT(M71:T71))</f>
        <v>4.2265740939239018</v>
      </c>
      <c r="W71" s="67">
        <f>AVERAGE(W5,W18,W31,W44,W57)</f>
        <v>-89.333333333333329</v>
      </c>
      <c r="X71" s="67">
        <f t="shared" ref="X71:AC71" si="2">AVERAGE(X5,X18,X31,X44,X57)</f>
        <v>-64</v>
      </c>
      <c r="Y71" s="67">
        <f t="shared" si="2"/>
        <v>-19.666666666666668</v>
      </c>
      <c r="Z71" s="67">
        <f t="shared" si="2"/>
        <v>-39.666666666666664</v>
      </c>
      <c r="AA71" s="67">
        <f t="shared" si="2"/>
        <v>-43.666666666666664</v>
      </c>
      <c r="AB71" s="67">
        <f t="shared" si="2"/>
        <v>-50.666666666666664</v>
      </c>
      <c r="AC71" s="67">
        <f t="shared" si="2"/>
        <v>-38.666666666666664</v>
      </c>
      <c r="AD71" s="67">
        <f>AVERAGE(AD5,AD18,AD31,AD44,AD57)</f>
        <v>-36.333333333333336</v>
      </c>
      <c r="AE71" s="11">
        <f>AVERAGE(W71:AD71)</f>
        <v>-47.75</v>
      </c>
      <c r="AF71" s="11">
        <f>STDEV(W71:AD71)/SQRT(COUNT(W71:AD71))</f>
        <v>7.4225498335643358</v>
      </c>
      <c r="AG71" s="67">
        <f>AVERAGE(AG5,AG18,AG31,AG44,AG57)</f>
        <v>-40</v>
      </c>
      <c r="AH71" s="67">
        <f t="shared" ref="AH71:AN71" si="3">AVERAGE(AH5,AH18,AH31,AH44,AH57)</f>
        <v>-64.333333333333329</v>
      </c>
      <c r="AI71" s="67">
        <f t="shared" si="3"/>
        <v>-52.666666666666664</v>
      </c>
      <c r="AJ71" s="67">
        <f t="shared" si="3"/>
        <v>-45.666666666666664</v>
      </c>
      <c r="AK71" s="67">
        <f t="shared" si="3"/>
        <v>-18</v>
      </c>
      <c r="AL71" s="67">
        <f t="shared" si="3"/>
        <v>-37.666666666666664</v>
      </c>
      <c r="AM71" s="67">
        <f t="shared" si="3"/>
        <v>-59.333333333333336</v>
      </c>
      <c r="AN71" s="67">
        <f t="shared" si="3"/>
        <v>-59.333333333333336</v>
      </c>
      <c r="AO71" s="64">
        <f>AVERAGE(AG71:AN71)</f>
        <v>-47.124999999999993</v>
      </c>
      <c r="AP71" s="64">
        <f>STDEV(AG71:AN71)/SQRT(COUNT(AG71:AN71))</f>
        <v>5.3711226324981096</v>
      </c>
    </row>
    <row r="72" spans="1:42" s="65" customFormat="1" x14ac:dyDescent="0.2">
      <c r="A72" s="65" t="s">
        <v>369</v>
      </c>
      <c r="B72" s="66" t="s">
        <v>358</v>
      </c>
      <c r="C72" s="67">
        <f t="shared" ref="C72:J72" si="4">AVERAGE(C6,C19,C32,C45,C58)</f>
        <v>-54.2</v>
      </c>
      <c r="D72" s="67">
        <f t="shared" si="4"/>
        <v>-51.6</v>
      </c>
      <c r="E72" s="67">
        <f t="shared" si="4"/>
        <v>-69.2</v>
      </c>
      <c r="F72" s="67">
        <f t="shared" si="4"/>
        <v>-73.400000000000006</v>
      </c>
      <c r="G72" s="67">
        <f t="shared" si="4"/>
        <v>-68.8</v>
      </c>
      <c r="H72" s="67">
        <f t="shared" si="4"/>
        <v>-56.4</v>
      </c>
      <c r="I72" s="67">
        <f t="shared" si="4"/>
        <v>-104.6</v>
      </c>
      <c r="J72" s="67">
        <f t="shared" si="4"/>
        <v>-74.599999999999994</v>
      </c>
      <c r="K72" s="62">
        <f t="shared" ref="K72:K82" si="5">AVERAGE(C72:J72)</f>
        <v>-69.099999999999994</v>
      </c>
      <c r="L72" s="62">
        <f t="shared" ref="L72:L82" si="6">STDEV(C72:J72)/SQRT(COUNT(C72:J72))</f>
        <v>5.9741108124975373</v>
      </c>
      <c r="M72" s="67">
        <f t="shared" ref="M72:T72" si="7">AVERAGE(M6,M19,M32,M45,M58)</f>
        <v>-74.2</v>
      </c>
      <c r="N72" s="67">
        <f t="shared" si="7"/>
        <v>-92</v>
      </c>
      <c r="O72" s="67">
        <f t="shared" si="7"/>
        <v>-61</v>
      </c>
      <c r="P72" s="67">
        <f t="shared" si="7"/>
        <v>-73.599999999999994</v>
      </c>
      <c r="Q72" s="67">
        <f t="shared" si="7"/>
        <v>-86.8</v>
      </c>
      <c r="R72" s="67">
        <f t="shared" si="7"/>
        <v>-90.4</v>
      </c>
      <c r="S72" s="67">
        <f t="shared" si="7"/>
        <v>-98.8</v>
      </c>
      <c r="T72" s="67">
        <f t="shared" si="7"/>
        <v>-49.4</v>
      </c>
      <c r="U72" s="10">
        <f t="shared" ref="U72:U82" si="8">AVERAGE(M72:T72)</f>
        <v>-78.274999999999991</v>
      </c>
      <c r="V72" s="10">
        <f t="shared" ref="V72:V82" si="9">STDEV(M72:T72)/SQRT(COUNT(M72:T72))</f>
        <v>5.9761355764885167</v>
      </c>
      <c r="W72" s="67">
        <f t="shared" ref="W72:AD72" si="10">AVERAGE(W6,W19,W32,W45,W58)</f>
        <v>-120</v>
      </c>
      <c r="X72" s="67">
        <f t="shared" si="10"/>
        <v>-92.666666666666671</v>
      </c>
      <c r="Y72" s="67">
        <f t="shared" si="10"/>
        <v>-46.666666666666664</v>
      </c>
      <c r="Z72" s="67">
        <f t="shared" si="10"/>
        <v>-69.666666666666671</v>
      </c>
      <c r="AA72" s="67">
        <f t="shared" si="10"/>
        <v>-96.666666666666671</v>
      </c>
      <c r="AB72" s="67">
        <f t="shared" si="10"/>
        <v>-84</v>
      </c>
      <c r="AC72" s="67">
        <f t="shared" si="10"/>
        <v>-67.333333333333329</v>
      </c>
      <c r="AD72" s="67">
        <f t="shared" si="10"/>
        <v>-53.333333333333336</v>
      </c>
      <c r="AE72" s="11">
        <f t="shared" ref="AE72:AE82" si="11">AVERAGE(W72:AD72)</f>
        <v>-78.791666666666686</v>
      </c>
      <c r="AF72" s="11">
        <f t="shared" ref="AF72:AF82" si="12">STDEV(W72:AD72)/SQRT(COUNT(W72:AD72))</f>
        <v>8.5898466965272995</v>
      </c>
      <c r="AG72" s="67">
        <f t="shared" ref="AG72:AN72" si="13">AVERAGE(AG6,AG19,AG32,AG45,AG58)</f>
        <v>-76.666666666666671</v>
      </c>
      <c r="AH72" s="67">
        <f t="shared" si="13"/>
        <v>-102.33333333333333</v>
      </c>
      <c r="AI72" s="67">
        <f t="shared" si="13"/>
        <v>-84</v>
      </c>
      <c r="AJ72" s="67">
        <f t="shared" si="13"/>
        <v>-82</v>
      </c>
      <c r="AK72" s="67">
        <f t="shared" si="13"/>
        <v>-66</v>
      </c>
      <c r="AL72" s="67">
        <f t="shared" si="13"/>
        <v>-94.666666666666671</v>
      </c>
      <c r="AM72" s="67">
        <f t="shared" si="13"/>
        <v>-102</v>
      </c>
      <c r="AN72" s="67">
        <f t="shared" si="13"/>
        <v>-87.666666666666671</v>
      </c>
      <c r="AO72" s="64">
        <f t="shared" ref="AO72:AO82" si="14">AVERAGE(AG72:AN72)</f>
        <v>-86.916666666666671</v>
      </c>
      <c r="AP72" s="64">
        <f t="shared" ref="AP72:AP82" si="15">STDEV(AG72:AN72)/SQRT(COUNT(AG72:AN72))</f>
        <v>4.434152269510637</v>
      </c>
    </row>
    <row r="73" spans="1:42" s="65" customFormat="1" x14ac:dyDescent="0.2">
      <c r="A73" s="65" t="s">
        <v>369</v>
      </c>
      <c r="B73" s="66" t="s">
        <v>359</v>
      </c>
      <c r="C73" s="67">
        <f t="shared" ref="C73:J73" si="16">AVERAGE(C7,C20,C33,C46,C59)</f>
        <v>-60.8</v>
      </c>
      <c r="D73" s="67">
        <f t="shared" si="16"/>
        <v>-62.8</v>
      </c>
      <c r="E73" s="67">
        <f t="shared" si="16"/>
        <v>-76.8</v>
      </c>
      <c r="F73" s="67">
        <f t="shared" si="16"/>
        <v>-91.8</v>
      </c>
      <c r="G73" s="67">
        <f t="shared" si="16"/>
        <v>-70.400000000000006</v>
      </c>
      <c r="H73" s="67">
        <f t="shared" si="16"/>
        <v>-62.6</v>
      </c>
      <c r="I73" s="67">
        <f t="shared" si="16"/>
        <v>-108.4</v>
      </c>
      <c r="J73" s="67">
        <f t="shared" si="16"/>
        <v>-82.4</v>
      </c>
      <c r="K73" s="62">
        <f t="shared" si="5"/>
        <v>-77</v>
      </c>
      <c r="L73" s="62">
        <f t="shared" si="6"/>
        <v>5.8997578642807813</v>
      </c>
      <c r="M73" s="67">
        <f t="shared" ref="M73:T73" si="17">AVERAGE(M7,M20,M33,M46,M59)</f>
        <v>-73.8</v>
      </c>
      <c r="N73" s="67">
        <f t="shared" si="17"/>
        <v>-100</v>
      </c>
      <c r="O73" s="67">
        <f t="shared" si="17"/>
        <v>-59.6</v>
      </c>
      <c r="P73" s="67">
        <f t="shared" si="17"/>
        <v>-64</v>
      </c>
      <c r="Q73" s="67">
        <f t="shared" si="17"/>
        <v>-86</v>
      </c>
      <c r="R73" s="67">
        <f t="shared" si="17"/>
        <v>-96.8</v>
      </c>
      <c r="S73" s="67">
        <f t="shared" si="17"/>
        <v>-91.8</v>
      </c>
      <c r="T73" s="67">
        <f t="shared" si="17"/>
        <v>-54.2</v>
      </c>
      <c r="U73" s="10">
        <f t="shared" si="8"/>
        <v>-78.275000000000006</v>
      </c>
      <c r="V73" s="10">
        <f t="shared" si="9"/>
        <v>6.2819398164215654</v>
      </c>
      <c r="W73" s="67">
        <f t="shared" ref="W73:AD73" si="18">AVERAGE(W7,W20,W33,W46,W59)</f>
        <v>-153.33333333333334</v>
      </c>
      <c r="X73" s="67">
        <f t="shared" si="18"/>
        <v>-141.33333333333334</v>
      </c>
      <c r="Y73" s="67">
        <f t="shared" si="18"/>
        <v>-103.66666666666667</v>
      </c>
      <c r="Z73" s="67">
        <f t="shared" si="18"/>
        <v>-115.33333333333333</v>
      </c>
      <c r="AA73" s="67">
        <f t="shared" si="18"/>
        <v>-148.33333333333334</v>
      </c>
      <c r="AB73" s="67">
        <f t="shared" si="18"/>
        <v>-143.33333333333334</v>
      </c>
      <c r="AC73" s="67">
        <f t="shared" si="18"/>
        <v>-105.33333333333333</v>
      </c>
      <c r="AD73" s="67">
        <f t="shared" si="18"/>
        <v>-93.333333333333329</v>
      </c>
      <c r="AE73" s="11">
        <f t="shared" si="11"/>
        <v>-125.50000000000003</v>
      </c>
      <c r="AF73" s="11">
        <f t="shared" si="12"/>
        <v>8.3304757005122188</v>
      </c>
      <c r="AG73" s="67">
        <f t="shared" ref="AG73:AN73" si="19">AVERAGE(AG7,AG20,AG33,AG46,AG59)</f>
        <v>-97</v>
      </c>
      <c r="AH73" s="67">
        <f t="shared" si="19"/>
        <v>-124</v>
      </c>
      <c r="AI73" s="67">
        <f t="shared" si="19"/>
        <v>-118</v>
      </c>
      <c r="AJ73" s="67">
        <f t="shared" si="19"/>
        <v>-105.66666666666667</v>
      </c>
      <c r="AK73" s="67">
        <f t="shared" si="19"/>
        <v>-94.333333333333329</v>
      </c>
      <c r="AL73" s="67">
        <f t="shared" si="19"/>
        <v>-122.33333333333333</v>
      </c>
      <c r="AM73" s="67">
        <f t="shared" si="19"/>
        <v>-106.66666666666667</v>
      </c>
      <c r="AN73" s="67">
        <f t="shared" si="19"/>
        <v>-111.66666666666667</v>
      </c>
      <c r="AO73" s="64">
        <f t="shared" si="14"/>
        <v>-109.95833333333333</v>
      </c>
      <c r="AP73" s="64">
        <f t="shared" si="15"/>
        <v>3.9170149287921983</v>
      </c>
    </row>
    <row r="74" spans="1:42" s="65" customFormat="1" x14ac:dyDescent="0.2">
      <c r="A74" s="65" t="s">
        <v>369</v>
      </c>
      <c r="B74" s="66" t="s">
        <v>360</v>
      </c>
      <c r="C74" s="67">
        <f t="shared" ref="C74:J74" si="20">AVERAGE(C8,C21,C34,C47,C60)</f>
        <v>-81.8</v>
      </c>
      <c r="D74" s="67">
        <f t="shared" si="20"/>
        <v>-94</v>
      </c>
      <c r="E74" s="67">
        <f t="shared" si="20"/>
        <v>-102.2</v>
      </c>
      <c r="F74" s="67">
        <f t="shared" si="20"/>
        <v>-111</v>
      </c>
      <c r="G74" s="67">
        <f t="shared" si="20"/>
        <v>-89.2</v>
      </c>
      <c r="H74" s="67">
        <f t="shared" si="20"/>
        <v>-86.8</v>
      </c>
      <c r="I74" s="67">
        <f t="shared" si="20"/>
        <v>-131</v>
      </c>
      <c r="J74" s="67">
        <f t="shared" si="20"/>
        <v>-106.2</v>
      </c>
      <c r="K74" s="62">
        <f t="shared" si="5"/>
        <v>-100.27500000000001</v>
      </c>
      <c r="L74" s="62">
        <f t="shared" si="6"/>
        <v>5.6423067091394188</v>
      </c>
      <c r="M74" s="67">
        <f t="shared" ref="M74:T74" si="21">AVERAGE(M8,M21,M34,M47,M60)</f>
        <v>-72</v>
      </c>
      <c r="N74" s="67">
        <f t="shared" si="21"/>
        <v>-102</v>
      </c>
      <c r="O74" s="67">
        <f t="shared" si="21"/>
        <v>-60</v>
      </c>
      <c r="P74" s="67">
        <f t="shared" si="21"/>
        <v>-67.400000000000006</v>
      </c>
      <c r="Q74" s="67">
        <f t="shared" si="21"/>
        <v>-94.4</v>
      </c>
      <c r="R74" s="67">
        <f t="shared" si="21"/>
        <v>-91.6</v>
      </c>
      <c r="S74" s="67">
        <f t="shared" si="21"/>
        <v>-98.2</v>
      </c>
      <c r="T74" s="67">
        <f t="shared" si="21"/>
        <v>-56</v>
      </c>
      <c r="U74" s="10">
        <f t="shared" si="8"/>
        <v>-80.2</v>
      </c>
      <c r="V74" s="10">
        <f t="shared" si="9"/>
        <v>6.4856985525296773</v>
      </c>
      <c r="W74" s="67">
        <f t="shared" ref="W74:AD74" si="22">AVERAGE(W8,W21,W34,W47,W60)</f>
        <v>-174.66666666666666</v>
      </c>
      <c r="X74" s="67">
        <f t="shared" si="22"/>
        <v>-154</v>
      </c>
      <c r="Y74" s="67">
        <f t="shared" si="22"/>
        <v>-115.66666666666667</v>
      </c>
      <c r="Z74" s="67">
        <f t="shared" si="22"/>
        <v>-119</v>
      </c>
      <c r="AA74" s="67">
        <f t="shared" si="22"/>
        <v>-154</v>
      </c>
      <c r="AB74" s="67">
        <f t="shared" si="22"/>
        <v>-146</v>
      </c>
      <c r="AC74" s="67">
        <f t="shared" si="22"/>
        <v>-112.66666666666667</v>
      </c>
      <c r="AD74" s="67">
        <f t="shared" si="22"/>
        <v>-90.666666666666671</v>
      </c>
      <c r="AE74" s="11">
        <f t="shared" si="11"/>
        <v>-133.33333333333331</v>
      </c>
      <c r="AF74" s="11">
        <f t="shared" si="12"/>
        <v>9.8996953616749597</v>
      </c>
      <c r="AG74" s="67">
        <f t="shared" ref="AG74:AN74" si="23">AVERAGE(AG8,AG21,AG34,AG47,AG60)</f>
        <v>-141.66666666666666</v>
      </c>
      <c r="AH74" s="67">
        <f t="shared" si="23"/>
        <v>-140.66666666666666</v>
      </c>
      <c r="AI74" s="67">
        <f t="shared" si="23"/>
        <v>-148.66666666666666</v>
      </c>
      <c r="AJ74" s="67">
        <f t="shared" si="23"/>
        <v>-142.33333333333334</v>
      </c>
      <c r="AK74" s="67">
        <f t="shared" si="23"/>
        <v>-134.66666666666666</v>
      </c>
      <c r="AL74" s="67">
        <f t="shared" si="23"/>
        <v>-161</v>
      </c>
      <c r="AM74" s="67">
        <f t="shared" si="23"/>
        <v>-150.66666666666666</v>
      </c>
      <c r="AN74" s="67">
        <f t="shared" si="23"/>
        <v>-145.66666666666666</v>
      </c>
      <c r="AO74" s="64">
        <f t="shared" si="14"/>
        <v>-145.66666666666666</v>
      </c>
      <c r="AP74" s="64">
        <f t="shared" si="15"/>
        <v>2.8101290712039186</v>
      </c>
    </row>
    <row r="75" spans="1:42" s="65" customFormat="1" x14ac:dyDescent="0.2">
      <c r="A75" s="65" t="s">
        <v>369</v>
      </c>
      <c r="B75" s="66" t="s">
        <v>361</v>
      </c>
      <c r="C75" s="67">
        <f t="shared" ref="C75:J75" si="24">AVERAGE(C9,C22,C35,C48,C61)</f>
        <v>-79.8</v>
      </c>
      <c r="D75" s="67">
        <f t="shared" si="24"/>
        <v>-94.4</v>
      </c>
      <c r="E75" s="67">
        <f t="shared" si="24"/>
        <v>-102.8</v>
      </c>
      <c r="F75" s="67">
        <f t="shared" si="24"/>
        <v>-114.2</v>
      </c>
      <c r="G75" s="67">
        <f t="shared" si="24"/>
        <v>-92.4</v>
      </c>
      <c r="H75" s="67">
        <f t="shared" si="24"/>
        <v>-84</v>
      </c>
      <c r="I75" s="67">
        <f t="shared" si="24"/>
        <v>-135.19999999999999</v>
      </c>
      <c r="J75" s="67">
        <f t="shared" si="24"/>
        <v>-107.4</v>
      </c>
      <c r="K75" s="62">
        <f t="shared" si="5"/>
        <v>-101.27499999999999</v>
      </c>
      <c r="L75" s="62">
        <f t="shared" si="6"/>
        <v>6.329402759006137</v>
      </c>
      <c r="M75" s="67">
        <f t="shared" ref="M75:T75" si="25">AVERAGE(M9,M22,M35,M48,M61)</f>
        <v>-59.2</v>
      </c>
      <c r="N75" s="67">
        <f t="shared" si="25"/>
        <v>-87.4</v>
      </c>
      <c r="O75" s="67">
        <f t="shared" si="25"/>
        <v>-48.2</v>
      </c>
      <c r="P75" s="67">
        <f t="shared" si="25"/>
        <v>-59.4</v>
      </c>
      <c r="Q75" s="67">
        <f t="shared" si="25"/>
        <v>-80.2</v>
      </c>
      <c r="R75" s="67">
        <f t="shared" si="25"/>
        <v>-77.400000000000006</v>
      </c>
      <c r="S75" s="67">
        <f t="shared" si="25"/>
        <v>-85</v>
      </c>
      <c r="T75" s="67">
        <f t="shared" si="25"/>
        <v>-53.8</v>
      </c>
      <c r="U75" s="10">
        <f t="shared" si="8"/>
        <v>-68.825000000000003</v>
      </c>
      <c r="V75" s="10">
        <f t="shared" si="9"/>
        <v>5.415247982713784</v>
      </c>
      <c r="W75" s="67">
        <f t="shared" ref="W75:AD75" si="26">AVERAGE(W9,W22,W35,W48,W61)</f>
        <v>-154.66666666666666</v>
      </c>
      <c r="X75" s="67">
        <f t="shared" si="26"/>
        <v>-151</v>
      </c>
      <c r="Y75" s="67">
        <f t="shared" si="26"/>
        <v>-123.66666666666667</v>
      </c>
      <c r="Z75" s="67">
        <f t="shared" si="26"/>
        <v>-113.33333333333333</v>
      </c>
      <c r="AA75" s="67">
        <f t="shared" si="26"/>
        <v>-146</v>
      </c>
      <c r="AB75" s="67">
        <f t="shared" si="26"/>
        <v>-139.33333333333334</v>
      </c>
      <c r="AC75" s="67">
        <f t="shared" si="26"/>
        <v>-112</v>
      </c>
      <c r="AD75" s="67">
        <f t="shared" si="26"/>
        <v>-88.333333333333329</v>
      </c>
      <c r="AE75" s="11">
        <f t="shared" si="11"/>
        <v>-128.54166666666666</v>
      </c>
      <c r="AF75" s="11">
        <f t="shared" si="12"/>
        <v>8.1870342470216357</v>
      </c>
      <c r="AG75" s="67">
        <f t="shared" ref="AG75:AN75" si="27">AVERAGE(AG9,AG22,AG35,AG48,AG61)</f>
        <v>-119.33333333333333</v>
      </c>
      <c r="AH75" s="67">
        <f t="shared" si="27"/>
        <v>-135.66666666666666</v>
      </c>
      <c r="AI75" s="67">
        <f t="shared" si="27"/>
        <v>-132</v>
      </c>
      <c r="AJ75" s="67">
        <f t="shared" si="27"/>
        <v>-119.66666666666667</v>
      </c>
      <c r="AK75" s="67">
        <f t="shared" si="27"/>
        <v>-111.33333333333333</v>
      </c>
      <c r="AL75" s="67">
        <f t="shared" si="27"/>
        <v>-139.66666666666666</v>
      </c>
      <c r="AM75" s="67">
        <f t="shared" si="27"/>
        <v>-129.66666666666666</v>
      </c>
      <c r="AN75" s="67">
        <f t="shared" si="27"/>
        <v>-122.33333333333333</v>
      </c>
      <c r="AO75" s="64">
        <f t="shared" si="14"/>
        <v>-126.20833333333333</v>
      </c>
      <c r="AP75" s="64">
        <f t="shared" si="15"/>
        <v>3.3870302930958855</v>
      </c>
    </row>
    <row r="76" spans="1:42" s="65" customFormat="1" x14ac:dyDescent="0.2">
      <c r="A76" s="65" t="s">
        <v>369</v>
      </c>
      <c r="B76" s="66" t="s">
        <v>362</v>
      </c>
      <c r="C76" s="67">
        <f t="shared" ref="C76:J76" si="28">AVERAGE(C10,C23,C36,C49,C62)</f>
        <v>-69.400000000000006</v>
      </c>
      <c r="D76" s="67">
        <f t="shared" si="28"/>
        <v>-80</v>
      </c>
      <c r="E76" s="67">
        <f t="shared" si="28"/>
        <v>-86.8</v>
      </c>
      <c r="F76" s="67">
        <f t="shared" si="28"/>
        <v>-96.8</v>
      </c>
      <c r="G76" s="67">
        <f t="shared" si="28"/>
        <v>-77.599999999999994</v>
      </c>
      <c r="H76" s="67">
        <f t="shared" si="28"/>
        <v>-70.2</v>
      </c>
      <c r="I76" s="67">
        <f t="shared" si="28"/>
        <v>-124</v>
      </c>
      <c r="J76" s="67">
        <f t="shared" si="28"/>
        <v>-87.8</v>
      </c>
      <c r="K76" s="62">
        <f t="shared" si="5"/>
        <v>-86.574999999999989</v>
      </c>
      <c r="L76" s="62">
        <f t="shared" si="6"/>
        <v>6.2587581492999664</v>
      </c>
      <c r="M76" s="67">
        <f t="shared" ref="M76:T76" si="29">AVERAGE(M10,M23,M36,M49,M62)</f>
        <v>-59.4</v>
      </c>
      <c r="N76" s="67">
        <f t="shared" si="29"/>
        <v>-79.8</v>
      </c>
      <c r="O76" s="67">
        <f t="shared" si="29"/>
        <v>-47.4</v>
      </c>
      <c r="P76" s="67">
        <f t="shared" si="29"/>
        <v>-62.6</v>
      </c>
      <c r="Q76" s="67">
        <f t="shared" si="29"/>
        <v>-78.599999999999994</v>
      </c>
      <c r="R76" s="67">
        <f t="shared" si="29"/>
        <v>-71.2</v>
      </c>
      <c r="S76" s="67">
        <f t="shared" si="29"/>
        <v>-78.8</v>
      </c>
      <c r="T76" s="67">
        <f t="shared" si="29"/>
        <v>-55.4</v>
      </c>
      <c r="U76" s="10">
        <f t="shared" si="8"/>
        <v>-66.649999999999991</v>
      </c>
      <c r="V76" s="10">
        <f t="shared" si="9"/>
        <v>4.3304156844349384</v>
      </c>
      <c r="W76" s="67">
        <f t="shared" ref="W76:AD76" si="30">AVERAGE(W10,W23,W36,W49,W62)</f>
        <v>-172.33333333333334</v>
      </c>
      <c r="X76" s="67">
        <f t="shared" si="30"/>
        <v>-168.66666666666666</v>
      </c>
      <c r="Y76" s="67">
        <f t="shared" si="30"/>
        <v>-151.33333333333334</v>
      </c>
      <c r="Z76" s="67">
        <f t="shared" si="30"/>
        <v>-132.33333333333334</v>
      </c>
      <c r="AA76" s="67">
        <f t="shared" si="30"/>
        <v>-151.33333333333334</v>
      </c>
      <c r="AB76" s="67">
        <f t="shared" si="30"/>
        <v>-155.33333333333334</v>
      </c>
      <c r="AC76" s="67">
        <f t="shared" si="30"/>
        <v>-121.66666666666667</v>
      </c>
      <c r="AD76" s="67">
        <f t="shared" si="30"/>
        <v>-106</v>
      </c>
      <c r="AE76" s="11">
        <f t="shared" si="11"/>
        <v>-144.87500000000003</v>
      </c>
      <c r="AF76" s="11">
        <f t="shared" si="12"/>
        <v>8.1503572567524678</v>
      </c>
      <c r="AG76" s="67">
        <f t="shared" ref="AG76:AN76" si="31">AVERAGE(AG10,AG23,AG36,AG49,AG62)</f>
        <v>-107.33333333333333</v>
      </c>
      <c r="AH76" s="67">
        <f t="shared" si="31"/>
        <v>-129</v>
      </c>
      <c r="AI76" s="67">
        <f t="shared" si="31"/>
        <v>-127.33333333333333</v>
      </c>
      <c r="AJ76" s="67">
        <f t="shared" si="31"/>
        <v>-113.33333333333333</v>
      </c>
      <c r="AK76" s="67">
        <f t="shared" si="31"/>
        <v>-121.33333333333333</v>
      </c>
      <c r="AL76" s="67">
        <f t="shared" si="31"/>
        <v>-135.66666666666666</v>
      </c>
      <c r="AM76" s="67">
        <f t="shared" si="31"/>
        <v>-117</v>
      </c>
      <c r="AN76" s="67">
        <f t="shared" si="31"/>
        <v>-119.66666666666667</v>
      </c>
      <c r="AO76" s="64">
        <f t="shared" si="14"/>
        <v>-121.33333333333331</v>
      </c>
      <c r="AP76" s="64">
        <f t="shared" si="15"/>
        <v>3.2231799343022849</v>
      </c>
    </row>
    <row r="77" spans="1:42" s="65" customFormat="1" x14ac:dyDescent="0.2">
      <c r="A77" s="65" t="s">
        <v>369</v>
      </c>
      <c r="B77" s="66" t="s">
        <v>363</v>
      </c>
      <c r="C77" s="67">
        <f t="shared" ref="C77:J77" si="32">AVERAGE(C11,C24,C37,C50,C63)</f>
        <v>-52</v>
      </c>
      <c r="D77" s="67">
        <f t="shared" si="32"/>
        <v>-63.6</v>
      </c>
      <c r="E77" s="67">
        <f t="shared" si="32"/>
        <v>-82.6</v>
      </c>
      <c r="F77" s="67">
        <f t="shared" si="32"/>
        <v>-88.6</v>
      </c>
      <c r="G77" s="67">
        <f t="shared" si="32"/>
        <v>-61</v>
      </c>
      <c r="H77" s="67">
        <f t="shared" si="32"/>
        <v>-57.2</v>
      </c>
      <c r="I77" s="67">
        <f t="shared" si="32"/>
        <v>-96</v>
      </c>
      <c r="J77" s="67">
        <f t="shared" si="32"/>
        <v>-70.2</v>
      </c>
      <c r="K77" s="62">
        <f t="shared" si="5"/>
        <v>-71.399999999999991</v>
      </c>
      <c r="L77" s="62">
        <f t="shared" si="6"/>
        <v>5.6297678206375368</v>
      </c>
      <c r="M77" s="67">
        <f t="shared" ref="M77:T77" si="33">AVERAGE(M11,M24,M37,M50,M63)</f>
        <v>-90.8</v>
      </c>
      <c r="N77" s="67">
        <f t="shared" si="33"/>
        <v>-108.8</v>
      </c>
      <c r="O77" s="67">
        <f t="shared" si="33"/>
        <v>-71.2</v>
      </c>
      <c r="P77" s="67">
        <f t="shared" si="33"/>
        <v>-78.2</v>
      </c>
      <c r="Q77" s="67">
        <f t="shared" si="33"/>
        <v>-98.2</v>
      </c>
      <c r="R77" s="67">
        <f t="shared" si="33"/>
        <v>-88.4</v>
      </c>
      <c r="S77" s="67">
        <f t="shared" si="33"/>
        <v>-104.6</v>
      </c>
      <c r="T77" s="67">
        <f t="shared" si="33"/>
        <v>-75.8</v>
      </c>
      <c r="U77" s="10">
        <f t="shared" si="8"/>
        <v>-89.5</v>
      </c>
      <c r="V77" s="10">
        <f t="shared" si="9"/>
        <v>4.8722244846241747</v>
      </c>
      <c r="W77" s="67">
        <f t="shared" ref="W77:AD77" si="34">AVERAGE(W11,W24,W37,W50,W63)</f>
        <v>-190.33333333333334</v>
      </c>
      <c r="X77" s="67">
        <f t="shared" si="34"/>
        <v>-184.66666666666666</v>
      </c>
      <c r="Y77" s="67">
        <f t="shared" si="34"/>
        <v>-166</v>
      </c>
      <c r="Z77" s="67">
        <f t="shared" si="34"/>
        <v>-143</v>
      </c>
      <c r="AA77" s="67">
        <f t="shared" si="34"/>
        <v>-182.33333333333334</v>
      </c>
      <c r="AB77" s="67">
        <f t="shared" si="34"/>
        <v>-176.33333333333334</v>
      </c>
      <c r="AC77" s="67">
        <f t="shared" si="34"/>
        <v>-127.66666666666667</v>
      </c>
      <c r="AD77" s="67">
        <f t="shared" si="34"/>
        <v>-133</v>
      </c>
      <c r="AE77" s="11">
        <f t="shared" si="11"/>
        <v>-162.91666666666669</v>
      </c>
      <c r="AF77" s="11">
        <f t="shared" si="12"/>
        <v>8.788689972263807</v>
      </c>
      <c r="AG77" s="67">
        <f t="shared" ref="AG77:AN77" si="35">AVERAGE(AG11,AG24,AG37,AG50,AG63)</f>
        <v>-111.33333333333333</v>
      </c>
      <c r="AH77" s="67">
        <f t="shared" si="35"/>
        <v>-138.66666666666666</v>
      </c>
      <c r="AI77" s="67">
        <f t="shared" si="35"/>
        <v>-133.33333333333334</v>
      </c>
      <c r="AJ77" s="67">
        <f t="shared" si="35"/>
        <v>-120.66666666666667</v>
      </c>
      <c r="AK77" s="67">
        <f t="shared" si="35"/>
        <v>-112.66666666666667</v>
      </c>
      <c r="AL77" s="67">
        <f t="shared" si="35"/>
        <v>-142.33333333333334</v>
      </c>
      <c r="AM77" s="67">
        <f t="shared" si="35"/>
        <v>-137</v>
      </c>
      <c r="AN77" s="67">
        <f t="shared" si="35"/>
        <v>-133</v>
      </c>
      <c r="AO77" s="64">
        <f t="shared" si="14"/>
        <v>-128.625</v>
      </c>
      <c r="AP77" s="64">
        <f t="shared" si="15"/>
        <v>4.2619754250593145</v>
      </c>
    </row>
    <row r="78" spans="1:42" s="65" customFormat="1" x14ac:dyDescent="0.2">
      <c r="A78" s="65" t="s">
        <v>369</v>
      </c>
      <c r="B78" s="66" t="s">
        <v>364</v>
      </c>
      <c r="C78" s="67">
        <f t="shared" ref="C78:J78" si="36">AVERAGE(C12,C25,C38,C51,C64)</f>
        <v>-52.6</v>
      </c>
      <c r="D78" s="67">
        <f t="shared" si="36"/>
        <v>-56.2</v>
      </c>
      <c r="E78" s="67">
        <f t="shared" si="36"/>
        <v>-76</v>
      </c>
      <c r="F78" s="67">
        <f t="shared" si="36"/>
        <v>-73.400000000000006</v>
      </c>
      <c r="G78" s="67">
        <f t="shared" si="36"/>
        <v>-61.8</v>
      </c>
      <c r="H78" s="67">
        <f t="shared" si="36"/>
        <v>-53.8</v>
      </c>
      <c r="I78" s="67">
        <f t="shared" si="36"/>
        <v>-91.8</v>
      </c>
      <c r="J78" s="67">
        <f t="shared" si="36"/>
        <v>-68.400000000000006</v>
      </c>
      <c r="K78" s="62">
        <f t="shared" si="5"/>
        <v>-66.750000000000014</v>
      </c>
      <c r="L78" s="62">
        <f t="shared" si="6"/>
        <v>4.7504511063987831</v>
      </c>
      <c r="M78" s="67">
        <f t="shared" ref="M78:T78" si="37">AVERAGE(M12,M25,M38,M51,M64)</f>
        <v>-93.8</v>
      </c>
      <c r="N78" s="67">
        <f t="shared" si="37"/>
        <v>-108.6</v>
      </c>
      <c r="O78" s="67">
        <f t="shared" si="37"/>
        <v>-78.8</v>
      </c>
      <c r="P78" s="67">
        <f t="shared" si="37"/>
        <v>-81.400000000000006</v>
      </c>
      <c r="Q78" s="67">
        <f t="shared" si="37"/>
        <v>-111.2</v>
      </c>
      <c r="R78" s="67">
        <f t="shared" si="37"/>
        <v>-104.6</v>
      </c>
      <c r="S78" s="67">
        <f t="shared" si="37"/>
        <v>-102.2</v>
      </c>
      <c r="T78" s="67">
        <f t="shared" si="37"/>
        <v>-79.2</v>
      </c>
      <c r="U78" s="10">
        <f t="shared" si="8"/>
        <v>-94.975000000000009</v>
      </c>
      <c r="V78" s="10">
        <f t="shared" si="9"/>
        <v>4.7993210085236662</v>
      </c>
      <c r="W78" s="67">
        <f t="shared" ref="W78:AD78" si="38">AVERAGE(W12,W25,W38,W51,W64)</f>
        <v>-182</v>
      </c>
      <c r="X78" s="67">
        <f t="shared" si="38"/>
        <v>-188.66666666666666</v>
      </c>
      <c r="Y78" s="67">
        <f t="shared" si="38"/>
        <v>-167.33333333333334</v>
      </c>
      <c r="Z78" s="67">
        <f t="shared" si="38"/>
        <v>-149</v>
      </c>
      <c r="AA78" s="67">
        <f t="shared" si="38"/>
        <v>-177</v>
      </c>
      <c r="AB78" s="67">
        <f t="shared" si="38"/>
        <v>-168.66666666666666</v>
      </c>
      <c r="AC78" s="67">
        <f t="shared" si="38"/>
        <v>-135.66666666666666</v>
      </c>
      <c r="AD78" s="67">
        <f t="shared" si="38"/>
        <v>-121.33333333333333</v>
      </c>
      <c r="AE78" s="11">
        <f t="shared" si="11"/>
        <v>-161.20833333333334</v>
      </c>
      <c r="AF78" s="11">
        <f t="shared" si="12"/>
        <v>8.3668225891371026</v>
      </c>
      <c r="AG78" s="67">
        <f t="shared" ref="AG78:AN78" si="39">AVERAGE(AG12,AG25,AG38,AG51,AG64)</f>
        <v>-96.333333333333329</v>
      </c>
      <c r="AH78" s="67">
        <f t="shared" si="39"/>
        <v>-125</v>
      </c>
      <c r="AI78" s="67">
        <f t="shared" si="39"/>
        <v>-120.33333333333333</v>
      </c>
      <c r="AJ78" s="67">
        <f t="shared" si="39"/>
        <v>-106.66666666666667</v>
      </c>
      <c r="AK78" s="67">
        <f t="shared" si="39"/>
        <v>-98.666666666666671</v>
      </c>
      <c r="AL78" s="67">
        <f t="shared" si="39"/>
        <v>-111</v>
      </c>
      <c r="AM78" s="67">
        <f t="shared" si="39"/>
        <v>-123</v>
      </c>
      <c r="AN78" s="67">
        <f t="shared" si="39"/>
        <v>-105</v>
      </c>
      <c r="AO78" s="64">
        <f t="shared" si="14"/>
        <v>-110.75</v>
      </c>
      <c r="AP78" s="64">
        <f t="shared" si="15"/>
        <v>3.8927843301767742</v>
      </c>
    </row>
    <row r="79" spans="1:42" s="65" customFormat="1" x14ac:dyDescent="0.2">
      <c r="A79" s="65" t="s">
        <v>369</v>
      </c>
      <c r="B79" s="66" t="s">
        <v>365</v>
      </c>
      <c r="C79" s="67">
        <f t="shared" ref="C79:J79" si="40">AVERAGE(C13,C26,C39,C52,C65)</f>
        <v>-43.4</v>
      </c>
      <c r="D79" s="67">
        <f t="shared" si="40"/>
        <v>-47.8</v>
      </c>
      <c r="E79" s="67">
        <f t="shared" si="40"/>
        <v>-69.8</v>
      </c>
      <c r="F79" s="67">
        <f t="shared" si="40"/>
        <v>-70.8</v>
      </c>
      <c r="G79" s="67">
        <f t="shared" si="40"/>
        <v>-55.8</v>
      </c>
      <c r="H79" s="67">
        <f t="shared" si="40"/>
        <v>-54.4</v>
      </c>
      <c r="I79" s="67">
        <f t="shared" si="40"/>
        <v>-87.8</v>
      </c>
      <c r="J79" s="67">
        <f t="shared" si="40"/>
        <v>-53.2</v>
      </c>
      <c r="K79" s="62">
        <f t="shared" si="5"/>
        <v>-60.375</v>
      </c>
      <c r="L79" s="62">
        <f t="shared" si="6"/>
        <v>5.1824480563863684</v>
      </c>
      <c r="M79" s="67">
        <f t="shared" ref="M79:T79" si="41">AVERAGE(M13,M26,M39,M52,M65)</f>
        <v>-74</v>
      </c>
      <c r="N79" s="67">
        <f t="shared" si="41"/>
        <v>-98</v>
      </c>
      <c r="O79" s="67">
        <f t="shared" si="41"/>
        <v>-60</v>
      </c>
      <c r="P79" s="67">
        <f t="shared" si="41"/>
        <v>-81</v>
      </c>
      <c r="Q79" s="67">
        <f t="shared" si="41"/>
        <v>-95.4</v>
      </c>
      <c r="R79" s="67">
        <f t="shared" si="41"/>
        <v>-99.2</v>
      </c>
      <c r="S79" s="67">
        <f t="shared" si="41"/>
        <v>-92</v>
      </c>
      <c r="T79" s="67">
        <f t="shared" si="41"/>
        <v>-63.6</v>
      </c>
      <c r="U79" s="10">
        <f t="shared" si="8"/>
        <v>-82.899999999999991</v>
      </c>
      <c r="V79" s="10">
        <f t="shared" si="9"/>
        <v>5.5299186250794126</v>
      </c>
      <c r="W79" s="67">
        <f t="shared" ref="W79:AD79" si="42">AVERAGE(W13,W26,W39,W52,W65)</f>
        <v>-180.66666666666666</v>
      </c>
      <c r="X79" s="67">
        <f t="shared" si="42"/>
        <v>-159.66666666666666</v>
      </c>
      <c r="Y79" s="67">
        <f t="shared" si="42"/>
        <v>-145</v>
      </c>
      <c r="Z79" s="67">
        <f t="shared" si="42"/>
        <v>-128.66666666666666</v>
      </c>
      <c r="AA79" s="67">
        <f t="shared" si="42"/>
        <v>-159</v>
      </c>
      <c r="AB79" s="67">
        <f t="shared" si="42"/>
        <v>-146.66666666666666</v>
      </c>
      <c r="AC79" s="67">
        <f t="shared" si="42"/>
        <v>-110.33333333333333</v>
      </c>
      <c r="AD79" s="67">
        <f t="shared" si="42"/>
        <v>-94</v>
      </c>
      <c r="AE79" s="11">
        <f t="shared" si="11"/>
        <v>-140.5</v>
      </c>
      <c r="AF79" s="11">
        <f t="shared" si="12"/>
        <v>9.994244375385275</v>
      </c>
      <c r="AG79" s="67">
        <f t="shared" ref="AG79:AN79" si="43">AVERAGE(AG13,AG26,AG39,AG52,AG65)</f>
        <v>-81</v>
      </c>
      <c r="AH79" s="67">
        <f t="shared" si="43"/>
        <v>-108</v>
      </c>
      <c r="AI79" s="67">
        <f t="shared" si="43"/>
        <v>-100</v>
      </c>
      <c r="AJ79" s="67">
        <f t="shared" si="43"/>
        <v>-83.333333333333329</v>
      </c>
      <c r="AK79" s="67">
        <f t="shared" si="43"/>
        <v>-83.666666666666671</v>
      </c>
      <c r="AL79" s="67">
        <f t="shared" si="43"/>
        <v>-84.666666666666671</v>
      </c>
      <c r="AM79" s="67">
        <f t="shared" si="43"/>
        <v>-90.666666666666671</v>
      </c>
      <c r="AN79" s="67">
        <f t="shared" si="43"/>
        <v>-79</v>
      </c>
      <c r="AO79" s="64">
        <f t="shared" si="14"/>
        <v>-88.791666666666657</v>
      </c>
      <c r="AP79" s="64">
        <f t="shared" si="15"/>
        <v>3.6049665366212507</v>
      </c>
    </row>
    <row r="80" spans="1:42" s="65" customFormat="1" x14ac:dyDescent="0.2">
      <c r="A80" s="65" t="s">
        <v>369</v>
      </c>
      <c r="B80" s="66" t="s">
        <v>366</v>
      </c>
      <c r="C80" s="67">
        <f t="shared" ref="C80:J80" si="44">AVERAGE(C14,C27,C40,C53,C66)</f>
        <v>-49.4</v>
      </c>
      <c r="D80" s="67">
        <f t="shared" si="44"/>
        <v>-50.4</v>
      </c>
      <c r="E80" s="67">
        <f t="shared" si="44"/>
        <v>-69.8</v>
      </c>
      <c r="F80" s="67">
        <f t="shared" si="44"/>
        <v>-68</v>
      </c>
      <c r="G80" s="67">
        <f t="shared" si="44"/>
        <v>-68</v>
      </c>
      <c r="H80" s="67">
        <f t="shared" si="44"/>
        <v>-61.2</v>
      </c>
      <c r="I80" s="67">
        <f t="shared" si="44"/>
        <v>-79.8</v>
      </c>
      <c r="J80" s="67">
        <f t="shared" si="44"/>
        <v>-59.2</v>
      </c>
      <c r="K80" s="62">
        <f t="shared" si="5"/>
        <v>-63.225000000000001</v>
      </c>
      <c r="L80" s="62">
        <f t="shared" si="6"/>
        <v>3.6338561768850579</v>
      </c>
      <c r="M80" s="67">
        <f t="shared" ref="M80:T80" si="45">AVERAGE(M14,M27,M40,M53,M66)</f>
        <v>-59.8</v>
      </c>
      <c r="N80" s="67">
        <f t="shared" si="45"/>
        <v>-80.400000000000006</v>
      </c>
      <c r="O80" s="67">
        <f t="shared" si="45"/>
        <v>-49.8</v>
      </c>
      <c r="P80" s="67">
        <f t="shared" si="45"/>
        <v>-66</v>
      </c>
      <c r="Q80" s="67">
        <f t="shared" si="45"/>
        <v>-80.599999999999994</v>
      </c>
      <c r="R80" s="67">
        <f t="shared" si="45"/>
        <v>-74.400000000000006</v>
      </c>
      <c r="S80" s="67">
        <f t="shared" si="45"/>
        <v>-77.8</v>
      </c>
      <c r="T80" s="67">
        <f t="shared" si="45"/>
        <v>-63</v>
      </c>
      <c r="U80" s="10">
        <f t="shared" si="8"/>
        <v>-68.974999999999994</v>
      </c>
      <c r="V80" s="10">
        <f t="shared" si="9"/>
        <v>3.9401663307893213</v>
      </c>
      <c r="W80" s="67">
        <f t="shared" ref="W80:AD80" si="46">AVERAGE(W14,W27,W40,W53,W66)</f>
        <v>-136</v>
      </c>
      <c r="X80" s="67">
        <f t="shared" si="46"/>
        <v>-134.66666666666666</v>
      </c>
      <c r="Y80" s="67">
        <f t="shared" si="46"/>
        <v>-128.66666666666666</v>
      </c>
      <c r="Z80" s="67">
        <f t="shared" si="46"/>
        <v>-103.66666666666667</v>
      </c>
      <c r="AA80" s="67">
        <f t="shared" si="46"/>
        <v>-116.66666666666667</v>
      </c>
      <c r="AB80" s="67">
        <f t="shared" si="46"/>
        <v>-112</v>
      </c>
      <c r="AC80" s="67">
        <f t="shared" si="46"/>
        <v>-74.666666666666671</v>
      </c>
      <c r="AD80" s="67">
        <f t="shared" si="46"/>
        <v>-62.666666666666664</v>
      </c>
      <c r="AE80" s="11">
        <f t="shared" si="11"/>
        <v>-108.62499999999999</v>
      </c>
      <c r="AF80" s="11">
        <f t="shared" si="12"/>
        <v>9.6318003187853112</v>
      </c>
      <c r="AG80" s="67">
        <f t="shared" ref="AG80:AN80" si="47">AVERAGE(AG14,AG27,AG40,AG53,AG66)</f>
        <v>-57.333333333333336</v>
      </c>
      <c r="AH80" s="67">
        <f t="shared" si="47"/>
        <v>-96.333333333333329</v>
      </c>
      <c r="AI80" s="67">
        <f t="shared" si="47"/>
        <v>-106</v>
      </c>
      <c r="AJ80" s="67">
        <f t="shared" si="47"/>
        <v>-64</v>
      </c>
      <c r="AK80" s="67">
        <f t="shared" si="47"/>
        <v>-71</v>
      </c>
      <c r="AL80" s="67">
        <f t="shared" si="47"/>
        <v>-70</v>
      </c>
      <c r="AM80" s="67">
        <f t="shared" si="47"/>
        <v>-70.666666666666671</v>
      </c>
      <c r="AN80" s="67">
        <f t="shared" si="47"/>
        <v>-66</v>
      </c>
      <c r="AO80" s="64">
        <f t="shared" si="14"/>
        <v>-75.166666666666657</v>
      </c>
      <c r="AP80" s="64">
        <f t="shared" si="15"/>
        <v>5.9608511163881799</v>
      </c>
    </row>
    <row r="81" spans="1:42" s="65" customFormat="1" x14ac:dyDescent="0.2">
      <c r="A81" s="65" t="s">
        <v>369</v>
      </c>
      <c r="B81" s="66" t="s">
        <v>367</v>
      </c>
      <c r="C81" s="67">
        <f t="shared" ref="C81:J81" si="48">AVERAGE(C15,C28,C41,C54,C67)</f>
        <v>-46.2</v>
      </c>
      <c r="D81" s="67">
        <f t="shared" si="48"/>
        <v>-50.8</v>
      </c>
      <c r="E81" s="67">
        <f t="shared" si="48"/>
        <v>-73</v>
      </c>
      <c r="F81" s="67">
        <f t="shared" si="48"/>
        <v>-75.8</v>
      </c>
      <c r="G81" s="67">
        <f t="shared" si="48"/>
        <v>-69.599999999999994</v>
      </c>
      <c r="H81" s="67">
        <f t="shared" si="48"/>
        <v>-70.599999999999994</v>
      </c>
      <c r="I81" s="67">
        <f t="shared" si="48"/>
        <v>-91.8</v>
      </c>
      <c r="J81" s="67">
        <f t="shared" si="48"/>
        <v>-63.6</v>
      </c>
      <c r="K81" s="62">
        <f t="shared" si="5"/>
        <v>-67.674999999999997</v>
      </c>
      <c r="L81" s="62">
        <f t="shared" si="6"/>
        <v>5.0905988280919781</v>
      </c>
      <c r="M81" s="67">
        <f t="shared" ref="M81:T81" si="49">AVERAGE(M15,M28,M41,M54,M67)</f>
        <v>-57.6</v>
      </c>
      <c r="N81" s="67">
        <f t="shared" si="49"/>
        <v>-77.400000000000006</v>
      </c>
      <c r="O81" s="67">
        <f t="shared" si="49"/>
        <v>-47.8</v>
      </c>
      <c r="P81" s="67">
        <f t="shared" si="49"/>
        <v>-67</v>
      </c>
      <c r="Q81" s="67">
        <f t="shared" si="49"/>
        <v>-72</v>
      </c>
      <c r="R81" s="67">
        <f t="shared" si="49"/>
        <v>-60</v>
      </c>
      <c r="S81" s="67">
        <f t="shared" si="49"/>
        <v>-79</v>
      </c>
      <c r="T81" s="67">
        <f t="shared" si="49"/>
        <v>-51.4</v>
      </c>
      <c r="U81" s="10">
        <f t="shared" si="8"/>
        <v>-64.025000000000006</v>
      </c>
      <c r="V81" s="10">
        <f t="shared" si="9"/>
        <v>4.1311426126090369</v>
      </c>
      <c r="W81" s="67">
        <f t="shared" ref="W81:AD81" si="50">AVERAGE(W15,W28,W41,W54,W67)</f>
        <v>-117</v>
      </c>
      <c r="X81" s="67">
        <f t="shared" si="50"/>
        <v>-113.33333333333333</v>
      </c>
      <c r="Y81" s="67">
        <f t="shared" si="50"/>
        <v>-89.666666666666671</v>
      </c>
      <c r="Z81" s="67">
        <f t="shared" si="50"/>
        <v>-85.333333333333329</v>
      </c>
      <c r="AA81" s="67">
        <f t="shared" si="50"/>
        <v>-91.333333333333329</v>
      </c>
      <c r="AB81" s="67">
        <f t="shared" si="50"/>
        <v>-87.666666666666671</v>
      </c>
      <c r="AC81" s="67">
        <f t="shared" si="50"/>
        <v>-60</v>
      </c>
      <c r="AD81" s="67">
        <f t="shared" si="50"/>
        <v>-37</v>
      </c>
      <c r="AE81" s="11">
        <f t="shared" si="11"/>
        <v>-85.166666666666657</v>
      </c>
      <c r="AF81" s="11">
        <f t="shared" si="12"/>
        <v>9.2819589475908639</v>
      </c>
      <c r="AG81" s="67">
        <f t="shared" ref="AG81:AN81" si="51">AVERAGE(AG15,AG28,AG41,AG54,AG67)</f>
        <v>-67.333333333333329</v>
      </c>
      <c r="AH81" s="67">
        <f t="shared" si="51"/>
        <v>-100.66666666666667</v>
      </c>
      <c r="AI81" s="67">
        <f t="shared" si="51"/>
        <v>-102.66666666666667</v>
      </c>
      <c r="AJ81" s="67">
        <f t="shared" si="51"/>
        <v>-85</v>
      </c>
      <c r="AK81" s="67">
        <f t="shared" si="51"/>
        <v>-83</v>
      </c>
      <c r="AL81" s="67">
        <f t="shared" si="51"/>
        <v>-82</v>
      </c>
      <c r="AM81" s="67">
        <f t="shared" si="51"/>
        <v>-86.333333333333329</v>
      </c>
      <c r="AN81" s="67">
        <f t="shared" si="51"/>
        <v>-82</v>
      </c>
      <c r="AO81" s="64">
        <f t="shared" si="14"/>
        <v>-86.125000000000014</v>
      </c>
      <c r="AP81" s="64">
        <f t="shared" si="15"/>
        <v>3.9715943282183455</v>
      </c>
    </row>
    <row r="82" spans="1:42" s="65" customFormat="1" x14ac:dyDescent="0.2">
      <c r="A82" s="65" t="s">
        <v>369</v>
      </c>
      <c r="B82" s="66" t="s">
        <v>368</v>
      </c>
      <c r="C82" s="67">
        <f t="shared" ref="C82:J82" si="52">AVERAGE(C16,C29,C42,C55,C68)</f>
        <v>-51.4</v>
      </c>
      <c r="D82" s="67">
        <f t="shared" si="52"/>
        <v>-46.8</v>
      </c>
      <c r="E82" s="67">
        <f t="shared" si="52"/>
        <v>-63.8</v>
      </c>
      <c r="F82" s="67">
        <f t="shared" si="52"/>
        <v>-75</v>
      </c>
      <c r="G82" s="67">
        <f t="shared" si="52"/>
        <v>-62</v>
      </c>
      <c r="H82" s="67">
        <f t="shared" si="52"/>
        <v>-63.2</v>
      </c>
      <c r="I82" s="67">
        <f t="shared" si="52"/>
        <v>-81</v>
      </c>
      <c r="J82" s="67">
        <f t="shared" si="52"/>
        <v>-63.4</v>
      </c>
      <c r="K82" s="62">
        <f t="shared" si="5"/>
        <v>-63.324999999999996</v>
      </c>
      <c r="L82" s="62">
        <f t="shared" si="6"/>
        <v>3.9324542500290498</v>
      </c>
      <c r="M82" s="67">
        <f t="shared" ref="M82:T82" si="53">AVERAGE(M16,M29,M42,M55,M68)</f>
        <v>-54.75</v>
      </c>
      <c r="N82" s="67">
        <f t="shared" si="53"/>
        <v>-73.25</v>
      </c>
      <c r="O82" s="67">
        <f t="shared" si="53"/>
        <v>-57</v>
      </c>
      <c r="P82" s="67">
        <f t="shared" si="53"/>
        <v>-59</v>
      </c>
      <c r="Q82" s="67">
        <f t="shared" si="53"/>
        <v>-74</v>
      </c>
      <c r="R82" s="67">
        <f t="shared" si="53"/>
        <v>-70.25</v>
      </c>
      <c r="S82" s="67">
        <f t="shared" si="53"/>
        <v>-79.25</v>
      </c>
      <c r="T82" s="67">
        <f t="shared" si="53"/>
        <v>-52.25</v>
      </c>
      <c r="U82" s="10">
        <f t="shared" si="8"/>
        <v>-64.96875</v>
      </c>
      <c r="V82" s="10">
        <f t="shared" si="9"/>
        <v>3.6530434657282682</v>
      </c>
      <c r="W82" s="67">
        <f t="shared" ref="W82:AD82" si="54">AVERAGE(W16,W29,W42,W55,W68)</f>
        <v>-122.66666666666667</v>
      </c>
      <c r="X82" s="67">
        <f t="shared" si="54"/>
        <v>-107.33333333333333</v>
      </c>
      <c r="Y82" s="67">
        <f t="shared" si="54"/>
        <v>-70.333333333333329</v>
      </c>
      <c r="Z82" s="67">
        <f t="shared" si="54"/>
        <v>-71.666666666666671</v>
      </c>
      <c r="AA82" s="67">
        <f t="shared" si="54"/>
        <v>-72</v>
      </c>
      <c r="AB82" s="67">
        <f t="shared" si="54"/>
        <v>-74</v>
      </c>
      <c r="AC82" s="67">
        <f t="shared" si="54"/>
        <v>-50.333333333333336</v>
      </c>
      <c r="AD82" s="67">
        <f t="shared" si="54"/>
        <v>-36.333333333333336</v>
      </c>
      <c r="AE82" s="11">
        <f t="shared" si="11"/>
        <v>-75.583333333333343</v>
      </c>
      <c r="AF82" s="11">
        <f t="shared" si="12"/>
        <v>9.8753641684910658</v>
      </c>
      <c r="AG82" s="67">
        <f t="shared" ref="AG82:AN82" si="55">AVERAGE(AG16,AG29,AG42,AG55,AG68)</f>
        <v>-69</v>
      </c>
      <c r="AH82" s="67">
        <f t="shared" si="55"/>
        <v>-103.66666666666667</v>
      </c>
      <c r="AI82" s="67">
        <f t="shared" si="55"/>
        <v>-112.33333333333333</v>
      </c>
      <c r="AJ82" s="67">
        <f t="shared" si="55"/>
        <v>-84.666666666666671</v>
      </c>
      <c r="AK82" s="67">
        <f t="shared" si="55"/>
        <v>-88</v>
      </c>
      <c r="AL82" s="67">
        <f t="shared" si="55"/>
        <v>-90</v>
      </c>
      <c r="AM82" s="67">
        <f t="shared" si="55"/>
        <v>-86</v>
      </c>
      <c r="AN82" s="67">
        <f t="shared" si="55"/>
        <v>-78.666666666666671</v>
      </c>
      <c r="AO82" s="64">
        <f t="shared" si="14"/>
        <v>-89.041666666666671</v>
      </c>
      <c r="AP82" s="64">
        <f t="shared" si="15"/>
        <v>4.8108827936219969</v>
      </c>
    </row>
    <row r="83" spans="1:42" x14ac:dyDescent="0.2">
      <c r="B83" s="13"/>
      <c r="C83" s="13"/>
      <c r="D83" s="13"/>
      <c r="E83" s="13"/>
      <c r="F83" s="13"/>
      <c r="G83" s="13"/>
      <c r="H83" s="13"/>
      <c r="I83" s="13"/>
      <c r="J83" s="13"/>
      <c r="M83" s="13"/>
      <c r="N83" s="13"/>
      <c r="O83" s="13"/>
      <c r="P83" s="13"/>
      <c r="Q83" s="13"/>
      <c r="R83" s="13"/>
      <c r="S83" s="13"/>
      <c r="T83" s="13"/>
      <c r="W83" s="13"/>
      <c r="X83" s="13"/>
      <c r="Y83" s="13"/>
      <c r="Z83" s="13"/>
      <c r="AA83" s="13"/>
      <c r="AB83" s="13"/>
      <c r="AC83" s="13"/>
      <c r="AD83" s="13"/>
      <c r="AG83" s="13"/>
      <c r="AH83" s="13"/>
      <c r="AI83" s="13"/>
      <c r="AJ83" s="13"/>
      <c r="AK83" s="13"/>
      <c r="AL83" s="13"/>
      <c r="AM83" s="13"/>
      <c r="AN83" s="13"/>
    </row>
    <row r="84" spans="1:42" x14ac:dyDescent="0.2">
      <c r="A84" s="12" t="s">
        <v>356</v>
      </c>
      <c r="B84" s="13"/>
      <c r="C84" s="14"/>
      <c r="D84" s="14"/>
      <c r="E84" s="14"/>
      <c r="F84" s="14"/>
      <c r="G84" s="14"/>
      <c r="H84" s="14"/>
      <c r="I84" s="15"/>
      <c r="J84" s="15"/>
      <c r="K84" s="61"/>
      <c r="L84" s="61"/>
      <c r="M84" s="15"/>
      <c r="N84" s="14"/>
      <c r="O84" s="14"/>
      <c r="P84" s="14"/>
      <c r="Q84" s="14"/>
      <c r="R84" s="14"/>
      <c r="S84" s="14"/>
      <c r="T84" s="14"/>
      <c r="U84" s="16"/>
      <c r="V84" s="16"/>
      <c r="W84" s="14"/>
      <c r="X84" s="14"/>
      <c r="Y84" s="14"/>
      <c r="Z84" s="14"/>
      <c r="AA84" s="14"/>
      <c r="AB84" s="14"/>
      <c r="AC84" s="14"/>
      <c r="AD84" s="14"/>
      <c r="AE84" s="17"/>
      <c r="AF84" s="17"/>
      <c r="AG84" s="14"/>
      <c r="AH84" s="14"/>
      <c r="AI84" s="14"/>
      <c r="AJ84" s="14"/>
      <c r="AK84" s="14"/>
      <c r="AL84" s="14"/>
      <c r="AM84" s="14"/>
      <c r="AN84" s="14"/>
      <c r="AO84" s="63"/>
      <c r="AP84" s="63"/>
    </row>
    <row r="85" spans="1:42" x14ac:dyDescent="0.2">
      <c r="A85" s="9" t="s">
        <v>370</v>
      </c>
      <c r="B85" s="13" t="s">
        <v>357</v>
      </c>
      <c r="C85" s="14">
        <v>17</v>
      </c>
      <c r="D85" s="14">
        <v>-1</v>
      </c>
      <c r="E85" s="14">
        <v>15</v>
      </c>
      <c r="F85" s="14">
        <v>28</v>
      </c>
      <c r="G85" s="14">
        <v>7</v>
      </c>
      <c r="H85" s="14">
        <v>16</v>
      </c>
      <c r="I85" s="15">
        <v>42</v>
      </c>
      <c r="J85" s="15">
        <v>77</v>
      </c>
      <c r="K85" s="61"/>
      <c r="L85" s="61"/>
      <c r="M85" s="15">
        <v>34</v>
      </c>
      <c r="N85" s="14">
        <v>50</v>
      </c>
      <c r="O85" s="14">
        <v>24</v>
      </c>
      <c r="P85" s="14">
        <v>17</v>
      </c>
      <c r="Q85" s="14">
        <v>39</v>
      </c>
      <c r="R85" s="14">
        <v>25</v>
      </c>
      <c r="S85" s="14">
        <v>23</v>
      </c>
      <c r="T85" s="14">
        <v>32</v>
      </c>
      <c r="U85" s="16"/>
      <c r="V85" s="16"/>
      <c r="W85" s="14">
        <v>82</v>
      </c>
      <c r="X85" s="14">
        <v>59</v>
      </c>
      <c r="Y85" s="14">
        <v>54</v>
      </c>
      <c r="Z85" s="14">
        <v>34</v>
      </c>
      <c r="AA85" s="14">
        <v>67</v>
      </c>
      <c r="AB85" s="14">
        <v>57</v>
      </c>
      <c r="AC85" s="14">
        <v>86</v>
      </c>
      <c r="AD85" s="14">
        <v>65</v>
      </c>
      <c r="AE85" s="17"/>
      <c r="AF85" s="17"/>
      <c r="AG85" s="14">
        <v>63</v>
      </c>
      <c r="AH85" s="14">
        <v>34</v>
      </c>
      <c r="AI85" s="14">
        <v>70</v>
      </c>
      <c r="AJ85" s="14">
        <v>54</v>
      </c>
      <c r="AK85" s="14">
        <v>25</v>
      </c>
      <c r="AL85" s="14">
        <v>30</v>
      </c>
      <c r="AM85" s="14">
        <v>71</v>
      </c>
      <c r="AN85" s="14">
        <v>30</v>
      </c>
      <c r="AO85" s="63"/>
      <c r="AP85" s="63"/>
    </row>
    <row r="86" spans="1:42" x14ac:dyDescent="0.2">
      <c r="A86" s="9" t="s">
        <v>370</v>
      </c>
      <c r="B86" s="13" t="s">
        <v>358</v>
      </c>
      <c r="C86" s="14">
        <v>12</v>
      </c>
      <c r="D86" s="14">
        <v>3</v>
      </c>
      <c r="E86" s="14">
        <v>10</v>
      </c>
      <c r="F86" s="14">
        <v>9</v>
      </c>
      <c r="G86" s="14">
        <v>9</v>
      </c>
      <c r="H86" s="14">
        <v>12</v>
      </c>
      <c r="I86" s="15">
        <v>37</v>
      </c>
      <c r="J86" s="15">
        <v>46</v>
      </c>
      <c r="K86" s="61"/>
      <c r="L86" s="61"/>
      <c r="M86" s="15">
        <v>24</v>
      </c>
      <c r="N86" s="14">
        <v>48</v>
      </c>
      <c r="O86" s="14">
        <v>8</v>
      </c>
      <c r="P86" s="14">
        <v>14</v>
      </c>
      <c r="Q86" s="14">
        <v>42</v>
      </c>
      <c r="R86" s="14">
        <v>29</v>
      </c>
      <c r="S86" s="14">
        <v>27</v>
      </c>
      <c r="T86" s="14">
        <v>18</v>
      </c>
      <c r="U86" s="16"/>
      <c r="V86" s="16"/>
      <c r="W86" s="14">
        <v>128</v>
      </c>
      <c r="X86" s="14">
        <v>110</v>
      </c>
      <c r="Y86" s="14">
        <v>133</v>
      </c>
      <c r="Z86" s="14">
        <v>92</v>
      </c>
      <c r="AA86" s="14">
        <v>177</v>
      </c>
      <c r="AB86" s="14">
        <v>118</v>
      </c>
      <c r="AC86" s="14">
        <v>149</v>
      </c>
      <c r="AD86" s="14">
        <v>121</v>
      </c>
      <c r="AE86" s="17"/>
      <c r="AF86" s="17"/>
      <c r="AG86" s="14">
        <v>188</v>
      </c>
      <c r="AH86" s="14">
        <v>112</v>
      </c>
      <c r="AI86" s="14">
        <v>157</v>
      </c>
      <c r="AJ86" s="14">
        <v>115</v>
      </c>
      <c r="AK86" s="14">
        <v>150</v>
      </c>
      <c r="AL86" s="14">
        <v>136</v>
      </c>
      <c r="AM86" s="14">
        <v>177</v>
      </c>
      <c r="AN86" s="14">
        <v>90</v>
      </c>
      <c r="AO86" s="63"/>
      <c r="AP86" s="63"/>
    </row>
    <row r="87" spans="1:42" x14ac:dyDescent="0.2">
      <c r="A87" s="9" t="s">
        <v>370</v>
      </c>
      <c r="B87" s="13" t="s">
        <v>359</v>
      </c>
      <c r="C87" s="14">
        <v>29</v>
      </c>
      <c r="D87" s="14">
        <v>36</v>
      </c>
      <c r="E87" s="14">
        <v>27</v>
      </c>
      <c r="F87" s="14">
        <v>27</v>
      </c>
      <c r="G87" s="14">
        <v>14</v>
      </c>
      <c r="H87" s="14">
        <v>27</v>
      </c>
      <c r="I87" s="15">
        <v>85</v>
      </c>
      <c r="J87" s="15">
        <v>103</v>
      </c>
      <c r="K87" s="61"/>
      <c r="L87" s="61"/>
      <c r="M87" s="15">
        <v>47</v>
      </c>
      <c r="N87" s="14">
        <v>50</v>
      </c>
      <c r="O87" s="14">
        <v>31</v>
      </c>
      <c r="P87" s="14">
        <v>25</v>
      </c>
      <c r="Q87" s="14">
        <v>54</v>
      </c>
      <c r="R87" s="14">
        <v>38</v>
      </c>
      <c r="S87" s="14">
        <v>47</v>
      </c>
      <c r="T87" s="14">
        <v>30</v>
      </c>
      <c r="U87" s="16"/>
      <c r="V87" s="16"/>
      <c r="W87" s="14">
        <v>153</v>
      </c>
      <c r="X87" s="14">
        <v>120</v>
      </c>
      <c r="Y87" s="14">
        <v>141</v>
      </c>
      <c r="Z87" s="14">
        <v>131</v>
      </c>
      <c r="AA87" s="14">
        <v>214</v>
      </c>
      <c r="AB87" s="14">
        <v>137</v>
      </c>
      <c r="AC87" s="14">
        <v>206</v>
      </c>
      <c r="AD87" s="14">
        <v>126</v>
      </c>
      <c r="AE87" s="17"/>
      <c r="AF87" s="17"/>
      <c r="AG87" s="14">
        <v>148</v>
      </c>
      <c r="AH87" s="14">
        <v>90</v>
      </c>
      <c r="AI87" s="14">
        <v>134</v>
      </c>
      <c r="AJ87" s="14">
        <v>91</v>
      </c>
      <c r="AK87" s="14">
        <v>119</v>
      </c>
      <c r="AL87" s="14">
        <v>117</v>
      </c>
      <c r="AM87" s="14">
        <v>203</v>
      </c>
      <c r="AN87" s="14">
        <v>72</v>
      </c>
      <c r="AO87" s="63"/>
      <c r="AP87" s="63"/>
    </row>
    <row r="88" spans="1:42" x14ac:dyDescent="0.2">
      <c r="A88" s="9" t="s">
        <v>370</v>
      </c>
      <c r="B88" s="13" t="s">
        <v>360</v>
      </c>
      <c r="C88" s="14">
        <v>62</v>
      </c>
      <c r="D88" s="14">
        <v>34</v>
      </c>
      <c r="E88" s="14">
        <v>27</v>
      </c>
      <c r="F88" s="14">
        <v>64</v>
      </c>
      <c r="G88" s="14">
        <v>17</v>
      </c>
      <c r="H88" s="14">
        <v>44</v>
      </c>
      <c r="I88" s="15">
        <v>106</v>
      </c>
      <c r="J88" s="15">
        <v>106</v>
      </c>
      <c r="K88" s="61"/>
      <c r="L88" s="61"/>
      <c r="M88" s="15">
        <v>98</v>
      </c>
      <c r="N88" s="14">
        <v>152</v>
      </c>
      <c r="O88" s="14">
        <v>45</v>
      </c>
      <c r="P88" s="14">
        <v>52</v>
      </c>
      <c r="Q88" s="14">
        <v>127</v>
      </c>
      <c r="R88" s="14">
        <v>77</v>
      </c>
      <c r="S88" s="14">
        <v>129</v>
      </c>
      <c r="T88" s="14">
        <v>82</v>
      </c>
      <c r="U88" s="16"/>
      <c r="V88" s="16"/>
      <c r="W88" s="14">
        <v>275</v>
      </c>
      <c r="X88" s="14">
        <v>290</v>
      </c>
      <c r="Y88" s="14">
        <v>271</v>
      </c>
      <c r="Z88" s="14">
        <v>277</v>
      </c>
      <c r="AA88" s="14">
        <v>334</v>
      </c>
      <c r="AB88" s="14">
        <v>268</v>
      </c>
      <c r="AC88" s="14">
        <v>374</v>
      </c>
      <c r="AD88" s="14">
        <v>302</v>
      </c>
      <c r="AE88" s="17"/>
      <c r="AF88" s="17"/>
      <c r="AG88" s="14">
        <v>183</v>
      </c>
      <c r="AH88" s="14">
        <v>102</v>
      </c>
      <c r="AI88" s="14">
        <v>150</v>
      </c>
      <c r="AJ88" s="14">
        <v>155</v>
      </c>
      <c r="AK88" s="14">
        <v>174</v>
      </c>
      <c r="AL88" s="14">
        <v>163</v>
      </c>
      <c r="AM88" s="14">
        <v>187</v>
      </c>
      <c r="AN88" s="14">
        <v>102</v>
      </c>
      <c r="AO88" s="63"/>
      <c r="AP88" s="63"/>
    </row>
    <row r="89" spans="1:42" x14ac:dyDescent="0.2">
      <c r="A89" s="9" t="s">
        <v>370</v>
      </c>
      <c r="B89" s="13" t="s">
        <v>361</v>
      </c>
      <c r="C89" s="14">
        <v>25</v>
      </c>
      <c r="D89" s="14">
        <v>34</v>
      </c>
      <c r="E89" s="14">
        <v>22</v>
      </c>
      <c r="F89" s="14">
        <v>43</v>
      </c>
      <c r="G89" s="14">
        <v>43</v>
      </c>
      <c r="H89" s="14">
        <v>29</v>
      </c>
      <c r="I89" s="15">
        <v>79</v>
      </c>
      <c r="J89" s="15">
        <v>69</v>
      </c>
      <c r="K89" s="61"/>
      <c r="L89" s="61"/>
      <c r="M89" s="15">
        <v>48</v>
      </c>
      <c r="N89" s="14">
        <v>117</v>
      </c>
      <c r="O89" s="14">
        <v>7</v>
      </c>
      <c r="P89" s="14">
        <v>26</v>
      </c>
      <c r="Q89" s="14">
        <v>92</v>
      </c>
      <c r="R89" s="14">
        <v>33</v>
      </c>
      <c r="S89" s="14">
        <v>68</v>
      </c>
      <c r="T89" s="14">
        <v>44</v>
      </c>
      <c r="U89" s="16"/>
      <c r="V89" s="16"/>
      <c r="W89" s="14">
        <v>151</v>
      </c>
      <c r="X89" s="14">
        <v>125</v>
      </c>
      <c r="Y89" s="14">
        <v>100</v>
      </c>
      <c r="Z89" s="14">
        <v>97</v>
      </c>
      <c r="AA89" s="14">
        <v>216</v>
      </c>
      <c r="AB89" s="14">
        <v>85</v>
      </c>
      <c r="AC89" s="14">
        <v>208</v>
      </c>
      <c r="AD89" s="14">
        <v>135</v>
      </c>
      <c r="AE89" s="17"/>
      <c r="AF89" s="17"/>
      <c r="AG89" s="14">
        <v>73</v>
      </c>
      <c r="AH89" s="14">
        <v>57</v>
      </c>
      <c r="AI89" s="14">
        <v>106</v>
      </c>
      <c r="AJ89" s="14">
        <v>86</v>
      </c>
      <c r="AK89" s="14">
        <v>96</v>
      </c>
      <c r="AL89" s="14">
        <v>90</v>
      </c>
      <c r="AM89" s="14">
        <v>131</v>
      </c>
      <c r="AN89" s="14">
        <v>47</v>
      </c>
      <c r="AO89" s="63"/>
      <c r="AP89" s="63"/>
    </row>
    <row r="90" spans="1:42" x14ac:dyDescent="0.2">
      <c r="A90" s="9" t="s">
        <v>370</v>
      </c>
      <c r="B90" s="13" t="s">
        <v>362</v>
      </c>
      <c r="C90" s="14">
        <v>11</v>
      </c>
      <c r="D90" s="14">
        <v>7</v>
      </c>
      <c r="E90" s="14">
        <v>7</v>
      </c>
      <c r="F90" s="14">
        <v>11</v>
      </c>
      <c r="G90" s="14">
        <v>13</v>
      </c>
      <c r="H90" s="14">
        <v>21</v>
      </c>
      <c r="I90" s="15">
        <v>43</v>
      </c>
      <c r="J90" s="15">
        <v>38</v>
      </c>
      <c r="K90" s="61"/>
      <c r="L90" s="61"/>
      <c r="M90" s="15">
        <v>36</v>
      </c>
      <c r="N90" s="14">
        <v>101</v>
      </c>
      <c r="O90" s="14">
        <v>7</v>
      </c>
      <c r="P90" s="14">
        <v>24</v>
      </c>
      <c r="Q90" s="14">
        <v>85</v>
      </c>
      <c r="R90" s="14">
        <v>35</v>
      </c>
      <c r="S90" s="14">
        <v>54</v>
      </c>
      <c r="T90" s="14">
        <v>51</v>
      </c>
      <c r="U90" s="16"/>
      <c r="V90" s="16"/>
      <c r="W90" s="14">
        <v>182</v>
      </c>
      <c r="X90" s="14">
        <v>173</v>
      </c>
      <c r="Y90" s="14">
        <v>166</v>
      </c>
      <c r="Z90" s="14">
        <v>173</v>
      </c>
      <c r="AA90" s="14">
        <v>266</v>
      </c>
      <c r="AB90" s="14">
        <v>177</v>
      </c>
      <c r="AC90" s="14">
        <v>266</v>
      </c>
      <c r="AD90" s="14">
        <v>185</v>
      </c>
      <c r="AE90" s="17"/>
      <c r="AF90" s="17"/>
      <c r="AG90" s="14">
        <v>71</v>
      </c>
      <c r="AH90" s="14">
        <v>48</v>
      </c>
      <c r="AI90" s="14">
        <v>94</v>
      </c>
      <c r="AJ90" s="14">
        <v>68</v>
      </c>
      <c r="AK90" s="14">
        <v>113</v>
      </c>
      <c r="AL90" s="14">
        <v>75</v>
      </c>
      <c r="AM90" s="14">
        <v>108</v>
      </c>
      <c r="AN90" s="14">
        <v>56</v>
      </c>
      <c r="AO90" s="63"/>
      <c r="AP90" s="63"/>
    </row>
    <row r="91" spans="1:42" x14ac:dyDescent="0.2">
      <c r="A91" s="9" t="s">
        <v>370</v>
      </c>
      <c r="B91" s="13" t="s">
        <v>363</v>
      </c>
      <c r="C91" s="14">
        <v>11</v>
      </c>
      <c r="D91" s="14">
        <v>16</v>
      </c>
      <c r="E91" s="14">
        <v>10</v>
      </c>
      <c r="F91" s="14">
        <v>21</v>
      </c>
      <c r="G91" s="14">
        <v>-3</v>
      </c>
      <c r="H91" s="14">
        <v>25</v>
      </c>
      <c r="I91" s="15">
        <v>43</v>
      </c>
      <c r="J91" s="15">
        <v>38</v>
      </c>
      <c r="K91" s="61"/>
      <c r="L91" s="61"/>
      <c r="M91" s="15">
        <v>70</v>
      </c>
      <c r="N91" s="14">
        <v>140</v>
      </c>
      <c r="O91" s="14">
        <v>40</v>
      </c>
      <c r="P91" s="14">
        <v>66</v>
      </c>
      <c r="Q91" s="14">
        <v>139</v>
      </c>
      <c r="R91" s="14">
        <v>95</v>
      </c>
      <c r="S91" s="14">
        <v>95</v>
      </c>
      <c r="T91" s="14">
        <v>90</v>
      </c>
      <c r="U91" s="16"/>
      <c r="V91" s="16"/>
      <c r="W91" s="14">
        <v>189</v>
      </c>
      <c r="X91" s="14">
        <v>201</v>
      </c>
      <c r="Y91" s="14">
        <v>191</v>
      </c>
      <c r="Z91" s="14">
        <v>159</v>
      </c>
      <c r="AA91" s="14">
        <v>300</v>
      </c>
      <c r="AB91" s="14">
        <v>170</v>
      </c>
      <c r="AC91" s="14">
        <v>300</v>
      </c>
      <c r="AD91" s="14">
        <v>214</v>
      </c>
      <c r="AE91" s="17"/>
      <c r="AF91" s="17"/>
      <c r="AG91" s="14">
        <v>61</v>
      </c>
      <c r="AH91" s="14">
        <v>48</v>
      </c>
      <c r="AI91" s="14">
        <v>74</v>
      </c>
      <c r="AJ91" s="14">
        <v>73</v>
      </c>
      <c r="AK91" s="14">
        <v>81</v>
      </c>
      <c r="AL91" s="14">
        <v>78</v>
      </c>
      <c r="AM91" s="14">
        <v>181</v>
      </c>
      <c r="AN91" s="14">
        <v>54</v>
      </c>
      <c r="AO91" s="63"/>
      <c r="AP91" s="63"/>
    </row>
    <row r="92" spans="1:42" x14ac:dyDescent="0.2">
      <c r="A92" s="9" t="s">
        <v>370</v>
      </c>
      <c r="B92" s="13" t="s">
        <v>364</v>
      </c>
      <c r="C92" s="14">
        <v>16</v>
      </c>
      <c r="D92" s="14">
        <v>22</v>
      </c>
      <c r="E92" s="14">
        <v>12</v>
      </c>
      <c r="F92" s="14">
        <v>28</v>
      </c>
      <c r="G92" s="14">
        <v>25</v>
      </c>
      <c r="H92" s="14">
        <v>28</v>
      </c>
      <c r="I92" s="15">
        <v>50</v>
      </c>
      <c r="J92" s="15">
        <v>59</v>
      </c>
      <c r="K92" s="61"/>
      <c r="L92" s="61"/>
      <c r="M92" s="15">
        <v>111</v>
      </c>
      <c r="N92" s="14">
        <v>180</v>
      </c>
      <c r="O92" s="14">
        <v>57</v>
      </c>
      <c r="P92" s="14">
        <v>73</v>
      </c>
      <c r="Q92" s="14">
        <v>187</v>
      </c>
      <c r="R92" s="14">
        <v>115</v>
      </c>
      <c r="S92" s="14">
        <v>105</v>
      </c>
      <c r="T92" s="14">
        <v>105</v>
      </c>
      <c r="U92" s="16"/>
      <c r="V92" s="16"/>
      <c r="W92" s="14">
        <v>208</v>
      </c>
      <c r="X92" s="14">
        <v>215</v>
      </c>
      <c r="Y92" s="14">
        <v>170</v>
      </c>
      <c r="Z92" s="14">
        <v>204</v>
      </c>
      <c r="AA92" s="14">
        <v>276</v>
      </c>
      <c r="AB92" s="14">
        <v>156</v>
      </c>
      <c r="AC92" s="14">
        <v>276</v>
      </c>
      <c r="AD92" s="14">
        <v>198</v>
      </c>
      <c r="AE92" s="17"/>
      <c r="AF92" s="17"/>
      <c r="AG92" s="14">
        <v>21</v>
      </c>
      <c r="AH92" s="14">
        <v>28</v>
      </c>
      <c r="AI92" s="14">
        <v>48</v>
      </c>
      <c r="AJ92" s="14">
        <v>34</v>
      </c>
      <c r="AK92" s="14">
        <v>42</v>
      </c>
      <c r="AL92" s="14">
        <v>14</v>
      </c>
      <c r="AM92" s="14">
        <v>80</v>
      </c>
      <c r="AN92" s="14">
        <v>17</v>
      </c>
      <c r="AO92" s="63"/>
      <c r="AP92" s="63"/>
    </row>
    <row r="93" spans="1:42" x14ac:dyDescent="0.2">
      <c r="A93" s="9" t="s">
        <v>370</v>
      </c>
      <c r="B93" s="13" t="s">
        <v>365</v>
      </c>
      <c r="C93" s="14">
        <v>15</v>
      </c>
      <c r="D93" s="14">
        <v>29</v>
      </c>
      <c r="E93" s="14">
        <v>8</v>
      </c>
      <c r="F93" s="14">
        <v>43</v>
      </c>
      <c r="G93" s="14">
        <v>1</v>
      </c>
      <c r="H93" s="14">
        <v>30</v>
      </c>
      <c r="I93" s="15">
        <v>49</v>
      </c>
      <c r="J93" s="15">
        <v>51</v>
      </c>
      <c r="K93" s="61"/>
      <c r="L93" s="61"/>
      <c r="M93" s="15">
        <v>52</v>
      </c>
      <c r="N93" s="14">
        <v>103</v>
      </c>
      <c r="O93" s="14">
        <v>19</v>
      </c>
      <c r="P93" s="14">
        <v>39</v>
      </c>
      <c r="Q93" s="14">
        <v>119</v>
      </c>
      <c r="R93" s="14">
        <v>58</v>
      </c>
      <c r="S93" s="14">
        <v>59</v>
      </c>
      <c r="T93" s="14">
        <v>56</v>
      </c>
      <c r="U93" s="16"/>
      <c r="V93" s="16"/>
      <c r="W93" s="14">
        <v>193</v>
      </c>
      <c r="X93" s="14">
        <v>136</v>
      </c>
      <c r="Y93" s="14">
        <v>137</v>
      </c>
      <c r="Z93" s="14">
        <v>155</v>
      </c>
      <c r="AA93" s="14">
        <v>251</v>
      </c>
      <c r="AB93" s="14">
        <v>147</v>
      </c>
      <c r="AC93" s="14">
        <v>232</v>
      </c>
      <c r="AD93" s="14">
        <v>145</v>
      </c>
      <c r="AE93" s="17"/>
      <c r="AF93" s="17"/>
      <c r="AG93" s="14">
        <v>36</v>
      </c>
      <c r="AH93" s="14">
        <v>18</v>
      </c>
      <c r="AI93" s="14">
        <v>39</v>
      </c>
      <c r="AJ93" s="14">
        <v>26</v>
      </c>
      <c r="AK93" s="14">
        <v>33</v>
      </c>
      <c r="AL93" s="14">
        <v>15</v>
      </c>
      <c r="AM93" s="14">
        <v>39</v>
      </c>
      <c r="AN93" s="14">
        <v>13</v>
      </c>
      <c r="AO93" s="63"/>
      <c r="AP93" s="63"/>
    </row>
    <row r="94" spans="1:42" x14ac:dyDescent="0.2">
      <c r="A94" s="9" t="s">
        <v>370</v>
      </c>
      <c r="B94" s="13" t="s">
        <v>366</v>
      </c>
      <c r="C94" s="14">
        <v>28</v>
      </c>
      <c r="D94" s="14">
        <v>28</v>
      </c>
      <c r="E94" s="14">
        <v>46</v>
      </c>
      <c r="F94" s="14">
        <v>67</v>
      </c>
      <c r="G94" s="14">
        <v>44</v>
      </c>
      <c r="H94" s="14">
        <v>49</v>
      </c>
      <c r="I94" s="15">
        <v>43</v>
      </c>
      <c r="J94" s="15">
        <v>81</v>
      </c>
      <c r="K94" s="61"/>
      <c r="L94" s="61"/>
      <c r="M94" s="15">
        <v>42</v>
      </c>
      <c r="N94" s="14">
        <v>80</v>
      </c>
      <c r="O94" s="14">
        <v>5</v>
      </c>
      <c r="P94" s="14">
        <v>34</v>
      </c>
      <c r="Q94" s="14">
        <v>79</v>
      </c>
      <c r="R94" s="14">
        <v>46</v>
      </c>
      <c r="S94" s="14">
        <v>41</v>
      </c>
      <c r="T94" s="14">
        <v>44</v>
      </c>
      <c r="U94" s="16"/>
      <c r="V94" s="16"/>
      <c r="W94" s="14">
        <v>92</v>
      </c>
      <c r="X94" s="14">
        <v>66</v>
      </c>
      <c r="Y94" s="14">
        <v>39</v>
      </c>
      <c r="Z94" s="14">
        <v>77</v>
      </c>
      <c r="AA94" s="14">
        <v>98</v>
      </c>
      <c r="AB94" s="14">
        <v>51</v>
      </c>
      <c r="AC94" s="14">
        <v>68</v>
      </c>
      <c r="AD94" s="14">
        <v>53</v>
      </c>
      <c r="AE94" s="17"/>
      <c r="AF94" s="17"/>
      <c r="AG94" s="14">
        <v>37</v>
      </c>
      <c r="AH94" s="14">
        <v>28</v>
      </c>
      <c r="AI94" s="14">
        <v>55</v>
      </c>
      <c r="AJ94" s="14">
        <v>23</v>
      </c>
      <c r="AK94" s="14">
        <v>48</v>
      </c>
      <c r="AL94" s="14">
        <v>17</v>
      </c>
      <c r="AM94" s="14">
        <v>47</v>
      </c>
      <c r="AN94" s="14">
        <v>16</v>
      </c>
      <c r="AO94" s="63"/>
      <c r="AP94" s="63"/>
    </row>
    <row r="95" spans="1:42" x14ac:dyDescent="0.2">
      <c r="A95" s="9" t="s">
        <v>370</v>
      </c>
      <c r="B95" s="13" t="s">
        <v>367</v>
      </c>
      <c r="C95" s="14">
        <v>26</v>
      </c>
      <c r="D95" s="14">
        <v>23</v>
      </c>
      <c r="E95" s="14">
        <v>33</v>
      </c>
      <c r="F95" s="14">
        <v>54</v>
      </c>
      <c r="G95" s="14">
        <v>52</v>
      </c>
      <c r="H95" s="14">
        <v>40</v>
      </c>
      <c r="I95" s="15">
        <v>54</v>
      </c>
      <c r="J95" s="15">
        <v>52</v>
      </c>
      <c r="K95" s="61"/>
      <c r="L95" s="61"/>
      <c r="M95" s="15">
        <v>32</v>
      </c>
      <c r="N95" s="14">
        <v>54</v>
      </c>
      <c r="O95" s="14">
        <v>4</v>
      </c>
      <c r="P95" s="14">
        <v>28</v>
      </c>
      <c r="Q95" s="14">
        <v>49</v>
      </c>
      <c r="R95" s="14">
        <v>32</v>
      </c>
      <c r="S95" s="14">
        <v>38</v>
      </c>
      <c r="T95" s="14">
        <v>40</v>
      </c>
      <c r="U95" s="16"/>
      <c r="V95" s="16"/>
      <c r="W95" s="14">
        <v>66</v>
      </c>
      <c r="X95" s="14">
        <v>52</v>
      </c>
      <c r="Y95" s="14">
        <v>16</v>
      </c>
      <c r="Z95" s="14">
        <v>48</v>
      </c>
      <c r="AA95" s="14">
        <v>94</v>
      </c>
      <c r="AB95" s="14">
        <v>43</v>
      </c>
      <c r="AC95" s="14">
        <v>42</v>
      </c>
      <c r="AD95" s="14">
        <v>32</v>
      </c>
      <c r="AE95" s="17"/>
      <c r="AF95" s="17"/>
      <c r="AG95" s="14">
        <v>47</v>
      </c>
      <c r="AH95" s="14">
        <v>36</v>
      </c>
      <c r="AI95" s="14">
        <v>59</v>
      </c>
      <c r="AJ95" s="14">
        <v>47</v>
      </c>
      <c r="AK95" s="14">
        <v>78</v>
      </c>
      <c r="AL95" s="14">
        <v>33</v>
      </c>
      <c r="AM95" s="14">
        <v>88</v>
      </c>
      <c r="AN95" s="14">
        <v>27</v>
      </c>
      <c r="AO95" s="63"/>
      <c r="AP95" s="63"/>
    </row>
    <row r="96" spans="1:42" x14ac:dyDescent="0.2">
      <c r="A96" s="9" t="s">
        <v>370</v>
      </c>
      <c r="B96" s="13" t="s">
        <v>368</v>
      </c>
      <c r="C96" s="14">
        <v>17</v>
      </c>
      <c r="D96" s="14">
        <v>23</v>
      </c>
      <c r="E96" s="14">
        <v>11</v>
      </c>
      <c r="F96" s="14">
        <v>32</v>
      </c>
      <c r="G96" s="14">
        <v>21</v>
      </c>
      <c r="H96" s="14">
        <v>30</v>
      </c>
      <c r="I96" s="15">
        <v>49</v>
      </c>
      <c r="J96" s="15">
        <v>31</v>
      </c>
      <c r="K96" s="61"/>
      <c r="L96" s="61"/>
      <c r="M96" s="15">
        <v>38</v>
      </c>
      <c r="N96" s="14">
        <v>73</v>
      </c>
      <c r="O96" s="14">
        <v>10</v>
      </c>
      <c r="P96" s="14">
        <v>34</v>
      </c>
      <c r="Q96" s="14">
        <v>64</v>
      </c>
      <c r="R96" s="14">
        <v>29</v>
      </c>
      <c r="S96" s="14">
        <v>42</v>
      </c>
      <c r="T96" s="14">
        <v>42</v>
      </c>
      <c r="U96" s="16"/>
      <c r="V96" s="16"/>
      <c r="W96" s="14">
        <v>64</v>
      </c>
      <c r="X96" s="14">
        <v>61</v>
      </c>
      <c r="Y96" s="14">
        <v>26</v>
      </c>
      <c r="Z96" s="14">
        <v>31</v>
      </c>
      <c r="AA96" s="14">
        <v>87</v>
      </c>
      <c r="AB96" s="14">
        <v>50</v>
      </c>
      <c r="AC96" s="14">
        <v>56</v>
      </c>
      <c r="AD96" s="14">
        <v>37</v>
      </c>
      <c r="AE96" s="17"/>
      <c r="AF96" s="17"/>
      <c r="AG96" s="14">
        <v>45</v>
      </c>
      <c r="AH96" s="14">
        <v>25</v>
      </c>
      <c r="AI96" s="14">
        <v>86</v>
      </c>
      <c r="AJ96" s="14">
        <v>38</v>
      </c>
      <c r="AK96" s="14">
        <v>58</v>
      </c>
      <c r="AL96" s="14">
        <v>24</v>
      </c>
      <c r="AM96" s="14">
        <v>76</v>
      </c>
      <c r="AN96" s="14">
        <v>24</v>
      </c>
      <c r="AO96" s="63"/>
      <c r="AP96" s="63"/>
    </row>
    <row r="97" spans="1:42" x14ac:dyDescent="0.2">
      <c r="A97" s="12" t="s">
        <v>356</v>
      </c>
      <c r="B97" s="13"/>
      <c r="C97" s="14"/>
      <c r="D97" s="14"/>
      <c r="E97" s="14"/>
      <c r="F97" s="14"/>
      <c r="G97" s="14"/>
      <c r="H97" s="14"/>
      <c r="I97" s="15"/>
      <c r="J97" s="15"/>
      <c r="K97" s="61"/>
      <c r="L97" s="61"/>
      <c r="M97" s="15"/>
      <c r="N97" s="14"/>
      <c r="O97" s="14"/>
      <c r="P97" s="14"/>
      <c r="Q97" s="14"/>
      <c r="R97" s="14"/>
      <c r="S97" s="14"/>
      <c r="T97" s="14"/>
      <c r="U97" s="16"/>
      <c r="V97" s="16"/>
      <c r="W97" s="14"/>
      <c r="X97" s="14"/>
      <c r="Y97" s="14"/>
      <c r="Z97" s="14"/>
      <c r="AA97" s="14"/>
      <c r="AB97" s="14"/>
      <c r="AC97" s="14"/>
      <c r="AD97" s="14"/>
      <c r="AE97" s="17"/>
      <c r="AF97" s="17"/>
      <c r="AG97" s="14"/>
      <c r="AH97" s="14"/>
      <c r="AI97" s="14"/>
      <c r="AJ97" s="14"/>
      <c r="AK97" s="14"/>
      <c r="AL97" s="14"/>
      <c r="AM97" s="14"/>
      <c r="AN97" s="14"/>
      <c r="AO97" s="63"/>
      <c r="AP97" s="63"/>
    </row>
    <row r="98" spans="1:42" x14ac:dyDescent="0.2">
      <c r="A98" s="9" t="s">
        <v>371</v>
      </c>
      <c r="B98" s="13" t="s">
        <v>357</v>
      </c>
      <c r="C98" s="14">
        <v>155</v>
      </c>
      <c r="D98" s="14">
        <v>165</v>
      </c>
      <c r="E98" s="14">
        <v>180</v>
      </c>
      <c r="F98" s="14">
        <v>239</v>
      </c>
      <c r="G98" s="14">
        <v>170</v>
      </c>
      <c r="H98" s="14">
        <v>114</v>
      </c>
      <c r="I98" s="15">
        <v>201</v>
      </c>
      <c r="J98" s="15">
        <v>250</v>
      </c>
      <c r="K98" s="61"/>
      <c r="L98" s="61"/>
      <c r="M98" s="15">
        <v>38</v>
      </c>
      <c r="N98" s="14">
        <v>65</v>
      </c>
      <c r="O98" s="14">
        <v>12</v>
      </c>
      <c r="P98" s="14">
        <v>18</v>
      </c>
      <c r="Q98" s="14">
        <v>46</v>
      </c>
      <c r="R98" s="14">
        <v>40</v>
      </c>
      <c r="S98" s="14">
        <v>65</v>
      </c>
      <c r="T98" s="14">
        <v>18</v>
      </c>
      <c r="U98" s="16"/>
      <c r="V98" s="16"/>
      <c r="W98" s="14">
        <v>69</v>
      </c>
      <c r="X98" s="14">
        <v>43</v>
      </c>
      <c r="Y98" s="14">
        <v>21</v>
      </c>
      <c r="Z98" s="14">
        <v>42</v>
      </c>
      <c r="AA98" s="14">
        <v>56</v>
      </c>
      <c r="AB98" s="14">
        <v>21</v>
      </c>
      <c r="AC98" s="14">
        <v>62</v>
      </c>
      <c r="AD98" s="14">
        <v>26</v>
      </c>
      <c r="AE98" s="17"/>
      <c r="AF98" s="17"/>
      <c r="AG98" s="14">
        <v>23</v>
      </c>
      <c r="AH98" s="14">
        <v>40</v>
      </c>
      <c r="AI98" s="14">
        <v>20</v>
      </c>
      <c r="AJ98" s="14">
        <v>28</v>
      </c>
      <c r="AK98" s="14">
        <v>18</v>
      </c>
      <c r="AL98" s="14">
        <v>-3</v>
      </c>
      <c r="AM98" s="14">
        <v>32</v>
      </c>
      <c r="AN98" s="14">
        <v>18</v>
      </c>
      <c r="AO98" s="63"/>
      <c r="AP98" s="63"/>
    </row>
    <row r="99" spans="1:42" x14ac:dyDescent="0.2">
      <c r="A99" s="9" t="s">
        <v>371</v>
      </c>
      <c r="B99" s="13" t="s">
        <v>358</v>
      </c>
      <c r="C99" s="14">
        <v>151</v>
      </c>
      <c r="D99" s="14">
        <v>109</v>
      </c>
      <c r="E99" s="14">
        <v>149</v>
      </c>
      <c r="F99" s="14">
        <v>181</v>
      </c>
      <c r="G99" s="14">
        <v>144</v>
      </c>
      <c r="H99" s="14">
        <v>136</v>
      </c>
      <c r="I99" s="15">
        <v>214</v>
      </c>
      <c r="J99" s="15">
        <v>198</v>
      </c>
      <c r="K99" s="61"/>
      <c r="L99" s="61"/>
      <c r="M99" s="15">
        <v>92</v>
      </c>
      <c r="N99" s="14">
        <v>182</v>
      </c>
      <c r="O99" s="14">
        <v>58</v>
      </c>
      <c r="P99" s="14">
        <v>110</v>
      </c>
      <c r="Q99" s="14">
        <v>109</v>
      </c>
      <c r="R99" s="14">
        <v>127</v>
      </c>
      <c r="S99" s="14">
        <v>122</v>
      </c>
      <c r="T99" s="14">
        <v>45</v>
      </c>
      <c r="U99" s="16"/>
      <c r="V99" s="16"/>
      <c r="W99" s="14">
        <v>163</v>
      </c>
      <c r="X99" s="14">
        <v>106</v>
      </c>
      <c r="Y99" s="14">
        <v>74</v>
      </c>
      <c r="Z99" s="14">
        <v>123</v>
      </c>
      <c r="AA99" s="14">
        <v>160</v>
      </c>
      <c r="AB99" s="14">
        <v>105</v>
      </c>
      <c r="AC99" s="14">
        <v>156</v>
      </c>
      <c r="AD99" s="14">
        <v>71</v>
      </c>
      <c r="AE99" s="17"/>
      <c r="AF99" s="17"/>
      <c r="AG99" s="14">
        <v>36</v>
      </c>
      <c r="AH99" s="14">
        <v>61</v>
      </c>
      <c r="AI99" s="14">
        <v>48</v>
      </c>
      <c r="AJ99" s="14">
        <v>65</v>
      </c>
      <c r="AK99" s="14">
        <v>76</v>
      </c>
      <c r="AL99" s="14">
        <v>33</v>
      </c>
      <c r="AM99" s="14">
        <v>113</v>
      </c>
      <c r="AN99" s="14">
        <v>47</v>
      </c>
      <c r="AO99" s="63"/>
      <c r="AP99" s="63"/>
    </row>
    <row r="100" spans="1:42" x14ac:dyDescent="0.2">
      <c r="A100" s="9" t="s">
        <v>371</v>
      </c>
      <c r="B100" s="13" t="s">
        <v>359</v>
      </c>
      <c r="C100" s="14">
        <v>185</v>
      </c>
      <c r="D100" s="14">
        <v>162</v>
      </c>
      <c r="E100" s="14">
        <v>234</v>
      </c>
      <c r="F100" s="14">
        <v>229</v>
      </c>
      <c r="G100" s="14">
        <v>165</v>
      </c>
      <c r="H100" s="14">
        <v>151</v>
      </c>
      <c r="I100" s="15">
        <v>234</v>
      </c>
      <c r="J100" s="15">
        <v>258</v>
      </c>
      <c r="K100" s="61"/>
      <c r="L100" s="61"/>
      <c r="M100" s="15">
        <v>57</v>
      </c>
      <c r="N100" s="14">
        <v>78</v>
      </c>
      <c r="O100" s="14">
        <v>28</v>
      </c>
      <c r="P100" s="14">
        <v>49</v>
      </c>
      <c r="Q100" s="14">
        <v>68</v>
      </c>
      <c r="R100" s="14">
        <v>94</v>
      </c>
      <c r="S100" s="14">
        <v>75</v>
      </c>
      <c r="T100" s="14">
        <v>52</v>
      </c>
      <c r="U100" s="16"/>
      <c r="V100" s="16"/>
      <c r="W100" s="14">
        <v>342</v>
      </c>
      <c r="X100" s="14">
        <v>314</v>
      </c>
      <c r="Y100" s="14">
        <v>251</v>
      </c>
      <c r="Z100" s="14">
        <v>380</v>
      </c>
      <c r="AA100" s="14">
        <v>313</v>
      </c>
      <c r="AB100" s="14">
        <v>298</v>
      </c>
      <c r="AC100" s="14">
        <v>348</v>
      </c>
      <c r="AD100" s="14">
        <v>218</v>
      </c>
      <c r="AE100" s="17"/>
      <c r="AF100" s="17"/>
      <c r="AG100" s="14">
        <v>85</v>
      </c>
      <c r="AH100" s="14">
        <v>118</v>
      </c>
      <c r="AI100" s="14">
        <v>121</v>
      </c>
      <c r="AJ100" s="14">
        <v>153</v>
      </c>
      <c r="AK100" s="14">
        <v>131</v>
      </c>
      <c r="AL100" s="14">
        <v>90</v>
      </c>
      <c r="AM100" s="14">
        <v>147</v>
      </c>
      <c r="AN100" s="14">
        <v>91</v>
      </c>
      <c r="AO100" s="63"/>
      <c r="AP100" s="63"/>
    </row>
    <row r="101" spans="1:42" x14ac:dyDescent="0.2">
      <c r="A101" s="9" t="s">
        <v>371</v>
      </c>
      <c r="B101" s="13" t="s">
        <v>360</v>
      </c>
      <c r="C101" s="14">
        <v>291</v>
      </c>
      <c r="D101" s="14">
        <v>298</v>
      </c>
      <c r="E101" s="14">
        <v>297</v>
      </c>
      <c r="F101" s="14">
        <v>375</v>
      </c>
      <c r="G101" s="14">
        <v>264</v>
      </c>
      <c r="H101" s="14">
        <v>228</v>
      </c>
      <c r="I101" s="15">
        <v>328</v>
      </c>
      <c r="J101" s="15">
        <v>321</v>
      </c>
      <c r="K101" s="61"/>
      <c r="L101" s="61"/>
      <c r="M101" s="15">
        <v>21</v>
      </c>
      <c r="N101" s="14">
        <v>46</v>
      </c>
      <c r="O101" s="14">
        <v>2</v>
      </c>
      <c r="P101" s="14">
        <v>29</v>
      </c>
      <c r="Q101" s="14">
        <v>28</v>
      </c>
      <c r="R101" s="14">
        <v>22</v>
      </c>
      <c r="S101" s="14">
        <v>42</v>
      </c>
      <c r="T101" s="14">
        <v>13</v>
      </c>
      <c r="U101" s="16"/>
      <c r="V101" s="16"/>
      <c r="W101" s="14">
        <v>265</v>
      </c>
      <c r="X101" s="14">
        <v>233</v>
      </c>
      <c r="Y101" s="14">
        <v>174</v>
      </c>
      <c r="Z101" s="14">
        <v>184</v>
      </c>
      <c r="AA101" s="14">
        <v>253</v>
      </c>
      <c r="AB101" s="14">
        <v>165</v>
      </c>
      <c r="AC101" s="14">
        <v>212</v>
      </c>
      <c r="AD101" s="14">
        <v>100</v>
      </c>
      <c r="AE101" s="17"/>
      <c r="AF101" s="17"/>
      <c r="AG101" s="14">
        <v>231</v>
      </c>
      <c r="AH101" s="14">
        <v>145</v>
      </c>
      <c r="AI101" s="14">
        <v>287</v>
      </c>
      <c r="AJ101" s="14">
        <v>258</v>
      </c>
      <c r="AK101" s="14">
        <v>331</v>
      </c>
      <c r="AL101" s="14">
        <v>176</v>
      </c>
      <c r="AM101" s="14">
        <v>335</v>
      </c>
      <c r="AN101" s="14">
        <v>173</v>
      </c>
      <c r="AO101" s="63"/>
      <c r="AP101" s="63"/>
    </row>
    <row r="102" spans="1:42" x14ac:dyDescent="0.2">
      <c r="A102" s="9" t="s">
        <v>371</v>
      </c>
      <c r="B102" s="13" t="s">
        <v>361</v>
      </c>
      <c r="C102" s="14">
        <v>260</v>
      </c>
      <c r="D102" s="14">
        <v>262</v>
      </c>
      <c r="E102" s="14">
        <v>320</v>
      </c>
      <c r="F102" s="14">
        <v>380</v>
      </c>
      <c r="G102" s="14">
        <v>229</v>
      </c>
      <c r="H102" s="14">
        <v>201</v>
      </c>
      <c r="I102" s="15">
        <v>332</v>
      </c>
      <c r="J102" s="15">
        <v>268</v>
      </c>
      <c r="K102" s="61"/>
      <c r="L102" s="61"/>
      <c r="M102" s="15">
        <v>20</v>
      </c>
      <c r="N102" s="14">
        <v>41</v>
      </c>
      <c r="O102" s="14">
        <v>-3</v>
      </c>
      <c r="P102" s="14">
        <v>24</v>
      </c>
      <c r="Q102" s="14">
        <v>19</v>
      </c>
      <c r="R102" s="14">
        <v>30</v>
      </c>
      <c r="S102" s="14">
        <v>38</v>
      </c>
      <c r="T102" s="14">
        <v>8</v>
      </c>
      <c r="U102" s="16"/>
      <c r="V102" s="16"/>
      <c r="W102" s="14">
        <v>218</v>
      </c>
      <c r="X102" s="14">
        <v>214</v>
      </c>
      <c r="Y102" s="14">
        <v>211</v>
      </c>
      <c r="Z102" s="14">
        <v>188</v>
      </c>
      <c r="AA102" s="14">
        <v>220</v>
      </c>
      <c r="AB102" s="14">
        <v>149</v>
      </c>
      <c r="AC102" s="14">
        <v>209</v>
      </c>
      <c r="AD102" s="14">
        <v>99</v>
      </c>
      <c r="AE102" s="17"/>
      <c r="AF102" s="17"/>
      <c r="AG102" s="14">
        <v>263</v>
      </c>
      <c r="AH102" s="14">
        <v>195</v>
      </c>
      <c r="AI102" s="14">
        <v>232</v>
      </c>
      <c r="AJ102" s="14">
        <v>246</v>
      </c>
      <c r="AK102" s="14">
        <v>322</v>
      </c>
      <c r="AL102" s="14">
        <v>158</v>
      </c>
      <c r="AM102" s="14">
        <v>302</v>
      </c>
      <c r="AN102" s="14">
        <v>174</v>
      </c>
      <c r="AO102" s="63"/>
      <c r="AP102" s="63"/>
    </row>
    <row r="103" spans="1:42" x14ac:dyDescent="0.2">
      <c r="A103" s="9" t="s">
        <v>371</v>
      </c>
      <c r="B103" s="13" t="s">
        <v>362</v>
      </c>
      <c r="C103" s="14">
        <v>160</v>
      </c>
      <c r="D103" s="14">
        <v>159</v>
      </c>
      <c r="E103" s="14">
        <v>219</v>
      </c>
      <c r="F103" s="14">
        <v>286</v>
      </c>
      <c r="G103" s="14">
        <v>130</v>
      </c>
      <c r="H103" s="14">
        <v>77</v>
      </c>
      <c r="I103" s="15">
        <v>153</v>
      </c>
      <c r="J103" s="15">
        <v>134</v>
      </c>
      <c r="K103" s="61"/>
      <c r="L103" s="61"/>
      <c r="M103" s="15">
        <v>20</v>
      </c>
      <c r="N103" s="14">
        <v>40</v>
      </c>
      <c r="O103" s="14">
        <v>-13</v>
      </c>
      <c r="P103" s="14">
        <v>19</v>
      </c>
      <c r="Q103" s="14">
        <v>15</v>
      </c>
      <c r="R103" s="14">
        <v>10</v>
      </c>
      <c r="S103" s="14">
        <v>41</v>
      </c>
      <c r="T103" s="14">
        <v>7</v>
      </c>
      <c r="U103" s="16"/>
      <c r="V103" s="16"/>
      <c r="W103" s="14">
        <v>167</v>
      </c>
      <c r="X103" s="14">
        <v>145</v>
      </c>
      <c r="Y103" s="14">
        <v>138</v>
      </c>
      <c r="Z103" s="14">
        <v>141</v>
      </c>
      <c r="AA103" s="14">
        <v>162</v>
      </c>
      <c r="AB103" s="14">
        <v>112</v>
      </c>
      <c r="AC103" s="14">
        <v>142</v>
      </c>
      <c r="AD103" s="14">
        <v>58</v>
      </c>
      <c r="AE103" s="17"/>
      <c r="AF103" s="17"/>
      <c r="AG103" s="14">
        <v>129</v>
      </c>
      <c r="AH103" s="14">
        <v>132</v>
      </c>
      <c r="AI103" s="14">
        <v>148</v>
      </c>
      <c r="AJ103" s="14">
        <v>154</v>
      </c>
      <c r="AK103" s="14">
        <v>221</v>
      </c>
      <c r="AL103" s="14">
        <v>99</v>
      </c>
      <c r="AM103" s="14">
        <v>198</v>
      </c>
      <c r="AN103" s="14">
        <v>82</v>
      </c>
      <c r="AO103" s="63"/>
      <c r="AP103" s="63"/>
    </row>
    <row r="104" spans="1:42" x14ac:dyDescent="0.2">
      <c r="A104" s="9" t="s">
        <v>371</v>
      </c>
      <c r="B104" s="13" t="s">
        <v>363</v>
      </c>
      <c r="C104" s="14">
        <v>59</v>
      </c>
      <c r="D104" s="14">
        <v>79</v>
      </c>
      <c r="E104" s="14">
        <v>164</v>
      </c>
      <c r="F104" s="14">
        <v>184</v>
      </c>
      <c r="G104" s="14">
        <v>69</v>
      </c>
      <c r="H104" s="14">
        <v>54</v>
      </c>
      <c r="I104" s="15">
        <v>80</v>
      </c>
      <c r="J104" s="15">
        <v>106</v>
      </c>
      <c r="K104" s="61"/>
      <c r="L104" s="61"/>
      <c r="M104" s="15">
        <v>56</v>
      </c>
      <c r="N104" s="14">
        <v>90</v>
      </c>
      <c r="O104" s="14">
        <v>13</v>
      </c>
      <c r="P104" s="14">
        <v>71</v>
      </c>
      <c r="Q104" s="14">
        <v>62</v>
      </c>
      <c r="R104" s="14">
        <v>67</v>
      </c>
      <c r="S104" s="14">
        <v>75</v>
      </c>
      <c r="T104" s="14">
        <v>35</v>
      </c>
      <c r="U104" s="16"/>
      <c r="V104" s="16"/>
      <c r="W104" s="14">
        <v>230</v>
      </c>
      <c r="X104" s="14">
        <v>153</v>
      </c>
      <c r="Y104" s="14">
        <v>165</v>
      </c>
      <c r="Z104" s="14">
        <v>164</v>
      </c>
      <c r="AA104" s="14">
        <v>190</v>
      </c>
      <c r="AB104" s="14">
        <v>154</v>
      </c>
      <c r="AC104" s="14">
        <v>122</v>
      </c>
      <c r="AD104" s="14">
        <v>97</v>
      </c>
      <c r="AE104" s="17"/>
      <c r="AF104" s="17"/>
      <c r="AG104" s="14">
        <v>76</v>
      </c>
      <c r="AH104" s="14">
        <v>99</v>
      </c>
      <c r="AI104" s="14">
        <v>90</v>
      </c>
      <c r="AJ104" s="14">
        <v>101</v>
      </c>
      <c r="AK104" s="14">
        <v>126</v>
      </c>
      <c r="AL104" s="14">
        <v>57</v>
      </c>
      <c r="AM104" s="14">
        <v>143</v>
      </c>
      <c r="AN104" s="14">
        <v>57</v>
      </c>
      <c r="AO104" s="63"/>
      <c r="AP104" s="63"/>
    </row>
    <row r="105" spans="1:42" x14ac:dyDescent="0.2">
      <c r="A105" s="9" t="s">
        <v>371</v>
      </c>
      <c r="B105" s="13" t="s">
        <v>364</v>
      </c>
      <c r="C105" s="14">
        <v>43</v>
      </c>
      <c r="D105" s="14">
        <v>63</v>
      </c>
      <c r="E105" s="14">
        <v>113</v>
      </c>
      <c r="F105" s="14">
        <v>65</v>
      </c>
      <c r="G105" s="14">
        <v>55</v>
      </c>
      <c r="H105" s="14">
        <v>33</v>
      </c>
      <c r="I105" s="15">
        <v>44</v>
      </c>
      <c r="J105" s="15">
        <v>72</v>
      </c>
      <c r="K105" s="61"/>
      <c r="L105" s="61"/>
      <c r="M105" s="15">
        <v>181</v>
      </c>
      <c r="N105" s="14">
        <v>234</v>
      </c>
      <c r="O105" s="14">
        <v>127</v>
      </c>
      <c r="P105" s="14">
        <v>123</v>
      </c>
      <c r="Q105" s="14">
        <v>195</v>
      </c>
      <c r="R105" s="14">
        <v>128</v>
      </c>
      <c r="S105" s="14">
        <v>205</v>
      </c>
      <c r="T105" s="14">
        <v>116</v>
      </c>
      <c r="U105" s="16"/>
      <c r="V105" s="16"/>
      <c r="W105" s="14">
        <v>230</v>
      </c>
      <c r="X105" s="14">
        <v>207</v>
      </c>
      <c r="Y105" s="14">
        <v>182</v>
      </c>
      <c r="Z105" s="14">
        <v>200</v>
      </c>
      <c r="AA105" s="14">
        <v>224</v>
      </c>
      <c r="AB105" s="14">
        <v>180</v>
      </c>
      <c r="AC105" s="14">
        <v>185</v>
      </c>
      <c r="AD105" s="14">
        <v>107</v>
      </c>
      <c r="AE105" s="17"/>
      <c r="AF105" s="17"/>
      <c r="AG105" s="14">
        <v>47</v>
      </c>
      <c r="AH105" s="14">
        <v>69</v>
      </c>
      <c r="AI105" s="14">
        <v>60</v>
      </c>
      <c r="AJ105" s="14">
        <v>77</v>
      </c>
      <c r="AK105" s="14">
        <v>72</v>
      </c>
      <c r="AL105" s="14">
        <v>29</v>
      </c>
      <c r="AM105" s="14">
        <v>104</v>
      </c>
      <c r="AN105" s="14">
        <v>39</v>
      </c>
      <c r="AO105" s="63"/>
      <c r="AP105" s="63"/>
    </row>
    <row r="106" spans="1:42" x14ac:dyDescent="0.2">
      <c r="A106" s="9" t="s">
        <v>371</v>
      </c>
      <c r="B106" s="13" t="s">
        <v>365</v>
      </c>
      <c r="C106" s="14">
        <v>19</v>
      </c>
      <c r="D106" s="14">
        <v>20</v>
      </c>
      <c r="E106" s="14">
        <v>74</v>
      </c>
      <c r="F106" s="14">
        <v>33</v>
      </c>
      <c r="G106" s="14">
        <v>0</v>
      </c>
      <c r="H106" s="14">
        <v>33</v>
      </c>
      <c r="I106" s="15">
        <v>40</v>
      </c>
      <c r="J106" s="15">
        <v>34</v>
      </c>
      <c r="K106" s="61"/>
      <c r="L106" s="61"/>
      <c r="M106" s="15">
        <v>170</v>
      </c>
      <c r="N106" s="14">
        <v>227</v>
      </c>
      <c r="O106" s="14">
        <v>125</v>
      </c>
      <c r="P106" s="14">
        <v>182</v>
      </c>
      <c r="Q106" s="14">
        <v>141</v>
      </c>
      <c r="R106" s="14">
        <v>198</v>
      </c>
      <c r="S106" s="14">
        <v>198</v>
      </c>
      <c r="T106" s="14">
        <v>125</v>
      </c>
      <c r="U106" s="16"/>
      <c r="V106" s="16"/>
      <c r="W106" s="14">
        <v>175</v>
      </c>
      <c r="X106" s="14">
        <v>102</v>
      </c>
      <c r="Y106" s="14">
        <v>74</v>
      </c>
      <c r="Z106" s="14">
        <v>106</v>
      </c>
      <c r="AA106" s="14">
        <v>132</v>
      </c>
      <c r="AB106" s="14">
        <v>78</v>
      </c>
      <c r="AC106" s="14">
        <v>91</v>
      </c>
      <c r="AD106" s="14">
        <v>43</v>
      </c>
      <c r="AE106" s="17"/>
      <c r="AF106" s="17"/>
      <c r="AG106" s="14">
        <v>24</v>
      </c>
      <c r="AH106" s="14">
        <v>52</v>
      </c>
      <c r="AI106" s="14">
        <v>44</v>
      </c>
      <c r="AJ106" s="14">
        <v>48</v>
      </c>
      <c r="AK106" s="14">
        <v>37</v>
      </c>
      <c r="AL106" s="14">
        <v>10</v>
      </c>
      <c r="AM106" s="14">
        <v>57</v>
      </c>
      <c r="AN106" s="14">
        <v>24</v>
      </c>
      <c r="AO106" s="63"/>
      <c r="AP106" s="63"/>
    </row>
    <row r="107" spans="1:42" x14ac:dyDescent="0.2">
      <c r="A107" s="9" t="s">
        <v>371</v>
      </c>
      <c r="B107" s="13" t="s">
        <v>366</v>
      </c>
      <c r="C107" s="14">
        <v>16</v>
      </c>
      <c r="D107" s="14">
        <v>16</v>
      </c>
      <c r="E107" s="14">
        <v>37</v>
      </c>
      <c r="F107" s="14">
        <v>33</v>
      </c>
      <c r="G107" s="14">
        <v>13</v>
      </c>
      <c r="H107" s="14">
        <v>22</v>
      </c>
      <c r="I107" s="15">
        <v>21</v>
      </c>
      <c r="J107" s="15">
        <v>33</v>
      </c>
      <c r="K107" s="61"/>
      <c r="L107" s="61"/>
      <c r="M107" s="15">
        <v>86</v>
      </c>
      <c r="N107" s="14">
        <v>171</v>
      </c>
      <c r="O107" s="14">
        <v>39</v>
      </c>
      <c r="P107" s="14">
        <v>73</v>
      </c>
      <c r="Q107" s="14">
        <v>98</v>
      </c>
      <c r="R107" s="14">
        <v>100</v>
      </c>
      <c r="S107" s="14">
        <v>105</v>
      </c>
      <c r="T107" s="14">
        <v>74</v>
      </c>
      <c r="U107" s="16"/>
      <c r="V107" s="16"/>
      <c r="W107" s="14">
        <v>153</v>
      </c>
      <c r="X107" s="14">
        <v>142</v>
      </c>
      <c r="Y107" s="14">
        <v>120</v>
      </c>
      <c r="Z107" s="14">
        <v>119</v>
      </c>
      <c r="AA107" s="14">
        <v>177</v>
      </c>
      <c r="AB107" s="14">
        <v>121</v>
      </c>
      <c r="AC107" s="14">
        <v>104</v>
      </c>
      <c r="AD107" s="14">
        <v>87</v>
      </c>
      <c r="AE107" s="17"/>
      <c r="AF107" s="17"/>
      <c r="AG107" s="14">
        <v>17</v>
      </c>
      <c r="AH107" s="14">
        <v>49</v>
      </c>
      <c r="AI107" s="14">
        <v>52</v>
      </c>
      <c r="AJ107" s="14">
        <v>40</v>
      </c>
      <c r="AK107" s="14">
        <v>27</v>
      </c>
      <c r="AL107" s="14">
        <v>16</v>
      </c>
      <c r="AM107" s="14">
        <v>39</v>
      </c>
      <c r="AN107" s="14">
        <v>28</v>
      </c>
      <c r="AO107" s="63"/>
      <c r="AP107" s="63"/>
    </row>
    <row r="108" spans="1:42" x14ac:dyDescent="0.2">
      <c r="A108" s="9" t="s">
        <v>371</v>
      </c>
      <c r="B108" s="13" t="s">
        <v>367</v>
      </c>
      <c r="C108" s="14">
        <v>3</v>
      </c>
      <c r="D108" s="14">
        <v>7</v>
      </c>
      <c r="E108" s="14">
        <v>16</v>
      </c>
      <c r="F108" s="14">
        <v>10</v>
      </c>
      <c r="G108" s="14">
        <v>0</v>
      </c>
      <c r="H108" s="14">
        <v>14</v>
      </c>
      <c r="I108" s="15">
        <v>13</v>
      </c>
      <c r="J108" s="15">
        <v>13</v>
      </c>
      <c r="K108" s="61"/>
      <c r="L108" s="61"/>
      <c r="M108" s="15">
        <v>62</v>
      </c>
      <c r="N108" s="14">
        <v>139</v>
      </c>
      <c r="O108" s="14">
        <v>38</v>
      </c>
      <c r="P108" s="14">
        <v>83</v>
      </c>
      <c r="Q108" s="14">
        <v>114</v>
      </c>
      <c r="R108" s="14">
        <v>61</v>
      </c>
      <c r="S108" s="14">
        <v>109</v>
      </c>
      <c r="T108" s="14">
        <v>58</v>
      </c>
      <c r="U108" s="16"/>
      <c r="V108" s="16"/>
      <c r="W108" s="14">
        <v>67</v>
      </c>
      <c r="X108" s="14">
        <v>86</v>
      </c>
      <c r="Y108" s="14">
        <v>54</v>
      </c>
      <c r="Z108" s="14">
        <v>78</v>
      </c>
      <c r="AA108" s="14">
        <v>61</v>
      </c>
      <c r="AB108" s="14">
        <v>59</v>
      </c>
      <c r="AC108" s="14">
        <v>54</v>
      </c>
      <c r="AD108" s="14">
        <v>25</v>
      </c>
      <c r="AE108" s="17"/>
      <c r="AF108" s="17"/>
      <c r="AG108" s="14">
        <v>36</v>
      </c>
      <c r="AH108" s="14">
        <v>45</v>
      </c>
      <c r="AI108" s="14">
        <v>55</v>
      </c>
      <c r="AJ108" s="14">
        <v>71</v>
      </c>
      <c r="AK108" s="14">
        <v>50</v>
      </c>
      <c r="AL108" s="14">
        <v>14</v>
      </c>
      <c r="AM108" s="14">
        <v>60</v>
      </c>
      <c r="AN108" s="14">
        <v>28</v>
      </c>
      <c r="AO108" s="63"/>
      <c r="AP108" s="63"/>
    </row>
    <row r="109" spans="1:42" x14ac:dyDescent="0.2">
      <c r="A109" s="9" t="s">
        <v>371</v>
      </c>
      <c r="B109" s="13" t="s">
        <v>368</v>
      </c>
      <c r="C109" s="14">
        <v>12</v>
      </c>
      <c r="D109" s="14">
        <v>13</v>
      </c>
      <c r="E109" s="14">
        <v>36</v>
      </c>
      <c r="F109" s="14">
        <v>32</v>
      </c>
      <c r="G109" s="14">
        <v>10</v>
      </c>
      <c r="H109" s="14">
        <v>32</v>
      </c>
      <c r="I109" s="15">
        <v>28</v>
      </c>
      <c r="J109" s="15">
        <v>58</v>
      </c>
      <c r="K109" s="61"/>
      <c r="L109" s="61"/>
      <c r="M109" s="15"/>
      <c r="N109" s="14"/>
      <c r="O109" s="14"/>
      <c r="P109" s="14"/>
      <c r="Q109" s="14"/>
      <c r="R109" s="14"/>
      <c r="S109" s="14"/>
      <c r="T109" s="14"/>
      <c r="U109" s="16"/>
      <c r="V109" s="16"/>
      <c r="W109" s="14">
        <v>81</v>
      </c>
      <c r="X109" s="14">
        <v>67</v>
      </c>
      <c r="Y109" s="14">
        <v>28</v>
      </c>
      <c r="Z109" s="14">
        <v>70</v>
      </c>
      <c r="AA109" s="14">
        <v>38</v>
      </c>
      <c r="AB109" s="14">
        <v>31</v>
      </c>
      <c r="AC109" s="14">
        <v>32</v>
      </c>
      <c r="AD109" s="14">
        <v>11</v>
      </c>
      <c r="AE109" s="17"/>
      <c r="AF109" s="17"/>
      <c r="AG109" s="14">
        <v>63</v>
      </c>
      <c r="AH109" s="14">
        <v>92</v>
      </c>
      <c r="AI109" s="14">
        <v>114</v>
      </c>
      <c r="AJ109" s="14">
        <v>117</v>
      </c>
      <c r="AK109" s="14">
        <v>101</v>
      </c>
      <c r="AL109" s="14">
        <v>64</v>
      </c>
      <c r="AM109" s="14">
        <v>122</v>
      </c>
      <c r="AN109" s="14">
        <v>59</v>
      </c>
      <c r="AO109" s="63"/>
      <c r="AP109" s="63"/>
    </row>
    <row r="110" spans="1:42" x14ac:dyDescent="0.2">
      <c r="A110" s="12" t="s">
        <v>356</v>
      </c>
      <c r="B110" s="13"/>
      <c r="C110" s="14"/>
      <c r="D110" s="14"/>
      <c r="E110" s="14"/>
      <c r="F110" s="14"/>
      <c r="G110" s="14"/>
      <c r="H110" s="14"/>
      <c r="I110" s="15"/>
      <c r="J110" s="15"/>
      <c r="K110" s="61"/>
      <c r="L110" s="61"/>
      <c r="M110" s="15"/>
      <c r="N110" s="14"/>
      <c r="O110" s="14"/>
      <c r="P110" s="14"/>
      <c r="Q110" s="14"/>
      <c r="R110" s="14"/>
      <c r="S110" s="14"/>
      <c r="T110" s="14"/>
      <c r="U110" s="16"/>
      <c r="V110" s="16"/>
      <c r="W110" s="14"/>
      <c r="X110" s="14"/>
      <c r="Y110" s="14"/>
      <c r="Z110" s="14"/>
      <c r="AA110" s="14"/>
      <c r="AB110" s="14"/>
      <c r="AC110" s="14"/>
      <c r="AD110" s="14"/>
      <c r="AE110" s="17"/>
      <c r="AF110" s="17"/>
      <c r="AG110" s="14"/>
      <c r="AH110" s="14"/>
      <c r="AI110" s="14"/>
      <c r="AJ110" s="14"/>
      <c r="AK110" s="14"/>
      <c r="AL110" s="14"/>
      <c r="AM110" s="14"/>
      <c r="AN110" s="14"/>
      <c r="AO110" s="63"/>
      <c r="AP110" s="63"/>
    </row>
    <row r="111" spans="1:42" x14ac:dyDescent="0.2">
      <c r="A111" s="9" t="s">
        <v>372</v>
      </c>
      <c r="B111" s="13" t="s">
        <v>357</v>
      </c>
      <c r="C111" s="14">
        <v>-63</v>
      </c>
      <c r="D111" s="14">
        <v>1</v>
      </c>
      <c r="E111" s="14">
        <v>29</v>
      </c>
      <c r="F111" s="14">
        <v>26</v>
      </c>
      <c r="G111" s="14">
        <v>17</v>
      </c>
      <c r="H111" s="14">
        <v>15</v>
      </c>
      <c r="I111" s="15">
        <v>33</v>
      </c>
      <c r="J111" s="15">
        <v>45</v>
      </c>
      <c r="K111" s="61"/>
      <c r="L111" s="61"/>
      <c r="M111" s="15">
        <v>31</v>
      </c>
      <c r="N111" s="14">
        <v>45</v>
      </c>
      <c r="O111" s="14">
        <v>12</v>
      </c>
      <c r="P111" s="14">
        <v>9</v>
      </c>
      <c r="Q111" s="14">
        <v>31</v>
      </c>
      <c r="R111" s="14">
        <v>-17</v>
      </c>
      <c r="S111" s="14">
        <v>29</v>
      </c>
      <c r="T111" s="14">
        <v>11</v>
      </c>
      <c r="U111" s="16"/>
      <c r="V111" s="16"/>
      <c r="W111" s="14">
        <v>53</v>
      </c>
      <c r="X111" s="14">
        <v>18</v>
      </c>
      <c r="Y111" s="14">
        <v>-3</v>
      </c>
      <c r="Z111" s="14">
        <v>12</v>
      </c>
      <c r="AA111" s="14">
        <v>20</v>
      </c>
      <c r="AB111" s="14">
        <v>20</v>
      </c>
      <c r="AC111" s="14">
        <v>24</v>
      </c>
      <c r="AD111" s="14">
        <v>13</v>
      </c>
      <c r="AE111" s="17"/>
      <c r="AF111" s="17"/>
      <c r="AG111" s="14">
        <v>-11</v>
      </c>
      <c r="AH111" s="14">
        <v>30</v>
      </c>
      <c r="AI111" s="14">
        <v>-7</v>
      </c>
      <c r="AJ111" s="14">
        <v>7</v>
      </c>
      <c r="AK111" s="14">
        <v>-25</v>
      </c>
      <c r="AL111" s="14">
        <v>-6</v>
      </c>
      <c r="AM111" s="14">
        <v>54</v>
      </c>
      <c r="AN111" s="14">
        <v>4</v>
      </c>
      <c r="AO111" s="63"/>
      <c r="AP111" s="63"/>
    </row>
    <row r="112" spans="1:42" x14ac:dyDescent="0.2">
      <c r="A112" s="9" t="s">
        <v>372</v>
      </c>
      <c r="B112" s="13" t="s">
        <v>358</v>
      </c>
      <c r="C112" s="14">
        <v>-59</v>
      </c>
      <c r="D112" s="14">
        <v>1</v>
      </c>
      <c r="E112" s="14">
        <v>21</v>
      </c>
      <c r="F112" s="14">
        <v>30</v>
      </c>
      <c r="G112" s="14">
        <v>12</v>
      </c>
      <c r="H112" s="14">
        <v>21</v>
      </c>
      <c r="I112" s="15">
        <v>48</v>
      </c>
      <c r="J112" s="15">
        <v>26</v>
      </c>
      <c r="K112" s="61"/>
      <c r="L112" s="61"/>
      <c r="M112" s="15">
        <v>28</v>
      </c>
      <c r="N112" s="14">
        <v>32</v>
      </c>
      <c r="O112" s="14">
        <v>15</v>
      </c>
      <c r="P112" s="14">
        <v>27</v>
      </c>
      <c r="Q112" s="14">
        <v>34</v>
      </c>
      <c r="R112" s="14">
        <v>3</v>
      </c>
      <c r="S112" s="14">
        <v>36</v>
      </c>
      <c r="T112" s="14">
        <v>18</v>
      </c>
      <c r="U112" s="16"/>
      <c r="V112" s="16"/>
      <c r="W112" s="14">
        <v>52</v>
      </c>
      <c r="X112" s="14">
        <v>17</v>
      </c>
      <c r="Y112" s="14">
        <v>-16</v>
      </c>
      <c r="Z112" s="14">
        <v>16</v>
      </c>
      <c r="AA112" s="14">
        <v>24</v>
      </c>
      <c r="AB112" s="14">
        <v>14</v>
      </c>
      <c r="AC112" s="14">
        <v>11</v>
      </c>
      <c r="AD112" s="14">
        <v>-2</v>
      </c>
      <c r="AE112" s="17"/>
      <c r="AF112" s="17"/>
      <c r="AG112" s="14">
        <v>-6</v>
      </c>
      <c r="AH112" s="14">
        <v>26</v>
      </c>
      <c r="AI112" s="14">
        <v>7</v>
      </c>
      <c r="AJ112" s="14">
        <v>23</v>
      </c>
      <c r="AK112" s="14">
        <v>3</v>
      </c>
      <c r="AL112" s="14">
        <v>6</v>
      </c>
      <c r="AM112" s="14">
        <v>93</v>
      </c>
      <c r="AN112" s="14">
        <v>2</v>
      </c>
      <c r="AO112" s="63"/>
      <c r="AP112" s="63"/>
    </row>
    <row r="113" spans="1:42" x14ac:dyDescent="0.2">
      <c r="A113" s="9" t="s">
        <v>372</v>
      </c>
      <c r="B113" s="13" t="s">
        <v>359</v>
      </c>
      <c r="C113" s="14">
        <v>-64</v>
      </c>
      <c r="D113" s="14">
        <v>-4</v>
      </c>
      <c r="E113" s="14">
        <v>16</v>
      </c>
      <c r="F113" s="14">
        <v>10</v>
      </c>
      <c r="G113" s="14">
        <v>10</v>
      </c>
      <c r="H113" s="14">
        <v>12</v>
      </c>
      <c r="I113" s="15">
        <v>23</v>
      </c>
      <c r="J113" s="15">
        <v>15</v>
      </c>
      <c r="K113" s="61"/>
      <c r="L113" s="61"/>
      <c r="M113" s="15">
        <v>16</v>
      </c>
      <c r="N113" s="14">
        <v>25</v>
      </c>
      <c r="O113" s="14">
        <v>13</v>
      </c>
      <c r="P113" s="14">
        <v>24</v>
      </c>
      <c r="Q113" s="14">
        <v>31</v>
      </c>
      <c r="R113" s="14">
        <v>-7</v>
      </c>
      <c r="S113" s="14">
        <v>21</v>
      </c>
      <c r="T113" s="14">
        <v>17</v>
      </c>
      <c r="U113" s="16"/>
      <c r="V113" s="16"/>
      <c r="W113" s="14">
        <v>113</v>
      </c>
      <c r="X113" s="14">
        <v>73</v>
      </c>
      <c r="Y113" s="14">
        <v>43</v>
      </c>
      <c r="Z113" s="14">
        <v>105</v>
      </c>
      <c r="AA113" s="14">
        <v>124</v>
      </c>
      <c r="AB113" s="14">
        <v>124</v>
      </c>
      <c r="AC113" s="14">
        <v>78</v>
      </c>
      <c r="AD113" s="14">
        <v>49</v>
      </c>
      <c r="AE113" s="17"/>
      <c r="AF113" s="17"/>
      <c r="AG113" s="14">
        <v>23</v>
      </c>
      <c r="AH113" s="14">
        <v>77</v>
      </c>
      <c r="AI113" s="14">
        <v>73</v>
      </c>
      <c r="AJ113" s="14">
        <v>58</v>
      </c>
      <c r="AK113" s="14">
        <v>72</v>
      </c>
      <c r="AL113" s="14">
        <v>39</v>
      </c>
      <c r="AM113" s="14">
        <v>89</v>
      </c>
      <c r="AN113" s="14">
        <v>25</v>
      </c>
      <c r="AO113" s="63"/>
      <c r="AP113" s="63"/>
    </row>
    <row r="114" spans="1:42" x14ac:dyDescent="0.2">
      <c r="A114" s="9" t="s">
        <v>372</v>
      </c>
      <c r="B114" s="13" t="s">
        <v>360</v>
      </c>
      <c r="C114" s="14">
        <v>-11</v>
      </c>
      <c r="D114" s="14">
        <v>94</v>
      </c>
      <c r="E114" s="14">
        <v>89</v>
      </c>
      <c r="F114" s="14">
        <v>152</v>
      </c>
      <c r="G114" s="14">
        <v>92</v>
      </c>
      <c r="H114" s="14">
        <v>70</v>
      </c>
      <c r="I114" s="15">
        <v>170</v>
      </c>
      <c r="J114" s="15">
        <v>166</v>
      </c>
      <c r="K114" s="61"/>
      <c r="L114" s="61"/>
      <c r="M114" s="15">
        <v>25</v>
      </c>
      <c r="N114" s="14">
        <v>50</v>
      </c>
      <c r="O114" s="14">
        <v>22</v>
      </c>
      <c r="P114" s="14">
        <v>33</v>
      </c>
      <c r="Q114" s="14">
        <v>44</v>
      </c>
      <c r="R114" s="14">
        <v>1</v>
      </c>
      <c r="S114" s="14">
        <v>41</v>
      </c>
      <c r="T114" s="14">
        <v>34</v>
      </c>
      <c r="U114" s="16"/>
      <c r="V114" s="16"/>
      <c r="W114" s="14">
        <v>135</v>
      </c>
      <c r="X114" s="14">
        <v>55</v>
      </c>
      <c r="Y114" s="14">
        <v>29</v>
      </c>
      <c r="Z114" s="14">
        <v>87</v>
      </c>
      <c r="AA114" s="14">
        <v>86</v>
      </c>
      <c r="AB114" s="14">
        <v>80</v>
      </c>
      <c r="AC114" s="14">
        <v>81</v>
      </c>
      <c r="AD114" s="14">
        <v>25</v>
      </c>
      <c r="AE114" s="17"/>
      <c r="AF114" s="17"/>
      <c r="AG114" s="14">
        <v>76</v>
      </c>
      <c r="AH114" s="14">
        <v>105</v>
      </c>
      <c r="AI114" s="14">
        <v>155</v>
      </c>
      <c r="AJ114" s="14">
        <v>104</v>
      </c>
      <c r="AK114" s="14">
        <v>172</v>
      </c>
      <c r="AL114" s="14">
        <v>68</v>
      </c>
      <c r="AM114" s="14">
        <v>298</v>
      </c>
      <c r="AN114" s="14">
        <v>44</v>
      </c>
      <c r="AO114" s="63"/>
      <c r="AP114" s="63"/>
    </row>
    <row r="115" spans="1:42" x14ac:dyDescent="0.2">
      <c r="A115" s="9" t="s">
        <v>372</v>
      </c>
      <c r="B115" s="13" t="s">
        <v>361</v>
      </c>
      <c r="C115" s="14">
        <v>-15</v>
      </c>
      <c r="D115" s="14">
        <v>60</v>
      </c>
      <c r="E115" s="14">
        <v>78</v>
      </c>
      <c r="F115" s="14">
        <v>105</v>
      </c>
      <c r="G115" s="14">
        <v>59</v>
      </c>
      <c r="H115" s="14">
        <v>62</v>
      </c>
      <c r="I115" s="15">
        <v>163</v>
      </c>
      <c r="J115" s="15">
        <v>141</v>
      </c>
      <c r="K115" s="61"/>
      <c r="L115" s="61"/>
      <c r="M115" s="15">
        <v>12</v>
      </c>
      <c r="N115" s="14">
        <v>27</v>
      </c>
      <c r="O115" s="14">
        <v>11</v>
      </c>
      <c r="P115" s="14">
        <v>21</v>
      </c>
      <c r="Q115" s="14">
        <v>26</v>
      </c>
      <c r="R115" s="14">
        <v>4</v>
      </c>
      <c r="S115" s="14">
        <v>22</v>
      </c>
      <c r="T115" s="14">
        <v>26</v>
      </c>
      <c r="U115" s="16"/>
      <c r="V115" s="16"/>
      <c r="W115" s="14">
        <v>159</v>
      </c>
      <c r="X115" s="14">
        <v>126</v>
      </c>
      <c r="Y115" s="14">
        <v>115</v>
      </c>
      <c r="Z115" s="14">
        <v>176</v>
      </c>
      <c r="AA115" s="14">
        <v>169</v>
      </c>
      <c r="AB115" s="14">
        <v>212</v>
      </c>
      <c r="AC115" s="14">
        <v>151</v>
      </c>
      <c r="AD115" s="14">
        <v>88</v>
      </c>
      <c r="AE115" s="17"/>
      <c r="AF115" s="17"/>
      <c r="AG115" s="14">
        <v>35</v>
      </c>
      <c r="AH115" s="14">
        <v>90</v>
      </c>
      <c r="AI115" s="14">
        <v>79</v>
      </c>
      <c r="AJ115" s="14">
        <v>68</v>
      </c>
      <c r="AK115" s="14">
        <v>97</v>
      </c>
      <c r="AL115" s="14">
        <v>43</v>
      </c>
      <c r="AM115" s="14">
        <v>132</v>
      </c>
      <c r="AN115" s="14">
        <v>24</v>
      </c>
      <c r="AO115" s="63"/>
      <c r="AP115" s="63"/>
    </row>
    <row r="116" spans="1:42" x14ac:dyDescent="0.2">
      <c r="A116" s="9" t="s">
        <v>372</v>
      </c>
      <c r="B116" s="13" t="s">
        <v>362</v>
      </c>
      <c r="C116" s="14">
        <v>-40</v>
      </c>
      <c r="D116" s="14">
        <v>22</v>
      </c>
      <c r="E116" s="14">
        <v>24</v>
      </c>
      <c r="F116" s="14">
        <v>21</v>
      </c>
      <c r="G116" s="14">
        <v>24</v>
      </c>
      <c r="H116" s="14">
        <v>20</v>
      </c>
      <c r="I116" s="15">
        <v>55</v>
      </c>
      <c r="J116" s="15">
        <v>46</v>
      </c>
      <c r="K116" s="61"/>
      <c r="L116" s="61"/>
      <c r="M116" s="15">
        <v>22</v>
      </c>
      <c r="N116" s="14">
        <v>24</v>
      </c>
      <c r="O116" s="14">
        <v>6</v>
      </c>
      <c r="P116" s="14">
        <v>18</v>
      </c>
      <c r="Q116" s="14">
        <v>17</v>
      </c>
      <c r="R116" s="14">
        <v>-11</v>
      </c>
      <c r="S116" s="14">
        <v>11</v>
      </c>
      <c r="T116" s="14">
        <v>24</v>
      </c>
      <c r="U116" s="16"/>
      <c r="V116" s="16"/>
      <c r="W116" s="14">
        <v>376</v>
      </c>
      <c r="X116" s="14">
        <v>279</v>
      </c>
      <c r="Y116" s="14">
        <v>267</v>
      </c>
      <c r="Z116" s="14">
        <v>387</v>
      </c>
      <c r="AA116" s="14">
        <v>244</v>
      </c>
      <c r="AB116" s="14">
        <v>378</v>
      </c>
      <c r="AC116" s="14">
        <v>301</v>
      </c>
      <c r="AD116" s="14">
        <v>273</v>
      </c>
      <c r="AE116" s="17"/>
      <c r="AF116" s="17"/>
      <c r="AG116" s="14">
        <v>60</v>
      </c>
      <c r="AH116" s="14">
        <v>122</v>
      </c>
      <c r="AI116" s="14">
        <v>109</v>
      </c>
      <c r="AJ116" s="14">
        <v>103</v>
      </c>
      <c r="AK116" s="14">
        <v>158</v>
      </c>
      <c r="AL116" s="14">
        <v>72</v>
      </c>
      <c r="AM116" s="14">
        <v>168</v>
      </c>
      <c r="AN116" s="14">
        <v>36</v>
      </c>
      <c r="AO116" s="63"/>
      <c r="AP116" s="63"/>
    </row>
    <row r="117" spans="1:42" x14ac:dyDescent="0.2">
      <c r="A117" s="9" t="s">
        <v>372</v>
      </c>
      <c r="B117" s="13" t="s">
        <v>363</v>
      </c>
      <c r="C117" s="14">
        <v>-56</v>
      </c>
      <c r="D117" s="14">
        <v>4</v>
      </c>
      <c r="E117" s="14">
        <v>14</v>
      </c>
      <c r="F117" s="14">
        <v>31</v>
      </c>
      <c r="G117" s="14">
        <v>14</v>
      </c>
      <c r="H117" s="14">
        <v>12</v>
      </c>
      <c r="I117" s="15">
        <v>36</v>
      </c>
      <c r="J117" s="15">
        <v>13</v>
      </c>
      <c r="K117" s="61"/>
      <c r="L117" s="61"/>
      <c r="M117" s="15">
        <v>40</v>
      </c>
      <c r="N117" s="14">
        <v>51</v>
      </c>
      <c r="O117" s="14">
        <v>39</v>
      </c>
      <c r="P117" s="14">
        <v>30</v>
      </c>
      <c r="Q117" s="14">
        <v>25</v>
      </c>
      <c r="R117" s="14">
        <v>-17</v>
      </c>
      <c r="S117" s="14">
        <v>43</v>
      </c>
      <c r="T117" s="14">
        <v>27</v>
      </c>
      <c r="U117" s="16"/>
      <c r="V117" s="16"/>
      <c r="W117" s="14">
        <v>618</v>
      </c>
      <c r="X117" s="14">
        <v>285</v>
      </c>
      <c r="Y117" s="14">
        <v>298</v>
      </c>
      <c r="Z117" s="14">
        <v>618</v>
      </c>
      <c r="AA117" s="14">
        <v>384</v>
      </c>
      <c r="AB117" s="14">
        <v>639</v>
      </c>
      <c r="AC117" s="14">
        <v>524</v>
      </c>
      <c r="AD117" s="14">
        <v>490</v>
      </c>
      <c r="AE117" s="17"/>
      <c r="AF117" s="17"/>
      <c r="AG117" s="14">
        <v>133</v>
      </c>
      <c r="AH117" s="14">
        <v>231</v>
      </c>
      <c r="AI117" s="14">
        <v>275</v>
      </c>
      <c r="AJ117" s="14">
        <v>224</v>
      </c>
      <c r="AK117" s="14">
        <v>267</v>
      </c>
      <c r="AL117" s="14">
        <v>175</v>
      </c>
      <c r="AM117" s="14">
        <v>267</v>
      </c>
      <c r="AN117" s="14">
        <v>146</v>
      </c>
      <c r="AO117" s="63"/>
      <c r="AP117" s="63"/>
    </row>
    <row r="118" spans="1:42" x14ac:dyDescent="0.2">
      <c r="A118" s="9" t="s">
        <v>372</v>
      </c>
      <c r="B118" s="13" t="s">
        <v>364</v>
      </c>
      <c r="C118" s="14">
        <v>-54</v>
      </c>
      <c r="D118" s="14">
        <v>-1</v>
      </c>
      <c r="E118" s="14">
        <v>24</v>
      </c>
      <c r="F118" s="14">
        <v>34</v>
      </c>
      <c r="G118" s="14">
        <v>6</v>
      </c>
      <c r="H118" s="14">
        <v>16</v>
      </c>
      <c r="I118" s="15">
        <v>35</v>
      </c>
      <c r="J118" s="15">
        <v>23</v>
      </c>
      <c r="K118" s="61"/>
      <c r="L118" s="61"/>
      <c r="M118" s="15">
        <v>32</v>
      </c>
      <c r="N118" s="14">
        <v>32</v>
      </c>
      <c r="O118" s="14">
        <v>30</v>
      </c>
      <c r="P118" s="14">
        <v>33</v>
      </c>
      <c r="Q118" s="14">
        <v>39</v>
      </c>
      <c r="R118" s="14">
        <v>15</v>
      </c>
      <c r="S118" s="14">
        <v>35</v>
      </c>
      <c r="T118" s="14">
        <v>49</v>
      </c>
      <c r="U118" s="16"/>
      <c r="V118" s="16"/>
      <c r="W118" s="14">
        <v>434</v>
      </c>
      <c r="X118" s="14">
        <v>340</v>
      </c>
      <c r="Y118" s="14">
        <v>352</v>
      </c>
      <c r="Z118" s="14">
        <v>437</v>
      </c>
      <c r="AA118" s="14">
        <v>380</v>
      </c>
      <c r="AB118" s="14">
        <v>449</v>
      </c>
      <c r="AC118" s="14">
        <v>478</v>
      </c>
      <c r="AD118" s="14">
        <v>259</v>
      </c>
      <c r="AE118" s="17"/>
      <c r="AF118" s="17"/>
      <c r="AG118" s="14">
        <v>163</v>
      </c>
      <c r="AH118" s="14">
        <v>207</v>
      </c>
      <c r="AI118" s="14">
        <v>211</v>
      </c>
      <c r="AJ118" s="14">
        <v>212</v>
      </c>
      <c r="AK118" s="14">
        <v>286</v>
      </c>
      <c r="AL118" s="14">
        <v>170</v>
      </c>
      <c r="AM118" s="14">
        <v>280</v>
      </c>
      <c r="AN118" s="14">
        <v>114</v>
      </c>
      <c r="AO118" s="63"/>
      <c r="AP118" s="63"/>
    </row>
    <row r="119" spans="1:42" x14ac:dyDescent="0.2">
      <c r="A119" s="9" t="s">
        <v>372</v>
      </c>
      <c r="B119" s="13" t="s">
        <v>365</v>
      </c>
      <c r="C119" s="14">
        <v>-47</v>
      </c>
      <c r="D119" s="14">
        <v>11</v>
      </c>
      <c r="E119" s="14">
        <v>30</v>
      </c>
      <c r="F119" s="14">
        <v>36</v>
      </c>
      <c r="G119" s="14">
        <v>4</v>
      </c>
      <c r="H119" s="14">
        <v>17</v>
      </c>
      <c r="I119" s="15">
        <v>37</v>
      </c>
      <c r="J119" s="15">
        <v>34</v>
      </c>
      <c r="K119" s="61"/>
      <c r="L119" s="61"/>
      <c r="M119" s="15">
        <v>15</v>
      </c>
      <c r="N119" s="14">
        <v>22</v>
      </c>
      <c r="O119" s="14">
        <v>5</v>
      </c>
      <c r="P119" s="14">
        <v>26</v>
      </c>
      <c r="Q119" s="14">
        <v>23</v>
      </c>
      <c r="R119" s="14">
        <v>-11</v>
      </c>
      <c r="S119" s="14">
        <v>18</v>
      </c>
      <c r="T119" s="14">
        <v>24</v>
      </c>
      <c r="U119" s="16"/>
      <c r="V119" s="16"/>
      <c r="W119" s="14">
        <v>318</v>
      </c>
      <c r="X119" s="14">
        <v>284</v>
      </c>
      <c r="Y119" s="14">
        <v>358</v>
      </c>
      <c r="Z119" s="14">
        <v>288</v>
      </c>
      <c r="AA119" s="14">
        <v>328</v>
      </c>
      <c r="AB119" s="14">
        <v>286</v>
      </c>
      <c r="AC119" s="14">
        <v>248</v>
      </c>
      <c r="AD119" s="14">
        <v>152</v>
      </c>
      <c r="AE119" s="17"/>
      <c r="AF119" s="17"/>
      <c r="AG119" s="14">
        <v>68</v>
      </c>
      <c r="AH119" s="14">
        <v>127</v>
      </c>
      <c r="AI119" s="14">
        <v>91</v>
      </c>
      <c r="AJ119" s="14">
        <v>120</v>
      </c>
      <c r="AK119" s="14">
        <v>195</v>
      </c>
      <c r="AL119" s="14">
        <v>82</v>
      </c>
      <c r="AM119" s="14">
        <v>188</v>
      </c>
      <c r="AN119" s="14">
        <v>56</v>
      </c>
      <c r="AO119" s="63"/>
      <c r="AP119" s="63"/>
    </row>
    <row r="120" spans="1:42" x14ac:dyDescent="0.2">
      <c r="A120" s="9" t="s">
        <v>372</v>
      </c>
      <c r="B120" s="13" t="s">
        <v>366</v>
      </c>
      <c r="C120" s="14">
        <v>-59</v>
      </c>
      <c r="D120" s="14">
        <v>7</v>
      </c>
      <c r="E120" s="14">
        <v>24</v>
      </c>
      <c r="F120" s="14">
        <v>20</v>
      </c>
      <c r="G120" s="14">
        <v>-4</v>
      </c>
      <c r="H120" s="14">
        <v>17</v>
      </c>
      <c r="I120" s="15">
        <v>29</v>
      </c>
      <c r="J120" s="15">
        <v>24</v>
      </c>
      <c r="K120" s="61"/>
      <c r="L120" s="61"/>
      <c r="M120" s="15">
        <v>26</v>
      </c>
      <c r="N120" s="14">
        <v>30</v>
      </c>
      <c r="O120" s="14">
        <v>15</v>
      </c>
      <c r="P120" s="14">
        <v>29</v>
      </c>
      <c r="Q120" s="14">
        <v>38</v>
      </c>
      <c r="R120" s="14">
        <v>-28</v>
      </c>
      <c r="S120" s="14">
        <v>20</v>
      </c>
      <c r="T120" s="14">
        <v>45</v>
      </c>
      <c r="U120" s="16"/>
      <c r="V120" s="16"/>
      <c r="W120" s="14">
        <v>152</v>
      </c>
      <c r="X120" s="14">
        <v>123</v>
      </c>
      <c r="Y120" s="14">
        <v>274</v>
      </c>
      <c r="Z120" s="14">
        <v>139</v>
      </c>
      <c r="AA120" s="14">
        <v>119</v>
      </c>
      <c r="AB120" s="14">
        <v>103</v>
      </c>
      <c r="AC120" s="14">
        <v>108</v>
      </c>
      <c r="AD120" s="14">
        <v>40</v>
      </c>
      <c r="AE120" s="17"/>
      <c r="AF120" s="17"/>
      <c r="AG120" s="14">
        <v>8</v>
      </c>
      <c r="AH120" s="14">
        <v>70</v>
      </c>
      <c r="AI120" s="14">
        <v>96</v>
      </c>
      <c r="AJ120" s="14">
        <v>57</v>
      </c>
      <c r="AK120" s="14">
        <v>76</v>
      </c>
      <c r="AL120" s="14">
        <v>39</v>
      </c>
      <c r="AM120" s="14">
        <v>82</v>
      </c>
      <c r="AN120" s="14">
        <v>19</v>
      </c>
      <c r="AO120" s="63"/>
      <c r="AP120" s="63"/>
    </row>
    <row r="121" spans="1:42" x14ac:dyDescent="0.2">
      <c r="A121" s="9" t="s">
        <v>372</v>
      </c>
      <c r="B121" s="13" t="s">
        <v>367</v>
      </c>
      <c r="C121" s="14">
        <v>-61</v>
      </c>
      <c r="D121" s="14">
        <v>5</v>
      </c>
      <c r="E121" s="14">
        <v>18</v>
      </c>
      <c r="F121" s="14">
        <v>32</v>
      </c>
      <c r="G121" s="14">
        <v>6</v>
      </c>
      <c r="H121" s="14">
        <v>8</v>
      </c>
      <c r="I121" s="15">
        <v>24</v>
      </c>
      <c r="J121" s="15">
        <v>31</v>
      </c>
      <c r="K121" s="61"/>
      <c r="L121" s="61"/>
      <c r="M121" s="15">
        <v>20</v>
      </c>
      <c r="N121" s="14">
        <v>28</v>
      </c>
      <c r="O121" s="14">
        <v>16</v>
      </c>
      <c r="P121" s="14">
        <v>32</v>
      </c>
      <c r="Q121" s="14">
        <v>21</v>
      </c>
      <c r="R121" s="14">
        <v>-20</v>
      </c>
      <c r="S121" s="14">
        <v>13</v>
      </c>
      <c r="T121" s="14">
        <v>39</v>
      </c>
      <c r="U121" s="16"/>
      <c r="V121" s="16"/>
      <c r="W121" s="14">
        <v>153</v>
      </c>
      <c r="X121" s="14">
        <v>98</v>
      </c>
      <c r="Y121" s="14">
        <v>155</v>
      </c>
      <c r="Z121" s="14">
        <v>96</v>
      </c>
      <c r="AA121" s="14">
        <v>102</v>
      </c>
      <c r="AB121" s="14">
        <v>79</v>
      </c>
      <c r="AC121" s="14">
        <v>94</v>
      </c>
      <c r="AD121" s="14">
        <v>30</v>
      </c>
      <c r="AE121" s="17"/>
      <c r="AF121" s="17"/>
      <c r="AG121" s="14">
        <v>36</v>
      </c>
      <c r="AH121" s="14">
        <v>81</v>
      </c>
      <c r="AI121" s="14">
        <v>87</v>
      </c>
      <c r="AJ121" s="14">
        <v>86</v>
      </c>
      <c r="AK121" s="14">
        <v>112</v>
      </c>
      <c r="AL121" s="14">
        <v>54</v>
      </c>
      <c r="AM121" s="14">
        <v>119</v>
      </c>
      <c r="AN121" s="14">
        <v>31</v>
      </c>
      <c r="AO121" s="63"/>
      <c r="AP121" s="63"/>
    </row>
    <row r="122" spans="1:42" x14ac:dyDescent="0.2">
      <c r="A122" s="9" t="s">
        <v>372</v>
      </c>
      <c r="B122" s="13" t="s">
        <v>368</v>
      </c>
      <c r="C122" s="14">
        <v>-49</v>
      </c>
      <c r="D122" s="14">
        <v>8</v>
      </c>
      <c r="E122" s="14">
        <v>24</v>
      </c>
      <c r="F122" s="14">
        <v>44</v>
      </c>
      <c r="G122" s="14">
        <v>5</v>
      </c>
      <c r="H122" s="14">
        <v>20</v>
      </c>
      <c r="I122" s="15">
        <v>34</v>
      </c>
      <c r="J122" s="15">
        <v>28</v>
      </c>
      <c r="K122" s="61"/>
      <c r="L122" s="61"/>
      <c r="M122" s="15">
        <v>34</v>
      </c>
      <c r="N122" s="14">
        <v>54</v>
      </c>
      <c r="O122" s="14">
        <v>42</v>
      </c>
      <c r="P122" s="14">
        <v>29</v>
      </c>
      <c r="Q122" s="14">
        <v>52</v>
      </c>
      <c r="R122" s="14">
        <v>-4</v>
      </c>
      <c r="S122" s="14">
        <v>33</v>
      </c>
      <c r="T122" s="14">
        <v>44</v>
      </c>
      <c r="U122" s="16"/>
      <c r="V122" s="16"/>
      <c r="W122" s="14">
        <v>143</v>
      </c>
      <c r="X122" s="14">
        <v>85</v>
      </c>
      <c r="Y122" s="14">
        <v>98</v>
      </c>
      <c r="Z122" s="14">
        <v>85</v>
      </c>
      <c r="AA122" s="14">
        <v>76</v>
      </c>
      <c r="AB122" s="14">
        <v>63</v>
      </c>
      <c r="AC122" s="14">
        <v>88</v>
      </c>
      <c r="AD122" s="14">
        <v>27</v>
      </c>
      <c r="AE122" s="17"/>
      <c r="AF122" s="17"/>
      <c r="AG122" s="14">
        <v>12</v>
      </c>
      <c r="AH122" s="14">
        <v>53</v>
      </c>
      <c r="AI122" s="14">
        <v>47</v>
      </c>
      <c r="AJ122" s="14">
        <v>49</v>
      </c>
      <c r="AK122" s="14">
        <v>91</v>
      </c>
      <c r="AL122" s="14">
        <v>29</v>
      </c>
      <c r="AM122" s="14">
        <v>63</v>
      </c>
      <c r="AN122" s="14">
        <v>15</v>
      </c>
      <c r="AO122" s="63"/>
      <c r="AP122" s="63"/>
    </row>
    <row r="123" spans="1:42" x14ac:dyDescent="0.2">
      <c r="A123" s="12" t="s">
        <v>356</v>
      </c>
      <c r="B123" s="13"/>
      <c r="C123" s="14"/>
      <c r="D123" s="14"/>
      <c r="E123" s="14"/>
      <c r="F123" s="14"/>
      <c r="G123" s="14"/>
      <c r="H123" s="14"/>
      <c r="I123" s="15"/>
      <c r="J123" s="15"/>
      <c r="K123" s="61"/>
      <c r="L123" s="61"/>
      <c r="M123" s="15"/>
      <c r="N123" s="14"/>
      <c r="O123" s="14"/>
      <c r="P123" s="14"/>
      <c r="Q123" s="14"/>
      <c r="R123" s="14"/>
      <c r="S123" s="14"/>
      <c r="T123" s="14"/>
      <c r="U123" s="16"/>
      <c r="V123" s="16"/>
      <c r="W123" s="14"/>
      <c r="X123" s="14"/>
      <c r="Y123" s="14"/>
      <c r="Z123" s="14"/>
      <c r="AA123" s="14"/>
      <c r="AB123" s="14"/>
      <c r="AC123" s="14"/>
      <c r="AD123" s="14"/>
      <c r="AE123" s="17"/>
      <c r="AF123" s="17"/>
      <c r="AG123" s="14"/>
      <c r="AH123" s="14"/>
      <c r="AI123" s="14"/>
      <c r="AJ123" s="14"/>
      <c r="AK123" s="14"/>
      <c r="AL123" s="14"/>
      <c r="AM123" s="14"/>
      <c r="AN123" s="14"/>
      <c r="AO123" s="63"/>
      <c r="AP123" s="63"/>
    </row>
    <row r="124" spans="1:42" x14ac:dyDescent="0.2">
      <c r="A124" s="9" t="s">
        <v>373</v>
      </c>
      <c r="B124" s="13" t="s">
        <v>357</v>
      </c>
      <c r="C124" s="14">
        <v>3</v>
      </c>
      <c r="D124" s="14">
        <v>-8</v>
      </c>
      <c r="E124" s="14">
        <v>22</v>
      </c>
      <c r="F124" s="14">
        <v>20</v>
      </c>
      <c r="G124" s="14">
        <v>-3</v>
      </c>
      <c r="H124" s="14">
        <v>6</v>
      </c>
      <c r="I124" s="15" t="s">
        <v>375</v>
      </c>
      <c r="J124" s="15">
        <v>23</v>
      </c>
      <c r="K124" s="61"/>
      <c r="L124" s="14"/>
      <c r="M124" s="14">
        <v>41</v>
      </c>
      <c r="N124" s="14">
        <v>49</v>
      </c>
      <c r="O124" s="14">
        <v>46</v>
      </c>
      <c r="P124" s="14">
        <v>32</v>
      </c>
      <c r="Q124" s="14">
        <v>38</v>
      </c>
      <c r="R124" s="14">
        <v>45</v>
      </c>
      <c r="S124" s="14">
        <v>68</v>
      </c>
      <c r="T124" s="14">
        <v>7</v>
      </c>
      <c r="U124" s="16"/>
      <c r="V124" s="16"/>
      <c r="W124" s="14"/>
      <c r="X124" s="14"/>
      <c r="Y124" s="14"/>
      <c r="Z124" s="14"/>
      <c r="AA124" s="14"/>
      <c r="AB124" s="14"/>
      <c r="AC124" s="14"/>
      <c r="AD124" s="14"/>
      <c r="AE124" s="17"/>
      <c r="AF124" s="17"/>
      <c r="AG124" s="14"/>
      <c r="AH124" s="14"/>
      <c r="AI124" s="14"/>
      <c r="AJ124" s="14"/>
      <c r="AK124" s="14"/>
      <c r="AL124" s="14"/>
      <c r="AM124" s="14"/>
      <c r="AN124" s="14"/>
      <c r="AO124" s="63"/>
      <c r="AP124" s="63"/>
    </row>
    <row r="125" spans="1:42" x14ac:dyDescent="0.2">
      <c r="A125" s="9" t="s">
        <v>373</v>
      </c>
      <c r="B125" s="13" t="s">
        <v>358</v>
      </c>
      <c r="C125" s="14">
        <v>5</v>
      </c>
      <c r="D125" s="14">
        <v>-15</v>
      </c>
      <c r="E125" s="14">
        <v>8</v>
      </c>
      <c r="F125" s="14">
        <v>7</v>
      </c>
      <c r="G125" s="14">
        <v>-16</v>
      </c>
      <c r="H125" s="14">
        <v>-3</v>
      </c>
      <c r="I125" s="15" t="s">
        <v>376</v>
      </c>
      <c r="J125" s="15">
        <v>9</v>
      </c>
      <c r="K125" s="61"/>
      <c r="L125" s="14"/>
      <c r="M125" s="14">
        <v>53</v>
      </c>
      <c r="N125" s="14">
        <v>17</v>
      </c>
      <c r="O125" s="14">
        <v>45</v>
      </c>
      <c r="P125" s="14">
        <v>34</v>
      </c>
      <c r="Q125" s="14">
        <v>30</v>
      </c>
      <c r="R125" s="14">
        <v>16</v>
      </c>
      <c r="S125" s="14">
        <v>73</v>
      </c>
      <c r="T125" s="14">
        <v>-6</v>
      </c>
      <c r="U125" s="16"/>
      <c r="V125" s="16"/>
      <c r="W125" s="14"/>
      <c r="X125" s="14"/>
      <c r="Y125" s="14"/>
      <c r="Z125" s="14"/>
      <c r="AA125" s="14"/>
      <c r="AB125" s="14"/>
      <c r="AC125" s="14"/>
      <c r="AD125" s="14"/>
      <c r="AE125" s="17"/>
      <c r="AF125" s="17"/>
      <c r="AG125" s="14"/>
      <c r="AH125" s="14"/>
      <c r="AI125" s="14"/>
      <c r="AJ125" s="14"/>
      <c r="AK125" s="14"/>
      <c r="AL125" s="14"/>
      <c r="AM125" s="14"/>
      <c r="AN125" s="14"/>
      <c r="AO125" s="63"/>
      <c r="AP125" s="63"/>
    </row>
    <row r="126" spans="1:42" x14ac:dyDescent="0.2">
      <c r="A126" s="9" t="s">
        <v>373</v>
      </c>
      <c r="B126" s="13" t="s">
        <v>359</v>
      </c>
      <c r="C126" s="14">
        <v>5</v>
      </c>
      <c r="D126" s="14">
        <v>-19</v>
      </c>
      <c r="E126" s="14">
        <v>4</v>
      </c>
      <c r="F126" s="14">
        <v>10</v>
      </c>
      <c r="G126" s="14">
        <v>-15</v>
      </c>
      <c r="H126" s="14">
        <v>-1</v>
      </c>
      <c r="I126" s="15" t="s">
        <v>377</v>
      </c>
      <c r="J126" s="15">
        <v>9</v>
      </c>
      <c r="K126" s="61"/>
      <c r="L126" s="14"/>
      <c r="M126" s="14">
        <v>91</v>
      </c>
      <c r="N126" s="14">
        <v>176</v>
      </c>
      <c r="O126" s="14">
        <v>59</v>
      </c>
      <c r="P126" s="14">
        <v>42</v>
      </c>
      <c r="Q126" s="14">
        <v>71</v>
      </c>
      <c r="R126" s="14">
        <v>142</v>
      </c>
      <c r="S126" s="14">
        <v>93</v>
      </c>
      <c r="T126" s="14">
        <v>36</v>
      </c>
      <c r="U126" s="16"/>
      <c r="V126" s="16"/>
      <c r="W126" s="14"/>
      <c r="X126" s="14"/>
      <c r="Y126" s="14"/>
      <c r="Z126" s="14"/>
      <c r="AA126" s="14"/>
      <c r="AB126" s="14"/>
      <c r="AC126" s="14"/>
      <c r="AD126" s="14"/>
      <c r="AE126" s="17"/>
      <c r="AF126" s="17"/>
      <c r="AG126" s="14"/>
      <c r="AH126" s="14"/>
      <c r="AI126" s="14"/>
      <c r="AJ126" s="14"/>
      <c r="AK126" s="14"/>
      <c r="AL126" s="14"/>
      <c r="AM126" s="14"/>
      <c r="AN126" s="14"/>
      <c r="AO126" s="63"/>
      <c r="AP126" s="63"/>
    </row>
    <row r="127" spans="1:42" x14ac:dyDescent="0.2">
      <c r="A127" s="9" t="s">
        <v>373</v>
      </c>
      <c r="B127" s="13" t="s">
        <v>360</v>
      </c>
      <c r="C127" s="14">
        <v>10</v>
      </c>
      <c r="D127" s="14">
        <v>-9</v>
      </c>
      <c r="E127" s="14">
        <v>29</v>
      </c>
      <c r="F127" s="14">
        <v>7</v>
      </c>
      <c r="G127" s="14">
        <v>-14</v>
      </c>
      <c r="H127" s="14">
        <v>9</v>
      </c>
      <c r="I127" s="15" t="s">
        <v>378</v>
      </c>
      <c r="J127" s="15">
        <v>29</v>
      </c>
      <c r="K127" s="61"/>
      <c r="L127" s="14"/>
      <c r="M127" s="14">
        <v>49</v>
      </c>
      <c r="N127" s="14">
        <v>58</v>
      </c>
      <c r="O127" s="14">
        <v>34</v>
      </c>
      <c r="P127" s="14">
        <v>32</v>
      </c>
      <c r="Q127" s="14">
        <v>44</v>
      </c>
      <c r="R127" s="14">
        <v>93</v>
      </c>
      <c r="S127" s="14">
        <v>71</v>
      </c>
      <c r="T127" s="14">
        <v>8</v>
      </c>
      <c r="U127" s="16"/>
      <c r="V127" s="16"/>
      <c r="W127" s="14"/>
      <c r="X127" s="14"/>
      <c r="Y127" s="14"/>
      <c r="Z127" s="14"/>
      <c r="AA127" s="14"/>
      <c r="AB127" s="14"/>
      <c r="AC127" s="14"/>
      <c r="AD127" s="14"/>
      <c r="AE127" s="17"/>
      <c r="AF127" s="17"/>
      <c r="AG127" s="14"/>
      <c r="AH127" s="14"/>
      <c r="AI127" s="14"/>
      <c r="AJ127" s="14"/>
      <c r="AK127" s="14"/>
      <c r="AL127" s="14"/>
      <c r="AM127" s="14"/>
      <c r="AN127" s="14"/>
      <c r="AO127" s="63"/>
      <c r="AP127" s="63"/>
    </row>
    <row r="128" spans="1:42" x14ac:dyDescent="0.2">
      <c r="A128" s="9" t="s">
        <v>373</v>
      </c>
      <c r="B128" s="13" t="s">
        <v>361</v>
      </c>
      <c r="C128" s="14">
        <v>27</v>
      </c>
      <c r="D128" s="14">
        <v>64</v>
      </c>
      <c r="E128" s="14">
        <v>35</v>
      </c>
      <c r="F128" s="14">
        <v>109</v>
      </c>
      <c r="G128" s="14">
        <v>29</v>
      </c>
      <c r="H128" s="14">
        <v>25</v>
      </c>
      <c r="I128" s="15" t="s">
        <v>379</v>
      </c>
      <c r="J128" s="15">
        <v>111</v>
      </c>
      <c r="K128" s="61"/>
      <c r="L128" s="14"/>
      <c r="M128" s="14">
        <v>33</v>
      </c>
      <c r="N128" s="14">
        <v>31</v>
      </c>
      <c r="O128" s="14">
        <v>35</v>
      </c>
      <c r="P128" s="14">
        <v>21</v>
      </c>
      <c r="Q128" s="14">
        <v>46</v>
      </c>
      <c r="R128" s="14">
        <v>48</v>
      </c>
      <c r="S128" s="14">
        <v>72</v>
      </c>
      <c r="T128" s="14">
        <v>9</v>
      </c>
      <c r="U128" s="16"/>
      <c r="V128" s="16"/>
      <c r="W128" s="14"/>
      <c r="X128" s="14"/>
      <c r="Y128" s="14"/>
      <c r="Z128" s="14"/>
      <c r="AA128" s="14"/>
      <c r="AB128" s="14"/>
      <c r="AC128" s="14"/>
      <c r="AD128" s="14"/>
      <c r="AE128" s="17"/>
      <c r="AF128" s="17"/>
      <c r="AG128" s="14"/>
      <c r="AH128" s="14"/>
      <c r="AI128" s="14"/>
      <c r="AJ128" s="14"/>
      <c r="AK128" s="14"/>
      <c r="AL128" s="14"/>
      <c r="AM128" s="14"/>
      <c r="AN128" s="14"/>
      <c r="AO128" s="63"/>
      <c r="AP128" s="63"/>
    </row>
    <row r="129" spans="1:42" x14ac:dyDescent="0.2">
      <c r="A129" s="9" t="s">
        <v>373</v>
      </c>
      <c r="B129" s="13" t="s">
        <v>362</v>
      </c>
      <c r="C129" s="14">
        <v>41</v>
      </c>
      <c r="D129" s="14">
        <v>64</v>
      </c>
      <c r="E129" s="14">
        <v>39</v>
      </c>
      <c r="F129" s="14">
        <v>107</v>
      </c>
      <c r="G129" s="14">
        <v>35</v>
      </c>
      <c r="H129" s="14">
        <v>37</v>
      </c>
      <c r="I129" s="15" t="s">
        <v>380</v>
      </c>
      <c r="J129" s="15">
        <v>155</v>
      </c>
      <c r="K129" s="61"/>
      <c r="L129" s="14"/>
      <c r="M129" s="14">
        <v>30</v>
      </c>
      <c r="N129" s="14">
        <v>6</v>
      </c>
      <c r="O129" s="14">
        <v>24</v>
      </c>
      <c r="P129" s="14">
        <v>13</v>
      </c>
      <c r="Q129" s="14">
        <v>23</v>
      </c>
      <c r="R129" s="14">
        <v>21</v>
      </c>
      <c r="S129" s="14">
        <v>56</v>
      </c>
      <c r="T129" s="14">
        <v>1</v>
      </c>
      <c r="U129" s="16"/>
      <c r="V129" s="16"/>
      <c r="W129" s="14"/>
      <c r="X129" s="14"/>
      <c r="Y129" s="14"/>
      <c r="Z129" s="14"/>
      <c r="AA129" s="14"/>
      <c r="AB129" s="14"/>
      <c r="AC129" s="14"/>
      <c r="AD129" s="14"/>
      <c r="AE129" s="17"/>
      <c r="AF129" s="17"/>
      <c r="AG129" s="14"/>
      <c r="AH129" s="14"/>
      <c r="AI129" s="14"/>
      <c r="AJ129" s="14"/>
      <c r="AK129" s="14"/>
      <c r="AL129" s="14"/>
      <c r="AM129" s="14"/>
      <c r="AN129" s="14"/>
      <c r="AO129" s="63"/>
      <c r="AP129" s="63"/>
    </row>
    <row r="130" spans="1:42" x14ac:dyDescent="0.2">
      <c r="A130" s="9" t="s">
        <v>373</v>
      </c>
      <c r="B130" s="13" t="s">
        <v>363</v>
      </c>
      <c r="C130" s="14">
        <v>11</v>
      </c>
      <c r="D130" s="14">
        <v>13</v>
      </c>
      <c r="E130" s="14">
        <v>18</v>
      </c>
      <c r="F130" s="14">
        <v>25</v>
      </c>
      <c r="G130" s="14">
        <v>-13</v>
      </c>
      <c r="H130" s="14">
        <v>16</v>
      </c>
      <c r="I130" s="15" t="s">
        <v>381</v>
      </c>
      <c r="J130" s="15">
        <v>60</v>
      </c>
      <c r="K130" s="61"/>
      <c r="L130" s="14"/>
      <c r="M130" s="14">
        <v>88</v>
      </c>
      <c r="N130" s="14">
        <v>80</v>
      </c>
      <c r="O130" s="14">
        <v>82</v>
      </c>
      <c r="P130" s="14">
        <v>54</v>
      </c>
      <c r="Q130" s="14">
        <v>74</v>
      </c>
      <c r="R130" s="14">
        <v>60</v>
      </c>
      <c r="S130" s="14">
        <v>97</v>
      </c>
      <c r="T130" s="14">
        <v>34</v>
      </c>
      <c r="U130" s="16"/>
      <c r="V130" s="16"/>
      <c r="W130" s="14"/>
      <c r="X130" s="14"/>
      <c r="Y130" s="14"/>
      <c r="Z130" s="14"/>
      <c r="AA130" s="14"/>
      <c r="AB130" s="14"/>
      <c r="AC130" s="14"/>
      <c r="AD130" s="14"/>
      <c r="AE130" s="17"/>
      <c r="AF130" s="17"/>
      <c r="AG130" s="14"/>
      <c r="AH130" s="14"/>
      <c r="AI130" s="14"/>
      <c r="AJ130" s="14"/>
      <c r="AK130" s="14"/>
      <c r="AL130" s="14"/>
      <c r="AM130" s="14"/>
      <c r="AN130" s="14"/>
      <c r="AO130" s="63"/>
      <c r="AP130" s="63"/>
    </row>
    <row r="131" spans="1:42" x14ac:dyDescent="0.2">
      <c r="A131" s="9" t="s">
        <v>373</v>
      </c>
      <c r="B131" s="13" t="s">
        <v>364</v>
      </c>
      <c r="C131" s="14">
        <v>14</v>
      </c>
      <c r="D131" s="14">
        <v>-3</v>
      </c>
      <c r="E131" s="14">
        <v>8</v>
      </c>
      <c r="F131" s="14">
        <v>8</v>
      </c>
      <c r="G131" s="14">
        <v>5</v>
      </c>
      <c r="H131" s="14">
        <v>7</v>
      </c>
      <c r="I131" s="15" t="s">
        <v>382</v>
      </c>
      <c r="J131" s="15">
        <v>44</v>
      </c>
      <c r="K131" s="61"/>
      <c r="L131" s="14"/>
      <c r="M131" s="14">
        <v>66</v>
      </c>
      <c r="N131" s="14">
        <v>66</v>
      </c>
      <c r="O131" s="14">
        <v>40</v>
      </c>
      <c r="P131" s="14">
        <v>35</v>
      </c>
      <c r="Q131" s="14">
        <v>60</v>
      </c>
      <c r="R131" s="14">
        <v>93</v>
      </c>
      <c r="S131" s="14">
        <v>78</v>
      </c>
      <c r="T131" s="14">
        <v>21</v>
      </c>
      <c r="U131" s="16"/>
      <c r="V131" s="16"/>
      <c r="W131" s="14"/>
      <c r="X131" s="14"/>
      <c r="Y131" s="14"/>
      <c r="Z131" s="14"/>
      <c r="AA131" s="14"/>
      <c r="AB131" s="14"/>
      <c r="AC131" s="14"/>
      <c r="AD131" s="14"/>
      <c r="AE131" s="17"/>
      <c r="AF131" s="17"/>
      <c r="AG131" s="14"/>
      <c r="AH131" s="14"/>
      <c r="AI131" s="14"/>
      <c r="AJ131" s="14"/>
      <c r="AK131" s="14"/>
      <c r="AL131" s="14"/>
      <c r="AM131" s="14"/>
      <c r="AN131" s="14"/>
      <c r="AO131" s="63"/>
      <c r="AP131" s="63"/>
    </row>
    <row r="132" spans="1:42" x14ac:dyDescent="0.2">
      <c r="A132" s="9" t="s">
        <v>373</v>
      </c>
      <c r="B132" s="13" t="s">
        <v>365</v>
      </c>
      <c r="C132" s="14">
        <v>1</v>
      </c>
      <c r="D132" s="14">
        <v>-11</v>
      </c>
      <c r="E132" s="14">
        <v>5</v>
      </c>
      <c r="F132" s="14">
        <v>4</v>
      </c>
      <c r="G132" s="14">
        <v>-8</v>
      </c>
      <c r="H132" s="14">
        <v>10</v>
      </c>
      <c r="I132" s="15" t="s">
        <v>383</v>
      </c>
      <c r="J132" s="15">
        <v>14</v>
      </c>
      <c r="K132" s="61"/>
      <c r="L132" s="14"/>
      <c r="M132" s="14">
        <v>40</v>
      </c>
      <c r="N132" s="14">
        <v>49</v>
      </c>
      <c r="O132" s="14">
        <v>36</v>
      </c>
      <c r="P132" s="14">
        <v>30</v>
      </c>
      <c r="Q132" s="14">
        <v>32</v>
      </c>
      <c r="R132" s="14">
        <v>62</v>
      </c>
      <c r="S132" s="14">
        <v>81</v>
      </c>
      <c r="T132" s="14">
        <v>17</v>
      </c>
      <c r="U132" s="16"/>
      <c r="V132" s="16"/>
      <c r="W132" s="14"/>
      <c r="X132" s="14"/>
      <c r="Y132" s="14"/>
      <c r="Z132" s="14"/>
      <c r="AA132" s="14"/>
      <c r="AB132" s="14"/>
      <c r="AC132" s="14"/>
      <c r="AD132" s="14"/>
      <c r="AE132" s="17"/>
      <c r="AF132" s="17"/>
      <c r="AG132" s="14"/>
      <c r="AH132" s="14"/>
      <c r="AI132" s="14"/>
      <c r="AJ132" s="14"/>
      <c r="AK132" s="14"/>
      <c r="AL132" s="14"/>
      <c r="AM132" s="14"/>
      <c r="AN132" s="14"/>
      <c r="AO132" s="63"/>
      <c r="AP132" s="63"/>
    </row>
    <row r="133" spans="1:42" x14ac:dyDescent="0.2">
      <c r="A133" s="9" t="s">
        <v>373</v>
      </c>
      <c r="B133" s="13" t="s">
        <v>366</v>
      </c>
      <c r="C133" s="14">
        <v>5</v>
      </c>
      <c r="D133" s="14">
        <v>-4</v>
      </c>
      <c r="E133" s="14">
        <v>16</v>
      </c>
      <c r="F133" s="14">
        <v>12</v>
      </c>
      <c r="G133" s="14">
        <v>-4</v>
      </c>
      <c r="H133" s="14">
        <v>8</v>
      </c>
      <c r="I133" s="15" t="s">
        <v>384</v>
      </c>
      <c r="J133" s="15">
        <v>38</v>
      </c>
      <c r="K133" s="61"/>
      <c r="L133" s="14"/>
      <c r="M133" s="14">
        <v>20</v>
      </c>
      <c r="N133" s="14">
        <v>4</v>
      </c>
      <c r="O133" s="14">
        <v>13</v>
      </c>
      <c r="P133" s="14">
        <v>22</v>
      </c>
      <c r="Q133" s="14">
        <v>31</v>
      </c>
      <c r="R133" s="14">
        <v>24</v>
      </c>
      <c r="S133" s="14">
        <v>48</v>
      </c>
      <c r="T133" s="14">
        <v>9</v>
      </c>
      <c r="U133" s="16"/>
      <c r="V133" s="16"/>
      <c r="W133" s="14"/>
      <c r="X133" s="14"/>
      <c r="Y133" s="14"/>
      <c r="Z133" s="14"/>
      <c r="AA133" s="14"/>
      <c r="AB133" s="14"/>
      <c r="AC133" s="14"/>
      <c r="AD133" s="14"/>
      <c r="AE133" s="17"/>
      <c r="AF133" s="17"/>
      <c r="AG133" s="14"/>
      <c r="AH133" s="14"/>
      <c r="AI133" s="14"/>
      <c r="AJ133" s="14"/>
      <c r="AK133" s="14"/>
      <c r="AL133" s="14"/>
      <c r="AM133" s="14"/>
      <c r="AN133" s="14"/>
      <c r="AO133" s="63"/>
      <c r="AP133" s="63"/>
    </row>
    <row r="134" spans="1:42" x14ac:dyDescent="0.2">
      <c r="A134" s="9" t="s">
        <v>373</v>
      </c>
      <c r="B134" s="13" t="s">
        <v>367</v>
      </c>
      <c r="C134" s="14">
        <v>11</v>
      </c>
      <c r="D134" s="14">
        <v>-7</v>
      </c>
      <c r="E134" s="14">
        <v>19</v>
      </c>
      <c r="F134" s="14">
        <v>4</v>
      </c>
      <c r="G134" s="14">
        <v>13</v>
      </c>
      <c r="H134" s="14">
        <v>15</v>
      </c>
      <c r="I134" s="15" t="s">
        <v>385</v>
      </c>
      <c r="J134" s="15">
        <v>29</v>
      </c>
      <c r="K134" s="61"/>
      <c r="L134" s="14"/>
      <c r="M134" s="14">
        <v>45</v>
      </c>
      <c r="N134" s="14">
        <v>28</v>
      </c>
      <c r="O134" s="14">
        <v>13</v>
      </c>
      <c r="P134" s="14">
        <v>32</v>
      </c>
      <c r="Q134" s="14">
        <v>39</v>
      </c>
      <c r="R134" s="14">
        <v>16</v>
      </c>
      <c r="S134" s="14">
        <v>65</v>
      </c>
      <c r="T134" s="14">
        <v>11</v>
      </c>
      <c r="U134" s="16"/>
      <c r="V134" s="16"/>
      <c r="W134" s="14"/>
      <c r="X134" s="14"/>
      <c r="Y134" s="14"/>
      <c r="Z134" s="14"/>
      <c r="AA134" s="14"/>
      <c r="AB134" s="14"/>
      <c r="AC134" s="14"/>
      <c r="AD134" s="14"/>
      <c r="AE134" s="17"/>
      <c r="AF134" s="17"/>
      <c r="AG134" s="14"/>
      <c r="AH134" s="14"/>
      <c r="AI134" s="14"/>
      <c r="AJ134" s="14"/>
      <c r="AK134" s="14"/>
      <c r="AL134" s="14"/>
      <c r="AM134" s="14"/>
      <c r="AN134" s="14"/>
      <c r="AO134" s="63"/>
      <c r="AP134" s="63"/>
    </row>
    <row r="135" spans="1:42" x14ac:dyDescent="0.2">
      <c r="A135" s="9" t="s">
        <v>373</v>
      </c>
      <c r="B135" s="13" t="s">
        <v>368</v>
      </c>
      <c r="C135" s="14">
        <v>8</v>
      </c>
      <c r="D135" s="14">
        <v>-7</v>
      </c>
      <c r="E135" s="14">
        <v>23</v>
      </c>
      <c r="F135" s="14">
        <v>29</v>
      </c>
      <c r="G135" s="14">
        <v>3</v>
      </c>
      <c r="H135" s="14">
        <v>12</v>
      </c>
      <c r="I135" s="15" t="s">
        <v>386</v>
      </c>
      <c r="J135" s="15">
        <v>46</v>
      </c>
      <c r="K135" s="61"/>
      <c r="L135" s="14"/>
      <c r="M135" s="14">
        <v>35</v>
      </c>
      <c r="N135" s="14">
        <v>22</v>
      </c>
      <c r="O135" s="14">
        <v>44</v>
      </c>
      <c r="P135" s="14">
        <v>24</v>
      </c>
      <c r="Q135" s="14">
        <v>38</v>
      </c>
      <c r="R135" s="14">
        <v>32</v>
      </c>
      <c r="S135" s="14">
        <v>73</v>
      </c>
      <c r="T135" s="14">
        <v>28</v>
      </c>
      <c r="U135" s="16"/>
      <c r="V135" s="16"/>
      <c r="W135" s="14"/>
      <c r="X135" s="14"/>
      <c r="Y135" s="14"/>
      <c r="Z135" s="14"/>
      <c r="AA135" s="14"/>
      <c r="AB135" s="14"/>
      <c r="AC135" s="14"/>
      <c r="AD135" s="14"/>
      <c r="AE135" s="17"/>
      <c r="AF135" s="17"/>
      <c r="AG135" s="14"/>
      <c r="AH135" s="14"/>
      <c r="AI135" s="14"/>
      <c r="AJ135" s="14"/>
      <c r="AK135" s="14"/>
      <c r="AL135" s="14"/>
      <c r="AM135" s="14"/>
      <c r="AN135" s="14"/>
      <c r="AO135" s="63"/>
      <c r="AP135" s="63"/>
    </row>
    <row r="136" spans="1:42" x14ac:dyDescent="0.2">
      <c r="A136" s="12" t="s">
        <v>356</v>
      </c>
      <c r="B136" s="13"/>
      <c r="C136" s="14"/>
      <c r="D136" s="14"/>
      <c r="E136" s="14"/>
      <c r="F136" s="14"/>
      <c r="G136" s="14"/>
      <c r="H136" s="14"/>
      <c r="I136" s="15"/>
      <c r="J136" s="15"/>
      <c r="K136" s="61"/>
      <c r="L136" s="61"/>
      <c r="M136" s="15"/>
      <c r="N136" s="14"/>
      <c r="O136" s="14"/>
      <c r="P136" s="14"/>
      <c r="Q136" s="14"/>
      <c r="R136" s="14"/>
      <c r="S136" s="14"/>
      <c r="T136" s="14"/>
      <c r="U136" s="16"/>
      <c r="V136" s="16"/>
      <c r="W136" s="14"/>
      <c r="X136" s="14"/>
      <c r="Y136" s="14"/>
      <c r="Z136" s="14"/>
      <c r="AA136" s="14"/>
      <c r="AB136" s="14"/>
      <c r="AC136" s="14"/>
      <c r="AD136" s="14"/>
      <c r="AE136" s="17"/>
      <c r="AF136" s="17"/>
      <c r="AG136" s="14"/>
      <c r="AH136" s="14"/>
      <c r="AI136" s="14"/>
      <c r="AJ136" s="14"/>
      <c r="AK136" s="14"/>
      <c r="AL136" s="14"/>
      <c r="AM136" s="14"/>
      <c r="AN136" s="14"/>
      <c r="AO136" s="63"/>
      <c r="AP136" s="63"/>
    </row>
    <row r="137" spans="1:42" x14ac:dyDescent="0.2">
      <c r="A137" s="9" t="s">
        <v>374</v>
      </c>
      <c r="B137" s="13" t="s">
        <v>357</v>
      </c>
      <c r="C137" s="14">
        <v>18</v>
      </c>
      <c r="D137" s="14">
        <v>-18</v>
      </c>
      <c r="E137" s="14">
        <v>22</v>
      </c>
      <c r="F137" s="14">
        <v>56</v>
      </c>
      <c r="G137" s="14">
        <v>44</v>
      </c>
      <c r="H137" s="14">
        <v>14</v>
      </c>
      <c r="I137" s="15">
        <v>82</v>
      </c>
      <c r="J137" s="15">
        <v>20</v>
      </c>
      <c r="K137" s="61"/>
      <c r="L137" s="14"/>
      <c r="M137" s="14">
        <v>116</v>
      </c>
      <c r="N137" s="14">
        <v>108</v>
      </c>
      <c r="O137" s="14">
        <v>66</v>
      </c>
      <c r="P137" s="14">
        <v>61</v>
      </c>
      <c r="Q137" s="14">
        <v>80</v>
      </c>
      <c r="R137" s="14">
        <v>105</v>
      </c>
      <c r="S137" s="14">
        <v>132</v>
      </c>
      <c r="T137" s="14">
        <v>68</v>
      </c>
      <c r="U137" s="16"/>
      <c r="V137" s="16"/>
      <c r="W137" s="14"/>
      <c r="X137" s="14"/>
      <c r="Y137" s="14"/>
      <c r="Z137" s="14"/>
      <c r="AA137" s="14"/>
      <c r="AB137" s="14"/>
      <c r="AC137" s="14"/>
      <c r="AD137" s="14"/>
      <c r="AE137" s="17"/>
      <c r="AF137" s="17"/>
      <c r="AG137" s="14"/>
      <c r="AH137" s="14"/>
      <c r="AI137" s="14"/>
      <c r="AJ137" s="14"/>
      <c r="AK137" s="14"/>
      <c r="AL137" s="14"/>
      <c r="AM137" s="14"/>
      <c r="AN137" s="14"/>
      <c r="AO137" s="63"/>
      <c r="AP137" s="63"/>
    </row>
    <row r="138" spans="1:42" x14ac:dyDescent="0.2">
      <c r="A138" s="9" t="s">
        <v>374</v>
      </c>
      <c r="B138" s="13" t="s">
        <v>358</v>
      </c>
      <c r="C138" s="14">
        <v>23</v>
      </c>
      <c r="D138" s="14">
        <v>-31</v>
      </c>
      <c r="E138" s="14">
        <v>15</v>
      </c>
      <c r="F138" s="14">
        <v>29</v>
      </c>
      <c r="G138" s="14">
        <v>50</v>
      </c>
      <c r="H138" s="14">
        <v>6</v>
      </c>
      <c r="I138" s="15">
        <v>83</v>
      </c>
      <c r="J138" s="15">
        <v>32</v>
      </c>
      <c r="K138" s="61"/>
      <c r="L138" s="14"/>
      <c r="M138" s="14">
        <v>103</v>
      </c>
      <c r="N138" s="14">
        <v>125</v>
      </c>
      <c r="O138" s="14">
        <v>80</v>
      </c>
      <c r="P138" s="14">
        <v>59</v>
      </c>
      <c r="Q138" s="14">
        <v>163</v>
      </c>
      <c r="R138" s="14">
        <v>175</v>
      </c>
      <c r="S138" s="14">
        <v>130</v>
      </c>
      <c r="T138" s="14">
        <v>64</v>
      </c>
      <c r="U138" s="16"/>
      <c r="V138" s="16"/>
      <c r="W138" s="14"/>
      <c r="X138" s="14"/>
      <c r="Y138" s="14"/>
      <c r="Z138" s="14"/>
      <c r="AA138" s="14"/>
      <c r="AB138" s="14"/>
      <c r="AC138" s="14"/>
      <c r="AD138" s="14"/>
      <c r="AE138" s="17"/>
      <c r="AF138" s="17"/>
      <c r="AG138" s="14"/>
      <c r="AH138" s="14"/>
      <c r="AI138" s="14"/>
      <c r="AJ138" s="14"/>
      <c r="AK138" s="14"/>
      <c r="AL138" s="14"/>
      <c r="AM138" s="14"/>
      <c r="AN138" s="14"/>
      <c r="AO138" s="63"/>
      <c r="AP138" s="63"/>
    </row>
    <row r="139" spans="1:42" x14ac:dyDescent="0.2">
      <c r="A139" s="9" t="s">
        <v>374</v>
      </c>
      <c r="B139" s="13" t="s">
        <v>359</v>
      </c>
      <c r="C139" s="14">
        <v>12</v>
      </c>
      <c r="D139" s="14">
        <v>-24</v>
      </c>
      <c r="E139" s="14">
        <v>19</v>
      </c>
      <c r="F139" s="14">
        <v>69</v>
      </c>
      <c r="G139" s="14">
        <v>50</v>
      </c>
      <c r="H139" s="14">
        <v>16</v>
      </c>
      <c r="I139" s="15">
        <v>96</v>
      </c>
      <c r="J139" s="15">
        <v>39</v>
      </c>
      <c r="K139" s="61"/>
      <c r="L139" s="14"/>
      <c r="M139" s="14">
        <v>50</v>
      </c>
      <c r="N139" s="14">
        <v>70</v>
      </c>
      <c r="O139" s="14">
        <v>54</v>
      </c>
      <c r="P139" s="14">
        <v>29</v>
      </c>
      <c r="Q139" s="14">
        <v>142</v>
      </c>
      <c r="R139" s="14">
        <v>117</v>
      </c>
      <c r="S139" s="14">
        <v>79</v>
      </c>
      <c r="T139" s="14">
        <v>13</v>
      </c>
      <c r="U139" s="16"/>
      <c r="V139" s="16"/>
      <c r="W139" s="14"/>
      <c r="X139" s="14"/>
      <c r="Y139" s="14"/>
      <c r="Z139" s="14"/>
      <c r="AA139" s="14"/>
      <c r="AB139" s="14"/>
      <c r="AC139" s="14"/>
      <c r="AD139" s="14"/>
      <c r="AE139" s="17"/>
      <c r="AF139" s="17"/>
      <c r="AG139" s="14"/>
      <c r="AH139" s="14"/>
      <c r="AI139" s="14"/>
      <c r="AJ139" s="14"/>
      <c r="AK139" s="14"/>
      <c r="AL139" s="14"/>
      <c r="AM139" s="14"/>
      <c r="AN139" s="14"/>
      <c r="AO139" s="63"/>
      <c r="AP139" s="63"/>
    </row>
    <row r="140" spans="1:42" x14ac:dyDescent="0.2">
      <c r="A140" s="9" t="s">
        <v>374</v>
      </c>
      <c r="B140" s="13" t="s">
        <v>360</v>
      </c>
      <c r="C140" s="14">
        <v>13</v>
      </c>
      <c r="D140" s="14">
        <v>0</v>
      </c>
      <c r="E140" s="14">
        <v>17</v>
      </c>
      <c r="F140" s="14">
        <v>28</v>
      </c>
      <c r="G140" s="14">
        <v>45</v>
      </c>
      <c r="H140" s="14">
        <v>10</v>
      </c>
      <c r="I140" s="15">
        <v>72</v>
      </c>
      <c r="J140" s="15">
        <v>24</v>
      </c>
      <c r="K140" s="61"/>
      <c r="L140" s="14"/>
      <c r="M140" s="14">
        <v>65</v>
      </c>
      <c r="N140" s="14">
        <v>101</v>
      </c>
      <c r="O140" s="14">
        <v>55</v>
      </c>
      <c r="P140" s="14">
        <v>31</v>
      </c>
      <c r="Q140" s="14">
        <v>154</v>
      </c>
      <c r="R140" s="14">
        <v>126</v>
      </c>
      <c r="S140" s="14">
        <v>99</v>
      </c>
      <c r="T140" s="14">
        <v>25</v>
      </c>
      <c r="U140" s="16"/>
      <c r="V140" s="16"/>
      <c r="W140" s="14"/>
      <c r="X140" s="14"/>
      <c r="Y140" s="14"/>
      <c r="Z140" s="14"/>
      <c r="AA140" s="14"/>
      <c r="AB140" s="14"/>
      <c r="AC140" s="14"/>
      <c r="AD140" s="14"/>
      <c r="AE140" s="17"/>
      <c r="AF140" s="17"/>
      <c r="AG140" s="14"/>
      <c r="AH140" s="14"/>
      <c r="AI140" s="14"/>
      <c r="AJ140" s="14"/>
      <c r="AK140" s="14"/>
      <c r="AL140" s="14"/>
      <c r="AM140" s="14"/>
      <c r="AN140" s="14"/>
      <c r="AO140" s="63"/>
      <c r="AP140" s="63"/>
    </row>
    <row r="141" spans="1:42" x14ac:dyDescent="0.2">
      <c r="A141" s="9" t="s">
        <v>374</v>
      </c>
      <c r="B141" s="13" t="s">
        <v>361</v>
      </c>
      <c r="C141" s="14">
        <v>14</v>
      </c>
      <c r="D141" s="14">
        <v>-28</v>
      </c>
      <c r="E141" s="14">
        <v>11</v>
      </c>
      <c r="F141" s="14">
        <v>15</v>
      </c>
      <c r="G141" s="14">
        <v>21</v>
      </c>
      <c r="H141" s="14">
        <v>-9</v>
      </c>
      <c r="I141" s="15">
        <v>47</v>
      </c>
      <c r="J141" s="15">
        <v>3</v>
      </c>
      <c r="K141" s="61"/>
      <c r="L141" s="14"/>
      <c r="M141" s="14">
        <v>86</v>
      </c>
      <c r="N141" s="14">
        <v>90</v>
      </c>
      <c r="O141" s="14">
        <v>59</v>
      </c>
      <c r="P141" s="14">
        <v>69</v>
      </c>
      <c r="Q141" s="14">
        <v>138</v>
      </c>
      <c r="R141" s="14">
        <v>163</v>
      </c>
      <c r="S141" s="14">
        <v>118</v>
      </c>
      <c r="T141" s="14">
        <v>50</v>
      </c>
      <c r="U141" s="16"/>
      <c r="V141" s="16"/>
      <c r="W141" s="14"/>
      <c r="X141" s="14"/>
      <c r="Y141" s="14"/>
      <c r="Z141" s="14"/>
      <c r="AA141" s="14"/>
      <c r="AB141" s="14"/>
      <c r="AC141" s="14"/>
      <c r="AD141" s="14"/>
      <c r="AE141" s="17"/>
      <c r="AF141" s="17"/>
      <c r="AG141" s="14"/>
      <c r="AH141" s="14"/>
      <c r="AI141" s="14"/>
      <c r="AJ141" s="14"/>
      <c r="AK141" s="14"/>
      <c r="AL141" s="14"/>
      <c r="AM141" s="14"/>
      <c r="AN141" s="14"/>
      <c r="AO141" s="63"/>
      <c r="AP141" s="63"/>
    </row>
    <row r="142" spans="1:42" x14ac:dyDescent="0.2">
      <c r="A142" s="9" t="s">
        <v>374</v>
      </c>
      <c r="B142" s="13" t="s">
        <v>362</v>
      </c>
      <c r="C142" s="14">
        <v>9</v>
      </c>
      <c r="D142" s="14">
        <v>-23</v>
      </c>
      <c r="E142" s="14">
        <v>10</v>
      </c>
      <c r="F142" s="14">
        <v>17</v>
      </c>
      <c r="G142" s="14">
        <v>26</v>
      </c>
      <c r="H142" s="14">
        <v>3</v>
      </c>
      <c r="I142" s="15">
        <v>29</v>
      </c>
      <c r="J142" s="15">
        <v>13</v>
      </c>
      <c r="K142" s="61"/>
      <c r="L142" s="14"/>
      <c r="M142" s="14">
        <v>78</v>
      </c>
      <c r="N142" s="14">
        <v>88</v>
      </c>
      <c r="O142" s="14">
        <v>66</v>
      </c>
      <c r="P142" s="14">
        <v>57</v>
      </c>
      <c r="Q142" s="14">
        <v>190</v>
      </c>
      <c r="R142" s="14">
        <v>120</v>
      </c>
      <c r="S142" s="14">
        <v>107</v>
      </c>
      <c r="T142" s="14">
        <v>57</v>
      </c>
      <c r="U142" s="16"/>
      <c r="V142" s="16"/>
      <c r="W142" s="14"/>
      <c r="X142" s="14"/>
      <c r="Y142" s="14"/>
      <c r="Z142" s="14"/>
      <c r="AA142" s="14"/>
      <c r="AB142" s="14"/>
      <c r="AC142" s="14"/>
      <c r="AD142" s="14"/>
      <c r="AE142" s="17"/>
      <c r="AF142" s="17"/>
      <c r="AG142" s="14"/>
      <c r="AH142" s="14"/>
      <c r="AI142" s="14"/>
      <c r="AJ142" s="14"/>
      <c r="AK142" s="14"/>
      <c r="AL142" s="14"/>
      <c r="AM142" s="14"/>
      <c r="AN142" s="14"/>
      <c r="AO142" s="63"/>
      <c r="AP142" s="63"/>
    </row>
    <row r="143" spans="1:42" x14ac:dyDescent="0.2">
      <c r="A143" s="9" t="s">
        <v>374</v>
      </c>
      <c r="B143" s="13" t="s">
        <v>363</v>
      </c>
      <c r="C143" s="14">
        <v>21</v>
      </c>
      <c r="D143" s="14">
        <v>3</v>
      </c>
      <c r="E143" s="14">
        <v>23</v>
      </c>
      <c r="F143" s="14">
        <v>47</v>
      </c>
      <c r="G143" s="14">
        <v>40</v>
      </c>
      <c r="H143" s="14">
        <v>8</v>
      </c>
      <c r="I143" s="15">
        <v>52</v>
      </c>
      <c r="J143" s="15">
        <v>28</v>
      </c>
      <c r="K143" s="61"/>
      <c r="L143" s="14"/>
      <c r="M143" s="14">
        <v>146</v>
      </c>
      <c r="N143" s="14">
        <v>153</v>
      </c>
      <c r="O143" s="14">
        <v>99</v>
      </c>
      <c r="P143" s="14">
        <v>77</v>
      </c>
      <c r="Q143" s="14">
        <v>293</v>
      </c>
      <c r="R143" s="14">
        <v>130</v>
      </c>
      <c r="S143" s="14">
        <v>157</v>
      </c>
      <c r="T143" s="14">
        <v>113</v>
      </c>
      <c r="U143" s="16"/>
      <c r="V143" s="16"/>
      <c r="W143" s="14"/>
      <c r="X143" s="14"/>
      <c r="Y143" s="14"/>
      <c r="Z143" s="14"/>
      <c r="AA143" s="14"/>
      <c r="AB143" s="14"/>
      <c r="AC143" s="14"/>
      <c r="AD143" s="14"/>
      <c r="AE143" s="17"/>
      <c r="AF143" s="17"/>
      <c r="AG143" s="14"/>
      <c r="AH143" s="14"/>
      <c r="AI143" s="14"/>
      <c r="AJ143" s="14"/>
      <c r="AK143" s="14"/>
      <c r="AL143" s="14"/>
      <c r="AM143" s="14"/>
      <c r="AN143" s="14"/>
      <c r="AO143" s="63"/>
      <c r="AP143" s="63"/>
    </row>
    <row r="144" spans="1:42" x14ac:dyDescent="0.2">
      <c r="A144" s="9" t="s">
        <v>374</v>
      </c>
      <c r="B144" s="13" t="s">
        <v>364</v>
      </c>
      <c r="C144" s="14">
        <v>41</v>
      </c>
      <c r="D144" s="14">
        <v>-1</v>
      </c>
      <c r="E144" s="14">
        <v>34</v>
      </c>
      <c r="F144" s="14">
        <v>25</v>
      </c>
      <c r="G144" s="14">
        <v>53</v>
      </c>
      <c r="H144" s="14">
        <v>12</v>
      </c>
      <c r="I144" s="15">
        <v>41</v>
      </c>
      <c r="J144" s="15">
        <v>62</v>
      </c>
      <c r="K144" s="61"/>
      <c r="L144" s="14"/>
      <c r="M144" s="14">
        <v>34</v>
      </c>
      <c r="N144" s="14">
        <v>39</v>
      </c>
      <c r="O144" s="14">
        <v>26</v>
      </c>
      <c r="P144" s="14">
        <v>22</v>
      </c>
      <c r="Q144" s="14">
        <v>111</v>
      </c>
      <c r="R144" s="14">
        <v>64</v>
      </c>
      <c r="S144" s="14">
        <v>57</v>
      </c>
      <c r="T144" s="14">
        <v>39</v>
      </c>
      <c r="U144" s="16"/>
      <c r="V144" s="16"/>
      <c r="W144" s="14"/>
      <c r="X144" s="14"/>
      <c r="Y144" s="14"/>
      <c r="Z144" s="14"/>
      <c r="AA144" s="14"/>
      <c r="AB144" s="14"/>
      <c r="AC144" s="14"/>
      <c r="AD144" s="14"/>
      <c r="AE144" s="17"/>
      <c r="AF144" s="17"/>
      <c r="AG144" s="14"/>
      <c r="AH144" s="14"/>
      <c r="AI144" s="14"/>
      <c r="AJ144" s="14"/>
      <c r="AK144" s="14"/>
      <c r="AL144" s="14"/>
      <c r="AM144" s="14"/>
      <c r="AN144" s="14"/>
      <c r="AO144" s="63"/>
      <c r="AP144" s="63"/>
    </row>
    <row r="145" spans="1:42" x14ac:dyDescent="0.2">
      <c r="A145" s="9" t="s">
        <v>374</v>
      </c>
      <c r="B145" s="13" t="s">
        <v>365</v>
      </c>
      <c r="C145" s="14">
        <v>29</v>
      </c>
      <c r="D145" s="14">
        <v>-14</v>
      </c>
      <c r="E145" s="14">
        <v>22</v>
      </c>
      <c r="F145" s="14">
        <v>6</v>
      </c>
      <c r="G145" s="14">
        <v>24</v>
      </c>
      <c r="H145" s="14">
        <v>-4</v>
      </c>
      <c r="I145" s="15">
        <v>35</v>
      </c>
      <c r="J145" s="15">
        <v>23</v>
      </c>
      <c r="K145" s="61"/>
      <c r="L145" s="14"/>
      <c r="M145" s="14">
        <v>20</v>
      </c>
      <c r="N145" s="14">
        <v>18</v>
      </c>
      <c r="O145" s="14">
        <v>1</v>
      </c>
      <c r="P145" s="14">
        <v>28</v>
      </c>
      <c r="Q145" s="14">
        <v>49</v>
      </c>
      <c r="R145" s="14">
        <v>45</v>
      </c>
      <c r="S145" s="14">
        <v>47</v>
      </c>
      <c r="T145" s="14">
        <v>1</v>
      </c>
      <c r="U145" s="16"/>
      <c r="V145" s="16"/>
      <c r="W145" s="14"/>
      <c r="X145" s="14"/>
      <c r="Y145" s="14"/>
      <c r="Z145" s="14"/>
      <c r="AA145" s="14"/>
      <c r="AB145" s="14"/>
      <c r="AC145" s="14"/>
      <c r="AD145" s="14"/>
      <c r="AE145" s="17"/>
      <c r="AF145" s="17"/>
      <c r="AG145" s="14"/>
      <c r="AH145" s="14"/>
      <c r="AI145" s="14"/>
      <c r="AJ145" s="14"/>
      <c r="AK145" s="14"/>
      <c r="AL145" s="14"/>
      <c r="AM145" s="14"/>
      <c r="AN145" s="14"/>
      <c r="AO145" s="63"/>
      <c r="AP145" s="63"/>
    </row>
    <row r="146" spans="1:42" x14ac:dyDescent="0.2">
      <c r="A146" s="9" t="s">
        <v>374</v>
      </c>
      <c r="B146" s="13" t="s">
        <v>366</v>
      </c>
      <c r="C146" s="14">
        <v>43</v>
      </c>
      <c r="D146" s="14">
        <v>27</v>
      </c>
      <c r="E146" s="14">
        <v>39</v>
      </c>
      <c r="F146" s="14">
        <v>24</v>
      </c>
      <c r="G146" s="14">
        <v>76</v>
      </c>
      <c r="H146" s="14">
        <v>18</v>
      </c>
      <c r="I146" s="15">
        <v>47</v>
      </c>
      <c r="J146" s="15">
        <v>30</v>
      </c>
      <c r="K146" s="61"/>
      <c r="L146" s="14"/>
      <c r="M146" s="14">
        <v>13</v>
      </c>
      <c r="N146" s="14">
        <v>9</v>
      </c>
      <c r="O146" s="14">
        <v>19</v>
      </c>
      <c r="P146" s="14">
        <v>18</v>
      </c>
      <c r="Q146" s="14">
        <v>27</v>
      </c>
      <c r="R146" s="14">
        <v>11</v>
      </c>
      <c r="S146" s="14">
        <v>53</v>
      </c>
      <c r="T146" s="14">
        <v>12</v>
      </c>
      <c r="U146" s="16"/>
      <c r="V146" s="16"/>
      <c r="W146" s="14"/>
      <c r="X146" s="14"/>
      <c r="Y146" s="14"/>
      <c r="Z146" s="14"/>
      <c r="AA146" s="14"/>
      <c r="AB146" s="14"/>
      <c r="AC146" s="14"/>
      <c r="AD146" s="14"/>
      <c r="AE146" s="17"/>
      <c r="AF146" s="17"/>
      <c r="AG146" s="14"/>
      <c r="AH146" s="14"/>
      <c r="AI146" s="14"/>
      <c r="AJ146" s="14"/>
      <c r="AK146" s="14"/>
      <c r="AL146" s="14"/>
      <c r="AM146" s="14"/>
      <c r="AN146" s="14"/>
      <c r="AO146" s="63"/>
      <c r="AP146" s="63"/>
    </row>
    <row r="147" spans="1:42" x14ac:dyDescent="0.2">
      <c r="A147" s="9" t="s">
        <v>374</v>
      </c>
      <c r="B147" s="13" t="s">
        <v>367</v>
      </c>
      <c r="C147" s="14">
        <v>43</v>
      </c>
      <c r="D147" s="14">
        <v>55</v>
      </c>
      <c r="E147" s="14">
        <v>65</v>
      </c>
      <c r="F147" s="14">
        <v>65</v>
      </c>
      <c r="G147" s="14">
        <v>90</v>
      </c>
      <c r="H147" s="14">
        <v>59</v>
      </c>
      <c r="I147" s="15">
        <v>104</v>
      </c>
      <c r="J147" s="15">
        <v>91</v>
      </c>
      <c r="K147" s="61"/>
      <c r="L147" s="14"/>
      <c r="M147" s="14">
        <v>27</v>
      </c>
      <c r="N147" s="14">
        <v>16</v>
      </c>
      <c r="O147" s="14">
        <v>15</v>
      </c>
      <c r="P147" s="14">
        <v>28</v>
      </c>
      <c r="Q147" s="14">
        <v>39</v>
      </c>
      <c r="R147" s="14">
        <v>-7</v>
      </c>
      <c r="S147" s="14">
        <v>46</v>
      </c>
      <c r="T147" s="14">
        <v>7</v>
      </c>
      <c r="U147" s="16"/>
      <c r="V147" s="16"/>
      <c r="W147" s="14"/>
      <c r="X147" s="14"/>
      <c r="Y147" s="14"/>
      <c r="Z147" s="14"/>
      <c r="AA147" s="14"/>
      <c r="AB147" s="14"/>
      <c r="AC147" s="14"/>
      <c r="AD147" s="14"/>
      <c r="AE147" s="17"/>
      <c r="AF147" s="17"/>
      <c r="AG147" s="14"/>
      <c r="AH147" s="14"/>
      <c r="AI147" s="14"/>
      <c r="AJ147" s="14"/>
      <c r="AK147" s="14"/>
      <c r="AL147" s="14"/>
      <c r="AM147" s="14"/>
      <c r="AN147" s="14"/>
      <c r="AO147" s="63"/>
      <c r="AP147" s="63"/>
    </row>
    <row r="148" spans="1:42" x14ac:dyDescent="0.2">
      <c r="A148" s="9" t="s">
        <v>374</v>
      </c>
      <c r="B148" s="13" t="s">
        <v>368</v>
      </c>
      <c r="C148" s="14">
        <v>56</v>
      </c>
      <c r="D148" s="14">
        <v>12</v>
      </c>
      <c r="E148" s="14">
        <v>36</v>
      </c>
      <c r="F148" s="14">
        <v>31</v>
      </c>
      <c r="G148" s="14">
        <v>52</v>
      </c>
      <c r="H148" s="14">
        <v>27</v>
      </c>
      <c r="I148" s="15">
        <v>61</v>
      </c>
      <c r="J148" s="15">
        <v>48</v>
      </c>
      <c r="K148" s="61"/>
      <c r="L148" s="14"/>
      <c r="M148" s="14">
        <v>28</v>
      </c>
      <c r="N148" s="14">
        <v>24</v>
      </c>
      <c r="O148" s="14">
        <v>17</v>
      </c>
      <c r="P148" s="14">
        <v>27</v>
      </c>
      <c r="Q148" s="14">
        <v>45</v>
      </c>
      <c r="R148" s="14">
        <v>1</v>
      </c>
      <c r="S148" s="14">
        <v>46</v>
      </c>
      <c r="T148" s="14">
        <v>6</v>
      </c>
      <c r="U148" s="16"/>
      <c r="V148" s="16"/>
      <c r="W148" s="14"/>
      <c r="X148" s="14"/>
      <c r="Y148" s="14"/>
      <c r="Z148" s="14"/>
      <c r="AA148" s="14"/>
      <c r="AB148" s="14"/>
      <c r="AC148" s="14"/>
      <c r="AD148" s="14"/>
      <c r="AE148" s="17"/>
      <c r="AF148" s="17"/>
      <c r="AG148" s="14"/>
      <c r="AH148" s="14"/>
      <c r="AI148" s="14"/>
      <c r="AJ148" s="14"/>
      <c r="AK148" s="14"/>
      <c r="AL148" s="14"/>
      <c r="AM148" s="14"/>
      <c r="AN148" s="14"/>
      <c r="AO148" s="63"/>
      <c r="AP148" s="63"/>
    </row>
    <row r="149" spans="1:42" x14ac:dyDescent="0.2">
      <c r="B149" s="13"/>
      <c r="C149" s="14"/>
      <c r="D149" s="14"/>
      <c r="E149" s="14"/>
      <c r="F149" s="14"/>
      <c r="G149" s="14"/>
      <c r="H149" s="14"/>
      <c r="I149" s="15"/>
      <c r="J149" s="15"/>
      <c r="K149" s="61"/>
      <c r="L149" s="61"/>
      <c r="M149" s="15"/>
      <c r="N149" s="14"/>
      <c r="O149" s="14"/>
      <c r="P149" s="14"/>
      <c r="Q149" s="14"/>
      <c r="R149" s="14"/>
      <c r="S149" s="14"/>
      <c r="T149" s="14"/>
      <c r="U149" s="16"/>
      <c r="V149" s="16"/>
      <c r="W149" s="14"/>
      <c r="X149" s="14"/>
      <c r="Y149" s="14"/>
      <c r="Z149" s="14"/>
      <c r="AA149" s="14"/>
      <c r="AB149" s="14"/>
      <c r="AC149" s="14"/>
      <c r="AD149" s="14"/>
      <c r="AE149" s="17"/>
      <c r="AF149" s="17"/>
      <c r="AG149" s="14"/>
      <c r="AH149" s="14"/>
      <c r="AI149" s="14"/>
      <c r="AJ149" s="14"/>
      <c r="AK149" s="14"/>
      <c r="AL149" s="14"/>
      <c r="AM149" s="14"/>
      <c r="AN149" s="14"/>
      <c r="AO149" s="63"/>
      <c r="AP149" s="63"/>
    </row>
    <row r="150" spans="1:42" x14ac:dyDescent="0.2">
      <c r="A150" s="12" t="s">
        <v>356</v>
      </c>
      <c r="B150" s="13" t="s">
        <v>284</v>
      </c>
      <c r="C150" s="14">
        <v>9</v>
      </c>
      <c r="D150" s="14">
        <v>10</v>
      </c>
      <c r="E150" s="14">
        <v>11</v>
      </c>
      <c r="F150" s="14">
        <v>12</v>
      </c>
      <c r="G150" s="14">
        <v>13</v>
      </c>
      <c r="H150" s="14">
        <v>14</v>
      </c>
      <c r="I150" s="15">
        <v>15</v>
      </c>
      <c r="J150" s="15">
        <v>16</v>
      </c>
      <c r="K150" s="61" t="s">
        <v>308</v>
      </c>
      <c r="L150" s="61" t="s">
        <v>309</v>
      </c>
      <c r="M150" s="15">
        <v>41</v>
      </c>
      <c r="N150" s="14">
        <v>42</v>
      </c>
      <c r="O150" s="14">
        <v>43</v>
      </c>
      <c r="P150" s="14">
        <v>44</v>
      </c>
      <c r="Q150" s="14">
        <v>45</v>
      </c>
      <c r="R150" s="14">
        <v>46</v>
      </c>
      <c r="S150" s="14">
        <v>47</v>
      </c>
      <c r="T150" s="14">
        <v>48</v>
      </c>
      <c r="U150" s="16" t="s">
        <v>308</v>
      </c>
      <c r="V150" s="16" t="s">
        <v>309</v>
      </c>
      <c r="W150" s="14">
        <v>57</v>
      </c>
      <c r="X150" s="14">
        <v>58</v>
      </c>
      <c r="Y150" s="14">
        <v>59</v>
      </c>
      <c r="Z150" s="14">
        <v>60</v>
      </c>
      <c r="AA150" s="14">
        <v>61</v>
      </c>
      <c r="AB150" s="14">
        <v>62</v>
      </c>
      <c r="AC150" s="14">
        <v>63</v>
      </c>
      <c r="AD150" s="14">
        <v>64</v>
      </c>
      <c r="AE150" s="17" t="s">
        <v>308</v>
      </c>
      <c r="AF150" s="17" t="s">
        <v>309</v>
      </c>
      <c r="AG150" s="14">
        <v>65</v>
      </c>
      <c r="AH150" s="14">
        <v>66</v>
      </c>
      <c r="AI150" s="14">
        <v>67</v>
      </c>
      <c r="AJ150" s="14">
        <v>68</v>
      </c>
      <c r="AK150" s="14">
        <v>69</v>
      </c>
      <c r="AL150" s="14">
        <v>70</v>
      </c>
      <c r="AM150" s="14">
        <v>71</v>
      </c>
      <c r="AN150" s="14">
        <v>72</v>
      </c>
      <c r="AO150" s="63" t="s">
        <v>308</v>
      </c>
      <c r="AP150" s="63" t="s">
        <v>309</v>
      </c>
    </row>
    <row r="151" spans="1:42" s="65" customFormat="1" x14ac:dyDescent="0.2">
      <c r="A151" s="65" t="s">
        <v>369</v>
      </c>
      <c r="B151" s="66" t="s">
        <v>357</v>
      </c>
      <c r="C151" s="67">
        <f>AVERAGE(C85,C98,C111,C124,C137)</f>
        <v>26</v>
      </c>
      <c r="D151" s="67">
        <f t="shared" ref="D151:J151" si="56">AVERAGE(D85,D98,D111,D124,D137)</f>
        <v>27.8</v>
      </c>
      <c r="E151" s="67">
        <f t="shared" si="56"/>
        <v>53.6</v>
      </c>
      <c r="F151" s="67">
        <f t="shared" si="56"/>
        <v>73.8</v>
      </c>
      <c r="G151" s="67">
        <f t="shared" si="56"/>
        <v>47</v>
      </c>
      <c r="H151" s="67">
        <f t="shared" si="56"/>
        <v>33</v>
      </c>
      <c r="I151" s="67">
        <f t="shared" si="56"/>
        <v>89.5</v>
      </c>
      <c r="J151" s="67">
        <f t="shared" si="56"/>
        <v>83</v>
      </c>
      <c r="K151" s="62">
        <f>AVERAGE(C151:J151)</f>
        <v>54.212499999999999</v>
      </c>
      <c r="L151" s="62">
        <f>STDEV(C151:J151)/SQRT(COUNT(C151:J151))</f>
        <v>8.917807976579379</v>
      </c>
      <c r="M151" s="67">
        <f>AVERAGE(M85,M98,M111,M124,M137)</f>
        <v>52</v>
      </c>
      <c r="N151" s="67">
        <f t="shared" ref="N151:T151" si="57">AVERAGE(N85,N98,N111,N124,N137)</f>
        <v>63.4</v>
      </c>
      <c r="O151" s="67">
        <f t="shared" si="57"/>
        <v>32</v>
      </c>
      <c r="P151" s="67">
        <f t="shared" si="57"/>
        <v>27.4</v>
      </c>
      <c r="Q151" s="67">
        <f t="shared" si="57"/>
        <v>46.8</v>
      </c>
      <c r="R151" s="67">
        <f t="shared" si="57"/>
        <v>39.6</v>
      </c>
      <c r="S151" s="67">
        <f t="shared" si="57"/>
        <v>63.4</v>
      </c>
      <c r="T151" s="67">
        <f t="shared" si="57"/>
        <v>27.2</v>
      </c>
      <c r="U151" s="10">
        <f>AVERAGE(M151:T151)</f>
        <v>43.975000000000001</v>
      </c>
      <c r="V151" s="10">
        <f>STDEV(M151:T151)/SQRT(COUNT(M151:T151))</f>
        <v>5.2537656563105797</v>
      </c>
      <c r="W151" s="67">
        <f>AVERAGE(W85,W98,W111,W124,W137)</f>
        <v>68</v>
      </c>
      <c r="X151" s="67">
        <f t="shared" ref="X151:AD151" si="58">AVERAGE(X85,X98,X111,X124,X137)</f>
        <v>40</v>
      </c>
      <c r="Y151" s="67">
        <f t="shared" si="58"/>
        <v>24</v>
      </c>
      <c r="Z151" s="67">
        <f t="shared" si="58"/>
        <v>29.333333333333332</v>
      </c>
      <c r="AA151" s="67">
        <f t="shared" si="58"/>
        <v>47.666666666666664</v>
      </c>
      <c r="AB151" s="67">
        <f t="shared" si="58"/>
        <v>32.666666666666664</v>
      </c>
      <c r="AC151" s="67">
        <f t="shared" si="58"/>
        <v>57.333333333333336</v>
      </c>
      <c r="AD151" s="67">
        <f t="shared" si="58"/>
        <v>34.666666666666664</v>
      </c>
      <c r="AE151" s="11">
        <f>AVERAGE(W151:AD151)</f>
        <v>41.708333333333336</v>
      </c>
      <c r="AF151" s="11">
        <f>STDEV(W151:AD151)/SQRT(COUNT(W151:AD151))</f>
        <v>5.2980370354095667</v>
      </c>
      <c r="AG151" s="67">
        <f>AVERAGE(AG85,AG98,AG111,AG124,AG137)</f>
        <v>25</v>
      </c>
      <c r="AH151" s="67">
        <f t="shared" ref="AH151:AN151" si="59">AVERAGE(AH85,AH98,AH111,AH124,AH137)</f>
        <v>34.666666666666664</v>
      </c>
      <c r="AI151" s="67">
        <f t="shared" si="59"/>
        <v>27.666666666666668</v>
      </c>
      <c r="AJ151" s="67">
        <f t="shared" si="59"/>
        <v>29.666666666666668</v>
      </c>
      <c r="AK151" s="67">
        <f t="shared" si="59"/>
        <v>6</v>
      </c>
      <c r="AL151" s="67">
        <f t="shared" si="59"/>
        <v>7</v>
      </c>
      <c r="AM151" s="67">
        <f t="shared" si="59"/>
        <v>52.333333333333336</v>
      </c>
      <c r="AN151" s="67">
        <f t="shared" si="59"/>
        <v>17.333333333333332</v>
      </c>
      <c r="AO151" s="64">
        <f>AVERAGE(AG151:AN151)</f>
        <v>24.958333333333336</v>
      </c>
      <c r="AP151" s="64">
        <f>STDEV(AG151:AN151)/SQRT(COUNT(AG151:AN151))</f>
        <v>5.3672424639349616</v>
      </c>
    </row>
    <row r="152" spans="1:42" s="65" customFormat="1" x14ac:dyDescent="0.2">
      <c r="A152" s="65" t="s">
        <v>369</v>
      </c>
      <c r="B152" s="66" t="s">
        <v>358</v>
      </c>
      <c r="C152" s="67">
        <f t="shared" ref="C152:J152" si="60">AVERAGE(C86,C99,C112,C125,C138)</f>
        <v>26.4</v>
      </c>
      <c r="D152" s="67">
        <f t="shared" si="60"/>
        <v>13.4</v>
      </c>
      <c r="E152" s="67">
        <f t="shared" si="60"/>
        <v>40.6</v>
      </c>
      <c r="F152" s="67">
        <f t="shared" si="60"/>
        <v>51.2</v>
      </c>
      <c r="G152" s="67">
        <f t="shared" si="60"/>
        <v>39.799999999999997</v>
      </c>
      <c r="H152" s="67">
        <f t="shared" si="60"/>
        <v>34.4</v>
      </c>
      <c r="I152" s="67">
        <f t="shared" si="60"/>
        <v>95.5</v>
      </c>
      <c r="J152" s="67">
        <f t="shared" si="60"/>
        <v>62.2</v>
      </c>
      <c r="K152" s="62">
        <f t="shared" ref="K152:K162" si="61">AVERAGE(C152:J152)</f>
        <v>45.437500000000007</v>
      </c>
      <c r="L152" s="62">
        <f t="shared" ref="L152:L162" si="62">STDEV(C152:J152)/SQRT(COUNT(C152:J152))</f>
        <v>8.8502206893387676</v>
      </c>
      <c r="M152" s="67">
        <f t="shared" ref="M152:T152" si="63">AVERAGE(M86,M99,M112,M125,M138)</f>
        <v>60</v>
      </c>
      <c r="N152" s="67">
        <f t="shared" si="63"/>
        <v>80.8</v>
      </c>
      <c r="O152" s="67">
        <f t="shared" si="63"/>
        <v>41.2</v>
      </c>
      <c r="P152" s="67">
        <f t="shared" si="63"/>
        <v>48.8</v>
      </c>
      <c r="Q152" s="67">
        <f t="shared" si="63"/>
        <v>75.599999999999994</v>
      </c>
      <c r="R152" s="67">
        <f t="shared" si="63"/>
        <v>70</v>
      </c>
      <c r="S152" s="67">
        <f t="shared" si="63"/>
        <v>77.599999999999994</v>
      </c>
      <c r="T152" s="67">
        <f t="shared" si="63"/>
        <v>27.8</v>
      </c>
      <c r="U152" s="10">
        <f t="shared" ref="U152:U162" si="64">AVERAGE(M152:T152)</f>
        <v>60.225000000000001</v>
      </c>
      <c r="V152" s="10">
        <f t="shared" ref="V152:V162" si="65">STDEV(M152:T152)/SQRT(COUNT(M152:T152))</f>
        <v>6.8152599258680322</v>
      </c>
      <c r="W152" s="67">
        <f t="shared" ref="W152:AD152" si="66">AVERAGE(W86,W99,W112,W125,W138)</f>
        <v>114.33333333333333</v>
      </c>
      <c r="X152" s="67">
        <f t="shared" si="66"/>
        <v>77.666666666666671</v>
      </c>
      <c r="Y152" s="67">
        <f t="shared" si="66"/>
        <v>63.666666666666664</v>
      </c>
      <c r="Z152" s="67">
        <f t="shared" si="66"/>
        <v>77</v>
      </c>
      <c r="AA152" s="67">
        <f t="shared" si="66"/>
        <v>120.33333333333333</v>
      </c>
      <c r="AB152" s="67">
        <f t="shared" si="66"/>
        <v>79</v>
      </c>
      <c r="AC152" s="67">
        <f t="shared" si="66"/>
        <v>105.33333333333333</v>
      </c>
      <c r="AD152" s="67">
        <f t="shared" si="66"/>
        <v>63.333333333333336</v>
      </c>
      <c r="AE152" s="11">
        <f t="shared" ref="AE152:AE162" si="67">AVERAGE(W152:AD152)</f>
        <v>87.583333333333343</v>
      </c>
      <c r="AF152" s="11">
        <f t="shared" ref="AF152:AF162" si="68">STDEV(W152:AD152)/SQRT(COUNT(W152:AD152))</f>
        <v>7.9589098519675314</v>
      </c>
      <c r="AG152" s="67">
        <f t="shared" ref="AG152:AN152" si="69">AVERAGE(AG86,AG99,AG112,AG125,AG138)</f>
        <v>72.666666666666671</v>
      </c>
      <c r="AH152" s="67">
        <f t="shared" si="69"/>
        <v>66.333333333333329</v>
      </c>
      <c r="AI152" s="67">
        <f t="shared" si="69"/>
        <v>70.666666666666671</v>
      </c>
      <c r="AJ152" s="67">
        <f t="shared" si="69"/>
        <v>67.666666666666671</v>
      </c>
      <c r="AK152" s="67">
        <f t="shared" si="69"/>
        <v>76.333333333333329</v>
      </c>
      <c r="AL152" s="67">
        <f t="shared" si="69"/>
        <v>58.333333333333336</v>
      </c>
      <c r="AM152" s="67">
        <f t="shared" si="69"/>
        <v>127.66666666666667</v>
      </c>
      <c r="AN152" s="67">
        <f t="shared" si="69"/>
        <v>46.333333333333336</v>
      </c>
      <c r="AO152" s="64">
        <f t="shared" ref="AO152:AO162" si="70">AVERAGE(AG152:AN152)</f>
        <v>73.25</v>
      </c>
      <c r="AP152" s="64">
        <f t="shared" ref="AP152:AP162" si="71">STDEV(AG152:AN152)/SQRT(COUNT(AG152:AN152))</f>
        <v>8.4554739478363814</v>
      </c>
    </row>
    <row r="153" spans="1:42" s="65" customFormat="1" x14ac:dyDescent="0.2">
      <c r="A153" s="65" t="s">
        <v>369</v>
      </c>
      <c r="B153" s="66" t="s">
        <v>359</v>
      </c>
      <c r="C153" s="67">
        <f t="shared" ref="C153:J153" si="72">AVERAGE(C87,C100,C113,C126,C139)</f>
        <v>33.4</v>
      </c>
      <c r="D153" s="67">
        <f t="shared" si="72"/>
        <v>30.2</v>
      </c>
      <c r="E153" s="67">
        <f t="shared" si="72"/>
        <v>60</v>
      </c>
      <c r="F153" s="67">
        <f t="shared" si="72"/>
        <v>69</v>
      </c>
      <c r="G153" s="67">
        <f t="shared" si="72"/>
        <v>44.8</v>
      </c>
      <c r="H153" s="67">
        <f t="shared" si="72"/>
        <v>41</v>
      </c>
      <c r="I153" s="67">
        <f t="shared" si="72"/>
        <v>109.5</v>
      </c>
      <c r="J153" s="67">
        <f t="shared" si="72"/>
        <v>84.8</v>
      </c>
      <c r="K153" s="62">
        <f t="shared" si="61"/>
        <v>59.087499999999999</v>
      </c>
      <c r="L153" s="62">
        <f t="shared" si="62"/>
        <v>9.7534506256577167</v>
      </c>
      <c r="M153" s="67">
        <f t="shared" ref="M153:T153" si="73">AVERAGE(M87,M100,M113,M126,M139)</f>
        <v>52.2</v>
      </c>
      <c r="N153" s="67">
        <f t="shared" si="73"/>
        <v>79.8</v>
      </c>
      <c r="O153" s="67">
        <f t="shared" si="73"/>
        <v>37</v>
      </c>
      <c r="P153" s="67">
        <f t="shared" si="73"/>
        <v>33.799999999999997</v>
      </c>
      <c r="Q153" s="67">
        <f t="shared" si="73"/>
        <v>73.2</v>
      </c>
      <c r="R153" s="67">
        <f t="shared" si="73"/>
        <v>76.8</v>
      </c>
      <c r="S153" s="67">
        <f t="shared" si="73"/>
        <v>63</v>
      </c>
      <c r="T153" s="67">
        <f t="shared" si="73"/>
        <v>29.6</v>
      </c>
      <c r="U153" s="10">
        <f t="shared" si="64"/>
        <v>55.675000000000004</v>
      </c>
      <c r="V153" s="10">
        <f t="shared" si="65"/>
        <v>7.2065384498087148</v>
      </c>
      <c r="W153" s="67">
        <f t="shared" ref="W153:AD153" si="74">AVERAGE(W87,W100,W113,W126,W139)</f>
        <v>202.66666666666666</v>
      </c>
      <c r="X153" s="67">
        <f t="shared" si="74"/>
        <v>169</v>
      </c>
      <c r="Y153" s="67">
        <f t="shared" si="74"/>
        <v>145</v>
      </c>
      <c r="Z153" s="67">
        <f t="shared" si="74"/>
        <v>205.33333333333334</v>
      </c>
      <c r="AA153" s="67">
        <f t="shared" si="74"/>
        <v>217</v>
      </c>
      <c r="AB153" s="67">
        <f t="shared" si="74"/>
        <v>186.33333333333334</v>
      </c>
      <c r="AC153" s="67">
        <f t="shared" si="74"/>
        <v>210.66666666666666</v>
      </c>
      <c r="AD153" s="67">
        <f t="shared" si="74"/>
        <v>131</v>
      </c>
      <c r="AE153" s="11">
        <f t="shared" si="67"/>
        <v>183.375</v>
      </c>
      <c r="AF153" s="11">
        <f t="shared" si="68"/>
        <v>11.308171911680827</v>
      </c>
      <c r="AG153" s="67">
        <f t="shared" ref="AG153:AN153" si="75">AVERAGE(AG87,AG100,AG113,AG126,AG139)</f>
        <v>85.333333333333329</v>
      </c>
      <c r="AH153" s="67">
        <f t="shared" si="75"/>
        <v>95</v>
      </c>
      <c r="AI153" s="67">
        <f t="shared" si="75"/>
        <v>109.33333333333333</v>
      </c>
      <c r="AJ153" s="67">
        <f t="shared" si="75"/>
        <v>100.66666666666667</v>
      </c>
      <c r="AK153" s="67">
        <f t="shared" si="75"/>
        <v>107.33333333333333</v>
      </c>
      <c r="AL153" s="67">
        <f t="shared" si="75"/>
        <v>82</v>
      </c>
      <c r="AM153" s="67">
        <f t="shared" si="75"/>
        <v>146.33333333333334</v>
      </c>
      <c r="AN153" s="67">
        <f t="shared" si="75"/>
        <v>62.666666666666664</v>
      </c>
      <c r="AO153" s="64">
        <f t="shared" si="70"/>
        <v>98.583333333333329</v>
      </c>
      <c r="AP153" s="64">
        <f t="shared" si="71"/>
        <v>8.6910714081879803</v>
      </c>
    </row>
    <row r="154" spans="1:42" s="65" customFormat="1" x14ac:dyDescent="0.2">
      <c r="A154" s="65" t="s">
        <v>369</v>
      </c>
      <c r="B154" s="66" t="s">
        <v>360</v>
      </c>
      <c r="C154" s="67">
        <f t="shared" ref="C154:J154" si="76">AVERAGE(C88,C101,C114,C127,C140)</f>
        <v>73</v>
      </c>
      <c r="D154" s="67">
        <f t="shared" si="76"/>
        <v>83.4</v>
      </c>
      <c r="E154" s="67">
        <f t="shared" si="76"/>
        <v>91.8</v>
      </c>
      <c r="F154" s="67">
        <f t="shared" si="76"/>
        <v>125.2</v>
      </c>
      <c r="G154" s="67">
        <f t="shared" si="76"/>
        <v>80.8</v>
      </c>
      <c r="H154" s="67">
        <f t="shared" si="76"/>
        <v>72.2</v>
      </c>
      <c r="I154" s="67">
        <f t="shared" si="76"/>
        <v>169</v>
      </c>
      <c r="J154" s="67">
        <f t="shared" si="76"/>
        <v>129.19999999999999</v>
      </c>
      <c r="K154" s="62">
        <f t="shared" si="61"/>
        <v>103.07499999999999</v>
      </c>
      <c r="L154" s="62">
        <f t="shared" si="62"/>
        <v>12.237468079631526</v>
      </c>
      <c r="M154" s="67">
        <f t="shared" ref="M154:T154" si="77">AVERAGE(M88,M101,M114,M127,M140)</f>
        <v>51.6</v>
      </c>
      <c r="N154" s="67">
        <f t="shared" si="77"/>
        <v>81.400000000000006</v>
      </c>
      <c r="O154" s="67">
        <f t="shared" si="77"/>
        <v>31.6</v>
      </c>
      <c r="P154" s="67">
        <f t="shared" si="77"/>
        <v>35.4</v>
      </c>
      <c r="Q154" s="67">
        <f t="shared" si="77"/>
        <v>79.400000000000006</v>
      </c>
      <c r="R154" s="67">
        <f t="shared" si="77"/>
        <v>63.8</v>
      </c>
      <c r="S154" s="67">
        <f t="shared" si="77"/>
        <v>76.400000000000006</v>
      </c>
      <c r="T154" s="67">
        <f t="shared" si="77"/>
        <v>32.4</v>
      </c>
      <c r="U154" s="10">
        <f t="shared" si="64"/>
        <v>56.5</v>
      </c>
      <c r="V154" s="10">
        <f t="shared" si="65"/>
        <v>7.6342274377587502</v>
      </c>
      <c r="W154" s="67">
        <f t="shared" ref="W154:AD154" si="78">AVERAGE(W88,W101,W114,W127,W140)</f>
        <v>225</v>
      </c>
      <c r="X154" s="67">
        <f t="shared" si="78"/>
        <v>192.66666666666666</v>
      </c>
      <c r="Y154" s="67">
        <f t="shared" si="78"/>
        <v>158</v>
      </c>
      <c r="Z154" s="67">
        <f t="shared" si="78"/>
        <v>182.66666666666666</v>
      </c>
      <c r="AA154" s="67">
        <f t="shared" si="78"/>
        <v>224.33333333333334</v>
      </c>
      <c r="AB154" s="67">
        <f t="shared" si="78"/>
        <v>171</v>
      </c>
      <c r="AC154" s="67">
        <f t="shared" si="78"/>
        <v>222.33333333333334</v>
      </c>
      <c r="AD154" s="67">
        <f t="shared" si="78"/>
        <v>142.33333333333334</v>
      </c>
      <c r="AE154" s="11">
        <f t="shared" si="67"/>
        <v>189.79166666666663</v>
      </c>
      <c r="AF154" s="11">
        <f t="shared" si="68"/>
        <v>11.312820634761596</v>
      </c>
      <c r="AG154" s="67">
        <f t="shared" ref="AG154:AN154" si="79">AVERAGE(AG88,AG101,AG114,AG127,AG140)</f>
        <v>163.33333333333334</v>
      </c>
      <c r="AH154" s="67">
        <f t="shared" si="79"/>
        <v>117.33333333333333</v>
      </c>
      <c r="AI154" s="67">
        <f t="shared" si="79"/>
        <v>197.33333333333334</v>
      </c>
      <c r="AJ154" s="67">
        <f t="shared" si="79"/>
        <v>172.33333333333334</v>
      </c>
      <c r="AK154" s="67">
        <f t="shared" si="79"/>
        <v>225.66666666666666</v>
      </c>
      <c r="AL154" s="67">
        <f t="shared" si="79"/>
        <v>135.66666666666666</v>
      </c>
      <c r="AM154" s="67">
        <f t="shared" si="79"/>
        <v>273.33333333333331</v>
      </c>
      <c r="AN154" s="67">
        <f t="shared" si="79"/>
        <v>106.33333333333333</v>
      </c>
      <c r="AO154" s="64">
        <f t="shared" si="70"/>
        <v>173.91666666666666</v>
      </c>
      <c r="AP154" s="64">
        <f t="shared" si="71"/>
        <v>20.025355950703624</v>
      </c>
    </row>
    <row r="155" spans="1:42" s="65" customFormat="1" x14ac:dyDescent="0.2">
      <c r="A155" s="65" t="s">
        <v>369</v>
      </c>
      <c r="B155" s="66" t="s">
        <v>361</v>
      </c>
      <c r="C155" s="67">
        <f t="shared" ref="C155:J155" si="80">AVERAGE(C89,C102,C115,C128,C141)</f>
        <v>62.2</v>
      </c>
      <c r="D155" s="67">
        <f t="shared" si="80"/>
        <v>78.400000000000006</v>
      </c>
      <c r="E155" s="67">
        <f t="shared" si="80"/>
        <v>93.2</v>
      </c>
      <c r="F155" s="67">
        <f t="shared" si="80"/>
        <v>130.4</v>
      </c>
      <c r="G155" s="67">
        <f t="shared" si="80"/>
        <v>76.2</v>
      </c>
      <c r="H155" s="67">
        <f t="shared" si="80"/>
        <v>61.6</v>
      </c>
      <c r="I155" s="67">
        <f t="shared" si="80"/>
        <v>155.25</v>
      </c>
      <c r="J155" s="67">
        <f t="shared" si="80"/>
        <v>118.4</v>
      </c>
      <c r="K155" s="62">
        <f t="shared" si="61"/>
        <v>96.956249999999997</v>
      </c>
      <c r="L155" s="62">
        <f t="shared" si="62"/>
        <v>12.118320831566797</v>
      </c>
      <c r="M155" s="67">
        <f t="shared" ref="M155:T155" si="81">AVERAGE(M89,M102,M115,M128,M141)</f>
        <v>39.799999999999997</v>
      </c>
      <c r="N155" s="67">
        <f t="shared" si="81"/>
        <v>61.2</v>
      </c>
      <c r="O155" s="67">
        <f t="shared" si="81"/>
        <v>21.8</v>
      </c>
      <c r="P155" s="67">
        <f t="shared" si="81"/>
        <v>32.200000000000003</v>
      </c>
      <c r="Q155" s="67">
        <f t="shared" si="81"/>
        <v>64.2</v>
      </c>
      <c r="R155" s="67">
        <f t="shared" si="81"/>
        <v>55.6</v>
      </c>
      <c r="S155" s="67">
        <f t="shared" si="81"/>
        <v>63.6</v>
      </c>
      <c r="T155" s="67">
        <f t="shared" si="81"/>
        <v>27.4</v>
      </c>
      <c r="U155" s="10">
        <f t="shared" si="64"/>
        <v>45.725000000000001</v>
      </c>
      <c r="V155" s="10">
        <f t="shared" si="65"/>
        <v>6.1587263873536111</v>
      </c>
      <c r="W155" s="67">
        <f t="shared" ref="W155:AD155" si="82">AVERAGE(W89,W102,W115,W128,W141)</f>
        <v>176</v>
      </c>
      <c r="X155" s="67">
        <f t="shared" si="82"/>
        <v>155</v>
      </c>
      <c r="Y155" s="67">
        <f t="shared" si="82"/>
        <v>142</v>
      </c>
      <c r="Z155" s="67">
        <f t="shared" si="82"/>
        <v>153.66666666666666</v>
      </c>
      <c r="AA155" s="67">
        <f t="shared" si="82"/>
        <v>201.66666666666666</v>
      </c>
      <c r="AB155" s="67">
        <f t="shared" si="82"/>
        <v>148.66666666666666</v>
      </c>
      <c r="AC155" s="67">
        <f t="shared" si="82"/>
        <v>189.33333333333334</v>
      </c>
      <c r="AD155" s="67">
        <f t="shared" si="82"/>
        <v>107.33333333333333</v>
      </c>
      <c r="AE155" s="11">
        <f t="shared" si="67"/>
        <v>159.20833333333331</v>
      </c>
      <c r="AF155" s="11">
        <f t="shared" si="68"/>
        <v>10.470089200056696</v>
      </c>
      <c r="AG155" s="67">
        <f t="shared" ref="AG155:AN155" si="83">AVERAGE(AG89,AG102,AG115,AG128,AG141)</f>
        <v>123.66666666666667</v>
      </c>
      <c r="AH155" s="67">
        <f t="shared" si="83"/>
        <v>114</v>
      </c>
      <c r="AI155" s="67">
        <f t="shared" si="83"/>
        <v>139</v>
      </c>
      <c r="AJ155" s="67">
        <f t="shared" si="83"/>
        <v>133.33333333333334</v>
      </c>
      <c r="AK155" s="67">
        <f t="shared" si="83"/>
        <v>171.66666666666666</v>
      </c>
      <c r="AL155" s="67">
        <f t="shared" si="83"/>
        <v>97</v>
      </c>
      <c r="AM155" s="67">
        <f t="shared" si="83"/>
        <v>188.33333333333334</v>
      </c>
      <c r="AN155" s="67">
        <f t="shared" si="83"/>
        <v>81.666666666666671</v>
      </c>
      <c r="AO155" s="64">
        <f t="shared" si="70"/>
        <v>131.08333333333334</v>
      </c>
      <c r="AP155" s="64">
        <f t="shared" si="71"/>
        <v>12.636987472532843</v>
      </c>
    </row>
    <row r="156" spans="1:42" s="65" customFormat="1" x14ac:dyDescent="0.2">
      <c r="A156" s="65" t="s">
        <v>369</v>
      </c>
      <c r="B156" s="66" t="s">
        <v>362</v>
      </c>
      <c r="C156" s="67">
        <f t="shared" ref="C156:J156" si="84">AVERAGE(C90,C103,C116,C129,C142)</f>
        <v>36.200000000000003</v>
      </c>
      <c r="D156" s="67">
        <f t="shared" si="84"/>
        <v>45.8</v>
      </c>
      <c r="E156" s="67">
        <f t="shared" si="84"/>
        <v>59.8</v>
      </c>
      <c r="F156" s="67">
        <f t="shared" si="84"/>
        <v>88.4</v>
      </c>
      <c r="G156" s="67">
        <f t="shared" si="84"/>
        <v>45.6</v>
      </c>
      <c r="H156" s="67">
        <f t="shared" si="84"/>
        <v>31.6</v>
      </c>
      <c r="I156" s="67">
        <f t="shared" si="84"/>
        <v>70</v>
      </c>
      <c r="J156" s="67">
        <f t="shared" si="84"/>
        <v>77.2</v>
      </c>
      <c r="K156" s="62">
        <f t="shared" si="61"/>
        <v>56.825000000000003</v>
      </c>
      <c r="L156" s="62">
        <f t="shared" si="62"/>
        <v>7.2009361990547527</v>
      </c>
      <c r="M156" s="67">
        <f t="shared" ref="M156:T156" si="85">AVERAGE(M90,M103,M116,M129,M142)</f>
        <v>37.200000000000003</v>
      </c>
      <c r="N156" s="67">
        <f t="shared" si="85"/>
        <v>51.8</v>
      </c>
      <c r="O156" s="67">
        <f t="shared" si="85"/>
        <v>18</v>
      </c>
      <c r="P156" s="67">
        <f t="shared" si="85"/>
        <v>26.2</v>
      </c>
      <c r="Q156" s="67">
        <f t="shared" si="85"/>
        <v>66</v>
      </c>
      <c r="R156" s="67">
        <f t="shared" si="85"/>
        <v>35</v>
      </c>
      <c r="S156" s="67">
        <f t="shared" si="85"/>
        <v>53.8</v>
      </c>
      <c r="T156" s="67">
        <f t="shared" si="85"/>
        <v>28</v>
      </c>
      <c r="U156" s="10">
        <f t="shared" si="64"/>
        <v>39.5</v>
      </c>
      <c r="V156" s="10">
        <f t="shared" si="65"/>
        <v>5.7553701630986076</v>
      </c>
      <c r="W156" s="67">
        <f t="shared" ref="W156:AD156" si="86">AVERAGE(W90,W103,W116,W129,W142)</f>
        <v>241.66666666666666</v>
      </c>
      <c r="X156" s="67">
        <f t="shared" si="86"/>
        <v>199</v>
      </c>
      <c r="Y156" s="67">
        <f t="shared" si="86"/>
        <v>190.33333333333334</v>
      </c>
      <c r="Z156" s="67">
        <f t="shared" si="86"/>
        <v>233.66666666666666</v>
      </c>
      <c r="AA156" s="67">
        <f t="shared" si="86"/>
        <v>224</v>
      </c>
      <c r="AB156" s="67">
        <f t="shared" si="86"/>
        <v>222.33333333333334</v>
      </c>
      <c r="AC156" s="67">
        <f t="shared" si="86"/>
        <v>236.33333333333334</v>
      </c>
      <c r="AD156" s="67">
        <f t="shared" si="86"/>
        <v>172</v>
      </c>
      <c r="AE156" s="11">
        <f t="shared" si="67"/>
        <v>214.91666666666663</v>
      </c>
      <c r="AF156" s="11">
        <f t="shared" si="68"/>
        <v>8.8265360190303905</v>
      </c>
      <c r="AG156" s="67">
        <f t="shared" ref="AG156:AN156" si="87">AVERAGE(AG90,AG103,AG116,AG129,AG142)</f>
        <v>86.666666666666671</v>
      </c>
      <c r="AH156" s="67">
        <f t="shared" si="87"/>
        <v>100.66666666666667</v>
      </c>
      <c r="AI156" s="67">
        <f t="shared" si="87"/>
        <v>117</v>
      </c>
      <c r="AJ156" s="67">
        <f t="shared" si="87"/>
        <v>108.33333333333333</v>
      </c>
      <c r="AK156" s="67">
        <f t="shared" si="87"/>
        <v>164</v>
      </c>
      <c r="AL156" s="67">
        <f t="shared" si="87"/>
        <v>82</v>
      </c>
      <c r="AM156" s="67">
        <f t="shared" si="87"/>
        <v>158</v>
      </c>
      <c r="AN156" s="67">
        <f t="shared" si="87"/>
        <v>58</v>
      </c>
      <c r="AO156" s="64">
        <f t="shared" si="70"/>
        <v>109.33333333333334</v>
      </c>
      <c r="AP156" s="64">
        <f t="shared" si="71"/>
        <v>12.947543739601294</v>
      </c>
    </row>
    <row r="157" spans="1:42" s="65" customFormat="1" x14ac:dyDescent="0.2">
      <c r="A157" s="65" t="s">
        <v>369</v>
      </c>
      <c r="B157" s="66" t="s">
        <v>363</v>
      </c>
      <c r="C157" s="67">
        <f t="shared" ref="C157:J157" si="88">AVERAGE(C91,C104,C117,C130,C143)</f>
        <v>9.1999999999999993</v>
      </c>
      <c r="D157" s="67">
        <f t="shared" si="88"/>
        <v>23</v>
      </c>
      <c r="E157" s="67">
        <f t="shared" si="88"/>
        <v>45.8</v>
      </c>
      <c r="F157" s="67">
        <f t="shared" si="88"/>
        <v>61.6</v>
      </c>
      <c r="G157" s="67">
        <f t="shared" si="88"/>
        <v>21.4</v>
      </c>
      <c r="H157" s="67">
        <f t="shared" si="88"/>
        <v>23</v>
      </c>
      <c r="I157" s="67">
        <f t="shared" si="88"/>
        <v>52.75</v>
      </c>
      <c r="J157" s="67">
        <f t="shared" si="88"/>
        <v>49</v>
      </c>
      <c r="K157" s="62">
        <f t="shared" si="61"/>
        <v>35.71875</v>
      </c>
      <c r="L157" s="62">
        <f t="shared" si="62"/>
        <v>6.6409574496614763</v>
      </c>
      <c r="M157" s="67">
        <f t="shared" ref="M157:T157" si="89">AVERAGE(M91,M104,M117,M130,M143)</f>
        <v>80</v>
      </c>
      <c r="N157" s="67">
        <f t="shared" si="89"/>
        <v>102.8</v>
      </c>
      <c r="O157" s="67">
        <f t="shared" si="89"/>
        <v>54.6</v>
      </c>
      <c r="P157" s="67">
        <f t="shared" si="89"/>
        <v>59.6</v>
      </c>
      <c r="Q157" s="67">
        <f t="shared" si="89"/>
        <v>118.6</v>
      </c>
      <c r="R157" s="67">
        <f t="shared" si="89"/>
        <v>67</v>
      </c>
      <c r="S157" s="67">
        <f t="shared" si="89"/>
        <v>93.4</v>
      </c>
      <c r="T157" s="67">
        <f t="shared" si="89"/>
        <v>59.8</v>
      </c>
      <c r="U157" s="10">
        <f t="shared" si="64"/>
        <v>79.474999999999994</v>
      </c>
      <c r="V157" s="10">
        <f t="shared" si="65"/>
        <v>8.265153831426419</v>
      </c>
      <c r="W157" s="67">
        <f t="shared" ref="W157:AD157" si="90">AVERAGE(W91,W104,W117,W130,W143)</f>
        <v>345.66666666666669</v>
      </c>
      <c r="X157" s="67">
        <f t="shared" si="90"/>
        <v>213</v>
      </c>
      <c r="Y157" s="67">
        <f t="shared" si="90"/>
        <v>218</v>
      </c>
      <c r="Z157" s="67">
        <f t="shared" si="90"/>
        <v>313.66666666666669</v>
      </c>
      <c r="AA157" s="67">
        <f t="shared" si="90"/>
        <v>291.33333333333331</v>
      </c>
      <c r="AB157" s="67">
        <f t="shared" si="90"/>
        <v>321</v>
      </c>
      <c r="AC157" s="67">
        <f t="shared" si="90"/>
        <v>315.33333333333331</v>
      </c>
      <c r="AD157" s="67">
        <f t="shared" si="90"/>
        <v>267</v>
      </c>
      <c r="AE157" s="11">
        <f t="shared" si="67"/>
        <v>285.625</v>
      </c>
      <c r="AF157" s="11">
        <f t="shared" si="68"/>
        <v>17.295911699240875</v>
      </c>
      <c r="AG157" s="67">
        <f t="shared" ref="AG157:AN157" si="91">AVERAGE(AG91,AG104,AG117,AG130,AG143)</f>
        <v>90</v>
      </c>
      <c r="AH157" s="67">
        <f t="shared" si="91"/>
        <v>126</v>
      </c>
      <c r="AI157" s="67">
        <f t="shared" si="91"/>
        <v>146.33333333333334</v>
      </c>
      <c r="AJ157" s="67">
        <f t="shared" si="91"/>
        <v>132.66666666666666</v>
      </c>
      <c r="AK157" s="67">
        <f t="shared" si="91"/>
        <v>158</v>
      </c>
      <c r="AL157" s="67">
        <f t="shared" si="91"/>
        <v>103.33333333333333</v>
      </c>
      <c r="AM157" s="67">
        <f t="shared" si="91"/>
        <v>197</v>
      </c>
      <c r="AN157" s="67">
        <f t="shared" si="91"/>
        <v>85.666666666666671</v>
      </c>
      <c r="AO157" s="64">
        <f t="shared" si="70"/>
        <v>129.875</v>
      </c>
      <c r="AP157" s="64">
        <f t="shared" si="71"/>
        <v>13.255268120129005</v>
      </c>
    </row>
    <row r="158" spans="1:42" s="65" customFormat="1" x14ac:dyDescent="0.2">
      <c r="A158" s="65" t="s">
        <v>369</v>
      </c>
      <c r="B158" s="66" t="s">
        <v>364</v>
      </c>
      <c r="C158" s="67">
        <f t="shared" ref="C158:J158" si="92">AVERAGE(C92,C105,C118,C131,C144)</f>
        <v>12</v>
      </c>
      <c r="D158" s="67">
        <f t="shared" si="92"/>
        <v>16</v>
      </c>
      <c r="E158" s="67">
        <f t="shared" si="92"/>
        <v>38.200000000000003</v>
      </c>
      <c r="F158" s="67">
        <f t="shared" si="92"/>
        <v>32</v>
      </c>
      <c r="G158" s="67">
        <f t="shared" si="92"/>
        <v>28.8</v>
      </c>
      <c r="H158" s="67">
        <f t="shared" si="92"/>
        <v>19.2</v>
      </c>
      <c r="I158" s="67">
        <f t="shared" si="92"/>
        <v>42.5</v>
      </c>
      <c r="J158" s="67">
        <f t="shared" si="92"/>
        <v>52</v>
      </c>
      <c r="K158" s="62">
        <f t="shared" si="61"/>
        <v>30.087499999999999</v>
      </c>
      <c r="L158" s="62">
        <f t="shared" si="62"/>
        <v>4.909009119538716</v>
      </c>
      <c r="M158" s="67">
        <f t="shared" ref="M158:T158" si="93">AVERAGE(M92,M105,M118,M131,M144)</f>
        <v>84.8</v>
      </c>
      <c r="N158" s="67">
        <f t="shared" si="93"/>
        <v>110.2</v>
      </c>
      <c r="O158" s="67">
        <f t="shared" si="93"/>
        <v>56</v>
      </c>
      <c r="P158" s="67">
        <f t="shared" si="93"/>
        <v>57.2</v>
      </c>
      <c r="Q158" s="67">
        <f t="shared" si="93"/>
        <v>118.4</v>
      </c>
      <c r="R158" s="67">
        <f t="shared" si="93"/>
        <v>83</v>
      </c>
      <c r="S158" s="67">
        <f t="shared" si="93"/>
        <v>96</v>
      </c>
      <c r="T158" s="67">
        <f t="shared" si="93"/>
        <v>66</v>
      </c>
      <c r="U158" s="10">
        <f t="shared" si="64"/>
        <v>83.95</v>
      </c>
      <c r="V158" s="10">
        <f t="shared" si="65"/>
        <v>8.2825763762594633</v>
      </c>
      <c r="W158" s="67">
        <f t="shared" ref="W158:AD158" si="94">AVERAGE(W92,W105,W118,W131,W144)</f>
        <v>290.66666666666669</v>
      </c>
      <c r="X158" s="67">
        <f t="shared" si="94"/>
        <v>254</v>
      </c>
      <c r="Y158" s="67">
        <f t="shared" si="94"/>
        <v>234.66666666666666</v>
      </c>
      <c r="Z158" s="67">
        <f t="shared" si="94"/>
        <v>280.33333333333331</v>
      </c>
      <c r="AA158" s="67">
        <f t="shared" si="94"/>
        <v>293.33333333333331</v>
      </c>
      <c r="AB158" s="67">
        <f t="shared" si="94"/>
        <v>261.66666666666669</v>
      </c>
      <c r="AC158" s="67">
        <f t="shared" si="94"/>
        <v>313</v>
      </c>
      <c r="AD158" s="67">
        <f t="shared" si="94"/>
        <v>188</v>
      </c>
      <c r="AE158" s="11">
        <f t="shared" si="67"/>
        <v>264.45833333333337</v>
      </c>
      <c r="AF158" s="11">
        <f t="shared" si="68"/>
        <v>14.002258533808616</v>
      </c>
      <c r="AG158" s="67">
        <f t="shared" ref="AG158:AN158" si="95">AVERAGE(AG92,AG105,AG118,AG131,AG144)</f>
        <v>77</v>
      </c>
      <c r="AH158" s="67">
        <f t="shared" si="95"/>
        <v>101.33333333333333</v>
      </c>
      <c r="AI158" s="67">
        <f t="shared" si="95"/>
        <v>106.33333333333333</v>
      </c>
      <c r="AJ158" s="67">
        <f t="shared" si="95"/>
        <v>107.66666666666667</v>
      </c>
      <c r="AK158" s="67">
        <f t="shared" si="95"/>
        <v>133.33333333333334</v>
      </c>
      <c r="AL158" s="67">
        <f t="shared" si="95"/>
        <v>71</v>
      </c>
      <c r="AM158" s="67">
        <f t="shared" si="95"/>
        <v>154.66666666666666</v>
      </c>
      <c r="AN158" s="67">
        <f t="shared" si="95"/>
        <v>56.666666666666664</v>
      </c>
      <c r="AO158" s="64">
        <f t="shared" si="70"/>
        <v>100.99999999999999</v>
      </c>
      <c r="AP158" s="64">
        <f t="shared" si="71"/>
        <v>11.526367287968188</v>
      </c>
    </row>
    <row r="159" spans="1:42" s="65" customFormat="1" x14ac:dyDescent="0.2">
      <c r="A159" s="65" t="s">
        <v>369</v>
      </c>
      <c r="B159" s="66" t="s">
        <v>365</v>
      </c>
      <c r="C159" s="67">
        <f t="shared" ref="C159:J159" si="96">AVERAGE(C93,C106,C119,C132,C145)</f>
        <v>3.4</v>
      </c>
      <c r="D159" s="67">
        <f t="shared" si="96"/>
        <v>7</v>
      </c>
      <c r="E159" s="67">
        <f t="shared" si="96"/>
        <v>27.8</v>
      </c>
      <c r="F159" s="67">
        <f t="shared" si="96"/>
        <v>24.4</v>
      </c>
      <c r="G159" s="67">
        <f t="shared" si="96"/>
        <v>4.2</v>
      </c>
      <c r="H159" s="67">
        <f t="shared" si="96"/>
        <v>17.2</v>
      </c>
      <c r="I159" s="67">
        <f t="shared" si="96"/>
        <v>40.25</v>
      </c>
      <c r="J159" s="67">
        <f t="shared" si="96"/>
        <v>31.2</v>
      </c>
      <c r="K159" s="62">
        <f t="shared" si="61"/>
        <v>19.431249999999999</v>
      </c>
      <c r="L159" s="62">
        <f t="shared" si="62"/>
        <v>4.8461226907630568</v>
      </c>
      <c r="M159" s="67">
        <f t="shared" ref="M159:T159" si="97">AVERAGE(M93,M106,M119,M132,M145)</f>
        <v>59.4</v>
      </c>
      <c r="N159" s="67">
        <f t="shared" si="97"/>
        <v>83.8</v>
      </c>
      <c r="O159" s="67">
        <f t="shared" si="97"/>
        <v>37.200000000000003</v>
      </c>
      <c r="P159" s="67">
        <f t="shared" si="97"/>
        <v>61</v>
      </c>
      <c r="Q159" s="67">
        <f t="shared" si="97"/>
        <v>72.8</v>
      </c>
      <c r="R159" s="67">
        <f t="shared" si="97"/>
        <v>70.400000000000006</v>
      </c>
      <c r="S159" s="67">
        <f t="shared" si="97"/>
        <v>80.599999999999994</v>
      </c>
      <c r="T159" s="67">
        <f t="shared" si="97"/>
        <v>44.6</v>
      </c>
      <c r="U159" s="10">
        <f t="shared" si="64"/>
        <v>63.725000000000009</v>
      </c>
      <c r="V159" s="10">
        <f t="shared" si="65"/>
        <v>5.840369056342726</v>
      </c>
      <c r="W159" s="67">
        <f t="shared" ref="W159:AD159" si="98">AVERAGE(W93,W106,W119,W132,W145)</f>
        <v>228.66666666666666</v>
      </c>
      <c r="X159" s="67">
        <f t="shared" si="98"/>
        <v>174</v>
      </c>
      <c r="Y159" s="67">
        <f t="shared" si="98"/>
        <v>189.66666666666666</v>
      </c>
      <c r="Z159" s="67">
        <f t="shared" si="98"/>
        <v>183</v>
      </c>
      <c r="AA159" s="67">
        <f t="shared" si="98"/>
        <v>237</v>
      </c>
      <c r="AB159" s="67">
        <f t="shared" si="98"/>
        <v>170.33333333333334</v>
      </c>
      <c r="AC159" s="67">
        <f t="shared" si="98"/>
        <v>190.33333333333334</v>
      </c>
      <c r="AD159" s="67">
        <f t="shared" si="98"/>
        <v>113.33333333333333</v>
      </c>
      <c r="AE159" s="11">
        <f t="shared" si="67"/>
        <v>185.79166666666663</v>
      </c>
      <c r="AF159" s="11">
        <f t="shared" si="68"/>
        <v>13.451107451309294</v>
      </c>
      <c r="AG159" s="67">
        <f t="shared" ref="AG159:AN159" si="99">AVERAGE(AG93,AG106,AG119,AG132,AG145)</f>
        <v>42.666666666666664</v>
      </c>
      <c r="AH159" s="67">
        <f t="shared" si="99"/>
        <v>65.666666666666671</v>
      </c>
      <c r="AI159" s="67">
        <f t="shared" si="99"/>
        <v>58</v>
      </c>
      <c r="AJ159" s="67">
        <f t="shared" si="99"/>
        <v>64.666666666666671</v>
      </c>
      <c r="AK159" s="67">
        <f t="shared" si="99"/>
        <v>88.333333333333329</v>
      </c>
      <c r="AL159" s="67">
        <f t="shared" si="99"/>
        <v>35.666666666666664</v>
      </c>
      <c r="AM159" s="67">
        <f t="shared" si="99"/>
        <v>94.666666666666671</v>
      </c>
      <c r="AN159" s="67">
        <f t="shared" si="99"/>
        <v>31</v>
      </c>
      <c r="AO159" s="64">
        <f t="shared" si="70"/>
        <v>60.083333333333336</v>
      </c>
      <c r="AP159" s="64">
        <f t="shared" si="71"/>
        <v>8.233147771188257</v>
      </c>
    </row>
    <row r="160" spans="1:42" s="65" customFormat="1" x14ac:dyDescent="0.2">
      <c r="A160" s="65" t="s">
        <v>369</v>
      </c>
      <c r="B160" s="66" t="s">
        <v>366</v>
      </c>
      <c r="C160" s="67">
        <f t="shared" ref="C160:J160" si="100">AVERAGE(C94,C107,C120,C133,C146)</f>
        <v>6.6</v>
      </c>
      <c r="D160" s="67">
        <f t="shared" si="100"/>
        <v>14.8</v>
      </c>
      <c r="E160" s="67">
        <f t="shared" si="100"/>
        <v>32.4</v>
      </c>
      <c r="F160" s="67">
        <f t="shared" si="100"/>
        <v>31.2</v>
      </c>
      <c r="G160" s="67">
        <f t="shared" si="100"/>
        <v>25</v>
      </c>
      <c r="H160" s="67">
        <f t="shared" si="100"/>
        <v>22.8</v>
      </c>
      <c r="I160" s="67">
        <f t="shared" si="100"/>
        <v>35</v>
      </c>
      <c r="J160" s="67">
        <f t="shared" si="100"/>
        <v>41.2</v>
      </c>
      <c r="K160" s="62">
        <f t="shared" si="61"/>
        <v>26.125</v>
      </c>
      <c r="L160" s="62">
        <f t="shared" si="62"/>
        <v>3.9931973404779297</v>
      </c>
      <c r="M160" s="67">
        <f t="shared" ref="M160:T160" si="101">AVERAGE(M94,M107,M120,M133,M146)</f>
        <v>37.4</v>
      </c>
      <c r="N160" s="67">
        <f t="shared" si="101"/>
        <v>58.8</v>
      </c>
      <c r="O160" s="67">
        <f t="shared" si="101"/>
        <v>18.2</v>
      </c>
      <c r="P160" s="67">
        <f t="shared" si="101"/>
        <v>35.200000000000003</v>
      </c>
      <c r="Q160" s="67">
        <f t="shared" si="101"/>
        <v>54.6</v>
      </c>
      <c r="R160" s="67">
        <f t="shared" si="101"/>
        <v>30.6</v>
      </c>
      <c r="S160" s="67">
        <f t="shared" si="101"/>
        <v>53.4</v>
      </c>
      <c r="T160" s="67">
        <f t="shared" si="101"/>
        <v>36.799999999999997</v>
      </c>
      <c r="U160" s="10">
        <f t="shared" si="64"/>
        <v>40.625</v>
      </c>
      <c r="V160" s="10">
        <f t="shared" si="65"/>
        <v>4.9038523486278462</v>
      </c>
      <c r="W160" s="67">
        <f t="shared" ref="W160:AD160" si="102">AVERAGE(W94,W107,W120,W133,W146)</f>
        <v>132.33333333333334</v>
      </c>
      <c r="X160" s="67">
        <f t="shared" si="102"/>
        <v>110.33333333333333</v>
      </c>
      <c r="Y160" s="67">
        <f t="shared" si="102"/>
        <v>144.33333333333334</v>
      </c>
      <c r="Z160" s="67">
        <f t="shared" si="102"/>
        <v>111.66666666666667</v>
      </c>
      <c r="AA160" s="67">
        <f t="shared" si="102"/>
        <v>131.33333333333334</v>
      </c>
      <c r="AB160" s="67">
        <f t="shared" si="102"/>
        <v>91.666666666666671</v>
      </c>
      <c r="AC160" s="67">
        <f t="shared" si="102"/>
        <v>93.333333333333329</v>
      </c>
      <c r="AD160" s="67">
        <f t="shared" si="102"/>
        <v>60</v>
      </c>
      <c r="AE160" s="11">
        <f t="shared" si="67"/>
        <v>109.375</v>
      </c>
      <c r="AF160" s="11">
        <f t="shared" si="68"/>
        <v>9.6790637870431944</v>
      </c>
      <c r="AG160" s="67">
        <f t="shared" ref="AG160:AN160" si="103">AVERAGE(AG94,AG107,AG120,AG133,AG146)</f>
        <v>20.666666666666668</v>
      </c>
      <c r="AH160" s="67">
        <f t="shared" si="103"/>
        <v>49</v>
      </c>
      <c r="AI160" s="67">
        <f t="shared" si="103"/>
        <v>67.666666666666671</v>
      </c>
      <c r="AJ160" s="67">
        <f t="shared" si="103"/>
        <v>40</v>
      </c>
      <c r="AK160" s="67">
        <f t="shared" si="103"/>
        <v>50.333333333333336</v>
      </c>
      <c r="AL160" s="67">
        <f t="shared" si="103"/>
        <v>24</v>
      </c>
      <c r="AM160" s="67">
        <f t="shared" si="103"/>
        <v>56</v>
      </c>
      <c r="AN160" s="67">
        <f t="shared" si="103"/>
        <v>21</v>
      </c>
      <c r="AO160" s="64">
        <f t="shared" si="70"/>
        <v>41.083333333333336</v>
      </c>
      <c r="AP160" s="64">
        <f t="shared" si="71"/>
        <v>6.2544428653202635</v>
      </c>
    </row>
    <row r="161" spans="1:42" s="65" customFormat="1" x14ac:dyDescent="0.2">
      <c r="A161" s="65" t="s">
        <v>369</v>
      </c>
      <c r="B161" s="66" t="s">
        <v>367</v>
      </c>
      <c r="C161" s="67">
        <f t="shared" ref="C161:J161" si="104">AVERAGE(C95,C108,C121,C134,C147)</f>
        <v>4.4000000000000004</v>
      </c>
      <c r="D161" s="67">
        <f t="shared" si="104"/>
        <v>16.600000000000001</v>
      </c>
      <c r="E161" s="67">
        <f t="shared" si="104"/>
        <v>30.2</v>
      </c>
      <c r="F161" s="67">
        <f t="shared" si="104"/>
        <v>33</v>
      </c>
      <c r="G161" s="67">
        <f t="shared" si="104"/>
        <v>32.200000000000003</v>
      </c>
      <c r="H161" s="67">
        <f t="shared" si="104"/>
        <v>27.2</v>
      </c>
      <c r="I161" s="67">
        <f t="shared" si="104"/>
        <v>48.75</v>
      </c>
      <c r="J161" s="67">
        <f t="shared" si="104"/>
        <v>43.2</v>
      </c>
      <c r="K161" s="62">
        <f t="shared" si="61"/>
        <v>29.443750000000001</v>
      </c>
      <c r="L161" s="62">
        <f t="shared" si="62"/>
        <v>4.964098226803852</v>
      </c>
      <c r="M161" s="67">
        <f t="shared" ref="M161:T161" si="105">AVERAGE(M95,M108,M121,M134,M147)</f>
        <v>37.200000000000003</v>
      </c>
      <c r="N161" s="67">
        <f t="shared" si="105"/>
        <v>53</v>
      </c>
      <c r="O161" s="67">
        <f t="shared" si="105"/>
        <v>17.2</v>
      </c>
      <c r="P161" s="67">
        <f t="shared" si="105"/>
        <v>40.6</v>
      </c>
      <c r="Q161" s="67">
        <f t="shared" si="105"/>
        <v>52.4</v>
      </c>
      <c r="R161" s="67">
        <f t="shared" si="105"/>
        <v>16.399999999999999</v>
      </c>
      <c r="S161" s="67">
        <f t="shared" si="105"/>
        <v>54.2</v>
      </c>
      <c r="T161" s="67">
        <f t="shared" si="105"/>
        <v>31</v>
      </c>
      <c r="U161" s="10">
        <f t="shared" si="64"/>
        <v>37.75</v>
      </c>
      <c r="V161" s="10">
        <f t="shared" si="65"/>
        <v>5.4279369930020396</v>
      </c>
      <c r="W161" s="67">
        <f t="shared" ref="W161:AD161" si="106">AVERAGE(W95,W108,W121,W134,W147)</f>
        <v>95.333333333333329</v>
      </c>
      <c r="X161" s="67">
        <f t="shared" si="106"/>
        <v>78.666666666666671</v>
      </c>
      <c r="Y161" s="67">
        <f t="shared" si="106"/>
        <v>75</v>
      </c>
      <c r="Z161" s="67">
        <f t="shared" si="106"/>
        <v>74</v>
      </c>
      <c r="AA161" s="67">
        <f t="shared" si="106"/>
        <v>85.666666666666671</v>
      </c>
      <c r="AB161" s="67">
        <f t="shared" si="106"/>
        <v>60.333333333333336</v>
      </c>
      <c r="AC161" s="67">
        <f t="shared" si="106"/>
        <v>63.333333333333336</v>
      </c>
      <c r="AD161" s="67">
        <f t="shared" si="106"/>
        <v>29</v>
      </c>
      <c r="AE161" s="11">
        <f t="shared" si="67"/>
        <v>70.166666666666671</v>
      </c>
      <c r="AF161" s="11">
        <f t="shared" si="68"/>
        <v>7.0987926538853774</v>
      </c>
      <c r="AG161" s="67">
        <f t="shared" ref="AG161:AN161" si="107">AVERAGE(AG95,AG108,AG121,AG134,AG147)</f>
        <v>39.666666666666664</v>
      </c>
      <c r="AH161" s="67">
        <f t="shared" si="107"/>
        <v>54</v>
      </c>
      <c r="AI161" s="67">
        <f t="shared" si="107"/>
        <v>67</v>
      </c>
      <c r="AJ161" s="67">
        <f t="shared" si="107"/>
        <v>68</v>
      </c>
      <c r="AK161" s="67">
        <f t="shared" si="107"/>
        <v>80</v>
      </c>
      <c r="AL161" s="67">
        <f t="shared" si="107"/>
        <v>33.666666666666664</v>
      </c>
      <c r="AM161" s="67">
        <f t="shared" si="107"/>
        <v>89</v>
      </c>
      <c r="AN161" s="67">
        <f t="shared" si="107"/>
        <v>28.666666666666668</v>
      </c>
      <c r="AO161" s="64">
        <f t="shared" si="70"/>
        <v>57.5</v>
      </c>
      <c r="AP161" s="64">
        <f t="shared" si="71"/>
        <v>7.8247166387154552</v>
      </c>
    </row>
    <row r="162" spans="1:42" s="65" customFormat="1" x14ac:dyDescent="0.2">
      <c r="A162" s="65" t="s">
        <v>369</v>
      </c>
      <c r="B162" s="66" t="s">
        <v>368</v>
      </c>
      <c r="C162" s="67">
        <f t="shared" ref="C162:J162" si="108">AVERAGE(C96,C109,C122,C135,C148)</f>
        <v>8.8000000000000007</v>
      </c>
      <c r="D162" s="67">
        <f t="shared" si="108"/>
        <v>9.8000000000000007</v>
      </c>
      <c r="E162" s="67">
        <f t="shared" si="108"/>
        <v>26</v>
      </c>
      <c r="F162" s="67">
        <f t="shared" si="108"/>
        <v>33.6</v>
      </c>
      <c r="G162" s="67">
        <f t="shared" si="108"/>
        <v>18.2</v>
      </c>
      <c r="H162" s="67">
        <f t="shared" si="108"/>
        <v>24.2</v>
      </c>
      <c r="I162" s="67">
        <f t="shared" si="108"/>
        <v>43</v>
      </c>
      <c r="J162" s="67">
        <f t="shared" si="108"/>
        <v>42.2</v>
      </c>
      <c r="K162" s="62">
        <f t="shared" si="61"/>
        <v>25.725000000000001</v>
      </c>
      <c r="L162" s="62">
        <f t="shared" si="62"/>
        <v>4.6884260989925242</v>
      </c>
      <c r="M162" s="67">
        <f t="shared" ref="M162:T162" si="109">AVERAGE(M96,M109,M122,M135,M148)</f>
        <v>33.75</v>
      </c>
      <c r="N162" s="67">
        <f t="shared" si="109"/>
        <v>43.25</v>
      </c>
      <c r="O162" s="67">
        <f t="shared" si="109"/>
        <v>28.25</v>
      </c>
      <c r="P162" s="67">
        <f t="shared" si="109"/>
        <v>28.5</v>
      </c>
      <c r="Q162" s="67">
        <f t="shared" si="109"/>
        <v>49.75</v>
      </c>
      <c r="R162" s="67">
        <f t="shared" si="109"/>
        <v>14.5</v>
      </c>
      <c r="S162" s="67">
        <f t="shared" si="109"/>
        <v>48.5</v>
      </c>
      <c r="T162" s="67">
        <f t="shared" si="109"/>
        <v>30</v>
      </c>
      <c r="U162" s="10">
        <f t="shared" si="64"/>
        <v>34.5625</v>
      </c>
      <c r="V162" s="10">
        <f t="shared" si="65"/>
        <v>4.2278176361198119</v>
      </c>
      <c r="W162" s="67">
        <f t="shared" ref="W162:AD162" si="110">AVERAGE(W96,W109,W122,W135,W148)</f>
        <v>96</v>
      </c>
      <c r="X162" s="67">
        <f t="shared" si="110"/>
        <v>71</v>
      </c>
      <c r="Y162" s="67">
        <f t="shared" si="110"/>
        <v>50.666666666666664</v>
      </c>
      <c r="Z162" s="67">
        <f t="shared" si="110"/>
        <v>62</v>
      </c>
      <c r="AA162" s="67">
        <f t="shared" si="110"/>
        <v>67</v>
      </c>
      <c r="AB162" s="67">
        <f t="shared" si="110"/>
        <v>48</v>
      </c>
      <c r="AC162" s="67">
        <f t="shared" si="110"/>
        <v>58.666666666666664</v>
      </c>
      <c r="AD162" s="67">
        <f t="shared" si="110"/>
        <v>25</v>
      </c>
      <c r="AE162" s="11">
        <f t="shared" si="67"/>
        <v>59.791666666666664</v>
      </c>
      <c r="AF162" s="11">
        <f t="shared" si="68"/>
        <v>7.2303201700827033</v>
      </c>
      <c r="AG162" s="67">
        <f t="shared" ref="AG162:AN162" si="111">AVERAGE(AG96,AG109,AG122,AG135,AG148)</f>
        <v>40</v>
      </c>
      <c r="AH162" s="67">
        <f t="shared" si="111"/>
        <v>56.666666666666664</v>
      </c>
      <c r="AI162" s="67">
        <f t="shared" si="111"/>
        <v>82.333333333333329</v>
      </c>
      <c r="AJ162" s="67">
        <f t="shared" si="111"/>
        <v>68</v>
      </c>
      <c r="AK162" s="67">
        <f t="shared" si="111"/>
        <v>83.333333333333329</v>
      </c>
      <c r="AL162" s="67">
        <f t="shared" si="111"/>
        <v>39</v>
      </c>
      <c r="AM162" s="67">
        <f t="shared" si="111"/>
        <v>87</v>
      </c>
      <c r="AN162" s="67">
        <f t="shared" si="111"/>
        <v>32.666666666666664</v>
      </c>
      <c r="AO162" s="64">
        <f t="shared" si="70"/>
        <v>61.125</v>
      </c>
      <c r="AP162" s="64">
        <f t="shared" si="71"/>
        <v>7.8208962818077099</v>
      </c>
    </row>
  </sheetData>
  <mergeCells count="4">
    <mergeCell ref="C2:L2"/>
    <mergeCell ref="M2:V2"/>
    <mergeCell ref="W2:AF2"/>
    <mergeCell ref="AG2:AP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B946-1AD7-4EAF-B0B9-EA4361045481}">
  <dimension ref="A1:AU29"/>
  <sheetViews>
    <sheetView workbookViewId="0">
      <pane xSplit="1" ySplit="3" topLeftCell="B4" activePane="bottomRight" state="frozen"/>
      <selection pane="topRight" activeCell="B1" sqref="B1"/>
      <selection pane="bottomLeft" activeCell="A4" sqref="A4"/>
      <selection pane="bottomRight" activeCell="H5" sqref="H5"/>
    </sheetView>
  </sheetViews>
  <sheetFormatPr defaultRowHeight="12.75" x14ac:dyDescent="0.2"/>
  <cols>
    <col min="1" max="1" width="15.85546875" style="133" customWidth="1"/>
    <col min="2" max="9" width="5" style="133" bestFit="1" customWidth="1"/>
    <col min="10" max="11" width="5" style="133" customWidth="1"/>
    <col min="12" max="19" width="5" style="133" bestFit="1" customWidth="1"/>
    <col min="20" max="21" width="5" style="133" customWidth="1"/>
    <col min="22" max="29" width="5" style="133" bestFit="1" customWidth="1"/>
    <col min="30" max="31" width="5" style="133" customWidth="1"/>
    <col min="32" max="39" width="5" style="133" bestFit="1" customWidth="1"/>
    <col min="40" max="41" width="5" style="133" customWidth="1"/>
    <col min="42" max="16384" width="9.140625" style="133"/>
  </cols>
  <sheetData>
    <row r="1" spans="1:47" x14ac:dyDescent="0.2">
      <c r="A1" s="160" t="s">
        <v>974</v>
      </c>
    </row>
    <row r="2" spans="1:47" x14ac:dyDescent="0.2">
      <c r="B2" s="254" t="s">
        <v>282</v>
      </c>
      <c r="C2" s="254"/>
      <c r="D2" s="254"/>
      <c r="E2" s="254"/>
      <c r="F2" s="254"/>
      <c r="G2" s="254"/>
      <c r="H2" s="254"/>
      <c r="I2" s="254"/>
      <c r="J2" s="164"/>
      <c r="K2" s="164"/>
      <c r="L2" s="254" t="s">
        <v>387</v>
      </c>
      <c r="M2" s="254"/>
      <c r="N2" s="254"/>
      <c r="O2" s="254"/>
      <c r="P2" s="254"/>
      <c r="Q2" s="254"/>
      <c r="R2" s="254"/>
      <c r="S2" s="254"/>
      <c r="T2" s="164"/>
      <c r="U2" s="164"/>
      <c r="V2" s="254" t="s">
        <v>283</v>
      </c>
      <c r="W2" s="254"/>
      <c r="X2" s="254"/>
      <c r="Y2" s="254"/>
      <c r="Z2" s="254"/>
      <c r="AA2" s="254"/>
      <c r="AB2" s="254"/>
      <c r="AC2" s="254"/>
      <c r="AD2" s="164"/>
      <c r="AE2" s="164"/>
      <c r="AF2" s="254" t="s">
        <v>388</v>
      </c>
      <c r="AG2" s="254"/>
      <c r="AH2" s="254"/>
      <c r="AI2" s="254"/>
      <c r="AJ2" s="254"/>
      <c r="AK2" s="254"/>
      <c r="AL2" s="254"/>
      <c r="AM2" s="254"/>
      <c r="AN2" s="164"/>
      <c r="AO2" s="164"/>
    </row>
    <row r="3" spans="1:47" s="232" customFormat="1" x14ac:dyDescent="0.2">
      <c r="A3" s="232" t="s">
        <v>284</v>
      </c>
      <c r="B3" s="232">
        <v>17</v>
      </c>
      <c r="C3" s="232">
        <v>18</v>
      </c>
      <c r="D3" s="232">
        <v>19</v>
      </c>
      <c r="E3" s="232">
        <v>20</v>
      </c>
      <c r="F3" s="232">
        <v>21</v>
      </c>
      <c r="G3" s="232">
        <v>22</v>
      </c>
      <c r="H3" s="233">
        <v>23</v>
      </c>
      <c r="I3" s="233">
        <v>24</v>
      </c>
      <c r="J3" s="233" t="s">
        <v>975</v>
      </c>
      <c r="K3" s="233" t="s">
        <v>309</v>
      </c>
      <c r="L3" s="233">
        <v>25</v>
      </c>
      <c r="M3" s="232">
        <v>26</v>
      </c>
      <c r="N3" s="232">
        <v>27</v>
      </c>
      <c r="O3" s="232">
        <v>28</v>
      </c>
      <c r="P3" s="232">
        <v>29</v>
      </c>
      <c r="Q3" s="232">
        <v>30</v>
      </c>
      <c r="R3" s="232">
        <v>31</v>
      </c>
      <c r="S3" s="232">
        <v>32</v>
      </c>
      <c r="T3" s="233" t="s">
        <v>975</v>
      </c>
      <c r="U3" s="233" t="s">
        <v>309</v>
      </c>
      <c r="V3" s="232">
        <v>33</v>
      </c>
      <c r="W3" s="232">
        <v>34</v>
      </c>
      <c r="X3" s="232">
        <v>35</v>
      </c>
      <c r="Y3" s="232">
        <v>36</v>
      </c>
      <c r="Z3" s="232">
        <v>37</v>
      </c>
      <c r="AA3" s="232">
        <v>38</v>
      </c>
      <c r="AB3" s="232">
        <v>39</v>
      </c>
      <c r="AC3" s="232">
        <v>40</v>
      </c>
      <c r="AD3" s="233" t="s">
        <v>975</v>
      </c>
      <c r="AE3" s="233" t="s">
        <v>309</v>
      </c>
      <c r="AF3" s="232">
        <v>41</v>
      </c>
      <c r="AG3" s="232">
        <v>42</v>
      </c>
      <c r="AH3" s="232">
        <v>43</v>
      </c>
      <c r="AI3" s="232">
        <v>44</v>
      </c>
      <c r="AJ3" s="232">
        <v>45</v>
      </c>
      <c r="AK3" s="232">
        <v>46</v>
      </c>
      <c r="AL3" s="232">
        <v>47</v>
      </c>
      <c r="AM3" s="232">
        <v>48</v>
      </c>
      <c r="AN3" s="233" t="s">
        <v>975</v>
      </c>
      <c r="AO3" s="233" t="s">
        <v>309</v>
      </c>
    </row>
    <row r="4" spans="1:47" s="232" customFormat="1" x14ac:dyDescent="0.2">
      <c r="A4" s="234" t="s">
        <v>976</v>
      </c>
      <c r="H4" s="233"/>
      <c r="I4" s="233"/>
      <c r="J4" s="233"/>
      <c r="K4" s="233"/>
      <c r="L4" s="233"/>
    </row>
    <row r="5" spans="1:47" x14ac:dyDescent="0.2">
      <c r="A5" s="237" t="s">
        <v>1</v>
      </c>
      <c r="B5" s="235">
        <v>293</v>
      </c>
      <c r="C5" s="235">
        <v>322</v>
      </c>
      <c r="D5" s="235">
        <v>326</v>
      </c>
      <c r="E5" s="235">
        <v>337</v>
      </c>
      <c r="F5" s="235">
        <v>317</v>
      </c>
      <c r="G5" s="235">
        <v>303</v>
      </c>
      <c r="H5" s="235">
        <v>294</v>
      </c>
      <c r="I5" s="235">
        <v>322</v>
      </c>
      <c r="J5" s="238">
        <f>AVERAGE(B5:I5)</f>
        <v>314.25</v>
      </c>
      <c r="K5" s="238">
        <f>STDEV(B5:I5)/SQRT(8)</f>
        <v>5.6244047304073499</v>
      </c>
      <c r="L5" s="235">
        <v>317</v>
      </c>
      <c r="M5" s="235">
        <v>282</v>
      </c>
      <c r="N5" s="235">
        <v>297</v>
      </c>
      <c r="O5" s="235">
        <v>279</v>
      </c>
      <c r="P5" s="235">
        <v>330</v>
      </c>
      <c r="Q5" s="235">
        <v>310</v>
      </c>
      <c r="R5" s="235">
        <v>286</v>
      </c>
      <c r="S5" s="235">
        <v>333</v>
      </c>
      <c r="T5" s="238">
        <f>AVERAGE(L5:S5)</f>
        <v>304.25</v>
      </c>
      <c r="U5" s="238">
        <f>STDEV(L5:S5)/SQRT(8)</f>
        <v>7.5634223168389276</v>
      </c>
      <c r="V5" s="235">
        <v>312</v>
      </c>
      <c r="W5" s="235">
        <v>349</v>
      </c>
      <c r="X5" s="235">
        <v>286</v>
      </c>
      <c r="Y5" s="235">
        <v>304</v>
      </c>
      <c r="Z5" s="235">
        <v>297</v>
      </c>
      <c r="AA5" s="235">
        <v>288</v>
      </c>
      <c r="AB5" s="235">
        <v>310</v>
      </c>
      <c r="AC5" s="235">
        <v>287</v>
      </c>
      <c r="AD5" s="238">
        <f>AVERAGE(V5:AC5)</f>
        <v>304.125</v>
      </c>
      <c r="AE5" s="238">
        <f>STDEV(V5:AC5)/SQRT(8)</f>
        <v>7.3713671439854744</v>
      </c>
      <c r="AF5" s="235">
        <v>274</v>
      </c>
      <c r="AG5" s="235">
        <v>281</v>
      </c>
      <c r="AH5" s="235">
        <v>297</v>
      </c>
      <c r="AI5" s="235">
        <v>314</v>
      </c>
      <c r="AJ5" s="235">
        <v>292</v>
      </c>
      <c r="AK5" s="235">
        <v>295</v>
      </c>
      <c r="AL5" s="235">
        <v>268</v>
      </c>
      <c r="AM5" s="235">
        <v>282</v>
      </c>
      <c r="AN5" s="238">
        <f>AVERAGE(AF5:AM5)</f>
        <v>287.875</v>
      </c>
      <c r="AO5" s="238">
        <f>STDEV(AF5:AM5)/SQRT(8)</f>
        <v>5.180449166957299</v>
      </c>
      <c r="AP5" s="164"/>
      <c r="AQ5" s="164"/>
      <c r="AR5" s="164"/>
      <c r="AS5" s="164"/>
      <c r="AT5" s="164"/>
      <c r="AU5" s="164"/>
    </row>
    <row r="6" spans="1:47" x14ac:dyDescent="0.2">
      <c r="A6" s="237" t="s">
        <v>2</v>
      </c>
      <c r="B6" s="235">
        <v>313</v>
      </c>
      <c r="C6" s="235">
        <v>322</v>
      </c>
      <c r="D6" s="235">
        <v>287</v>
      </c>
      <c r="E6" s="235">
        <v>319</v>
      </c>
      <c r="F6" s="235">
        <v>354</v>
      </c>
      <c r="G6" s="235">
        <v>317</v>
      </c>
      <c r="H6" s="235">
        <v>295</v>
      </c>
      <c r="I6" s="235">
        <v>309</v>
      </c>
      <c r="J6" s="238">
        <f t="shared" ref="J6:J7" si="0">AVERAGE(B6:I6)</f>
        <v>314.5</v>
      </c>
      <c r="K6" s="238">
        <f t="shared" ref="K6:K7" si="1">STDEV(B6:I6)/SQRT(8)</f>
        <v>7.0862039001348043</v>
      </c>
      <c r="L6" s="235">
        <v>323</v>
      </c>
      <c r="M6" s="235">
        <v>300</v>
      </c>
      <c r="N6" s="235">
        <v>332</v>
      </c>
      <c r="O6" s="235">
        <v>302</v>
      </c>
      <c r="P6" s="235">
        <v>309</v>
      </c>
      <c r="Q6" s="235">
        <v>341</v>
      </c>
      <c r="R6" s="235">
        <v>303</v>
      </c>
      <c r="S6" s="235">
        <v>323</v>
      </c>
      <c r="T6" s="238">
        <f t="shared" ref="T6:T7" si="2">AVERAGE(L6:S6)</f>
        <v>316.625</v>
      </c>
      <c r="U6" s="238">
        <f t="shared" ref="U6:U7" si="3">STDEV(L6:S6)/SQRT(8)</f>
        <v>5.4213121105503594</v>
      </c>
      <c r="V6" s="235">
        <v>279</v>
      </c>
      <c r="W6" s="235">
        <v>337</v>
      </c>
      <c r="X6" s="235">
        <v>287</v>
      </c>
      <c r="Y6" s="235">
        <v>313</v>
      </c>
      <c r="Z6" s="235">
        <v>347</v>
      </c>
      <c r="AA6" s="235">
        <v>293</v>
      </c>
      <c r="AB6" s="235">
        <v>335</v>
      </c>
      <c r="AC6" s="235">
        <v>287</v>
      </c>
      <c r="AD6" s="238">
        <f t="shared" ref="AD6:AD7" si="4">AVERAGE(V6:AC6)</f>
        <v>309.75</v>
      </c>
      <c r="AE6" s="238">
        <f t="shared" ref="AE6:AE7" si="5">STDEV(V6:AC6)/SQRT(8)</f>
        <v>9.4863623918007374</v>
      </c>
      <c r="AF6" s="235">
        <v>314</v>
      </c>
      <c r="AG6" s="235">
        <v>274</v>
      </c>
      <c r="AH6" s="235">
        <v>311</v>
      </c>
      <c r="AI6" s="235">
        <v>261</v>
      </c>
      <c r="AJ6" s="235">
        <v>330</v>
      </c>
      <c r="AK6" s="235">
        <v>313</v>
      </c>
      <c r="AL6" s="235">
        <v>291</v>
      </c>
      <c r="AM6" s="235">
        <v>296</v>
      </c>
      <c r="AN6" s="238">
        <f t="shared" ref="AN6:AN7" si="6">AVERAGE(AF6:AM6)</f>
        <v>298.75</v>
      </c>
      <c r="AO6" s="238">
        <f t="shared" ref="AO6:AO7" si="7">STDEV(AF6:AM6)/SQRT(8)</f>
        <v>8.092655400335012</v>
      </c>
      <c r="AP6" s="164"/>
      <c r="AQ6" s="164"/>
      <c r="AR6" s="164"/>
      <c r="AS6" s="164"/>
      <c r="AT6" s="164"/>
      <c r="AU6" s="164"/>
    </row>
    <row r="7" spans="1:47" x14ac:dyDescent="0.2">
      <c r="A7" s="237" t="s">
        <v>3</v>
      </c>
      <c r="B7" s="235">
        <v>335</v>
      </c>
      <c r="C7" s="235">
        <v>314</v>
      </c>
      <c r="D7" s="235">
        <v>309</v>
      </c>
      <c r="E7" s="235">
        <v>318</v>
      </c>
      <c r="F7" s="235">
        <v>294</v>
      </c>
      <c r="G7" s="235">
        <v>323</v>
      </c>
      <c r="H7" s="235">
        <v>313</v>
      </c>
      <c r="I7" s="235">
        <v>317</v>
      </c>
      <c r="J7" s="238">
        <f t="shared" si="0"/>
        <v>315.375</v>
      </c>
      <c r="K7" s="238">
        <f t="shared" si="1"/>
        <v>4.1358083507684098</v>
      </c>
      <c r="L7" s="235">
        <v>277</v>
      </c>
      <c r="M7" s="235">
        <v>302</v>
      </c>
      <c r="N7" s="235">
        <v>360</v>
      </c>
      <c r="O7" s="235">
        <v>312</v>
      </c>
      <c r="P7" s="235">
        <v>285</v>
      </c>
      <c r="Q7" s="235">
        <v>288</v>
      </c>
      <c r="R7" s="235">
        <v>231</v>
      </c>
      <c r="S7" s="235">
        <v>298</v>
      </c>
      <c r="T7" s="238">
        <f t="shared" si="2"/>
        <v>294.125</v>
      </c>
      <c r="U7" s="238">
        <f t="shared" si="3"/>
        <v>12.771952390184627</v>
      </c>
      <c r="V7" s="235">
        <v>291</v>
      </c>
      <c r="W7" s="235">
        <v>315</v>
      </c>
      <c r="X7" s="235">
        <v>319</v>
      </c>
      <c r="Y7" s="235">
        <v>297</v>
      </c>
      <c r="Z7" s="235">
        <v>251</v>
      </c>
      <c r="AA7" s="235">
        <v>286</v>
      </c>
      <c r="AB7" s="235">
        <v>297</v>
      </c>
      <c r="AC7" s="235">
        <v>288</v>
      </c>
      <c r="AD7" s="238">
        <f t="shared" si="4"/>
        <v>293</v>
      </c>
      <c r="AE7" s="238">
        <f t="shared" si="5"/>
        <v>7.3606094468169836</v>
      </c>
      <c r="AF7" s="235">
        <v>304</v>
      </c>
      <c r="AG7" s="235">
        <v>339</v>
      </c>
      <c r="AH7" s="235">
        <v>266</v>
      </c>
      <c r="AI7" s="235">
        <v>294</v>
      </c>
      <c r="AJ7" s="235">
        <v>361</v>
      </c>
      <c r="AK7" s="235">
        <v>293</v>
      </c>
      <c r="AL7" s="235">
        <v>244</v>
      </c>
      <c r="AM7" s="235">
        <v>300</v>
      </c>
      <c r="AN7" s="238">
        <f t="shared" si="6"/>
        <v>300.125</v>
      </c>
      <c r="AO7" s="238">
        <f t="shared" si="7"/>
        <v>13.116834194488938</v>
      </c>
      <c r="AP7" s="164"/>
      <c r="AQ7" s="164"/>
      <c r="AR7" s="164"/>
      <c r="AS7" s="164"/>
      <c r="AT7" s="164"/>
      <c r="AU7" s="164"/>
    </row>
    <row r="8" spans="1:47" x14ac:dyDescent="0.2">
      <c r="A8" s="234" t="s">
        <v>977</v>
      </c>
      <c r="B8" s="164"/>
      <c r="C8" s="164"/>
      <c r="D8" s="164"/>
      <c r="E8" s="164"/>
      <c r="F8" s="164"/>
      <c r="G8" s="164"/>
      <c r="H8" s="164"/>
      <c r="I8" s="164"/>
      <c r="J8" s="239"/>
      <c r="K8" s="239"/>
      <c r="L8" s="164"/>
      <c r="M8" s="164"/>
      <c r="N8" s="164"/>
      <c r="O8" s="164"/>
      <c r="P8" s="164"/>
      <c r="Q8" s="164"/>
      <c r="R8" s="164"/>
      <c r="S8" s="164"/>
      <c r="T8" s="239"/>
      <c r="U8" s="239"/>
      <c r="V8" s="164"/>
      <c r="W8" s="164"/>
      <c r="X8" s="164"/>
      <c r="Y8" s="164"/>
      <c r="Z8" s="164"/>
      <c r="AA8" s="164"/>
      <c r="AB8" s="164"/>
      <c r="AC8" s="164"/>
      <c r="AD8" s="239"/>
      <c r="AE8" s="239"/>
      <c r="AF8" s="164"/>
      <c r="AG8" s="164"/>
      <c r="AH8" s="164"/>
      <c r="AI8" s="164"/>
      <c r="AJ8" s="164"/>
      <c r="AK8" s="164"/>
      <c r="AL8" s="164"/>
      <c r="AM8" s="164"/>
      <c r="AN8" s="239"/>
      <c r="AO8" s="239"/>
      <c r="AP8" s="164"/>
      <c r="AQ8" s="164"/>
      <c r="AR8" s="164"/>
      <c r="AS8" s="164"/>
      <c r="AT8" s="164"/>
      <c r="AU8" s="164"/>
    </row>
    <row r="9" spans="1:47" x14ac:dyDescent="0.2">
      <c r="A9" s="237" t="s">
        <v>1</v>
      </c>
      <c r="B9" s="235">
        <v>287</v>
      </c>
      <c r="C9" s="235">
        <v>288</v>
      </c>
      <c r="D9" s="235">
        <v>293</v>
      </c>
      <c r="E9" s="235">
        <v>331</v>
      </c>
      <c r="F9" s="235">
        <v>299</v>
      </c>
      <c r="G9" s="235">
        <v>317</v>
      </c>
      <c r="H9" s="235">
        <v>278</v>
      </c>
      <c r="I9" s="235">
        <v>302</v>
      </c>
      <c r="J9" s="238">
        <f>AVERAGE(B9:I9)</f>
        <v>299.375</v>
      </c>
      <c r="K9" s="238">
        <f>STDEV(B9:I9)/SQRT(8)</f>
        <v>6.1206252598430302</v>
      </c>
      <c r="L9" s="235">
        <v>339</v>
      </c>
      <c r="M9" s="235">
        <v>285</v>
      </c>
      <c r="N9" s="235">
        <v>287</v>
      </c>
      <c r="O9" s="235">
        <v>286</v>
      </c>
      <c r="P9" s="235">
        <v>295</v>
      </c>
      <c r="Q9" s="235">
        <v>312</v>
      </c>
      <c r="R9" s="235">
        <v>280</v>
      </c>
      <c r="S9" s="235">
        <v>304</v>
      </c>
      <c r="T9" s="238">
        <f>AVERAGE(L9:S9)</f>
        <v>298.5</v>
      </c>
      <c r="U9" s="238">
        <f>STDEV(L9:S9)/SQRT(8)</f>
        <v>6.9153039391937483</v>
      </c>
      <c r="V9" s="235">
        <v>304</v>
      </c>
      <c r="W9" s="235">
        <v>293</v>
      </c>
      <c r="X9" s="235">
        <v>293</v>
      </c>
      <c r="Y9" s="235">
        <v>288</v>
      </c>
      <c r="Z9" s="235">
        <v>281</v>
      </c>
      <c r="AA9" s="235">
        <v>271</v>
      </c>
      <c r="AB9" s="235">
        <v>323</v>
      </c>
      <c r="AC9" s="235">
        <v>287</v>
      </c>
      <c r="AD9" s="238">
        <f>AVERAGE(V9:AC9)</f>
        <v>292.5</v>
      </c>
      <c r="AE9" s="238">
        <f>STDEV(V9:AC9)/SQRT(8)</f>
        <v>5.5226805085936297</v>
      </c>
      <c r="AF9" s="235">
        <v>274</v>
      </c>
      <c r="AG9" s="235">
        <v>263</v>
      </c>
      <c r="AH9" s="235">
        <v>290</v>
      </c>
      <c r="AI9" s="235">
        <v>297</v>
      </c>
      <c r="AJ9" s="235">
        <v>262</v>
      </c>
      <c r="AK9" s="235">
        <v>265</v>
      </c>
      <c r="AL9" s="235">
        <v>265</v>
      </c>
      <c r="AM9" s="235">
        <v>261</v>
      </c>
      <c r="AN9" s="238">
        <f>AVERAGE(AF9:AM9)</f>
        <v>272.125</v>
      </c>
      <c r="AO9" s="238">
        <f>STDEV(AF9:AM9)/SQRT(8)</f>
        <v>4.9151278867245294</v>
      </c>
    </row>
    <row r="10" spans="1:47" x14ac:dyDescent="0.2">
      <c r="A10" s="237" t="s">
        <v>2</v>
      </c>
      <c r="B10" s="235">
        <v>320</v>
      </c>
      <c r="C10" s="235">
        <v>303</v>
      </c>
      <c r="D10" s="235">
        <v>268</v>
      </c>
      <c r="E10" s="235">
        <v>299</v>
      </c>
      <c r="F10" s="235">
        <v>279</v>
      </c>
      <c r="G10" s="235">
        <v>312</v>
      </c>
      <c r="H10" s="235">
        <v>290</v>
      </c>
      <c r="I10" s="235">
        <v>296</v>
      </c>
      <c r="J10" s="238">
        <f t="shared" ref="J10:J11" si="8">AVERAGE(B10:I10)</f>
        <v>295.875</v>
      </c>
      <c r="K10" s="238">
        <f t="shared" ref="K10:K11" si="9">STDEV(B10:I10)/SQRT(8)</f>
        <v>5.9744620200124645</v>
      </c>
      <c r="L10" s="235">
        <v>322</v>
      </c>
      <c r="M10" s="235">
        <v>276</v>
      </c>
      <c r="N10" s="235">
        <v>281</v>
      </c>
      <c r="O10" s="235">
        <v>262</v>
      </c>
      <c r="P10" s="235">
        <v>326</v>
      </c>
      <c r="Q10" s="235">
        <v>318</v>
      </c>
      <c r="R10" s="235">
        <v>303</v>
      </c>
      <c r="S10" s="235">
        <v>376</v>
      </c>
      <c r="T10" s="238">
        <f t="shared" ref="T10:T11" si="10">AVERAGE(L10:S10)</f>
        <v>308</v>
      </c>
      <c r="U10" s="238">
        <f t="shared" ref="U10:U11" si="11">STDEV(L10:S10)/SQRT(8)</f>
        <v>12.774136817357618</v>
      </c>
      <c r="V10" s="235">
        <v>295</v>
      </c>
      <c r="W10" s="235">
        <v>315</v>
      </c>
      <c r="X10" s="235">
        <v>275</v>
      </c>
      <c r="Y10" s="235">
        <v>319</v>
      </c>
      <c r="Z10" s="235">
        <v>326</v>
      </c>
      <c r="AA10" s="235">
        <v>284</v>
      </c>
      <c r="AB10" s="235">
        <v>316</v>
      </c>
      <c r="AC10" s="235">
        <v>303</v>
      </c>
      <c r="AD10" s="238">
        <f t="shared" ref="AD10:AD11" si="12">AVERAGE(V10:AC10)</f>
        <v>304.125</v>
      </c>
      <c r="AE10" s="238">
        <f t="shared" ref="AE10:AE11" si="13">STDEV(V10:AC10)/SQRT(8)</f>
        <v>6.4043442287247485</v>
      </c>
      <c r="AF10" s="235">
        <v>279</v>
      </c>
      <c r="AG10" s="235">
        <v>267</v>
      </c>
      <c r="AH10" s="235">
        <v>314</v>
      </c>
      <c r="AI10" s="235">
        <v>262</v>
      </c>
      <c r="AJ10" s="235">
        <v>323</v>
      </c>
      <c r="AK10" s="235">
        <v>268</v>
      </c>
      <c r="AL10" s="235">
        <v>285</v>
      </c>
      <c r="AM10" s="235">
        <v>297</v>
      </c>
      <c r="AN10" s="238">
        <f t="shared" ref="AN10:AN11" si="14">AVERAGE(AF10:AM10)</f>
        <v>286.875</v>
      </c>
      <c r="AO10" s="238">
        <f t="shared" ref="AO10:AO11" si="15">STDEV(AF10:AM10)/SQRT(8)</f>
        <v>7.9942780876610202</v>
      </c>
    </row>
    <row r="11" spans="1:47" x14ac:dyDescent="0.2">
      <c r="A11" s="237" t="s">
        <v>3</v>
      </c>
      <c r="B11" s="235">
        <v>305</v>
      </c>
      <c r="C11" s="235">
        <v>261</v>
      </c>
      <c r="D11" s="235">
        <v>305</v>
      </c>
      <c r="E11" s="235">
        <v>303</v>
      </c>
      <c r="F11" s="235">
        <v>275</v>
      </c>
      <c r="G11" s="235">
        <v>322</v>
      </c>
      <c r="H11" s="235">
        <v>326</v>
      </c>
      <c r="I11" s="235">
        <v>328</v>
      </c>
      <c r="J11" s="238">
        <f t="shared" si="8"/>
        <v>303.125</v>
      </c>
      <c r="K11" s="238">
        <f t="shared" si="9"/>
        <v>8.5260891637708909</v>
      </c>
      <c r="L11" s="235">
        <v>282</v>
      </c>
      <c r="M11" s="235">
        <v>294</v>
      </c>
      <c r="N11" s="235">
        <v>333</v>
      </c>
      <c r="O11" s="235">
        <v>303</v>
      </c>
      <c r="P11" s="235">
        <v>299</v>
      </c>
      <c r="Q11" s="235">
        <v>295</v>
      </c>
      <c r="R11" s="235">
        <v>240</v>
      </c>
      <c r="S11" s="235">
        <v>311</v>
      </c>
      <c r="T11" s="238">
        <f t="shared" si="10"/>
        <v>294.625</v>
      </c>
      <c r="U11" s="238">
        <f t="shared" si="11"/>
        <v>9.4243936902365988</v>
      </c>
      <c r="V11" s="235">
        <v>307</v>
      </c>
      <c r="W11" s="235">
        <v>329</v>
      </c>
      <c r="X11" s="235">
        <v>306</v>
      </c>
      <c r="Y11" s="235">
        <v>298</v>
      </c>
      <c r="Z11" s="235">
        <v>240</v>
      </c>
      <c r="AA11" s="235">
        <v>306</v>
      </c>
      <c r="AB11" s="235">
        <v>272</v>
      </c>
      <c r="AC11" s="235">
        <v>282</v>
      </c>
      <c r="AD11" s="238">
        <f t="shared" si="12"/>
        <v>292.5</v>
      </c>
      <c r="AE11" s="238">
        <f t="shared" si="13"/>
        <v>9.6584529965059254</v>
      </c>
      <c r="AF11" s="235">
        <v>272</v>
      </c>
      <c r="AG11" s="235">
        <v>278</v>
      </c>
      <c r="AH11" s="235">
        <v>271</v>
      </c>
      <c r="AI11" s="235">
        <v>294</v>
      </c>
      <c r="AJ11" s="235">
        <v>356</v>
      </c>
      <c r="AK11" s="235">
        <v>247</v>
      </c>
      <c r="AL11" s="235">
        <v>257</v>
      </c>
      <c r="AM11" s="235">
        <v>269</v>
      </c>
      <c r="AN11" s="238">
        <f t="shared" si="14"/>
        <v>280.5</v>
      </c>
      <c r="AO11" s="238">
        <f t="shared" si="15"/>
        <v>11.845734615102119</v>
      </c>
    </row>
    <row r="12" spans="1:47" x14ac:dyDescent="0.2">
      <c r="J12" s="239"/>
      <c r="K12" s="239"/>
      <c r="T12" s="239"/>
      <c r="U12" s="239"/>
      <c r="AD12" s="239"/>
      <c r="AE12" s="239"/>
      <c r="AN12" s="239"/>
      <c r="AO12" s="239"/>
    </row>
    <row r="13" spans="1:47" x14ac:dyDescent="0.2">
      <c r="A13" s="234" t="s">
        <v>978</v>
      </c>
      <c r="J13" s="239"/>
      <c r="K13" s="239"/>
      <c r="T13" s="239"/>
      <c r="U13" s="239"/>
      <c r="AD13" s="239"/>
      <c r="AE13" s="239"/>
      <c r="AN13" s="239"/>
      <c r="AO13" s="239"/>
    </row>
    <row r="14" spans="1:47" x14ac:dyDescent="0.2">
      <c r="A14" s="237" t="s">
        <v>1</v>
      </c>
      <c r="B14" s="235">
        <v>37</v>
      </c>
      <c r="C14" s="235">
        <v>30</v>
      </c>
      <c r="D14" s="235">
        <v>39</v>
      </c>
      <c r="E14" s="235">
        <v>31</v>
      </c>
      <c r="F14" s="235">
        <v>41</v>
      </c>
      <c r="G14" s="235">
        <v>27</v>
      </c>
      <c r="H14" s="235">
        <v>26</v>
      </c>
      <c r="I14" s="235">
        <v>23</v>
      </c>
      <c r="J14" s="238">
        <f>AVERAGE(B14:I14)</f>
        <v>31.75</v>
      </c>
      <c r="K14" s="238">
        <f>STDEV(B14:I14)/SQRT(8)</f>
        <v>2.3203294101115408</v>
      </c>
      <c r="L14" s="235">
        <v>54</v>
      </c>
      <c r="M14" s="235">
        <v>28</v>
      </c>
      <c r="N14" s="235">
        <v>23</v>
      </c>
      <c r="O14" s="235">
        <v>28</v>
      </c>
      <c r="P14" s="235">
        <v>17</v>
      </c>
      <c r="Q14" s="235">
        <v>37</v>
      </c>
      <c r="R14" s="235">
        <v>30</v>
      </c>
      <c r="S14" s="235">
        <v>21</v>
      </c>
      <c r="T14" s="238">
        <f>AVERAGE(L14:S14)</f>
        <v>29.75</v>
      </c>
      <c r="U14" s="238">
        <f>STDEV(L14:S14)/SQRT(8)</f>
        <v>4.0784713522873464</v>
      </c>
      <c r="V14" s="235">
        <v>37</v>
      </c>
      <c r="W14" s="235">
        <v>21</v>
      </c>
      <c r="X14" s="235">
        <v>20</v>
      </c>
      <c r="Y14" s="235">
        <v>20</v>
      </c>
      <c r="Z14" s="235">
        <v>40</v>
      </c>
      <c r="AA14" s="235">
        <v>29</v>
      </c>
      <c r="AB14" s="235">
        <v>45</v>
      </c>
      <c r="AC14" s="235">
        <v>44</v>
      </c>
      <c r="AD14" s="238">
        <f>AVERAGE(V14:AC14)</f>
        <v>32</v>
      </c>
      <c r="AE14" s="238">
        <f>STDEV(V14:AC14)/SQRT(8)</f>
        <v>3.826598638851106</v>
      </c>
      <c r="AF14" s="235">
        <v>23</v>
      </c>
      <c r="AG14" s="235">
        <v>21</v>
      </c>
      <c r="AH14" s="235">
        <v>20</v>
      </c>
      <c r="AI14" s="235">
        <v>36</v>
      </c>
      <c r="AJ14" s="235">
        <v>31</v>
      </c>
      <c r="AK14" s="235">
        <v>37</v>
      </c>
      <c r="AL14" s="235">
        <v>25</v>
      </c>
      <c r="AM14" s="235">
        <v>29</v>
      </c>
      <c r="AN14" s="238">
        <f>AVERAGE(AF14:AM14)</f>
        <v>27.75</v>
      </c>
      <c r="AO14" s="238">
        <f>STDEV(AF14:AM14)/SQRT(8)</f>
        <v>2.3203294101115408</v>
      </c>
    </row>
    <row r="15" spans="1:47" x14ac:dyDescent="0.2">
      <c r="A15" s="237" t="s">
        <v>2</v>
      </c>
      <c r="B15" s="235">
        <v>34</v>
      </c>
      <c r="C15" s="235">
        <v>34</v>
      </c>
      <c r="D15" s="235">
        <v>24</v>
      </c>
      <c r="E15" s="235">
        <v>34</v>
      </c>
      <c r="F15" s="235">
        <v>34</v>
      </c>
      <c r="G15" s="235">
        <v>31</v>
      </c>
      <c r="H15" s="235">
        <v>28</v>
      </c>
      <c r="I15" s="235">
        <v>32</v>
      </c>
      <c r="J15" s="238">
        <f t="shared" ref="J15:J16" si="16">AVERAGE(B15:I15)</f>
        <v>31.375</v>
      </c>
      <c r="K15" s="238">
        <f t="shared" ref="K15:K16" si="17">STDEV(B15:I15)/SQRT(8)</f>
        <v>1.2947352183803009</v>
      </c>
      <c r="L15" s="235">
        <v>25</v>
      </c>
      <c r="M15" s="235">
        <v>8</v>
      </c>
      <c r="N15" s="235">
        <v>15</v>
      </c>
      <c r="O15" s="235">
        <v>28</v>
      </c>
      <c r="P15" s="235">
        <v>23</v>
      </c>
      <c r="Q15" s="235">
        <v>10</v>
      </c>
      <c r="R15" s="235">
        <v>34</v>
      </c>
      <c r="S15" s="235">
        <v>26</v>
      </c>
      <c r="T15" s="238">
        <f t="shared" ref="T15:T16" si="18">AVERAGE(L15:S15)</f>
        <v>21.125</v>
      </c>
      <c r="U15" s="238">
        <f t="shared" ref="U15:U16" si="19">STDEV(L15:S15)/SQRT(8)</f>
        <v>3.2427804427682116</v>
      </c>
      <c r="V15" s="235">
        <v>38</v>
      </c>
      <c r="W15" s="235">
        <v>28</v>
      </c>
      <c r="X15" s="235">
        <v>36</v>
      </c>
      <c r="Y15" s="235">
        <v>33</v>
      </c>
      <c r="Z15" s="235">
        <v>39</v>
      </c>
      <c r="AA15" s="235">
        <v>35</v>
      </c>
      <c r="AB15" s="235">
        <v>42</v>
      </c>
      <c r="AC15" s="235">
        <v>36</v>
      </c>
      <c r="AD15" s="238">
        <f t="shared" ref="AD15:AD16" si="20">AVERAGE(V15:AC15)</f>
        <v>35.875</v>
      </c>
      <c r="AE15" s="238">
        <f t="shared" ref="AE15:AE16" si="21">STDEV(V15:AC15)/SQRT(8)</f>
        <v>1.4812820219564633</v>
      </c>
      <c r="AF15" s="235">
        <v>29</v>
      </c>
      <c r="AG15" s="235">
        <v>11</v>
      </c>
      <c r="AH15" s="235">
        <v>20</v>
      </c>
      <c r="AI15" s="235">
        <v>31</v>
      </c>
      <c r="AJ15" s="235">
        <v>23</v>
      </c>
      <c r="AK15" s="235">
        <v>10</v>
      </c>
      <c r="AL15" s="235">
        <v>14</v>
      </c>
      <c r="AM15" s="235">
        <v>32</v>
      </c>
      <c r="AN15" s="238">
        <f t="shared" ref="AN15:AN16" si="22">AVERAGE(AF15:AM15)</f>
        <v>21.25</v>
      </c>
      <c r="AO15" s="238">
        <f t="shared" ref="AO15:AO16" si="23">STDEV(AF15:AM15)/SQRT(8)</f>
        <v>3.1608656138107842</v>
      </c>
    </row>
    <row r="16" spans="1:47" x14ac:dyDescent="0.2">
      <c r="A16" s="237" t="s">
        <v>3</v>
      </c>
      <c r="B16" s="235">
        <v>60</v>
      </c>
      <c r="C16" s="235">
        <v>11</v>
      </c>
      <c r="D16" s="235">
        <v>40</v>
      </c>
      <c r="E16" s="235">
        <v>34</v>
      </c>
      <c r="F16" s="235">
        <v>42</v>
      </c>
      <c r="G16" s="235">
        <v>19</v>
      </c>
      <c r="H16" s="235">
        <v>30</v>
      </c>
      <c r="I16" s="235">
        <v>37</v>
      </c>
      <c r="J16" s="238">
        <f t="shared" si="16"/>
        <v>34.125</v>
      </c>
      <c r="K16" s="238">
        <f t="shared" si="17"/>
        <v>5.2693097270894977</v>
      </c>
      <c r="L16" s="235">
        <v>23</v>
      </c>
      <c r="M16" s="235">
        <v>21</v>
      </c>
      <c r="N16" s="235">
        <v>24</v>
      </c>
      <c r="O16" s="235">
        <v>32</v>
      </c>
      <c r="P16" s="235">
        <v>32</v>
      </c>
      <c r="Q16" s="235">
        <v>19</v>
      </c>
      <c r="R16" s="235">
        <v>20</v>
      </c>
      <c r="S16" s="235">
        <v>24</v>
      </c>
      <c r="T16" s="238">
        <f t="shared" si="18"/>
        <v>24.375</v>
      </c>
      <c r="U16" s="238">
        <f t="shared" si="19"/>
        <v>1.7822287411312514</v>
      </c>
      <c r="V16" s="235">
        <v>47</v>
      </c>
      <c r="W16" s="235">
        <v>11</v>
      </c>
      <c r="X16" s="235">
        <v>34</v>
      </c>
      <c r="Y16" s="235">
        <v>37</v>
      </c>
      <c r="Z16" s="235">
        <v>44</v>
      </c>
      <c r="AA16" s="235">
        <v>11</v>
      </c>
      <c r="AB16" s="235">
        <v>31</v>
      </c>
      <c r="AC16" s="235">
        <v>33</v>
      </c>
      <c r="AD16" s="238">
        <f t="shared" si="20"/>
        <v>31</v>
      </c>
      <c r="AE16" s="238">
        <f t="shared" si="21"/>
        <v>4.7696960070847281</v>
      </c>
      <c r="AF16" s="235">
        <v>26</v>
      </c>
      <c r="AG16" s="235">
        <v>23</v>
      </c>
      <c r="AH16" s="235">
        <v>20</v>
      </c>
      <c r="AI16" s="235">
        <v>27</v>
      </c>
      <c r="AJ16" s="235">
        <v>31</v>
      </c>
      <c r="AK16" s="235">
        <v>19</v>
      </c>
      <c r="AL16" s="235">
        <v>12</v>
      </c>
      <c r="AM16" s="235">
        <v>28</v>
      </c>
      <c r="AN16" s="238">
        <f t="shared" si="22"/>
        <v>23.25</v>
      </c>
      <c r="AO16" s="238">
        <f t="shared" si="23"/>
        <v>2.152656166559948</v>
      </c>
    </row>
    <row r="17" spans="1:41" x14ac:dyDescent="0.2">
      <c r="A17" s="234" t="s">
        <v>979</v>
      </c>
      <c r="J17" s="239"/>
      <c r="K17" s="239"/>
      <c r="T17" s="239"/>
      <c r="U17" s="239"/>
      <c r="AD17" s="239"/>
      <c r="AE17" s="239"/>
      <c r="AN17" s="239"/>
      <c r="AO17" s="239"/>
    </row>
    <row r="18" spans="1:41" x14ac:dyDescent="0.2">
      <c r="A18" s="237" t="s">
        <v>1</v>
      </c>
      <c r="B18" s="235">
        <v>26</v>
      </c>
      <c r="C18" s="235">
        <v>23</v>
      </c>
      <c r="D18" s="235">
        <v>26</v>
      </c>
      <c r="E18" s="235">
        <v>27</v>
      </c>
      <c r="F18" s="235">
        <v>61</v>
      </c>
      <c r="G18" s="235">
        <v>35</v>
      </c>
      <c r="H18" s="235">
        <v>25</v>
      </c>
      <c r="I18" s="235">
        <v>23</v>
      </c>
      <c r="J18" s="238">
        <f>AVERAGE(B18:I18)</f>
        <v>30.75</v>
      </c>
      <c r="K18" s="238">
        <f>STDEV(B18:I18)/SQRT(8)</f>
        <v>4.5227599032954577</v>
      </c>
      <c r="L18" s="235">
        <v>19</v>
      </c>
      <c r="M18" s="235">
        <v>15</v>
      </c>
      <c r="N18" s="235">
        <v>26</v>
      </c>
      <c r="O18" s="235">
        <v>16</v>
      </c>
      <c r="P18" s="235">
        <v>20</v>
      </c>
      <c r="Q18" s="235">
        <v>27</v>
      </c>
      <c r="R18" s="235">
        <v>31</v>
      </c>
      <c r="S18" s="235">
        <v>27</v>
      </c>
      <c r="T18" s="238">
        <f>AVERAGE(L18:S18)</f>
        <v>22.625</v>
      </c>
      <c r="U18" s="238">
        <f>STDEV(L18:S18)/SQRT(8)</f>
        <v>2.0782676508504454</v>
      </c>
      <c r="V18" s="235">
        <v>44</v>
      </c>
      <c r="W18" s="235">
        <v>24</v>
      </c>
      <c r="X18" s="235">
        <v>35</v>
      </c>
      <c r="Y18" s="235">
        <v>16</v>
      </c>
      <c r="Z18" s="235">
        <v>31</v>
      </c>
      <c r="AA18" s="235">
        <v>30</v>
      </c>
      <c r="AB18" s="235">
        <v>51</v>
      </c>
      <c r="AC18" s="235">
        <v>29</v>
      </c>
      <c r="AD18" s="238">
        <f>AVERAGE(V18:AC18)</f>
        <v>32.5</v>
      </c>
      <c r="AE18" s="238">
        <f>STDEV(V18:AC18)/SQRT(8)</f>
        <v>3.8867908172607972</v>
      </c>
      <c r="AF18" s="235">
        <v>21</v>
      </c>
      <c r="AG18" s="235">
        <v>25</v>
      </c>
      <c r="AH18" s="235">
        <v>25</v>
      </c>
      <c r="AI18" s="235">
        <v>28</v>
      </c>
      <c r="AJ18" s="235">
        <v>21</v>
      </c>
      <c r="AK18" s="235">
        <v>9</v>
      </c>
      <c r="AL18" s="235">
        <v>21</v>
      </c>
      <c r="AM18" s="235">
        <v>21</v>
      </c>
      <c r="AN18" s="238">
        <f>AVERAGE(AF18:AM18)</f>
        <v>21.375</v>
      </c>
      <c r="AO18" s="238">
        <f>STDEV(AF18:AM18)/SQRT(8)</f>
        <v>1.9994418864130201</v>
      </c>
    </row>
    <row r="19" spans="1:41" x14ac:dyDescent="0.2">
      <c r="A19" s="237" t="s">
        <v>2</v>
      </c>
      <c r="B19" s="235">
        <v>44</v>
      </c>
      <c r="C19" s="235">
        <v>26</v>
      </c>
      <c r="D19" s="235">
        <v>28</v>
      </c>
      <c r="E19" s="235">
        <v>39</v>
      </c>
      <c r="F19" s="235">
        <v>39</v>
      </c>
      <c r="G19" s="235">
        <v>33</v>
      </c>
      <c r="H19" s="235">
        <v>33</v>
      </c>
      <c r="I19" s="235">
        <v>36</v>
      </c>
      <c r="J19" s="238">
        <f t="shared" ref="J19:J20" si="24">AVERAGE(B19:I19)</f>
        <v>34.75</v>
      </c>
      <c r="K19" s="238">
        <f t="shared" ref="K19:K20" si="25">STDEV(B19:I19)/SQRT(8)</f>
        <v>2.1192148141638278</v>
      </c>
      <c r="L19" s="235">
        <v>33</v>
      </c>
      <c r="M19" s="235">
        <v>7</v>
      </c>
      <c r="N19" s="235">
        <v>14</v>
      </c>
      <c r="O19" s="235">
        <v>26</v>
      </c>
      <c r="P19" s="235">
        <v>22</v>
      </c>
      <c r="Q19" s="235">
        <v>11</v>
      </c>
      <c r="R19" s="235">
        <v>34</v>
      </c>
      <c r="S19" s="235">
        <v>31</v>
      </c>
      <c r="T19" s="238">
        <f t="shared" ref="T19:T20" si="26">AVERAGE(L19:S19)</f>
        <v>22.25</v>
      </c>
      <c r="U19" s="238">
        <f t="shared" ref="U19:U20" si="27">STDEV(L19:S19)/SQRT(8)</f>
        <v>3.7117092712503377</v>
      </c>
      <c r="V19" s="235">
        <v>42</v>
      </c>
      <c r="W19" s="235">
        <v>27</v>
      </c>
      <c r="X19" s="235">
        <v>27</v>
      </c>
      <c r="Y19" s="235">
        <v>25</v>
      </c>
      <c r="Z19" s="235">
        <v>35</v>
      </c>
      <c r="AA19" s="235">
        <v>32</v>
      </c>
      <c r="AB19" s="235">
        <v>36</v>
      </c>
      <c r="AC19" s="235">
        <v>21</v>
      </c>
      <c r="AD19" s="238">
        <f t="shared" ref="AD19:AD20" si="28">AVERAGE(V19:AC19)</f>
        <v>30.625</v>
      </c>
      <c r="AE19" s="238">
        <f t="shared" ref="AE19:AE20" si="29">STDEV(V19:AC19)/SQRT(8)</f>
        <v>2.4270609798684499</v>
      </c>
      <c r="AF19" s="235">
        <v>26</v>
      </c>
      <c r="AG19" s="235">
        <v>9</v>
      </c>
      <c r="AH19" s="235">
        <v>15</v>
      </c>
      <c r="AI19" s="235">
        <v>29</v>
      </c>
      <c r="AJ19" s="235">
        <v>22</v>
      </c>
      <c r="AK19" s="235">
        <v>15</v>
      </c>
      <c r="AL19" s="235">
        <v>19</v>
      </c>
      <c r="AM19" s="235">
        <v>29</v>
      </c>
      <c r="AN19" s="238">
        <f t="shared" ref="AN19:AN20" si="30">AVERAGE(AF19:AM19)</f>
        <v>20.5</v>
      </c>
      <c r="AO19" s="238">
        <f t="shared" ref="AO19:AO20" si="31">STDEV(AF19:AM19)/SQRT(8)</f>
        <v>2.5773740789526736</v>
      </c>
    </row>
    <row r="20" spans="1:41" x14ac:dyDescent="0.2">
      <c r="A20" s="237" t="s">
        <v>3</v>
      </c>
      <c r="B20" s="235">
        <v>49</v>
      </c>
      <c r="C20" s="235">
        <v>10</v>
      </c>
      <c r="D20" s="235">
        <v>35</v>
      </c>
      <c r="E20" s="235">
        <v>27</v>
      </c>
      <c r="F20" s="235">
        <v>39</v>
      </c>
      <c r="G20" s="235">
        <v>12</v>
      </c>
      <c r="H20" s="235">
        <v>42</v>
      </c>
      <c r="I20" s="235">
        <v>44</v>
      </c>
      <c r="J20" s="238">
        <f t="shared" si="24"/>
        <v>32.25</v>
      </c>
      <c r="K20" s="238">
        <f t="shared" si="25"/>
        <v>5.1746290412246667</v>
      </c>
      <c r="L20" s="235">
        <v>24</v>
      </c>
      <c r="M20" s="235">
        <v>13</v>
      </c>
      <c r="N20" s="235">
        <v>10</v>
      </c>
      <c r="O20" s="235">
        <v>33</v>
      </c>
      <c r="P20" s="235">
        <v>37</v>
      </c>
      <c r="Q20" s="235">
        <v>14</v>
      </c>
      <c r="R20" s="235">
        <v>18</v>
      </c>
      <c r="S20" s="235">
        <v>25</v>
      </c>
      <c r="T20" s="238">
        <f t="shared" si="26"/>
        <v>21.75</v>
      </c>
      <c r="U20" s="238">
        <f t="shared" si="27"/>
        <v>3.4421235140119952</v>
      </c>
      <c r="V20" s="235">
        <v>41</v>
      </c>
      <c r="W20" s="235">
        <v>17</v>
      </c>
      <c r="X20" s="235">
        <v>39</v>
      </c>
      <c r="Y20" s="235">
        <v>35</v>
      </c>
      <c r="Z20" s="235">
        <v>36</v>
      </c>
      <c r="AA20" s="235">
        <v>23</v>
      </c>
      <c r="AB20" s="235">
        <v>34</v>
      </c>
      <c r="AC20" s="235">
        <v>28</v>
      </c>
      <c r="AD20" s="238">
        <f t="shared" si="28"/>
        <v>31.625</v>
      </c>
      <c r="AE20" s="238">
        <f t="shared" si="29"/>
        <v>2.9273189830579498</v>
      </c>
      <c r="AF20" s="235">
        <v>35</v>
      </c>
      <c r="AG20" s="235">
        <v>20</v>
      </c>
      <c r="AH20" s="235">
        <v>12</v>
      </c>
      <c r="AI20" s="235">
        <v>40</v>
      </c>
      <c r="AJ20" s="235">
        <v>22</v>
      </c>
      <c r="AK20" s="235">
        <v>13</v>
      </c>
      <c r="AL20" s="235">
        <v>9</v>
      </c>
      <c r="AM20" s="235">
        <v>24</v>
      </c>
      <c r="AN20" s="238">
        <f t="shared" si="30"/>
        <v>21.875</v>
      </c>
      <c r="AO20" s="238">
        <f t="shared" si="31"/>
        <v>3.8979733745334157</v>
      </c>
    </row>
    <row r="21" spans="1:41" x14ac:dyDescent="0.2">
      <c r="J21" s="240"/>
      <c r="K21" s="240"/>
      <c r="T21" s="240"/>
      <c r="U21" s="240"/>
      <c r="AD21" s="240"/>
      <c r="AE21" s="240"/>
      <c r="AN21" s="240"/>
      <c r="AO21" s="240"/>
    </row>
    <row r="22" spans="1:41" x14ac:dyDescent="0.2">
      <c r="A22" s="234" t="s">
        <v>980</v>
      </c>
      <c r="J22" s="240"/>
      <c r="K22" s="240"/>
      <c r="T22" s="240"/>
      <c r="U22" s="240"/>
      <c r="AD22" s="240"/>
      <c r="AE22" s="240"/>
      <c r="AN22" s="240"/>
      <c r="AO22" s="240"/>
    </row>
    <row r="23" spans="1:41" x14ac:dyDescent="0.2">
      <c r="A23" s="237" t="s">
        <v>1</v>
      </c>
      <c r="B23" s="236">
        <v>2.2599999999999998</v>
      </c>
      <c r="C23" s="236">
        <v>1.6</v>
      </c>
      <c r="D23" s="236">
        <v>2.59</v>
      </c>
      <c r="E23" s="236">
        <v>1.86</v>
      </c>
      <c r="F23" s="236">
        <v>2.57</v>
      </c>
      <c r="G23" s="236">
        <v>1.72</v>
      </c>
      <c r="H23" s="236">
        <v>1.51</v>
      </c>
      <c r="I23" s="236">
        <v>1.33</v>
      </c>
      <c r="J23" s="241">
        <f>AVERAGE(B23:I23)</f>
        <v>1.93</v>
      </c>
      <c r="K23" s="241">
        <f>STDEV(B23:I23)/SQRT(8)</f>
        <v>0.17156839535798618</v>
      </c>
      <c r="L23" s="236">
        <v>3.49</v>
      </c>
      <c r="M23" s="236">
        <v>1.79</v>
      </c>
      <c r="N23" s="236">
        <v>1.5</v>
      </c>
      <c r="O23" s="236">
        <v>1.75</v>
      </c>
      <c r="P23" s="236">
        <v>0.99</v>
      </c>
      <c r="Q23" s="236">
        <v>2.14</v>
      </c>
      <c r="R23" s="236">
        <v>1.89</v>
      </c>
      <c r="S23" s="236">
        <v>1.3</v>
      </c>
      <c r="T23" s="241">
        <f>AVERAGE(L23:S23)</f>
        <v>1.8562500000000004</v>
      </c>
      <c r="U23" s="241">
        <f>STDEV(L23:S23)/SQRT(8)</f>
        <v>0.26569274346238964</v>
      </c>
      <c r="V23" s="236">
        <v>2.39</v>
      </c>
      <c r="W23" s="236">
        <v>1.24</v>
      </c>
      <c r="X23" s="236">
        <v>1.1499999999999999</v>
      </c>
      <c r="Y23" s="236">
        <v>1.25</v>
      </c>
      <c r="Z23" s="236">
        <v>2.66</v>
      </c>
      <c r="AA23" s="236">
        <v>1.73</v>
      </c>
      <c r="AB23" s="236">
        <v>2.2999999999999998</v>
      </c>
      <c r="AC23" s="236">
        <v>2.5</v>
      </c>
      <c r="AD23" s="241">
        <f>AVERAGE(V23:AC23)</f>
        <v>1.9024999999999999</v>
      </c>
      <c r="AE23" s="241">
        <f>STDEV(V23:AC23)/SQRT(8)</f>
        <v>0.22309310996596415</v>
      </c>
      <c r="AF23" s="236">
        <v>1.52</v>
      </c>
      <c r="AG23" s="236">
        <v>1.33</v>
      </c>
      <c r="AH23" s="236">
        <v>1.1200000000000001</v>
      </c>
      <c r="AI23" s="236">
        <v>2</v>
      </c>
      <c r="AJ23" s="236">
        <v>1.9</v>
      </c>
      <c r="AK23" s="236">
        <v>2.02</v>
      </c>
      <c r="AL23" s="236">
        <v>1.42</v>
      </c>
      <c r="AM23" s="236">
        <v>1.58</v>
      </c>
      <c r="AN23" s="241">
        <f>AVERAGE(AF23:AM23)</f>
        <v>1.6112500000000001</v>
      </c>
      <c r="AO23" s="241">
        <f>STDEV(AF23:AM23)/SQRT(8)</f>
        <v>0.11709943119295795</v>
      </c>
    </row>
    <row r="24" spans="1:41" x14ac:dyDescent="0.2">
      <c r="A24" s="237" t="s">
        <v>2</v>
      </c>
      <c r="B24" s="236">
        <v>2</v>
      </c>
      <c r="C24" s="236">
        <v>2.12</v>
      </c>
      <c r="D24" s="236">
        <v>1.36</v>
      </c>
      <c r="E24" s="236">
        <v>2.06</v>
      </c>
      <c r="F24" s="236">
        <v>2.06</v>
      </c>
      <c r="G24" s="236">
        <v>2.06</v>
      </c>
      <c r="H24" s="236">
        <v>1.79</v>
      </c>
      <c r="I24" s="236">
        <v>1.84</v>
      </c>
      <c r="J24" s="241">
        <f t="shared" ref="J24:J25" si="32">AVERAGE(B24:I24)</f>
        <v>1.9112500000000003</v>
      </c>
      <c r="K24" s="241">
        <f t="shared" ref="K24:K25" si="33">STDEV(B24:I24)/SQRT(8)</f>
        <v>8.879023232959099E-2</v>
      </c>
      <c r="L24" s="236">
        <v>1.44</v>
      </c>
      <c r="M24" s="236">
        <v>0.62</v>
      </c>
      <c r="N24" s="236">
        <v>0.89</v>
      </c>
      <c r="O24" s="236">
        <v>1.73</v>
      </c>
      <c r="P24" s="236">
        <v>1.34</v>
      </c>
      <c r="Q24" s="236">
        <v>0.81</v>
      </c>
      <c r="R24" s="236">
        <v>1.94</v>
      </c>
      <c r="S24" s="236">
        <v>1.38</v>
      </c>
      <c r="T24" s="241">
        <f t="shared" ref="T24:T25" si="34">AVERAGE(L24:S24)</f>
        <v>1.2687499999999998</v>
      </c>
      <c r="U24" s="241">
        <f t="shared" ref="U24:U25" si="35">STDEV(L24:S24)/SQRT(8)</f>
        <v>0.16283687608857458</v>
      </c>
      <c r="V24" s="236">
        <v>2.2999999999999998</v>
      </c>
      <c r="W24" s="236">
        <v>1.78</v>
      </c>
      <c r="X24" s="236">
        <v>2.17</v>
      </c>
      <c r="Y24" s="236">
        <v>2.11</v>
      </c>
      <c r="Z24" s="236">
        <v>2.4900000000000002</v>
      </c>
      <c r="AA24" s="236">
        <v>2.0299999999999998</v>
      </c>
      <c r="AB24" s="236">
        <v>2.48</v>
      </c>
      <c r="AC24" s="236">
        <v>2.16</v>
      </c>
      <c r="AD24" s="241">
        <f t="shared" ref="AD24:AD25" si="36">AVERAGE(V24:AC24)</f>
        <v>2.19</v>
      </c>
      <c r="AE24" s="241">
        <f t="shared" ref="AE24:AE25" si="37">STDEV(V24:AC24)/SQRT(8)</f>
        <v>8.3195123483461614E-2</v>
      </c>
      <c r="AF24" s="236">
        <v>1.76</v>
      </c>
      <c r="AG24" s="236">
        <v>0.69</v>
      </c>
      <c r="AH24" s="236">
        <v>1.38</v>
      </c>
      <c r="AI24" s="236">
        <v>1.85</v>
      </c>
      <c r="AJ24" s="236">
        <v>1.33</v>
      </c>
      <c r="AK24" s="236">
        <v>0.74</v>
      </c>
      <c r="AL24" s="236">
        <v>0.81</v>
      </c>
      <c r="AM24" s="236">
        <v>1.93</v>
      </c>
      <c r="AN24" s="241">
        <f t="shared" ref="AN24:AN25" si="38">AVERAGE(AF24:AM24)</f>
        <v>1.31125</v>
      </c>
      <c r="AO24" s="241">
        <f t="shared" ref="AO24:AO25" si="39">STDEV(AF24:AM24)/SQRT(8)</f>
        <v>0.18141741037098472</v>
      </c>
    </row>
    <row r="25" spans="1:41" x14ac:dyDescent="0.2">
      <c r="A25" s="237" t="s">
        <v>3</v>
      </c>
      <c r="B25" s="236">
        <v>3.91</v>
      </c>
      <c r="C25" s="236">
        <v>0.82</v>
      </c>
      <c r="D25" s="236">
        <v>2.52</v>
      </c>
      <c r="E25" s="236">
        <v>2</v>
      </c>
      <c r="F25" s="236">
        <v>2.62</v>
      </c>
      <c r="G25" s="236">
        <v>1.1200000000000001</v>
      </c>
      <c r="H25" s="236">
        <v>1.76</v>
      </c>
      <c r="I25" s="236">
        <v>2.17</v>
      </c>
      <c r="J25" s="241">
        <f t="shared" si="32"/>
        <v>2.1150000000000002</v>
      </c>
      <c r="K25" s="241">
        <f t="shared" si="33"/>
        <v>0.33939020947239207</v>
      </c>
      <c r="L25" s="236">
        <v>1.39</v>
      </c>
      <c r="M25" s="236">
        <v>1.26</v>
      </c>
      <c r="N25" s="236">
        <v>1.43</v>
      </c>
      <c r="O25" s="236">
        <v>1.98</v>
      </c>
      <c r="P25" s="236">
        <v>1.81</v>
      </c>
      <c r="Q25" s="236">
        <v>1.07</v>
      </c>
      <c r="R25" s="236">
        <v>1.1000000000000001</v>
      </c>
      <c r="S25" s="236">
        <v>1.43</v>
      </c>
      <c r="T25" s="241">
        <f t="shared" si="34"/>
        <v>1.4337500000000001</v>
      </c>
      <c r="U25" s="241">
        <f t="shared" si="35"/>
        <v>0.11305715210837879</v>
      </c>
      <c r="V25" s="236">
        <v>2.61</v>
      </c>
      <c r="W25" s="236">
        <v>0.6</v>
      </c>
      <c r="X25" s="236">
        <v>2.08</v>
      </c>
      <c r="Y25" s="236">
        <v>2.2200000000000002</v>
      </c>
      <c r="Z25" s="236">
        <v>2.66</v>
      </c>
      <c r="AA25" s="236">
        <v>0.74</v>
      </c>
      <c r="AB25" s="236">
        <v>1.83</v>
      </c>
      <c r="AC25" s="236">
        <v>1.82</v>
      </c>
      <c r="AD25" s="241">
        <f t="shared" si="36"/>
        <v>1.82</v>
      </c>
      <c r="AE25" s="241">
        <f t="shared" si="37"/>
        <v>0.27425874123326882</v>
      </c>
      <c r="AF25" s="236">
        <v>1.55</v>
      </c>
      <c r="AG25" s="236">
        <v>1.27</v>
      </c>
      <c r="AH25" s="236">
        <v>1.05</v>
      </c>
      <c r="AI25" s="236">
        <v>1.53</v>
      </c>
      <c r="AJ25" s="236">
        <v>1.69</v>
      </c>
      <c r="AK25" s="236">
        <v>1.08</v>
      </c>
      <c r="AL25" s="236">
        <v>0.82</v>
      </c>
      <c r="AM25" s="236">
        <v>1.56</v>
      </c>
      <c r="AN25" s="241">
        <f t="shared" si="38"/>
        <v>1.3187500000000001</v>
      </c>
      <c r="AO25" s="241">
        <f t="shared" si="39"/>
        <v>0.10974707122678537</v>
      </c>
    </row>
    <row r="26" spans="1:41" x14ac:dyDescent="0.2">
      <c r="A26" s="234" t="s">
        <v>981</v>
      </c>
      <c r="B26" s="134"/>
      <c r="C26" s="134"/>
      <c r="D26" s="134"/>
      <c r="E26" s="134"/>
      <c r="F26" s="134"/>
      <c r="G26" s="134"/>
      <c r="H26" s="134"/>
      <c r="I26" s="134"/>
      <c r="J26" s="155"/>
      <c r="K26" s="155"/>
      <c r="L26" s="134"/>
      <c r="M26" s="134"/>
      <c r="N26" s="134"/>
      <c r="O26" s="134"/>
      <c r="P26" s="134"/>
      <c r="Q26" s="134"/>
      <c r="R26" s="134"/>
      <c r="S26" s="134"/>
      <c r="T26" s="155"/>
      <c r="U26" s="155"/>
      <c r="V26" s="134"/>
      <c r="W26" s="134"/>
      <c r="X26" s="134"/>
      <c r="Y26" s="134"/>
      <c r="Z26" s="134"/>
      <c r="AA26" s="134"/>
      <c r="AB26" s="134"/>
      <c r="AC26" s="134"/>
      <c r="AD26" s="155"/>
      <c r="AE26" s="155"/>
      <c r="AF26" s="134"/>
      <c r="AG26" s="134"/>
      <c r="AH26" s="134"/>
      <c r="AI26" s="134"/>
      <c r="AJ26" s="134"/>
      <c r="AK26" s="134"/>
      <c r="AL26" s="134"/>
      <c r="AM26" s="134"/>
      <c r="AN26" s="155"/>
      <c r="AO26" s="155"/>
    </row>
    <row r="27" spans="1:41" x14ac:dyDescent="0.2">
      <c r="A27" s="237" t="s">
        <v>1</v>
      </c>
      <c r="B27" s="236">
        <v>1.61</v>
      </c>
      <c r="C27" s="236">
        <v>1.33</v>
      </c>
      <c r="D27" s="236">
        <v>1.68</v>
      </c>
      <c r="E27" s="236">
        <v>1.56</v>
      </c>
      <c r="F27" s="236">
        <v>3.76</v>
      </c>
      <c r="G27" s="236">
        <v>2.14</v>
      </c>
      <c r="H27" s="236">
        <v>1.49</v>
      </c>
      <c r="I27" s="236">
        <v>1.3</v>
      </c>
      <c r="J27" s="241">
        <f>AVERAGE(B27:I27)</f>
        <v>1.8587500000000001</v>
      </c>
      <c r="K27" s="241">
        <f>STDEV(B27:I27)/SQRT(8)</f>
        <v>0.28675174367386119</v>
      </c>
      <c r="L27" s="236">
        <v>1.2</v>
      </c>
      <c r="M27" s="236">
        <v>0.98</v>
      </c>
      <c r="N27" s="236">
        <v>1.58</v>
      </c>
      <c r="O27" s="236">
        <v>1.06</v>
      </c>
      <c r="P27" s="236">
        <v>1.17</v>
      </c>
      <c r="Q27" s="236">
        <v>1.66</v>
      </c>
      <c r="R27" s="236">
        <v>1.89</v>
      </c>
      <c r="S27" s="236">
        <v>1.47</v>
      </c>
      <c r="T27" s="241">
        <f>AVERAGE(L27:S27)</f>
        <v>1.3762500000000002</v>
      </c>
      <c r="U27" s="241">
        <f>STDEV(L27:S27)/SQRT(8)</f>
        <v>0.11381277702562934</v>
      </c>
      <c r="V27" s="236">
        <v>2.4300000000000002</v>
      </c>
      <c r="W27" s="236">
        <v>1.34</v>
      </c>
      <c r="X27" s="236">
        <v>2.0099999999999998</v>
      </c>
      <c r="Y27" s="236">
        <v>1.02</v>
      </c>
      <c r="Z27" s="236">
        <v>1.92</v>
      </c>
      <c r="AA27" s="236">
        <v>1.78</v>
      </c>
      <c r="AB27" s="236">
        <v>2.69</v>
      </c>
      <c r="AC27" s="236">
        <v>1.75</v>
      </c>
      <c r="AD27" s="241">
        <f>AVERAGE(V27:AC27)</f>
        <v>1.8674999999999999</v>
      </c>
      <c r="AE27" s="241">
        <f>STDEV(V27:AC27)/SQRT(8)</f>
        <v>0.19057947348622251</v>
      </c>
      <c r="AF27" s="236">
        <v>1.36</v>
      </c>
      <c r="AG27" s="236">
        <v>1.51</v>
      </c>
      <c r="AH27" s="236">
        <v>1.47</v>
      </c>
      <c r="AI27" s="236">
        <v>1.57</v>
      </c>
      <c r="AJ27" s="236">
        <v>1.47</v>
      </c>
      <c r="AK27" s="236">
        <v>0.62</v>
      </c>
      <c r="AL27" s="236">
        <v>1.22</v>
      </c>
      <c r="AM27" s="236">
        <v>1.1399999999999999</v>
      </c>
      <c r="AN27" s="241">
        <f>AVERAGE(AF27:AM27)</f>
        <v>1.2950000000000002</v>
      </c>
      <c r="AO27" s="241">
        <f>STDEV(AF27:AM27)/SQRT(8)</f>
        <v>0.10959340438965402</v>
      </c>
    </row>
    <row r="28" spans="1:41" x14ac:dyDescent="0.2">
      <c r="A28" s="237" t="s">
        <v>2</v>
      </c>
      <c r="B28" s="236">
        <v>2.39</v>
      </c>
      <c r="C28" s="236">
        <v>1.6</v>
      </c>
      <c r="D28" s="236">
        <v>1.57</v>
      </c>
      <c r="E28" s="236">
        <v>2.16</v>
      </c>
      <c r="F28" s="236">
        <v>2.44</v>
      </c>
      <c r="G28" s="236">
        <v>1.97</v>
      </c>
      <c r="H28" s="236">
        <v>2.1</v>
      </c>
      <c r="I28" s="236">
        <v>2.0499999999999998</v>
      </c>
      <c r="J28" s="241">
        <f t="shared" ref="J28:J29" si="40">AVERAGE(B28:I28)</f>
        <v>2.0350000000000001</v>
      </c>
      <c r="K28" s="241">
        <f t="shared" ref="K28:K29" si="41">STDEV(B28:I28)/SQRT(8)</f>
        <v>0.11337359228926028</v>
      </c>
      <c r="L28" s="236">
        <v>1.97</v>
      </c>
      <c r="M28" s="236">
        <v>0.61</v>
      </c>
      <c r="N28" s="236">
        <v>0.82</v>
      </c>
      <c r="O28" s="236">
        <v>1.62</v>
      </c>
      <c r="P28" s="236">
        <v>1.37</v>
      </c>
      <c r="Q28" s="236">
        <v>0.77</v>
      </c>
      <c r="R28" s="236">
        <v>1.94</v>
      </c>
      <c r="S28" s="236">
        <v>1.91</v>
      </c>
      <c r="T28" s="241">
        <f t="shared" ref="T28:T29" si="42">AVERAGE(L28:S28)</f>
        <v>1.37625</v>
      </c>
      <c r="U28" s="241">
        <f t="shared" ref="U28:U29" si="43">STDEV(L28:S28)/SQRT(8)</f>
        <v>0.20172415306197575</v>
      </c>
      <c r="V28" s="236">
        <v>2.39</v>
      </c>
      <c r="W28" s="236">
        <v>1.78</v>
      </c>
      <c r="X28" s="236">
        <v>1.65</v>
      </c>
      <c r="Y28" s="236">
        <v>1.59</v>
      </c>
      <c r="Z28" s="236">
        <v>2.36</v>
      </c>
      <c r="AA28" s="236">
        <v>1.74</v>
      </c>
      <c r="AB28" s="236">
        <v>2.25</v>
      </c>
      <c r="AC28" s="236">
        <v>1.31</v>
      </c>
      <c r="AD28" s="241">
        <f t="shared" ref="AD28:AD29" si="44">AVERAGE(V28:AC28)</f>
        <v>1.88375</v>
      </c>
      <c r="AE28" s="241">
        <f t="shared" ref="AE28:AE29" si="45">STDEV(V28:AC28)/SQRT(8)</f>
        <v>0.14134478488534946</v>
      </c>
      <c r="AF28" s="236">
        <v>1.58</v>
      </c>
      <c r="AG28" s="236">
        <v>0.77</v>
      </c>
      <c r="AH28" s="236">
        <v>1</v>
      </c>
      <c r="AI28" s="236">
        <v>1.96</v>
      </c>
      <c r="AJ28" s="236">
        <v>1.34</v>
      </c>
      <c r="AK28" s="236">
        <v>0.91</v>
      </c>
      <c r="AL28" s="236">
        <v>1.1200000000000001</v>
      </c>
      <c r="AM28" s="236">
        <v>1.75</v>
      </c>
      <c r="AN28" s="241">
        <f t="shared" ref="AN28:AN29" si="46">AVERAGE(AF28:AM28)</f>
        <v>1.30375</v>
      </c>
      <c r="AO28" s="241">
        <f t="shared" ref="AO28:AO29" si="47">STDEV(AF28:AM28)/SQRT(8)</f>
        <v>0.15079476947162335</v>
      </c>
    </row>
    <row r="29" spans="1:41" x14ac:dyDescent="0.2">
      <c r="A29" s="237" t="s">
        <v>3</v>
      </c>
      <c r="B29" s="236">
        <v>3.16</v>
      </c>
      <c r="C29" s="236">
        <v>0.69</v>
      </c>
      <c r="D29" s="236">
        <v>2.2599999999999998</v>
      </c>
      <c r="E29" s="236">
        <v>1.65</v>
      </c>
      <c r="F29" s="236">
        <v>2.38</v>
      </c>
      <c r="G29" s="236">
        <v>0.72</v>
      </c>
      <c r="H29" s="236">
        <v>2.16</v>
      </c>
      <c r="I29" s="236">
        <v>2.48</v>
      </c>
      <c r="J29" s="241">
        <f t="shared" si="40"/>
        <v>1.9375000000000002</v>
      </c>
      <c r="K29" s="241">
        <f t="shared" si="41"/>
        <v>0.30645874809787083</v>
      </c>
      <c r="L29" s="236">
        <v>1.51</v>
      </c>
      <c r="M29" s="236">
        <v>0.9</v>
      </c>
      <c r="N29" s="236">
        <v>0.66</v>
      </c>
      <c r="O29" s="236">
        <v>2.09</v>
      </c>
      <c r="P29" s="236">
        <v>2.1</v>
      </c>
      <c r="Q29" s="236">
        <v>0.84</v>
      </c>
      <c r="R29" s="236">
        <v>1.02</v>
      </c>
      <c r="S29" s="236">
        <v>1.54</v>
      </c>
      <c r="T29" s="241">
        <f t="shared" si="42"/>
        <v>1.3325</v>
      </c>
      <c r="U29" s="241">
        <f t="shared" si="43"/>
        <v>0.1989683212401985</v>
      </c>
      <c r="V29" s="236">
        <v>2.36</v>
      </c>
      <c r="W29" s="236">
        <v>1.03</v>
      </c>
      <c r="X29" s="236">
        <v>2.4500000000000002</v>
      </c>
      <c r="Y29" s="236">
        <v>2.1800000000000002</v>
      </c>
      <c r="Z29" s="236">
        <v>2.34</v>
      </c>
      <c r="AA29" s="236">
        <v>1.46</v>
      </c>
      <c r="AB29" s="236">
        <v>2.0699999999999998</v>
      </c>
      <c r="AC29" s="236">
        <v>1.61</v>
      </c>
      <c r="AD29" s="241">
        <f t="shared" si="44"/>
        <v>1.9375</v>
      </c>
      <c r="AE29" s="241">
        <f t="shared" si="45"/>
        <v>0.1811841013208072</v>
      </c>
      <c r="AF29" s="236">
        <v>2.0499999999999998</v>
      </c>
      <c r="AG29" s="236">
        <v>1.26</v>
      </c>
      <c r="AH29" s="236">
        <v>0.67</v>
      </c>
      <c r="AI29" s="236">
        <v>2.16</v>
      </c>
      <c r="AJ29" s="236">
        <v>1.36</v>
      </c>
      <c r="AK29" s="236">
        <v>0.83</v>
      </c>
      <c r="AL29" s="236">
        <v>0.63</v>
      </c>
      <c r="AM29" s="236">
        <v>1.45</v>
      </c>
      <c r="AN29" s="241">
        <f t="shared" si="46"/>
        <v>1.30125</v>
      </c>
      <c r="AO29" s="241">
        <f t="shared" si="47"/>
        <v>0.20686812137895288</v>
      </c>
    </row>
  </sheetData>
  <mergeCells count="4">
    <mergeCell ref="B2:I2"/>
    <mergeCell ref="L2:S2"/>
    <mergeCell ref="V2:AC2"/>
    <mergeCell ref="AF2:AM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5CCE2-8378-475B-B72F-C5228D701F61}">
  <dimension ref="A1:AG612"/>
  <sheetViews>
    <sheetView workbookViewId="0">
      <pane xSplit="1" ySplit="3" topLeftCell="B4" activePane="bottomRight" state="frozen"/>
      <selection pane="topRight" activeCell="B1" sqref="B1"/>
      <selection pane="bottomLeft" activeCell="A3" sqref="A3"/>
      <selection pane="bottomRight" activeCell="I42" sqref="I42"/>
    </sheetView>
  </sheetViews>
  <sheetFormatPr defaultRowHeight="12" x14ac:dyDescent="0.2"/>
  <cols>
    <col min="1" max="1" width="10.7109375" style="68" bestFit="1" customWidth="1"/>
    <col min="2" max="33" width="5" style="68" bestFit="1" customWidth="1"/>
    <col min="34" max="16384" width="9.140625" style="68"/>
  </cols>
  <sheetData>
    <row r="1" spans="1:33" ht="15" x14ac:dyDescent="0.25">
      <c r="A1" s="23" t="s">
        <v>773</v>
      </c>
    </row>
    <row r="2" spans="1:33" x14ac:dyDescent="0.2">
      <c r="B2" s="255" t="s">
        <v>282</v>
      </c>
      <c r="C2" s="255"/>
      <c r="D2" s="255"/>
      <c r="E2" s="255"/>
      <c r="F2" s="255"/>
      <c r="G2" s="255"/>
      <c r="H2" s="255"/>
      <c r="I2" s="255"/>
      <c r="J2" s="255" t="s">
        <v>387</v>
      </c>
      <c r="K2" s="255"/>
      <c r="L2" s="255"/>
      <c r="M2" s="255"/>
      <c r="N2" s="255"/>
      <c r="O2" s="255"/>
      <c r="P2" s="255"/>
      <c r="Q2" s="255"/>
      <c r="R2" s="255" t="s">
        <v>283</v>
      </c>
      <c r="S2" s="255"/>
      <c r="T2" s="255"/>
      <c r="U2" s="255"/>
      <c r="V2" s="255"/>
      <c r="W2" s="255"/>
      <c r="X2" s="255"/>
      <c r="Y2" s="255"/>
      <c r="Z2" s="255" t="s">
        <v>388</v>
      </c>
      <c r="AA2" s="255"/>
      <c r="AB2" s="255"/>
      <c r="AC2" s="255"/>
      <c r="AD2" s="255"/>
      <c r="AE2" s="255"/>
      <c r="AF2" s="255"/>
      <c r="AG2" s="255"/>
    </row>
    <row r="3" spans="1:33" s="74" customFormat="1" x14ac:dyDescent="0.2">
      <c r="A3" s="74" t="s">
        <v>284</v>
      </c>
      <c r="B3" s="74">
        <v>17</v>
      </c>
      <c r="C3" s="74">
        <v>18</v>
      </c>
      <c r="D3" s="74">
        <v>19</v>
      </c>
      <c r="E3" s="74">
        <v>20</v>
      </c>
      <c r="F3" s="74">
        <v>21</v>
      </c>
      <c r="G3" s="74">
        <v>22</v>
      </c>
      <c r="H3" s="75">
        <v>23</v>
      </c>
      <c r="I3" s="75">
        <v>24</v>
      </c>
      <c r="J3" s="75">
        <v>25</v>
      </c>
      <c r="K3" s="74">
        <v>26</v>
      </c>
      <c r="L3" s="74">
        <v>27</v>
      </c>
      <c r="M3" s="74">
        <v>28</v>
      </c>
      <c r="N3" s="74">
        <v>29</v>
      </c>
      <c r="O3" s="74">
        <v>30</v>
      </c>
      <c r="P3" s="74">
        <v>31</v>
      </c>
      <c r="Q3" s="74">
        <v>32</v>
      </c>
      <c r="R3" s="74">
        <v>33</v>
      </c>
      <c r="S3" s="74">
        <v>34</v>
      </c>
      <c r="T3" s="74">
        <v>35</v>
      </c>
      <c r="U3" s="74">
        <v>36</v>
      </c>
      <c r="V3" s="74">
        <v>37</v>
      </c>
      <c r="W3" s="74">
        <v>38</v>
      </c>
      <c r="X3" s="74">
        <v>39</v>
      </c>
      <c r="Y3" s="74">
        <v>40</v>
      </c>
      <c r="Z3" s="74">
        <v>41</v>
      </c>
      <c r="AA3" s="74">
        <v>42</v>
      </c>
      <c r="AB3" s="74">
        <v>43</v>
      </c>
      <c r="AC3" s="74">
        <v>44</v>
      </c>
      <c r="AD3" s="74">
        <v>45</v>
      </c>
      <c r="AE3" s="74">
        <v>46</v>
      </c>
      <c r="AF3" s="74">
        <v>47</v>
      </c>
      <c r="AG3" s="74">
        <v>48</v>
      </c>
    </row>
    <row r="4" spans="1:33" s="74" customFormat="1" x14ac:dyDescent="0.2">
      <c r="A4" s="12" t="s">
        <v>390</v>
      </c>
      <c r="H4" s="75"/>
      <c r="I4" s="75"/>
      <c r="J4" s="75"/>
    </row>
    <row r="5" spans="1:33" x14ac:dyDescent="0.2">
      <c r="A5" s="13" t="s">
        <v>286</v>
      </c>
      <c r="B5" s="69">
        <v>27</v>
      </c>
      <c r="C5" s="69">
        <v>20</v>
      </c>
      <c r="D5" s="69">
        <v>21</v>
      </c>
      <c r="E5" s="69">
        <v>32</v>
      </c>
      <c r="F5" s="69">
        <v>37</v>
      </c>
      <c r="G5" s="69">
        <v>37</v>
      </c>
      <c r="H5" s="69">
        <v>19</v>
      </c>
      <c r="I5" s="69">
        <v>21</v>
      </c>
      <c r="J5" s="69">
        <v>25</v>
      </c>
      <c r="K5" s="69">
        <v>21</v>
      </c>
      <c r="L5" s="69">
        <v>26</v>
      </c>
      <c r="M5" s="69">
        <v>20</v>
      </c>
      <c r="N5" s="69">
        <v>19</v>
      </c>
      <c r="O5" s="69">
        <v>26</v>
      </c>
      <c r="P5" s="69">
        <v>26</v>
      </c>
      <c r="Q5" s="69">
        <v>37</v>
      </c>
      <c r="R5" s="69">
        <v>36</v>
      </c>
      <c r="S5" s="69">
        <v>39</v>
      </c>
      <c r="T5" s="69">
        <v>17</v>
      </c>
      <c r="U5" s="69">
        <v>49</v>
      </c>
      <c r="V5" s="69">
        <v>32</v>
      </c>
      <c r="W5" s="69">
        <v>22</v>
      </c>
      <c r="X5" s="69">
        <v>7</v>
      </c>
      <c r="Y5" s="69">
        <v>31</v>
      </c>
      <c r="Z5" s="69">
        <v>29</v>
      </c>
      <c r="AA5" s="69">
        <v>30</v>
      </c>
      <c r="AB5" s="69">
        <v>39</v>
      </c>
      <c r="AC5" s="69">
        <v>20</v>
      </c>
      <c r="AD5" s="69">
        <v>19</v>
      </c>
      <c r="AE5" s="69">
        <v>51</v>
      </c>
      <c r="AF5" s="69">
        <v>33</v>
      </c>
      <c r="AG5" s="69">
        <v>49</v>
      </c>
    </row>
    <row r="6" spans="1:33" x14ac:dyDescent="0.2">
      <c r="A6" s="13" t="s">
        <v>287</v>
      </c>
      <c r="B6" s="69">
        <v>12</v>
      </c>
      <c r="C6" s="69">
        <v>11</v>
      </c>
      <c r="D6" s="69">
        <v>12</v>
      </c>
      <c r="E6" s="69">
        <v>31</v>
      </c>
      <c r="F6" s="69">
        <v>39</v>
      </c>
      <c r="G6" s="69">
        <v>34</v>
      </c>
      <c r="H6" s="69">
        <v>18</v>
      </c>
      <c r="I6" s="69">
        <v>28</v>
      </c>
      <c r="J6" s="69">
        <v>21</v>
      </c>
      <c r="K6" s="69">
        <v>13</v>
      </c>
      <c r="L6" s="69">
        <v>18</v>
      </c>
      <c r="M6" s="69">
        <v>11</v>
      </c>
      <c r="N6" s="69">
        <v>19</v>
      </c>
      <c r="O6" s="69">
        <v>29</v>
      </c>
      <c r="P6" s="69">
        <v>33</v>
      </c>
      <c r="Q6" s="69">
        <v>33</v>
      </c>
      <c r="R6" s="69">
        <v>29</v>
      </c>
      <c r="S6" s="69">
        <v>49</v>
      </c>
      <c r="T6" s="69">
        <v>8</v>
      </c>
      <c r="U6" s="69">
        <v>35</v>
      </c>
      <c r="V6" s="69">
        <v>25</v>
      </c>
      <c r="W6" s="69">
        <v>7</v>
      </c>
      <c r="X6" s="69">
        <v>1</v>
      </c>
      <c r="Y6" s="69">
        <v>19</v>
      </c>
      <c r="Z6" s="69">
        <v>30</v>
      </c>
      <c r="AA6" s="69">
        <v>23</v>
      </c>
      <c r="AB6" s="69">
        <v>37</v>
      </c>
      <c r="AC6" s="69">
        <v>9</v>
      </c>
      <c r="AD6" s="69">
        <v>11</v>
      </c>
      <c r="AE6" s="69">
        <v>21</v>
      </c>
      <c r="AF6" s="69">
        <v>12</v>
      </c>
      <c r="AG6" s="69">
        <v>15</v>
      </c>
    </row>
    <row r="7" spans="1:33" x14ac:dyDescent="0.2">
      <c r="A7" s="13" t="s">
        <v>288</v>
      </c>
      <c r="B7" s="69">
        <v>14</v>
      </c>
      <c r="C7" s="69">
        <v>26</v>
      </c>
      <c r="D7" s="69">
        <v>20</v>
      </c>
      <c r="E7" s="69">
        <v>33</v>
      </c>
      <c r="F7" s="69">
        <v>34</v>
      </c>
      <c r="G7" s="69">
        <v>27</v>
      </c>
      <c r="H7" s="69">
        <v>14</v>
      </c>
      <c r="I7" s="69">
        <v>21</v>
      </c>
      <c r="J7" s="69">
        <v>20</v>
      </c>
      <c r="K7" s="69">
        <v>11</v>
      </c>
      <c r="L7" s="69">
        <v>28</v>
      </c>
      <c r="M7" s="69">
        <v>17</v>
      </c>
      <c r="N7" s="69">
        <v>10</v>
      </c>
      <c r="O7" s="69">
        <v>39</v>
      </c>
      <c r="P7" s="69">
        <v>28</v>
      </c>
      <c r="Q7" s="69">
        <v>30</v>
      </c>
      <c r="R7" s="69">
        <v>33</v>
      </c>
      <c r="S7" s="69">
        <v>65</v>
      </c>
      <c r="T7" s="69">
        <v>18</v>
      </c>
      <c r="U7" s="69">
        <v>30</v>
      </c>
      <c r="V7" s="69">
        <v>19</v>
      </c>
      <c r="W7" s="69">
        <v>14</v>
      </c>
      <c r="X7" s="69">
        <v>6</v>
      </c>
      <c r="Y7" s="69">
        <v>27</v>
      </c>
      <c r="Z7" s="69">
        <v>29</v>
      </c>
      <c r="AA7" s="69">
        <v>24</v>
      </c>
      <c r="AB7" s="69">
        <v>57</v>
      </c>
      <c r="AC7" s="69">
        <v>10</v>
      </c>
      <c r="AD7" s="69">
        <v>11</v>
      </c>
      <c r="AE7" s="69">
        <v>31</v>
      </c>
      <c r="AF7" s="69">
        <v>16</v>
      </c>
      <c r="AG7" s="69">
        <v>11</v>
      </c>
    </row>
    <row r="8" spans="1:33" x14ac:dyDescent="0.2">
      <c r="A8" s="13" t="s">
        <v>289</v>
      </c>
      <c r="B8" s="69">
        <v>12</v>
      </c>
      <c r="C8" s="69">
        <v>18</v>
      </c>
      <c r="D8" s="69">
        <v>17</v>
      </c>
      <c r="E8" s="69">
        <v>29</v>
      </c>
      <c r="F8" s="69">
        <v>32</v>
      </c>
      <c r="G8" s="69">
        <v>32</v>
      </c>
      <c r="H8" s="69">
        <v>14</v>
      </c>
      <c r="I8" s="69">
        <v>21</v>
      </c>
      <c r="J8" s="69">
        <v>20</v>
      </c>
      <c r="K8" s="69">
        <v>9</v>
      </c>
      <c r="L8" s="69">
        <v>50</v>
      </c>
      <c r="M8" s="69">
        <v>13</v>
      </c>
      <c r="N8" s="69">
        <v>15</v>
      </c>
      <c r="O8" s="69">
        <v>37</v>
      </c>
      <c r="P8" s="69">
        <v>25</v>
      </c>
      <c r="Q8" s="69">
        <v>30</v>
      </c>
      <c r="R8" s="69">
        <v>32</v>
      </c>
      <c r="S8" s="69">
        <v>59</v>
      </c>
      <c r="T8" s="69">
        <v>16</v>
      </c>
      <c r="U8" s="69">
        <v>23</v>
      </c>
      <c r="V8" s="69">
        <v>22</v>
      </c>
      <c r="W8" s="69">
        <v>20</v>
      </c>
      <c r="X8" s="69">
        <v>2</v>
      </c>
      <c r="Y8" s="69">
        <v>22</v>
      </c>
      <c r="Z8" s="69">
        <v>27</v>
      </c>
      <c r="AA8" s="69">
        <v>24</v>
      </c>
      <c r="AB8" s="69">
        <v>51</v>
      </c>
      <c r="AC8" s="69">
        <v>2</v>
      </c>
      <c r="AD8" s="69">
        <v>14</v>
      </c>
      <c r="AE8" s="69">
        <v>25</v>
      </c>
      <c r="AF8" s="69">
        <v>15</v>
      </c>
      <c r="AG8" s="69">
        <v>29</v>
      </c>
    </row>
    <row r="9" spans="1:33" x14ac:dyDescent="0.2">
      <c r="A9" s="13" t="s">
        <v>290</v>
      </c>
      <c r="B9" s="69">
        <v>11</v>
      </c>
      <c r="C9" s="69">
        <v>19</v>
      </c>
      <c r="D9" s="69">
        <v>15</v>
      </c>
      <c r="E9" s="69">
        <v>36</v>
      </c>
      <c r="F9" s="69">
        <v>25</v>
      </c>
      <c r="G9" s="69">
        <v>36</v>
      </c>
      <c r="H9" s="69">
        <v>25</v>
      </c>
      <c r="I9" s="69">
        <v>28</v>
      </c>
      <c r="J9" s="69">
        <v>19</v>
      </c>
      <c r="K9" s="69">
        <v>10</v>
      </c>
      <c r="L9" s="69">
        <v>34</v>
      </c>
      <c r="M9" s="69">
        <v>24</v>
      </c>
      <c r="N9" s="69">
        <v>15</v>
      </c>
      <c r="O9" s="69">
        <v>46</v>
      </c>
      <c r="P9" s="69">
        <v>25</v>
      </c>
      <c r="Q9" s="69">
        <v>33</v>
      </c>
      <c r="R9" s="69">
        <v>34</v>
      </c>
      <c r="S9" s="69">
        <v>61</v>
      </c>
      <c r="T9" s="69">
        <v>14</v>
      </c>
      <c r="U9" s="69">
        <v>31</v>
      </c>
      <c r="V9" s="69">
        <v>27</v>
      </c>
      <c r="W9" s="69">
        <v>16</v>
      </c>
      <c r="X9" s="69">
        <v>2</v>
      </c>
      <c r="Y9" s="69">
        <v>26</v>
      </c>
      <c r="Z9" s="69">
        <v>32</v>
      </c>
      <c r="AA9" s="69">
        <v>21</v>
      </c>
      <c r="AB9" s="69">
        <v>42</v>
      </c>
      <c r="AC9" s="69">
        <v>14</v>
      </c>
      <c r="AD9" s="69">
        <v>15</v>
      </c>
      <c r="AE9" s="69">
        <v>32</v>
      </c>
      <c r="AF9" s="69">
        <v>23</v>
      </c>
      <c r="AG9" s="69">
        <v>20</v>
      </c>
    </row>
    <row r="10" spans="1:33" x14ac:dyDescent="0.2">
      <c r="A10" s="13" t="s">
        <v>291</v>
      </c>
      <c r="B10" s="69">
        <v>13</v>
      </c>
      <c r="C10" s="69">
        <v>17</v>
      </c>
      <c r="D10" s="69">
        <v>18</v>
      </c>
      <c r="E10" s="69">
        <v>29</v>
      </c>
      <c r="F10" s="69">
        <v>43</v>
      </c>
      <c r="G10" s="69">
        <v>29</v>
      </c>
      <c r="H10" s="69">
        <v>23</v>
      </c>
      <c r="I10" s="69">
        <v>26</v>
      </c>
      <c r="J10" s="69">
        <v>21</v>
      </c>
      <c r="K10" s="69">
        <v>15</v>
      </c>
      <c r="L10" s="69">
        <v>43</v>
      </c>
      <c r="M10" s="69">
        <v>12</v>
      </c>
      <c r="N10" s="69">
        <v>15</v>
      </c>
      <c r="O10" s="69">
        <v>51</v>
      </c>
      <c r="P10" s="69">
        <v>26</v>
      </c>
      <c r="Q10" s="69">
        <v>32</v>
      </c>
      <c r="R10" s="69">
        <v>42</v>
      </c>
      <c r="S10" s="69">
        <v>53</v>
      </c>
      <c r="T10" s="69">
        <v>20</v>
      </c>
      <c r="U10" s="69">
        <v>40</v>
      </c>
      <c r="V10" s="69">
        <v>22</v>
      </c>
      <c r="W10" s="69">
        <v>22</v>
      </c>
      <c r="X10" s="69">
        <v>2</v>
      </c>
      <c r="Y10" s="69">
        <v>24</v>
      </c>
      <c r="Z10" s="69">
        <v>43</v>
      </c>
      <c r="AA10" s="69">
        <v>27</v>
      </c>
      <c r="AB10" s="69">
        <v>65</v>
      </c>
      <c r="AC10" s="69">
        <v>17</v>
      </c>
      <c r="AD10" s="69">
        <v>24</v>
      </c>
      <c r="AE10" s="69">
        <v>80</v>
      </c>
      <c r="AF10" s="69">
        <v>41</v>
      </c>
      <c r="AG10" s="69">
        <v>21</v>
      </c>
    </row>
    <row r="11" spans="1:33" x14ac:dyDescent="0.2">
      <c r="A11" s="13" t="s">
        <v>292</v>
      </c>
      <c r="B11" s="69">
        <v>16</v>
      </c>
      <c r="C11" s="69">
        <v>21</v>
      </c>
      <c r="D11" s="69">
        <v>20</v>
      </c>
      <c r="E11" s="69">
        <v>31</v>
      </c>
      <c r="F11" s="69">
        <v>36</v>
      </c>
      <c r="G11" s="69">
        <v>46</v>
      </c>
      <c r="H11" s="69">
        <v>21</v>
      </c>
      <c r="I11" s="69">
        <v>20</v>
      </c>
      <c r="J11" s="69">
        <v>18</v>
      </c>
      <c r="K11" s="69">
        <v>15</v>
      </c>
      <c r="L11" s="69">
        <v>29</v>
      </c>
      <c r="M11" s="69">
        <v>21</v>
      </c>
      <c r="N11" s="69">
        <v>16</v>
      </c>
      <c r="O11" s="69">
        <v>45</v>
      </c>
      <c r="P11" s="69">
        <v>31</v>
      </c>
      <c r="Q11" s="69">
        <v>26</v>
      </c>
      <c r="R11" s="69">
        <v>31</v>
      </c>
      <c r="S11" s="69">
        <v>73</v>
      </c>
      <c r="T11" s="69">
        <v>17</v>
      </c>
      <c r="U11" s="69">
        <v>25</v>
      </c>
      <c r="V11" s="69">
        <v>24</v>
      </c>
      <c r="W11" s="69">
        <v>20</v>
      </c>
      <c r="X11" s="69">
        <v>6</v>
      </c>
      <c r="Y11" s="69">
        <v>38</v>
      </c>
      <c r="Z11" s="69">
        <v>28</v>
      </c>
      <c r="AA11" s="69">
        <v>24</v>
      </c>
      <c r="AB11" s="69">
        <v>52</v>
      </c>
      <c r="AC11" s="69">
        <v>6</v>
      </c>
      <c r="AD11" s="69">
        <v>21</v>
      </c>
      <c r="AE11" s="69">
        <v>63</v>
      </c>
      <c r="AF11" s="69">
        <v>24</v>
      </c>
      <c r="AG11" s="69">
        <v>32</v>
      </c>
    </row>
    <row r="12" spans="1:33" x14ac:dyDescent="0.2">
      <c r="A12" s="13" t="s">
        <v>293</v>
      </c>
      <c r="B12" s="69">
        <v>17</v>
      </c>
      <c r="C12" s="69">
        <v>30</v>
      </c>
      <c r="D12" s="69">
        <v>17</v>
      </c>
      <c r="E12" s="69">
        <v>23</v>
      </c>
      <c r="F12" s="69">
        <v>24</v>
      </c>
      <c r="G12" s="69">
        <v>42</v>
      </c>
      <c r="H12" s="69">
        <v>24</v>
      </c>
      <c r="I12" s="69">
        <v>29</v>
      </c>
      <c r="J12" s="69">
        <v>17</v>
      </c>
      <c r="K12" s="69">
        <v>15</v>
      </c>
      <c r="L12" s="69">
        <v>23</v>
      </c>
      <c r="M12" s="69">
        <v>17</v>
      </c>
      <c r="N12" s="69">
        <v>15</v>
      </c>
      <c r="O12" s="69">
        <v>39</v>
      </c>
      <c r="P12" s="69">
        <v>26</v>
      </c>
      <c r="Q12" s="69">
        <v>27</v>
      </c>
      <c r="R12" s="69">
        <v>31</v>
      </c>
      <c r="S12" s="69">
        <v>63</v>
      </c>
      <c r="T12" s="69">
        <v>7</v>
      </c>
      <c r="U12" s="69">
        <v>20</v>
      </c>
      <c r="V12" s="69">
        <v>25</v>
      </c>
      <c r="W12" s="69">
        <v>23</v>
      </c>
      <c r="X12" s="69">
        <v>3</v>
      </c>
      <c r="Y12" s="69">
        <v>40</v>
      </c>
      <c r="Z12" s="69">
        <v>24</v>
      </c>
      <c r="AA12" s="69">
        <v>16</v>
      </c>
      <c r="AB12" s="69">
        <v>37</v>
      </c>
      <c r="AC12" s="69">
        <v>5</v>
      </c>
      <c r="AD12" s="69">
        <v>20</v>
      </c>
      <c r="AE12" s="69">
        <v>49</v>
      </c>
      <c r="AF12" s="69">
        <v>13</v>
      </c>
      <c r="AG12" s="69">
        <v>30</v>
      </c>
    </row>
    <row r="13" spans="1:33" x14ac:dyDescent="0.2">
      <c r="A13" s="13" t="s">
        <v>294</v>
      </c>
      <c r="B13" s="69">
        <v>8</v>
      </c>
      <c r="C13" s="69">
        <v>17</v>
      </c>
      <c r="D13" s="69">
        <v>23</v>
      </c>
      <c r="E13" s="69">
        <v>23</v>
      </c>
      <c r="F13" s="69">
        <v>36</v>
      </c>
      <c r="G13" s="69">
        <v>37</v>
      </c>
      <c r="H13" s="69">
        <v>35</v>
      </c>
      <c r="I13" s="69">
        <v>19</v>
      </c>
      <c r="J13" s="69">
        <v>13</v>
      </c>
      <c r="K13" s="69">
        <v>15</v>
      </c>
      <c r="L13" s="69">
        <v>32</v>
      </c>
      <c r="M13" s="69">
        <v>19</v>
      </c>
      <c r="N13" s="69">
        <v>17</v>
      </c>
      <c r="O13" s="69">
        <v>48</v>
      </c>
      <c r="P13" s="69">
        <v>21</v>
      </c>
      <c r="Q13" s="69">
        <v>38</v>
      </c>
      <c r="R13" s="69">
        <v>28</v>
      </c>
      <c r="S13" s="69">
        <v>74</v>
      </c>
      <c r="T13" s="69">
        <v>13</v>
      </c>
      <c r="U13" s="69">
        <v>26</v>
      </c>
      <c r="V13" s="69">
        <v>29</v>
      </c>
      <c r="W13" s="69">
        <v>31</v>
      </c>
      <c r="X13" s="69">
        <v>8</v>
      </c>
      <c r="Y13" s="69">
        <v>35</v>
      </c>
      <c r="Z13" s="69">
        <v>17</v>
      </c>
      <c r="AA13" s="69">
        <v>22</v>
      </c>
      <c r="AB13" s="69">
        <v>35</v>
      </c>
      <c r="AC13" s="69">
        <v>4</v>
      </c>
      <c r="AD13" s="69">
        <v>17</v>
      </c>
      <c r="AE13" s="69">
        <v>26</v>
      </c>
      <c r="AF13" s="69">
        <v>4</v>
      </c>
      <c r="AG13" s="69">
        <v>17</v>
      </c>
    </row>
    <row r="14" spans="1:33" x14ac:dyDescent="0.2">
      <c r="A14" s="13" t="s">
        <v>285</v>
      </c>
      <c r="B14" s="69">
        <v>12</v>
      </c>
      <c r="C14" s="69">
        <v>26</v>
      </c>
      <c r="D14" s="69">
        <v>14</v>
      </c>
      <c r="E14" s="69">
        <v>24</v>
      </c>
      <c r="F14" s="69">
        <v>35</v>
      </c>
      <c r="G14" s="69">
        <v>61</v>
      </c>
      <c r="H14" s="69">
        <v>35</v>
      </c>
      <c r="I14" s="69">
        <v>30</v>
      </c>
      <c r="J14" s="69">
        <v>13</v>
      </c>
      <c r="K14" s="69">
        <v>13</v>
      </c>
      <c r="L14" s="69">
        <v>26</v>
      </c>
      <c r="M14" s="69">
        <v>15</v>
      </c>
      <c r="N14" s="69">
        <v>21</v>
      </c>
      <c r="O14" s="69">
        <v>44</v>
      </c>
      <c r="P14" s="69">
        <v>23</v>
      </c>
      <c r="Q14" s="69">
        <v>38</v>
      </c>
      <c r="R14" s="69">
        <v>29</v>
      </c>
      <c r="S14" s="69">
        <v>67</v>
      </c>
      <c r="T14" s="69">
        <v>12</v>
      </c>
      <c r="U14" s="69">
        <v>31</v>
      </c>
      <c r="V14" s="69">
        <v>25</v>
      </c>
      <c r="W14" s="69">
        <v>18</v>
      </c>
      <c r="X14" s="69">
        <v>9</v>
      </c>
      <c r="Y14" s="69">
        <v>38</v>
      </c>
      <c r="Z14" s="69">
        <v>24</v>
      </c>
      <c r="AA14" s="69">
        <v>26</v>
      </c>
      <c r="AB14" s="69">
        <v>42</v>
      </c>
      <c r="AC14" s="69">
        <v>6</v>
      </c>
      <c r="AD14" s="69">
        <v>13</v>
      </c>
      <c r="AE14" s="69">
        <v>30</v>
      </c>
      <c r="AF14" s="69">
        <v>5</v>
      </c>
      <c r="AG14" s="69">
        <v>23</v>
      </c>
    </row>
    <row r="15" spans="1:33" x14ac:dyDescent="0.2">
      <c r="A15" s="13" t="s">
        <v>295</v>
      </c>
      <c r="B15" s="69">
        <v>9</v>
      </c>
      <c r="C15" s="69">
        <v>30</v>
      </c>
      <c r="D15" s="69">
        <v>18</v>
      </c>
      <c r="E15" s="69">
        <v>28</v>
      </c>
      <c r="F15" s="69">
        <v>27</v>
      </c>
      <c r="G15" s="69">
        <v>61</v>
      </c>
      <c r="H15" s="69">
        <v>29</v>
      </c>
      <c r="I15" s="69">
        <v>27</v>
      </c>
      <c r="J15" s="69">
        <v>17</v>
      </c>
      <c r="K15" s="69">
        <v>15</v>
      </c>
      <c r="L15" s="69">
        <v>23</v>
      </c>
      <c r="M15" s="69">
        <v>11</v>
      </c>
      <c r="N15" s="69">
        <v>27</v>
      </c>
      <c r="O15" s="69">
        <v>48</v>
      </c>
      <c r="P15" s="69">
        <v>43</v>
      </c>
      <c r="Q15" s="69">
        <v>43</v>
      </c>
      <c r="R15" s="69">
        <v>34</v>
      </c>
      <c r="S15" s="69">
        <v>58</v>
      </c>
      <c r="T15" s="69">
        <v>8</v>
      </c>
      <c r="U15" s="69">
        <v>27</v>
      </c>
      <c r="V15" s="69">
        <v>-83</v>
      </c>
      <c r="W15" s="69">
        <v>-83</v>
      </c>
      <c r="X15" s="69">
        <v>-83</v>
      </c>
      <c r="Y15" s="69">
        <v>-83</v>
      </c>
      <c r="Z15" s="69">
        <v>34</v>
      </c>
      <c r="AA15" s="69">
        <v>27</v>
      </c>
      <c r="AB15" s="69">
        <v>52</v>
      </c>
      <c r="AC15" s="69">
        <v>20</v>
      </c>
      <c r="AD15" s="69"/>
      <c r="AE15" s="69"/>
      <c r="AF15" s="69"/>
      <c r="AG15" s="69"/>
    </row>
    <row r="16" spans="1:33" x14ac:dyDescent="0.2">
      <c r="A16" s="13" t="s">
        <v>296</v>
      </c>
      <c r="B16" s="69">
        <v>9</v>
      </c>
      <c r="C16" s="69">
        <v>21</v>
      </c>
      <c r="D16" s="69">
        <v>15</v>
      </c>
      <c r="E16" s="69">
        <v>27</v>
      </c>
      <c r="F16" s="69"/>
      <c r="G16" s="69"/>
      <c r="H16" s="69"/>
      <c r="I16" s="69"/>
      <c r="J16" s="69">
        <v>13</v>
      </c>
      <c r="K16" s="69">
        <v>16</v>
      </c>
      <c r="L16" s="69">
        <v>21</v>
      </c>
      <c r="M16" s="69">
        <v>16</v>
      </c>
      <c r="N16" s="69"/>
      <c r="O16" s="69"/>
      <c r="P16" s="69"/>
      <c r="Q16" s="69"/>
      <c r="R16" s="69">
        <v>48</v>
      </c>
      <c r="S16" s="69">
        <v>57</v>
      </c>
      <c r="T16" s="69">
        <v>31</v>
      </c>
      <c r="U16" s="69">
        <v>49</v>
      </c>
      <c r="V16" s="69"/>
      <c r="W16" s="69"/>
      <c r="X16" s="69"/>
      <c r="Y16" s="69"/>
      <c r="Z16" s="69">
        <v>33</v>
      </c>
      <c r="AA16" s="69">
        <v>34</v>
      </c>
      <c r="AB16" s="69">
        <v>43</v>
      </c>
      <c r="AC16" s="69">
        <v>41</v>
      </c>
      <c r="AD16" s="69"/>
      <c r="AE16" s="69"/>
      <c r="AF16" s="69"/>
      <c r="AG16" s="69"/>
    </row>
    <row r="17" spans="1:33" x14ac:dyDescent="0.2">
      <c r="A17" s="68" t="s">
        <v>389</v>
      </c>
      <c r="B17" s="70">
        <f>AVERAGE(B5:B16)</f>
        <v>13.333333333333334</v>
      </c>
      <c r="C17" s="70">
        <f t="shared" ref="C17:I17" si="0">AVERAGE(C5:C16)</f>
        <v>21.333333333333332</v>
      </c>
      <c r="D17" s="70">
        <f t="shared" si="0"/>
        <v>17.5</v>
      </c>
      <c r="E17" s="70">
        <f t="shared" si="0"/>
        <v>28.833333333333332</v>
      </c>
      <c r="F17" s="70">
        <f t="shared" si="0"/>
        <v>33.454545454545453</v>
      </c>
      <c r="G17" s="70">
        <f t="shared" si="0"/>
        <v>40.18181818181818</v>
      </c>
      <c r="H17" s="70">
        <f t="shared" si="0"/>
        <v>23.363636363636363</v>
      </c>
      <c r="I17" s="70">
        <f t="shared" si="0"/>
        <v>24.545454545454547</v>
      </c>
      <c r="J17" s="70">
        <f>AVERAGE(J5:J16)</f>
        <v>18.083333333333332</v>
      </c>
      <c r="K17" s="70">
        <f t="shared" ref="K17:Q17" si="1">AVERAGE(K5:K16)</f>
        <v>14</v>
      </c>
      <c r="L17" s="70">
        <f t="shared" si="1"/>
        <v>29.416666666666668</v>
      </c>
      <c r="M17" s="70">
        <f t="shared" si="1"/>
        <v>16.333333333333332</v>
      </c>
      <c r="N17" s="70">
        <f t="shared" si="1"/>
        <v>17.181818181818183</v>
      </c>
      <c r="O17" s="70">
        <f t="shared" si="1"/>
        <v>41.090909090909093</v>
      </c>
      <c r="P17" s="70">
        <f t="shared" si="1"/>
        <v>27.90909090909091</v>
      </c>
      <c r="Q17" s="70">
        <f t="shared" si="1"/>
        <v>33.363636363636367</v>
      </c>
      <c r="R17" s="70">
        <f>AVERAGE(R5:R16)</f>
        <v>33.916666666666664</v>
      </c>
      <c r="S17" s="70">
        <f t="shared" ref="S17:Y17" si="2">AVERAGE(S5:S16)</f>
        <v>59.833333333333336</v>
      </c>
      <c r="T17" s="70">
        <f t="shared" si="2"/>
        <v>15.083333333333334</v>
      </c>
      <c r="U17" s="70">
        <f t="shared" si="2"/>
        <v>32.166666666666664</v>
      </c>
      <c r="V17" s="70">
        <f>AVERAGE(V5:V16)</f>
        <v>15.181818181818182</v>
      </c>
      <c r="W17" s="70">
        <f t="shared" si="2"/>
        <v>10</v>
      </c>
      <c r="X17" s="70">
        <f t="shared" si="2"/>
        <v>-3.3636363636363638</v>
      </c>
      <c r="Y17" s="70">
        <f t="shared" si="2"/>
        <v>19.727272727272727</v>
      </c>
      <c r="Z17" s="70">
        <f>AVERAGE(Z5:Z16)</f>
        <v>29.166666666666668</v>
      </c>
      <c r="AA17" s="70">
        <f t="shared" ref="AA17:AG17" si="3">AVERAGE(AA5:AA16)</f>
        <v>24.833333333333332</v>
      </c>
      <c r="AB17" s="70">
        <f>AVERAGE(AB5:AB16)</f>
        <v>46</v>
      </c>
      <c r="AC17" s="70">
        <f t="shared" si="3"/>
        <v>12.833333333333334</v>
      </c>
      <c r="AD17" s="70">
        <f>AVERAGE(AD5:AD16)</f>
        <v>16.5</v>
      </c>
      <c r="AE17" s="70">
        <f t="shared" si="3"/>
        <v>40.799999999999997</v>
      </c>
      <c r="AF17" s="70">
        <f t="shared" si="3"/>
        <v>18.600000000000001</v>
      </c>
      <c r="AG17" s="70">
        <f t="shared" si="3"/>
        <v>24.7</v>
      </c>
    </row>
    <row r="18" spans="1:33" s="76" customFormat="1" x14ac:dyDescent="0.2">
      <c r="A18" s="76" t="s">
        <v>392</v>
      </c>
      <c r="B18" s="77">
        <f>AVERAGE(B17:I17)</f>
        <v>25.31818181818182</v>
      </c>
      <c r="C18" s="77">
        <f>STDEV(B17:I17)/SQRT(COUNT(B17:I17))</f>
        <v>3.0605243549164221</v>
      </c>
      <c r="D18" s="77"/>
      <c r="E18" s="77"/>
      <c r="F18" s="77"/>
      <c r="G18" s="77"/>
      <c r="H18" s="77"/>
      <c r="I18" s="77"/>
      <c r="J18" s="77">
        <f>AVERAGE(J17:Q17)</f>
        <v>24.672348484848488</v>
      </c>
      <c r="K18" s="77">
        <f>STDEV(J17:Q17)/SQRT(COUNT(J17:Q17))</f>
        <v>3.4357730328560034</v>
      </c>
      <c r="L18" s="77"/>
      <c r="M18" s="77"/>
      <c r="N18" s="77"/>
      <c r="O18" s="77"/>
      <c r="P18" s="77"/>
      <c r="Q18" s="77"/>
      <c r="R18" s="77">
        <f>AVERAGE(R17:Y17)</f>
        <v>22.818181818181817</v>
      </c>
      <c r="S18" s="77">
        <f>STDEV(R17:Y17)/SQRT(COUNT(R17:Y17))</f>
        <v>6.7588315435282498</v>
      </c>
      <c r="T18" s="77"/>
      <c r="U18" s="77"/>
      <c r="V18" s="77"/>
      <c r="W18" s="77"/>
      <c r="X18" s="77"/>
      <c r="Y18" s="77"/>
      <c r="Z18" s="77">
        <f>AVERAGE(Z17:AG17)</f>
        <v>26.679166666666664</v>
      </c>
      <c r="AA18" s="77">
        <f>STDEV(Z17:AG17)/SQRT(COUNT(Z17:AG17))</f>
        <v>4.1118293224529818</v>
      </c>
      <c r="AB18" s="77"/>
      <c r="AC18" s="77"/>
      <c r="AD18" s="77"/>
      <c r="AE18" s="77"/>
      <c r="AF18" s="77"/>
      <c r="AG18" s="77"/>
    </row>
    <row r="19" spans="1:33" x14ac:dyDescent="0.2">
      <c r="A19" s="13" t="s">
        <v>297</v>
      </c>
      <c r="B19" s="69">
        <v>25</v>
      </c>
      <c r="C19" s="69">
        <v>10</v>
      </c>
      <c r="D19" s="69">
        <v>31</v>
      </c>
      <c r="E19" s="69">
        <v>24</v>
      </c>
      <c r="F19" s="69">
        <v>26</v>
      </c>
      <c r="G19" s="69">
        <v>50</v>
      </c>
      <c r="H19" s="69">
        <v>25</v>
      </c>
      <c r="I19" s="69">
        <v>20</v>
      </c>
      <c r="J19" s="69">
        <v>46</v>
      </c>
      <c r="K19" s="69">
        <v>38</v>
      </c>
      <c r="L19" s="69">
        <v>23</v>
      </c>
      <c r="M19" s="69">
        <v>25</v>
      </c>
      <c r="N19" s="69">
        <v>23</v>
      </c>
      <c r="O19" s="69">
        <v>45</v>
      </c>
      <c r="P19" s="69">
        <v>14</v>
      </c>
      <c r="Q19" s="69">
        <v>33</v>
      </c>
      <c r="R19" s="69">
        <v>28</v>
      </c>
      <c r="S19" s="69">
        <v>50</v>
      </c>
      <c r="T19" s="69">
        <v>11</v>
      </c>
      <c r="U19" s="69">
        <v>58</v>
      </c>
      <c r="V19" s="69">
        <v>21</v>
      </c>
      <c r="W19" s="69">
        <v>16</v>
      </c>
      <c r="X19" s="69">
        <v>5</v>
      </c>
      <c r="Y19" s="69">
        <v>19</v>
      </c>
      <c r="Z19" s="69">
        <v>39</v>
      </c>
      <c r="AA19" s="69">
        <v>15</v>
      </c>
      <c r="AB19" s="69">
        <v>45</v>
      </c>
      <c r="AC19" s="69">
        <v>38</v>
      </c>
      <c r="AD19" s="69">
        <v>5</v>
      </c>
      <c r="AE19" s="69">
        <v>31</v>
      </c>
      <c r="AF19" s="69">
        <v>27</v>
      </c>
      <c r="AG19" s="69">
        <v>25</v>
      </c>
    </row>
    <row r="20" spans="1:33" x14ac:dyDescent="0.2">
      <c r="A20" s="13" t="s">
        <v>321</v>
      </c>
      <c r="B20" s="69">
        <v>15</v>
      </c>
      <c r="C20" s="69">
        <v>9</v>
      </c>
      <c r="D20" s="69">
        <v>25</v>
      </c>
      <c r="E20" s="69">
        <v>18</v>
      </c>
      <c r="F20" s="69">
        <v>67</v>
      </c>
      <c r="G20" s="69">
        <v>54</v>
      </c>
      <c r="H20" s="69">
        <v>19</v>
      </c>
      <c r="I20" s="69">
        <v>21</v>
      </c>
      <c r="J20" s="69">
        <v>31</v>
      </c>
      <c r="K20" s="69">
        <v>26</v>
      </c>
      <c r="L20" s="69">
        <v>21</v>
      </c>
      <c r="M20" s="69">
        <v>26</v>
      </c>
      <c r="N20" s="69">
        <v>19</v>
      </c>
      <c r="O20" s="69">
        <v>39</v>
      </c>
      <c r="P20" s="69">
        <v>46</v>
      </c>
      <c r="Q20" s="69">
        <v>28</v>
      </c>
      <c r="R20" s="69">
        <v>37</v>
      </c>
      <c r="S20" s="69">
        <v>59</v>
      </c>
      <c r="T20" s="69">
        <v>5</v>
      </c>
      <c r="U20" s="69">
        <v>28</v>
      </c>
      <c r="V20" s="69">
        <v>9</v>
      </c>
      <c r="W20" s="69">
        <v>0</v>
      </c>
      <c r="X20" s="69">
        <v>1</v>
      </c>
      <c r="Y20" s="69">
        <v>9</v>
      </c>
      <c r="Z20" s="69">
        <v>31</v>
      </c>
      <c r="AA20" s="69">
        <v>18</v>
      </c>
      <c r="AB20" s="69">
        <v>65</v>
      </c>
      <c r="AC20" s="69">
        <v>31</v>
      </c>
      <c r="AD20" s="69">
        <v>0</v>
      </c>
      <c r="AE20" s="69">
        <v>14</v>
      </c>
      <c r="AF20" s="69">
        <v>3</v>
      </c>
      <c r="AG20" s="69">
        <v>-5</v>
      </c>
    </row>
    <row r="21" spans="1:33" x14ac:dyDescent="0.2">
      <c r="A21" s="13" t="s">
        <v>298</v>
      </c>
      <c r="B21" s="69">
        <v>21</v>
      </c>
      <c r="C21" s="69">
        <v>7</v>
      </c>
      <c r="D21" s="69">
        <v>24</v>
      </c>
      <c r="E21" s="69">
        <v>20</v>
      </c>
      <c r="F21" s="69">
        <v>29</v>
      </c>
      <c r="G21" s="69">
        <v>87</v>
      </c>
      <c r="H21" s="69">
        <v>27</v>
      </c>
      <c r="I21" s="69">
        <v>16</v>
      </c>
      <c r="J21" s="69">
        <v>29</v>
      </c>
      <c r="K21" s="69">
        <v>28</v>
      </c>
      <c r="L21" s="69">
        <v>30</v>
      </c>
      <c r="M21" s="69">
        <v>17</v>
      </c>
      <c r="N21" s="69">
        <v>20</v>
      </c>
      <c r="O21" s="69">
        <v>44</v>
      </c>
      <c r="P21" s="69">
        <v>29</v>
      </c>
      <c r="Q21" s="69">
        <v>30</v>
      </c>
      <c r="R21" s="69">
        <v>38</v>
      </c>
      <c r="S21" s="69">
        <v>62</v>
      </c>
      <c r="T21" s="69">
        <v>5</v>
      </c>
      <c r="U21" s="69">
        <v>29</v>
      </c>
      <c r="V21" s="69">
        <v>10</v>
      </c>
      <c r="W21" s="69">
        <v>4</v>
      </c>
      <c r="X21" s="69">
        <v>6</v>
      </c>
      <c r="Y21" s="69">
        <v>36</v>
      </c>
      <c r="Z21" s="69">
        <v>28</v>
      </c>
      <c r="AA21" s="69">
        <v>17</v>
      </c>
      <c r="AB21" s="69">
        <v>68</v>
      </c>
      <c r="AC21" s="69">
        <v>21</v>
      </c>
      <c r="AD21" s="69">
        <v>-1</v>
      </c>
      <c r="AE21" s="69">
        <v>17</v>
      </c>
      <c r="AF21" s="69">
        <v>27</v>
      </c>
      <c r="AG21" s="69">
        <v>-1</v>
      </c>
    </row>
    <row r="22" spans="1:33" x14ac:dyDescent="0.2">
      <c r="A22" s="13" t="s">
        <v>299</v>
      </c>
      <c r="B22" s="69">
        <v>16</v>
      </c>
      <c r="C22" s="69">
        <v>16</v>
      </c>
      <c r="D22" s="69">
        <v>38</v>
      </c>
      <c r="E22" s="69">
        <v>23</v>
      </c>
      <c r="F22" s="69">
        <v>33</v>
      </c>
      <c r="G22" s="69">
        <v>62</v>
      </c>
      <c r="H22" s="69">
        <v>31</v>
      </c>
      <c r="I22" s="69">
        <v>23</v>
      </c>
      <c r="J22" s="69">
        <v>24</v>
      </c>
      <c r="K22" s="69">
        <v>30</v>
      </c>
      <c r="L22" s="69">
        <v>31</v>
      </c>
      <c r="M22" s="69">
        <v>19</v>
      </c>
      <c r="N22" s="69">
        <v>14</v>
      </c>
      <c r="O22" s="69">
        <v>40</v>
      </c>
      <c r="P22" s="69">
        <v>55</v>
      </c>
      <c r="Q22" s="69">
        <v>36</v>
      </c>
      <c r="R22" s="69">
        <v>37</v>
      </c>
      <c r="S22" s="69">
        <v>49</v>
      </c>
      <c r="T22" s="69">
        <v>20</v>
      </c>
      <c r="U22" s="69">
        <v>27</v>
      </c>
      <c r="V22" s="69">
        <v>14</v>
      </c>
      <c r="W22" s="69">
        <v>11</v>
      </c>
      <c r="X22" s="69">
        <v>34</v>
      </c>
      <c r="Y22" s="69">
        <v>84</v>
      </c>
      <c r="Z22" s="69">
        <v>24</v>
      </c>
      <c r="AA22" s="69">
        <v>12</v>
      </c>
      <c r="AB22" s="69">
        <v>67</v>
      </c>
      <c r="AC22" s="69">
        <v>12</v>
      </c>
      <c r="AD22" s="69">
        <v>6</v>
      </c>
      <c r="AE22" s="69">
        <v>33</v>
      </c>
      <c r="AF22" s="69">
        <v>39</v>
      </c>
      <c r="AG22" s="69">
        <v>1</v>
      </c>
    </row>
    <row r="23" spans="1:33" x14ac:dyDescent="0.2">
      <c r="A23" s="13" t="s">
        <v>300</v>
      </c>
      <c r="B23" s="69">
        <v>19</v>
      </c>
      <c r="C23" s="69">
        <v>19</v>
      </c>
      <c r="D23" s="69">
        <v>29</v>
      </c>
      <c r="E23" s="69">
        <v>21</v>
      </c>
      <c r="F23" s="69">
        <v>28</v>
      </c>
      <c r="G23" s="69">
        <v>121</v>
      </c>
      <c r="H23" s="69">
        <v>34</v>
      </c>
      <c r="I23" s="69">
        <v>21</v>
      </c>
      <c r="J23" s="69">
        <v>26</v>
      </c>
      <c r="K23" s="69">
        <v>26</v>
      </c>
      <c r="L23" s="69">
        <v>43</v>
      </c>
      <c r="M23" s="69">
        <v>19</v>
      </c>
      <c r="N23" s="69">
        <v>17</v>
      </c>
      <c r="O23" s="69">
        <v>40</v>
      </c>
      <c r="P23" s="69">
        <v>52</v>
      </c>
      <c r="Q23" s="69">
        <v>37</v>
      </c>
      <c r="R23" s="69">
        <v>48</v>
      </c>
      <c r="S23" s="69">
        <v>67</v>
      </c>
      <c r="T23" s="69">
        <v>32</v>
      </c>
      <c r="U23" s="69">
        <v>54</v>
      </c>
      <c r="V23" s="69">
        <v>19</v>
      </c>
      <c r="W23" s="69">
        <v>14</v>
      </c>
      <c r="X23" s="69">
        <v>28</v>
      </c>
      <c r="Y23" s="69">
        <v>57</v>
      </c>
      <c r="Z23" s="69">
        <v>44</v>
      </c>
      <c r="AA23" s="69">
        <v>45</v>
      </c>
      <c r="AB23" s="69">
        <v>94</v>
      </c>
      <c r="AC23" s="69">
        <v>42</v>
      </c>
      <c r="AD23" s="69">
        <v>4</v>
      </c>
      <c r="AE23" s="69">
        <v>38</v>
      </c>
      <c r="AF23" s="69">
        <v>17</v>
      </c>
      <c r="AG23" s="69">
        <v>12</v>
      </c>
    </row>
    <row r="24" spans="1:33" x14ac:dyDescent="0.2">
      <c r="A24" s="13" t="s">
        <v>301</v>
      </c>
      <c r="B24" s="69">
        <v>28</v>
      </c>
      <c r="C24" s="69">
        <v>18</v>
      </c>
      <c r="D24" s="69">
        <v>24</v>
      </c>
      <c r="E24" s="69">
        <v>29</v>
      </c>
      <c r="F24" s="69">
        <v>28</v>
      </c>
      <c r="G24" s="69">
        <v>116</v>
      </c>
      <c r="H24" s="69">
        <v>31</v>
      </c>
      <c r="I24" s="69">
        <v>32</v>
      </c>
      <c r="J24" s="69">
        <v>29</v>
      </c>
      <c r="K24" s="69">
        <v>26</v>
      </c>
      <c r="L24" s="69">
        <v>48</v>
      </c>
      <c r="M24" s="69">
        <v>19</v>
      </c>
      <c r="N24" s="69">
        <v>16</v>
      </c>
      <c r="O24" s="69">
        <v>41</v>
      </c>
      <c r="P24" s="69">
        <v>81</v>
      </c>
      <c r="Q24" s="69">
        <v>45</v>
      </c>
      <c r="R24" s="69">
        <v>59</v>
      </c>
      <c r="S24" s="69">
        <v>77</v>
      </c>
      <c r="T24" s="69">
        <v>44</v>
      </c>
      <c r="U24" s="69">
        <v>63</v>
      </c>
      <c r="V24" s="69">
        <v>20</v>
      </c>
      <c r="W24" s="69">
        <v>17</v>
      </c>
      <c r="X24" s="69">
        <v>44</v>
      </c>
      <c r="Y24" s="69">
        <v>63</v>
      </c>
      <c r="Z24" s="69">
        <v>50</v>
      </c>
      <c r="AA24" s="69">
        <v>58</v>
      </c>
      <c r="AB24" s="69">
        <v>112</v>
      </c>
      <c r="AC24" s="69">
        <v>40</v>
      </c>
      <c r="AD24" s="69">
        <v>9</v>
      </c>
      <c r="AE24" s="69">
        <v>38</v>
      </c>
      <c r="AF24" s="69">
        <v>31</v>
      </c>
      <c r="AG24" s="69">
        <v>7</v>
      </c>
    </row>
    <row r="25" spans="1:33" x14ac:dyDescent="0.2">
      <c r="A25" s="13" t="s">
        <v>302</v>
      </c>
      <c r="B25" s="69">
        <v>21</v>
      </c>
      <c r="C25" s="69">
        <v>18</v>
      </c>
      <c r="D25" s="69">
        <v>21</v>
      </c>
      <c r="E25" s="69">
        <v>22</v>
      </c>
      <c r="F25" s="69">
        <v>37</v>
      </c>
      <c r="G25" s="69">
        <v>79</v>
      </c>
      <c r="H25" s="69">
        <v>30</v>
      </c>
      <c r="I25" s="69">
        <v>24</v>
      </c>
      <c r="J25" s="69">
        <v>22</v>
      </c>
      <c r="K25" s="69">
        <v>28</v>
      </c>
      <c r="L25" s="69">
        <v>46</v>
      </c>
      <c r="M25" s="69">
        <v>21</v>
      </c>
      <c r="N25" s="69">
        <v>22</v>
      </c>
      <c r="O25" s="69">
        <v>60</v>
      </c>
      <c r="P25" s="69">
        <v>61</v>
      </c>
      <c r="Q25" s="69">
        <v>37</v>
      </c>
      <c r="R25" s="69">
        <v>59</v>
      </c>
      <c r="S25" s="69">
        <v>91</v>
      </c>
      <c r="T25" s="69">
        <v>37</v>
      </c>
      <c r="U25" s="69">
        <v>60</v>
      </c>
      <c r="V25" s="69">
        <v>14</v>
      </c>
      <c r="W25" s="69">
        <v>17</v>
      </c>
      <c r="X25" s="69">
        <v>39</v>
      </c>
      <c r="Y25" s="69">
        <v>87</v>
      </c>
      <c r="Z25" s="69">
        <v>53</v>
      </c>
      <c r="AA25" s="69">
        <v>50</v>
      </c>
      <c r="AB25" s="69">
        <v>130</v>
      </c>
      <c r="AC25" s="69">
        <v>39</v>
      </c>
      <c r="AD25" s="69">
        <v>9</v>
      </c>
      <c r="AE25" s="69">
        <v>44</v>
      </c>
      <c r="AF25" s="69">
        <v>20</v>
      </c>
      <c r="AG25" s="69">
        <v>8</v>
      </c>
    </row>
    <row r="26" spans="1:33" x14ac:dyDescent="0.2">
      <c r="A26" s="13" t="s">
        <v>303</v>
      </c>
      <c r="B26" s="69">
        <v>14</v>
      </c>
      <c r="C26" s="69">
        <v>19</v>
      </c>
      <c r="D26" s="69">
        <v>18</v>
      </c>
      <c r="E26" s="69">
        <v>20</v>
      </c>
      <c r="F26" s="69">
        <v>29</v>
      </c>
      <c r="G26" s="69">
        <v>79</v>
      </c>
      <c r="H26" s="69">
        <v>30</v>
      </c>
      <c r="I26" s="69">
        <v>20</v>
      </c>
      <c r="J26" s="69">
        <v>23</v>
      </c>
      <c r="K26" s="69">
        <v>23</v>
      </c>
      <c r="L26" s="69">
        <v>24</v>
      </c>
      <c r="M26" s="69">
        <v>33</v>
      </c>
      <c r="N26" s="69">
        <v>13</v>
      </c>
      <c r="O26" s="69">
        <v>45</v>
      </c>
      <c r="P26" s="69">
        <v>71</v>
      </c>
      <c r="Q26" s="69">
        <v>35</v>
      </c>
      <c r="R26" s="69">
        <v>55</v>
      </c>
      <c r="S26" s="69">
        <v>94</v>
      </c>
      <c r="T26" s="69">
        <v>32</v>
      </c>
      <c r="U26" s="69">
        <v>33</v>
      </c>
      <c r="V26" s="69">
        <v>27</v>
      </c>
      <c r="W26" s="69">
        <v>43</v>
      </c>
      <c r="X26" s="69">
        <v>75</v>
      </c>
      <c r="Y26" s="69">
        <v>108</v>
      </c>
      <c r="Z26" s="69">
        <v>47</v>
      </c>
      <c r="AA26" s="69">
        <v>35</v>
      </c>
      <c r="AB26" s="69">
        <v>119</v>
      </c>
      <c r="AC26" s="69">
        <v>35</v>
      </c>
      <c r="AD26" s="69">
        <v>30</v>
      </c>
      <c r="AE26" s="69">
        <v>46</v>
      </c>
      <c r="AF26" s="69">
        <v>49</v>
      </c>
      <c r="AG26" s="69">
        <v>25</v>
      </c>
    </row>
    <row r="27" spans="1:33" x14ac:dyDescent="0.2">
      <c r="A27" s="13" t="s">
        <v>304</v>
      </c>
      <c r="B27" s="69">
        <v>17</v>
      </c>
      <c r="C27" s="69">
        <v>14</v>
      </c>
      <c r="D27" s="69">
        <v>27</v>
      </c>
      <c r="E27" s="69">
        <v>23</v>
      </c>
      <c r="F27" s="69">
        <v>28</v>
      </c>
      <c r="G27" s="69">
        <v>101</v>
      </c>
      <c r="H27" s="69">
        <v>27</v>
      </c>
      <c r="I27" s="69">
        <v>18</v>
      </c>
      <c r="J27" s="69">
        <v>23</v>
      </c>
      <c r="K27" s="69">
        <v>28</v>
      </c>
      <c r="L27" s="69">
        <v>39</v>
      </c>
      <c r="M27" s="69">
        <v>8</v>
      </c>
      <c r="N27" s="69">
        <v>20</v>
      </c>
      <c r="O27" s="69">
        <v>36</v>
      </c>
      <c r="P27" s="69">
        <v>54</v>
      </c>
      <c r="Q27" s="69">
        <v>37</v>
      </c>
      <c r="R27" s="69">
        <v>53</v>
      </c>
      <c r="S27" s="69">
        <v>91</v>
      </c>
      <c r="T27" s="69">
        <v>25</v>
      </c>
      <c r="U27" s="69">
        <v>44</v>
      </c>
      <c r="V27" s="69">
        <v>47</v>
      </c>
      <c r="W27" s="69">
        <v>74</v>
      </c>
      <c r="X27" s="69">
        <v>124</v>
      </c>
      <c r="Y27" s="69">
        <v>180</v>
      </c>
      <c r="Z27" s="69">
        <v>52</v>
      </c>
      <c r="AA27" s="69">
        <v>43</v>
      </c>
      <c r="AB27" s="69">
        <v>126</v>
      </c>
      <c r="AC27" s="69">
        <v>27</v>
      </c>
      <c r="AD27" s="69">
        <v>49</v>
      </c>
      <c r="AE27" s="69">
        <v>55</v>
      </c>
      <c r="AF27" s="69">
        <v>83</v>
      </c>
      <c r="AG27" s="69">
        <v>46</v>
      </c>
    </row>
    <row r="28" spans="1:33" x14ac:dyDescent="0.2">
      <c r="A28" s="13" t="s">
        <v>305</v>
      </c>
      <c r="B28" s="69">
        <v>19</v>
      </c>
      <c r="C28" s="69">
        <v>22</v>
      </c>
      <c r="D28" s="69">
        <v>29</v>
      </c>
      <c r="E28" s="69">
        <v>25</v>
      </c>
      <c r="F28" s="69">
        <v>47</v>
      </c>
      <c r="G28" s="69">
        <v>102</v>
      </c>
      <c r="H28" s="69">
        <v>34</v>
      </c>
      <c r="I28" s="69">
        <v>27</v>
      </c>
      <c r="J28" s="69">
        <v>25</v>
      </c>
      <c r="K28" s="69">
        <v>40</v>
      </c>
      <c r="L28" s="69">
        <v>28</v>
      </c>
      <c r="M28" s="69">
        <v>32</v>
      </c>
      <c r="N28" s="69">
        <v>20</v>
      </c>
      <c r="O28" s="69">
        <v>32</v>
      </c>
      <c r="P28" s="69">
        <v>64</v>
      </c>
      <c r="Q28" s="69">
        <v>42</v>
      </c>
      <c r="R28" s="69">
        <v>47</v>
      </c>
      <c r="S28" s="69">
        <v>85</v>
      </c>
      <c r="T28" s="69">
        <v>23</v>
      </c>
      <c r="U28" s="69">
        <v>39</v>
      </c>
      <c r="V28" s="69">
        <v>44</v>
      </c>
      <c r="W28" s="69">
        <v>41</v>
      </c>
      <c r="X28" s="69">
        <v>111</v>
      </c>
      <c r="Y28" s="69">
        <v>146</v>
      </c>
      <c r="Z28" s="69">
        <v>43</v>
      </c>
      <c r="AA28" s="69">
        <v>33</v>
      </c>
      <c r="AB28" s="69">
        <v>113</v>
      </c>
      <c r="AC28" s="69">
        <v>23</v>
      </c>
      <c r="AD28" s="69">
        <v>57</v>
      </c>
      <c r="AE28" s="69">
        <v>73</v>
      </c>
      <c r="AF28" s="69">
        <v>96</v>
      </c>
      <c r="AG28" s="69">
        <v>80</v>
      </c>
    </row>
    <row r="29" spans="1:33" x14ac:dyDescent="0.2">
      <c r="A29" s="13" t="s">
        <v>306</v>
      </c>
      <c r="B29" s="69">
        <v>16</v>
      </c>
      <c r="C29" s="69">
        <v>33</v>
      </c>
      <c r="D29" s="69">
        <v>25</v>
      </c>
      <c r="E29" s="69">
        <v>22</v>
      </c>
      <c r="F29" s="69">
        <v>27</v>
      </c>
      <c r="G29" s="69">
        <v>88</v>
      </c>
      <c r="H29" s="69">
        <v>30</v>
      </c>
      <c r="I29" s="69">
        <v>24</v>
      </c>
      <c r="J29" s="69">
        <v>35</v>
      </c>
      <c r="K29" s="69">
        <v>31</v>
      </c>
      <c r="L29" s="69">
        <v>42</v>
      </c>
      <c r="M29" s="69">
        <v>21</v>
      </c>
      <c r="N29" s="69">
        <v>13</v>
      </c>
      <c r="O29" s="69">
        <v>29</v>
      </c>
      <c r="P29" s="69">
        <v>49</v>
      </c>
      <c r="Q29" s="69">
        <v>32</v>
      </c>
      <c r="R29" s="69">
        <v>48</v>
      </c>
      <c r="S29" s="69">
        <v>82</v>
      </c>
      <c r="T29" s="69">
        <v>26</v>
      </c>
      <c r="U29" s="69">
        <v>34</v>
      </c>
      <c r="V29" s="69">
        <v>34</v>
      </c>
      <c r="W29" s="69">
        <v>25</v>
      </c>
      <c r="X29" s="69">
        <v>118</v>
      </c>
      <c r="Y29" s="69">
        <v>126</v>
      </c>
      <c r="Z29" s="69">
        <v>37</v>
      </c>
      <c r="AA29" s="69">
        <v>22</v>
      </c>
      <c r="AB29" s="69">
        <v>121</v>
      </c>
      <c r="AC29" s="69">
        <v>29</v>
      </c>
      <c r="AD29" s="69">
        <v>39</v>
      </c>
      <c r="AE29" s="69">
        <v>65</v>
      </c>
      <c r="AF29" s="69">
        <v>50</v>
      </c>
      <c r="AG29" s="69">
        <v>31</v>
      </c>
    </row>
    <row r="30" spans="1:33" x14ac:dyDescent="0.2">
      <c r="A30" s="13" t="s">
        <v>307</v>
      </c>
      <c r="B30" s="69">
        <v>20</v>
      </c>
      <c r="C30" s="69">
        <v>30</v>
      </c>
      <c r="D30" s="69">
        <v>30</v>
      </c>
      <c r="E30" s="69">
        <v>26</v>
      </c>
      <c r="F30" s="69">
        <v>17</v>
      </c>
      <c r="G30" s="69">
        <v>113</v>
      </c>
      <c r="H30" s="69">
        <v>16</v>
      </c>
      <c r="I30" s="69">
        <v>15</v>
      </c>
      <c r="J30" s="69">
        <v>24</v>
      </c>
      <c r="K30" s="69">
        <v>27</v>
      </c>
      <c r="L30" s="69">
        <v>23</v>
      </c>
      <c r="M30" s="69">
        <v>25</v>
      </c>
      <c r="N30" s="69">
        <v>20</v>
      </c>
      <c r="O30" s="69">
        <v>28</v>
      </c>
      <c r="P30" s="69">
        <v>42</v>
      </c>
      <c r="Q30" s="69">
        <v>43</v>
      </c>
      <c r="R30" s="69">
        <v>30</v>
      </c>
      <c r="S30" s="69">
        <v>60</v>
      </c>
      <c r="T30" s="69">
        <v>14</v>
      </c>
      <c r="U30" s="69">
        <v>29</v>
      </c>
      <c r="V30" s="69">
        <v>26</v>
      </c>
      <c r="W30" s="69">
        <v>40</v>
      </c>
      <c r="X30" s="69">
        <v>98</v>
      </c>
      <c r="Y30" s="69">
        <v>126</v>
      </c>
      <c r="Z30" s="69">
        <v>25</v>
      </c>
      <c r="AA30" s="69">
        <v>30</v>
      </c>
      <c r="AB30" s="69">
        <v>85</v>
      </c>
      <c r="AC30" s="69">
        <v>15</v>
      </c>
      <c r="AD30" s="69">
        <v>38</v>
      </c>
      <c r="AE30" s="69">
        <v>100</v>
      </c>
      <c r="AF30" s="69">
        <v>87</v>
      </c>
      <c r="AG30" s="69">
        <v>28</v>
      </c>
    </row>
    <row r="31" spans="1:33" x14ac:dyDescent="0.2">
      <c r="A31" s="68" t="s">
        <v>389</v>
      </c>
      <c r="B31" s="70">
        <f>AVERAGE(B19:B30)</f>
        <v>19.25</v>
      </c>
      <c r="C31" s="70">
        <f t="shared" ref="C31:I31" si="4">AVERAGE(C19:C30)</f>
        <v>17.916666666666668</v>
      </c>
      <c r="D31" s="70">
        <f t="shared" si="4"/>
        <v>26.75</v>
      </c>
      <c r="E31" s="70">
        <f t="shared" si="4"/>
        <v>22.75</v>
      </c>
      <c r="F31" s="70">
        <f t="shared" si="4"/>
        <v>33</v>
      </c>
      <c r="G31" s="70">
        <f t="shared" si="4"/>
        <v>87.666666666666671</v>
      </c>
      <c r="H31" s="70">
        <f t="shared" si="4"/>
        <v>27.833333333333332</v>
      </c>
      <c r="I31" s="70">
        <f t="shared" si="4"/>
        <v>21.75</v>
      </c>
      <c r="J31" s="70">
        <f>AVERAGE(J19:J30)</f>
        <v>28.083333333333332</v>
      </c>
      <c r="K31" s="70">
        <f t="shared" ref="K31:Q31" si="5">AVERAGE(K19:K30)</f>
        <v>29.25</v>
      </c>
      <c r="L31" s="70">
        <f t="shared" si="5"/>
        <v>33.166666666666664</v>
      </c>
      <c r="M31" s="70">
        <f t="shared" si="5"/>
        <v>22.083333333333332</v>
      </c>
      <c r="N31" s="70">
        <f t="shared" si="5"/>
        <v>18.083333333333332</v>
      </c>
      <c r="O31" s="70">
        <f t="shared" si="5"/>
        <v>39.916666666666664</v>
      </c>
      <c r="P31" s="70">
        <f t="shared" si="5"/>
        <v>51.5</v>
      </c>
      <c r="Q31" s="70">
        <f t="shared" si="5"/>
        <v>36.25</v>
      </c>
      <c r="R31" s="70">
        <f>AVERAGE(R19:R30)</f>
        <v>44.916666666666664</v>
      </c>
      <c r="S31" s="70">
        <f t="shared" ref="S31:Y31" si="6">AVERAGE(S19:S30)</f>
        <v>72.25</v>
      </c>
      <c r="T31" s="70">
        <f t="shared" si="6"/>
        <v>22.833333333333332</v>
      </c>
      <c r="U31" s="70">
        <f t="shared" si="6"/>
        <v>41.5</v>
      </c>
      <c r="V31" s="70">
        <f>AVERAGE(V19:V30)</f>
        <v>23.75</v>
      </c>
      <c r="W31" s="70">
        <f t="shared" si="6"/>
        <v>25.166666666666668</v>
      </c>
      <c r="X31" s="70">
        <f t="shared" si="6"/>
        <v>56.916666666666664</v>
      </c>
      <c r="Y31" s="70">
        <f t="shared" si="6"/>
        <v>86.75</v>
      </c>
      <c r="Z31" s="70">
        <f>AVERAGE(Z19:Z30)</f>
        <v>39.416666666666664</v>
      </c>
      <c r="AA31" s="70">
        <f t="shared" ref="AA31:AG31" si="7">AVERAGE(AA19:AA30)</f>
        <v>31.5</v>
      </c>
      <c r="AB31" s="70">
        <f t="shared" si="7"/>
        <v>95.416666666666671</v>
      </c>
      <c r="AC31" s="70">
        <f t="shared" si="7"/>
        <v>29.333333333333332</v>
      </c>
      <c r="AD31" s="70">
        <f t="shared" si="7"/>
        <v>20.416666666666668</v>
      </c>
      <c r="AE31" s="70">
        <f t="shared" si="7"/>
        <v>46.166666666666664</v>
      </c>
      <c r="AF31" s="70">
        <f t="shared" si="7"/>
        <v>44.083333333333336</v>
      </c>
      <c r="AG31" s="70">
        <f t="shared" si="7"/>
        <v>21.416666666666668</v>
      </c>
    </row>
    <row r="32" spans="1:33" s="76" customFormat="1" x14ac:dyDescent="0.2">
      <c r="A32" s="76" t="s">
        <v>392</v>
      </c>
      <c r="B32" s="77">
        <f>AVERAGE(B31:I31)</f>
        <v>32.114583333333336</v>
      </c>
      <c r="C32" s="77">
        <f>STDEV(B31:I31)/SQRT(COUNT(B31:I31))</f>
        <v>8.1241748283665771</v>
      </c>
      <c r="D32" s="77"/>
      <c r="E32" s="77"/>
      <c r="F32" s="77"/>
      <c r="G32" s="77"/>
      <c r="H32" s="77"/>
      <c r="I32" s="77"/>
      <c r="J32" s="77">
        <f>AVERAGE(J31:Q31)</f>
        <v>32.291666666666664</v>
      </c>
      <c r="K32" s="77">
        <f>STDEV(J31:Q31)/SQRT(COUNT(J31:Q31))</f>
        <v>3.7239172283778768</v>
      </c>
      <c r="L32" s="77"/>
      <c r="M32" s="77"/>
      <c r="N32" s="77"/>
      <c r="O32" s="77"/>
      <c r="P32" s="77"/>
      <c r="Q32" s="77"/>
      <c r="R32" s="77">
        <f>AVERAGE(R31:Y31)</f>
        <v>46.760416666666664</v>
      </c>
      <c r="S32" s="77">
        <f>STDEV(R31:Y31)/SQRT(COUNT(R31:Y31))</f>
        <v>8.4000224025943719</v>
      </c>
      <c r="T32" s="77"/>
      <c r="U32" s="77"/>
      <c r="V32" s="77"/>
      <c r="W32" s="77"/>
      <c r="X32" s="77"/>
      <c r="Y32" s="77"/>
      <c r="Z32" s="77">
        <f>AVERAGE(Z31:AG31)</f>
        <v>40.96875</v>
      </c>
      <c r="AA32" s="77">
        <f>STDEV(Z31:AG31)/SQRT(COUNT(Z31:AG31))</f>
        <v>8.4867710065757986</v>
      </c>
      <c r="AB32" s="77"/>
      <c r="AC32" s="77"/>
      <c r="AD32" s="77"/>
      <c r="AE32" s="77"/>
      <c r="AF32" s="77"/>
      <c r="AG32" s="77"/>
    </row>
    <row r="33" spans="1:33" x14ac:dyDescent="0.2">
      <c r="A33" s="12" t="s">
        <v>391</v>
      </c>
      <c r="B33" s="255" t="s">
        <v>282</v>
      </c>
      <c r="C33" s="255"/>
      <c r="D33" s="255"/>
      <c r="E33" s="255"/>
      <c r="F33" s="255"/>
      <c r="G33" s="255"/>
      <c r="H33" s="255"/>
      <c r="I33" s="255"/>
      <c r="J33" s="255" t="s">
        <v>387</v>
      </c>
      <c r="K33" s="255"/>
      <c r="L33" s="255"/>
      <c r="M33" s="255"/>
      <c r="N33" s="255"/>
      <c r="O33" s="255"/>
      <c r="P33" s="255"/>
      <c r="Q33" s="255"/>
      <c r="R33" s="255" t="s">
        <v>283</v>
      </c>
      <c r="S33" s="255"/>
      <c r="T33" s="255"/>
      <c r="U33" s="255"/>
      <c r="V33" s="255"/>
      <c r="W33" s="255"/>
      <c r="X33" s="255"/>
      <c r="Y33" s="255"/>
      <c r="Z33" s="255" t="s">
        <v>388</v>
      </c>
      <c r="AA33" s="255"/>
      <c r="AB33" s="255"/>
      <c r="AC33" s="255"/>
      <c r="AD33" s="255"/>
      <c r="AE33" s="255"/>
      <c r="AF33" s="255"/>
      <c r="AG33" s="255"/>
    </row>
    <row r="34" spans="1:33" x14ac:dyDescent="0.2">
      <c r="A34" s="13" t="s">
        <v>286</v>
      </c>
      <c r="B34" s="69">
        <v>-29</v>
      </c>
      <c r="C34" s="69">
        <v>-6</v>
      </c>
      <c r="D34" s="69">
        <v>-20</v>
      </c>
      <c r="E34" s="69">
        <v>-16</v>
      </c>
      <c r="F34" s="69">
        <v>-66</v>
      </c>
      <c r="G34" s="69">
        <v>-14</v>
      </c>
      <c r="H34" s="69">
        <v>-23</v>
      </c>
      <c r="I34" s="69">
        <v>-40</v>
      </c>
      <c r="J34" s="69">
        <v>-17</v>
      </c>
      <c r="K34" s="69">
        <v>-43</v>
      </c>
      <c r="L34" s="69">
        <v>-46</v>
      </c>
      <c r="M34" s="69">
        <v>-49</v>
      </c>
      <c r="N34" s="69">
        <v>-23</v>
      </c>
      <c r="O34" s="69">
        <v>10</v>
      </c>
      <c r="P34" s="69">
        <v>-43</v>
      </c>
      <c r="Q34" s="69">
        <v>-29</v>
      </c>
      <c r="R34" s="69">
        <v>-27</v>
      </c>
      <c r="S34" s="69">
        <v>21</v>
      </c>
      <c r="T34" s="69">
        <v>-37</v>
      </c>
      <c r="U34" s="69">
        <v>-32</v>
      </c>
      <c r="V34" s="69">
        <v>-21</v>
      </c>
      <c r="W34" s="69">
        <v>-38</v>
      </c>
      <c r="X34" s="69">
        <v>-19</v>
      </c>
      <c r="Y34" s="69">
        <v>-28</v>
      </c>
      <c r="Z34" s="69">
        <v>-43</v>
      </c>
      <c r="AA34" s="69">
        <v>-44</v>
      </c>
      <c r="AB34" s="69">
        <v>7</v>
      </c>
      <c r="AC34" s="69">
        <v>15</v>
      </c>
      <c r="AD34" s="69">
        <v>-51</v>
      </c>
      <c r="AE34" s="69">
        <v>1</v>
      </c>
      <c r="AF34" s="69">
        <v>-19</v>
      </c>
      <c r="AG34" s="69">
        <v>-9</v>
      </c>
    </row>
    <row r="35" spans="1:33" x14ac:dyDescent="0.2">
      <c r="A35" s="13" t="s">
        <v>287</v>
      </c>
      <c r="B35" s="69">
        <v>-39</v>
      </c>
      <c r="C35" s="69">
        <v>-7</v>
      </c>
      <c r="D35" s="69">
        <v>-26</v>
      </c>
      <c r="E35" s="69">
        <v>-22</v>
      </c>
      <c r="F35" s="69">
        <v>-25</v>
      </c>
      <c r="G35" s="69">
        <v>-9</v>
      </c>
      <c r="H35" s="69">
        <v>-29</v>
      </c>
      <c r="I35" s="69">
        <v>-39</v>
      </c>
      <c r="J35" s="69">
        <v>-32</v>
      </c>
      <c r="K35" s="69">
        <v>-55</v>
      </c>
      <c r="L35" s="69">
        <v>-48</v>
      </c>
      <c r="M35" s="69">
        <v>-48</v>
      </c>
      <c r="N35" s="69">
        <v>-27</v>
      </c>
      <c r="O35" s="69">
        <v>4</v>
      </c>
      <c r="P35" s="69">
        <v>-11</v>
      </c>
      <c r="Q35" s="69">
        <v>-34</v>
      </c>
      <c r="R35" s="69">
        <v>-18</v>
      </c>
      <c r="S35" s="69">
        <v>30</v>
      </c>
      <c r="T35" s="69">
        <v>-43</v>
      </c>
      <c r="U35" s="69">
        <v>-62</v>
      </c>
      <c r="V35" s="69">
        <v>-33</v>
      </c>
      <c r="W35" s="69">
        <v>-54</v>
      </c>
      <c r="X35" s="69">
        <v>-23</v>
      </c>
      <c r="Y35" s="69">
        <v>-38</v>
      </c>
      <c r="Z35" s="69">
        <v>-51</v>
      </c>
      <c r="AA35" s="69">
        <v>-41</v>
      </c>
      <c r="AB35" s="69">
        <v>27</v>
      </c>
      <c r="AC35" s="69">
        <v>8</v>
      </c>
      <c r="AD35" s="69">
        <v>-56</v>
      </c>
      <c r="AE35" s="69">
        <v>-16</v>
      </c>
      <c r="AF35" s="69">
        <v>-43</v>
      </c>
      <c r="AG35" s="69">
        <v>-39</v>
      </c>
    </row>
    <row r="36" spans="1:33" x14ac:dyDescent="0.2">
      <c r="A36" s="13" t="s">
        <v>288</v>
      </c>
      <c r="B36" s="69">
        <v>-33</v>
      </c>
      <c r="C36" s="69">
        <v>-9</v>
      </c>
      <c r="D36" s="69">
        <v>-27</v>
      </c>
      <c r="E36" s="69">
        <v>-20</v>
      </c>
      <c r="F36" s="69">
        <v>-63</v>
      </c>
      <c r="G36" s="69">
        <v>24</v>
      </c>
      <c r="H36" s="69">
        <v>-21</v>
      </c>
      <c r="I36" s="69">
        <v>-44</v>
      </c>
      <c r="J36" s="69">
        <v>-34</v>
      </c>
      <c r="K36" s="69">
        <v>-53</v>
      </c>
      <c r="L36" s="69">
        <v>-39</v>
      </c>
      <c r="M36" s="69">
        <v>-57</v>
      </c>
      <c r="N36" s="69">
        <v>-26</v>
      </c>
      <c r="O36" s="69">
        <v>9</v>
      </c>
      <c r="P36" s="69">
        <v>-28</v>
      </c>
      <c r="Q36" s="69">
        <v>-32</v>
      </c>
      <c r="R36" s="69">
        <v>-17</v>
      </c>
      <c r="S36" s="69">
        <v>33</v>
      </c>
      <c r="T36" s="69">
        <v>-43</v>
      </c>
      <c r="U36" s="69">
        <v>-61</v>
      </c>
      <c r="V36" s="69">
        <v>-32</v>
      </c>
      <c r="W36" s="69">
        <v>-50</v>
      </c>
      <c r="X36" s="69">
        <v>-18</v>
      </c>
      <c r="Y36" s="69">
        <v>-11</v>
      </c>
      <c r="Z36" s="69">
        <v>-54</v>
      </c>
      <c r="AA36" s="69">
        <v>-42</v>
      </c>
      <c r="AB36" s="69">
        <v>30</v>
      </c>
      <c r="AC36" s="69">
        <v>-2</v>
      </c>
      <c r="AD36" s="69">
        <v>-57</v>
      </c>
      <c r="AE36" s="69">
        <v>-13</v>
      </c>
      <c r="AF36" s="69">
        <v>-19</v>
      </c>
      <c r="AG36" s="69">
        <v>-35</v>
      </c>
    </row>
    <row r="37" spans="1:33" x14ac:dyDescent="0.2">
      <c r="A37" s="13" t="s">
        <v>289</v>
      </c>
      <c r="B37" s="69">
        <v>-38</v>
      </c>
      <c r="C37" s="69">
        <v>0</v>
      </c>
      <c r="D37" s="69">
        <v>-13</v>
      </c>
      <c r="E37" s="69">
        <v>-17</v>
      </c>
      <c r="F37" s="69">
        <v>-59</v>
      </c>
      <c r="G37" s="69">
        <v>-1</v>
      </c>
      <c r="H37" s="69">
        <v>-17</v>
      </c>
      <c r="I37" s="69">
        <v>-37</v>
      </c>
      <c r="J37" s="69">
        <v>-39</v>
      </c>
      <c r="K37" s="69">
        <v>-51</v>
      </c>
      <c r="L37" s="69">
        <v>-38</v>
      </c>
      <c r="M37" s="69">
        <v>-55</v>
      </c>
      <c r="N37" s="69">
        <v>-32</v>
      </c>
      <c r="O37" s="69">
        <v>5</v>
      </c>
      <c r="P37" s="69">
        <v>-2</v>
      </c>
      <c r="Q37" s="69">
        <v>-26</v>
      </c>
      <c r="R37" s="69">
        <v>-18</v>
      </c>
      <c r="S37" s="69">
        <v>20</v>
      </c>
      <c r="T37" s="69">
        <v>-28</v>
      </c>
      <c r="U37" s="69">
        <v>-63</v>
      </c>
      <c r="V37" s="69">
        <v>-28</v>
      </c>
      <c r="W37" s="69">
        <v>-43</v>
      </c>
      <c r="X37" s="69">
        <v>10</v>
      </c>
      <c r="Y37" s="69">
        <v>37</v>
      </c>
      <c r="Z37" s="69">
        <v>-58</v>
      </c>
      <c r="AA37" s="69">
        <v>-47</v>
      </c>
      <c r="AB37" s="69">
        <v>29</v>
      </c>
      <c r="AC37" s="69">
        <v>-11</v>
      </c>
      <c r="AD37" s="69">
        <v>-50</v>
      </c>
      <c r="AE37" s="69">
        <v>3</v>
      </c>
      <c r="AF37" s="69">
        <v>-7</v>
      </c>
      <c r="AG37" s="69">
        <v>-33</v>
      </c>
    </row>
    <row r="38" spans="1:33" x14ac:dyDescent="0.2">
      <c r="A38" s="13" t="s">
        <v>290</v>
      </c>
      <c r="B38" s="69">
        <v>-35</v>
      </c>
      <c r="C38" s="69">
        <v>3</v>
      </c>
      <c r="D38" s="69">
        <v>-22</v>
      </c>
      <c r="E38" s="69">
        <v>-19</v>
      </c>
      <c r="F38" s="69">
        <v>-64</v>
      </c>
      <c r="G38" s="69">
        <v>58</v>
      </c>
      <c r="H38" s="69">
        <v>-14</v>
      </c>
      <c r="I38" s="69">
        <v>-39</v>
      </c>
      <c r="J38" s="69">
        <v>-37</v>
      </c>
      <c r="K38" s="69">
        <v>-55</v>
      </c>
      <c r="L38" s="69">
        <v>-26</v>
      </c>
      <c r="M38" s="69">
        <v>-55</v>
      </c>
      <c r="N38" s="69">
        <v>-29</v>
      </c>
      <c r="O38" s="69">
        <v>5</v>
      </c>
      <c r="P38" s="69">
        <v>-5</v>
      </c>
      <c r="Q38" s="69">
        <v>-25</v>
      </c>
      <c r="R38" s="69">
        <v>-7</v>
      </c>
      <c r="S38" s="69">
        <v>38</v>
      </c>
      <c r="T38" s="69">
        <v>-16</v>
      </c>
      <c r="U38" s="69">
        <v>-36</v>
      </c>
      <c r="V38" s="69">
        <v>-23</v>
      </c>
      <c r="W38" s="69">
        <v>-40</v>
      </c>
      <c r="X38" s="69">
        <v>4</v>
      </c>
      <c r="Y38" s="69">
        <v>10</v>
      </c>
      <c r="Z38" s="69">
        <v>-38</v>
      </c>
      <c r="AA38" s="69">
        <v>-14</v>
      </c>
      <c r="AB38" s="69">
        <v>56</v>
      </c>
      <c r="AC38" s="69">
        <v>19</v>
      </c>
      <c r="AD38" s="69">
        <v>-52</v>
      </c>
      <c r="AE38" s="69">
        <v>8</v>
      </c>
      <c r="AF38" s="69">
        <v>-29</v>
      </c>
      <c r="AG38" s="69">
        <v>-22</v>
      </c>
    </row>
    <row r="39" spans="1:33" x14ac:dyDescent="0.2">
      <c r="A39" s="13" t="s">
        <v>291</v>
      </c>
      <c r="B39" s="69">
        <v>-26</v>
      </c>
      <c r="C39" s="69">
        <v>2</v>
      </c>
      <c r="D39" s="69">
        <v>-27</v>
      </c>
      <c r="E39" s="69">
        <v>-11</v>
      </c>
      <c r="F39" s="69">
        <v>-64</v>
      </c>
      <c r="G39" s="69">
        <v>53</v>
      </c>
      <c r="H39" s="69">
        <v>-17</v>
      </c>
      <c r="I39" s="69">
        <v>-28</v>
      </c>
      <c r="J39" s="69">
        <v>-34</v>
      </c>
      <c r="K39" s="69">
        <v>-55</v>
      </c>
      <c r="L39" s="69">
        <v>-21</v>
      </c>
      <c r="M39" s="69">
        <v>-55</v>
      </c>
      <c r="N39" s="69">
        <v>-30</v>
      </c>
      <c r="O39" s="69">
        <v>6</v>
      </c>
      <c r="P39" s="69">
        <v>24</v>
      </c>
      <c r="Q39" s="69">
        <v>-17</v>
      </c>
      <c r="R39" s="69">
        <v>4</v>
      </c>
      <c r="S39" s="69">
        <v>48</v>
      </c>
      <c r="T39" s="69">
        <v>-4</v>
      </c>
      <c r="U39" s="69">
        <v>-27</v>
      </c>
      <c r="V39" s="69">
        <v>-22</v>
      </c>
      <c r="W39" s="69">
        <v>-37</v>
      </c>
      <c r="X39" s="69">
        <v>20</v>
      </c>
      <c r="Y39" s="69">
        <v>16</v>
      </c>
      <c r="Z39" s="69">
        <v>-32</v>
      </c>
      <c r="AA39" s="69">
        <v>-1</v>
      </c>
      <c r="AB39" s="69">
        <v>74</v>
      </c>
      <c r="AC39" s="69">
        <v>17</v>
      </c>
      <c r="AD39" s="69">
        <v>-47</v>
      </c>
      <c r="AE39" s="69">
        <v>8</v>
      </c>
      <c r="AF39" s="69">
        <v>-15</v>
      </c>
      <c r="AG39" s="69">
        <v>-27</v>
      </c>
    </row>
    <row r="40" spans="1:33" x14ac:dyDescent="0.2">
      <c r="A40" s="13" t="s">
        <v>292</v>
      </c>
      <c r="B40" s="69">
        <v>-33</v>
      </c>
      <c r="C40" s="69">
        <v>2</v>
      </c>
      <c r="D40" s="69">
        <v>-30</v>
      </c>
      <c r="E40" s="69">
        <v>-18</v>
      </c>
      <c r="F40" s="69">
        <v>-55</v>
      </c>
      <c r="G40" s="69">
        <v>16</v>
      </c>
      <c r="H40" s="69">
        <v>-18</v>
      </c>
      <c r="I40" s="69">
        <v>-36</v>
      </c>
      <c r="J40" s="69">
        <v>-41</v>
      </c>
      <c r="K40" s="69">
        <v>-53</v>
      </c>
      <c r="L40" s="69">
        <v>-23</v>
      </c>
      <c r="M40" s="69">
        <v>-53</v>
      </c>
      <c r="N40" s="69">
        <v>-24</v>
      </c>
      <c r="O40" s="69">
        <v>25</v>
      </c>
      <c r="P40" s="69">
        <v>4</v>
      </c>
      <c r="Q40" s="69">
        <v>-25</v>
      </c>
      <c r="R40" s="69">
        <v>4</v>
      </c>
      <c r="S40" s="69">
        <v>62</v>
      </c>
      <c r="T40" s="69">
        <v>-11</v>
      </c>
      <c r="U40" s="69">
        <v>-30</v>
      </c>
      <c r="V40" s="69">
        <v>-28</v>
      </c>
      <c r="W40" s="69">
        <v>-37</v>
      </c>
      <c r="X40" s="69">
        <v>15</v>
      </c>
      <c r="Y40" s="69">
        <v>40</v>
      </c>
      <c r="Z40" s="69">
        <v>-29</v>
      </c>
      <c r="AA40" s="69">
        <v>-9</v>
      </c>
      <c r="AB40" s="69">
        <v>92</v>
      </c>
      <c r="AC40" s="69">
        <v>16</v>
      </c>
      <c r="AD40" s="69">
        <v>-47</v>
      </c>
      <c r="AE40" s="69">
        <v>14</v>
      </c>
      <c r="AF40" s="69">
        <v>-26</v>
      </c>
      <c r="AG40" s="69">
        <v>-26</v>
      </c>
    </row>
    <row r="41" spans="1:33" x14ac:dyDescent="0.2">
      <c r="A41" s="13" t="s">
        <v>293</v>
      </c>
      <c r="B41" s="69">
        <v>-40</v>
      </c>
      <c r="C41" s="69">
        <v>3</v>
      </c>
      <c r="D41" s="69">
        <v>-33</v>
      </c>
      <c r="E41" s="69">
        <v>-20</v>
      </c>
      <c r="F41" s="69">
        <v>-63</v>
      </c>
      <c r="G41" s="69">
        <v>16</v>
      </c>
      <c r="H41" s="69">
        <v>-18</v>
      </c>
      <c r="I41" s="69">
        <v>-40</v>
      </c>
      <c r="J41" s="69">
        <v>-40</v>
      </c>
      <c r="K41" s="69">
        <v>-58</v>
      </c>
      <c r="L41" s="69">
        <v>-45</v>
      </c>
      <c r="M41" s="69">
        <v>-41</v>
      </c>
      <c r="N41" s="69">
        <v>-33</v>
      </c>
      <c r="O41" s="69">
        <v>10</v>
      </c>
      <c r="P41" s="69">
        <v>14</v>
      </c>
      <c r="Q41" s="69">
        <v>-27</v>
      </c>
      <c r="R41" s="69">
        <v>0</v>
      </c>
      <c r="S41" s="69">
        <v>65</v>
      </c>
      <c r="T41" s="69">
        <v>-16</v>
      </c>
      <c r="U41" s="69">
        <v>-57</v>
      </c>
      <c r="V41" s="69">
        <v>-15</v>
      </c>
      <c r="W41" s="69">
        <v>-11</v>
      </c>
      <c r="X41" s="69">
        <v>51</v>
      </c>
      <c r="Y41" s="69">
        <v>61</v>
      </c>
      <c r="Z41" s="69">
        <v>-35</v>
      </c>
      <c r="AA41" s="69">
        <v>-24</v>
      </c>
      <c r="AB41" s="69">
        <v>81</v>
      </c>
      <c r="AC41" s="69">
        <v>12</v>
      </c>
      <c r="AD41" s="69">
        <v>-26</v>
      </c>
      <c r="AE41" s="69">
        <v>16</v>
      </c>
      <c r="AF41" s="69">
        <v>3</v>
      </c>
      <c r="AG41" s="69">
        <v>-9</v>
      </c>
    </row>
    <row r="42" spans="1:33" x14ac:dyDescent="0.2">
      <c r="A42" s="13" t="s">
        <v>294</v>
      </c>
      <c r="B42" s="69">
        <v>-37</v>
      </c>
      <c r="C42" s="69">
        <v>-2</v>
      </c>
      <c r="D42" s="69">
        <v>-24</v>
      </c>
      <c r="E42" s="69">
        <v>-17</v>
      </c>
      <c r="F42" s="69">
        <v>-64</v>
      </c>
      <c r="G42" s="69">
        <v>38</v>
      </c>
      <c r="H42" s="69">
        <v>-21</v>
      </c>
      <c r="I42" s="69">
        <v>-42</v>
      </c>
      <c r="J42" s="69">
        <v>-40</v>
      </c>
      <c r="K42" s="69">
        <v>-53</v>
      </c>
      <c r="L42" s="69">
        <v>-30</v>
      </c>
      <c r="M42" s="69">
        <v>-66</v>
      </c>
      <c r="N42" s="69">
        <v>-26</v>
      </c>
      <c r="O42" s="69">
        <v>1</v>
      </c>
      <c r="P42" s="69">
        <v>-3</v>
      </c>
      <c r="Q42" s="69">
        <v>-25</v>
      </c>
      <c r="R42" s="69">
        <v>-2</v>
      </c>
      <c r="S42" s="69">
        <v>62</v>
      </c>
      <c r="T42" s="69">
        <v>-23</v>
      </c>
      <c r="U42" s="69">
        <v>-46</v>
      </c>
      <c r="V42" s="69">
        <v>5</v>
      </c>
      <c r="W42" s="69">
        <v>20</v>
      </c>
      <c r="X42" s="69">
        <v>100</v>
      </c>
      <c r="Y42" s="69">
        <v>133</v>
      </c>
      <c r="Z42" s="69">
        <v>-30</v>
      </c>
      <c r="AA42" s="69">
        <v>-16</v>
      </c>
      <c r="AB42" s="69">
        <v>88</v>
      </c>
      <c r="AC42" s="69">
        <v>4</v>
      </c>
      <c r="AD42" s="69">
        <v>-7</v>
      </c>
      <c r="AE42" s="69">
        <v>25</v>
      </c>
      <c r="AF42" s="69">
        <v>37</v>
      </c>
      <c r="AG42" s="69">
        <v>12</v>
      </c>
    </row>
    <row r="43" spans="1:33" x14ac:dyDescent="0.2">
      <c r="A43" s="13" t="s">
        <v>285</v>
      </c>
      <c r="B43" s="69">
        <v>-35</v>
      </c>
      <c r="C43" s="69">
        <v>6</v>
      </c>
      <c r="D43" s="69">
        <v>-22</v>
      </c>
      <c r="E43" s="69">
        <v>-15</v>
      </c>
      <c r="F43" s="69">
        <v>-45</v>
      </c>
      <c r="G43" s="69">
        <v>39</v>
      </c>
      <c r="H43" s="69">
        <v>-14</v>
      </c>
      <c r="I43" s="69">
        <v>-33</v>
      </c>
      <c r="J43" s="69">
        <v>-38</v>
      </c>
      <c r="K43" s="69">
        <v>-41</v>
      </c>
      <c r="L43" s="69">
        <v>-41</v>
      </c>
      <c r="M43" s="69">
        <v>-42</v>
      </c>
      <c r="N43" s="69">
        <v>-26</v>
      </c>
      <c r="O43" s="69">
        <v>-3</v>
      </c>
      <c r="P43" s="69">
        <v>7</v>
      </c>
      <c r="Q43" s="69">
        <v>-20</v>
      </c>
      <c r="R43" s="69">
        <v>-8</v>
      </c>
      <c r="S43" s="69">
        <v>56</v>
      </c>
      <c r="T43" s="69">
        <v>-25</v>
      </c>
      <c r="U43" s="69">
        <v>-51</v>
      </c>
      <c r="V43" s="69">
        <v>2</v>
      </c>
      <c r="W43" s="69">
        <v>-13</v>
      </c>
      <c r="X43" s="69">
        <v>87</v>
      </c>
      <c r="Y43" s="69">
        <v>99</v>
      </c>
      <c r="Z43" s="69">
        <v>-39</v>
      </c>
      <c r="AA43" s="69">
        <v>-26</v>
      </c>
      <c r="AB43" s="69">
        <v>75</v>
      </c>
      <c r="AC43" s="69">
        <v>0</v>
      </c>
      <c r="AD43" s="69">
        <v>1</v>
      </c>
      <c r="AE43" s="69">
        <v>43</v>
      </c>
      <c r="AF43" s="69">
        <v>50</v>
      </c>
      <c r="AG43" s="69">
        <v>46</v>
      </c>
    </row>
    <row r="44" spans="1:33" x14ac:dyDescent="0.2">
      <c r="A44" s="13" t="s">
        <v>295</v>
      </c>
      <c r="B44" s="69">
        <v>-38</v>
      </c>
      <c r="C44" s="69">
        <v>17</v>
      </c>
      <c r="D44" s="69">
        <v>-26</v>
      </c>
      <c r="E44" s="69">
        <v>-18</v>
      </c>
      <c r="F44" s="69">
        <v>-65</v>
      </c>
      <c r="G44" s="69">
        <v>25</v>
      </c>
      <c r="H44" s="69">
        <v>-18</v>
      </c>
      <c r="I44" s="69">
        <v>-36</v>
      </c>
      <c r="J44" s="69">
        <v>-28</v>
      </c>
      <c r="K44" s="69">
        <v>-50</v>
      </c>
      <c r="L44" s="69">
        <v>-27</v>
      </c>
      <c r="M44" s="69">
        <v>-53</v>
      </c>
      <c r="N44" s="69">
        <v>-33</v>
      </c>
      <c r="O44" s="69">
        <v>-6</v>
      </c>
      <c r="P44" s="69">
        <v>-8</v>
      </c>
      <c r="Q44" s="69">
        <v>-30</v>
      </c>
      <c r="R44" s="69">
        <v>-7</v>
      </c>
      <c r="S44" s="69">
        <v>53</v>
      </c>
      <c r="T44" s="69">
        <v>-22</v>
      </c>
      <c r="U44" s="69">
        <v>-56</v>
      </c>
      <c r="V44" s="69">
        <v>-8</v>
      </c>
      <c r="W44" s="69">
        <v>-29</v>
      </c>
      <c r="X44" s="69">
        <v>94</v>
      </c>
      <c r="Y44" s="69">
        <v>79</v>
      </c>
      <c r="Z44" s="69">
        <v>-45</v>
      </c>
      <c r="AA44" s="69">
        <v>-37</v>
      </c>
      <c r="AB44" s="69">
        <v>83</v>
      </c>
      <c r="AC44" s="69">
        <v>6</v>
      </c>
      <c r="AD44" s="69">
        <v>-17</v>
      </c>
      <c r="AE44" s="69">
        <v>35</v>
      </c>
      <c r="AF44" s="69">
        <v>4</v>
      </c>
      <c r="AG44" s="69">
        <v>-3</v>
      </c>
    </row>
    <row r="45" spans="1:33" x14ac:dyDescent="0.2">
      <c r="A45" s="13" t="s">
        <v>296</v>
      </c>
    </row>
    <row r="46" spans="1:33" x14ac:dyDescent="0.2">
      <c r="A46" s="68" t="s">
        <v>389</v>
      </c>
      <c r="B46" s="70">
        <f>AVERAGE(B34:B45)</f>
        <v>-34.81818181818182</v>
      </c>
      <c r="C46" s="70">
        <f t="shared" ref="C46:I46" si="8">AVERAGE(C34:C45)</f>
        <v>0.81818181818181823</v>
      </c>
      <c r="D46" s="70">
        <f>AVERAGE(D34:D45)</f>
        <v>-24.545454545454547</v>
      </c>
      <c r="E46" s="70">
        <f t="shared" si="8"/>
        <v>-17.545454545454547</v>
      </c>
      <c r="F46" s="70">
        <f t="shared" si="8"/>
        <v>-57.545454545454547</v>
      </c>
      <c r="G46" s="70">
        <f t="shared" si="8"/>
        <v>22.272727272727273</v>
      </c>
      <c r="H46" s="70">
        <f t="shared" si="8"/>
        <v>-19.09090909090909</v>
      </c>
      <c r="I46" s="70">
        <f t="shared" si="8"/>
        <v>-37.636363636363633</v>
      </c>
      <c r="J46" s="70">
        <f>AVERAGE(J34:J45)</f>
        <v>-34.545454545454547</v>
      </c>
      <c r="K46" s="70">
        <f t="shared" ref="K46:Q46" si="9">AVERAGE(K34:K45)</f>
        <v>-51.545454545454547</v>
      </c>
      <c r="L46" s="70">
        <f t="shared" si="9"/>
        <v>-34.909090909090907</v>
      </c>
      <c r="M46" s="70">
        <f t="shared" si="9"/>
        <v>-52.18181818181818</v>
      </c>
      <c r="N46" s="70">
        <f t="shared" si="9"/>
        <v>-28.09090909090909</v>
      </c>
      <c r="O46" s="70">
        <f t="shared" si="9"/>
        <v>6</v>
      </c>
      <c r="P46" s="70">
        <f t="shared" si="9"/>
        <v>-4.6363636363636367</v>
      </c>
      <c r="Q46" s="70">
        <f t="shared" si="9"/>
        <v>-26.363636363636363</v>
      </c>
      <c r="R46" s="70">
        <f>AVERAGE(R34:R45)</f>
        <v>-8.7272727272727266</v>
      </c>
      <c r="S46" s="70">
        <f t="shared" ref="S46:Y46" si="10">AVERAGE(S34:S45)</f>
        <v>44.363636363636367</v>
      </c>
      <c r="T46" s="70">
        <f t="shared" si="10"/>
        <v>-24.363636363636363</v>
      </c>
      <c r="U46" s="70">
        <f t="shared" si="10"/>
        <v>-47.363636363636367</v>
      </c>
      <c r="V46" s="70">
        <f t="shared" si="10"/>
        <v>-18.454545454545453</v>
      </c>
      <c r="W46" s="70">
        <f t="shared" si="10"/>
        <v>-30.181818181818183</v>
      </c>
      <c r="X46" s="70">
        <f t="shared" si="10"/>
        <v>29.181818181818183</v>
      </c>
      <c r="Y46" s="70">
        <f t="shared" si="10"/>
        <v>36.18181818181818</v>
      </c>
      <c r="Z46" s="70">
        <f>AVERAGE(Z34:Z45)</f>
        <v>-41.272727272727273</v>
      </c>
      <c r="AA46" s="70">
        <f t="shared" ref="AA46:AG46" si="11">AVERAGE(AA34:AA45)</f>
        <v>-27.363636363636363</v>
      </c>
      <c r="AB46" s="70">
        <f t="shared" si="11"/>
        <v>58.363636363636367</v>
      </c>
      <c r="AC46" s="70">
        <f t="shared" si="11"/>
        <v>7.6363636363636367</v>
      </c>
      <c r="AD46" s="70">
        <f t="shared" si="11"/>
        <v>-37.18181818181818</v>
      </c>
      <c r="AE46" s="70">
        <f t="shared" si="11"/>
        <v>11.272727272727273</v>
      </c>
      <c r="AF46" s="70">
        <f t="shared" si="11"/>
        <v>-5.8181818181818183</v>
      </c>
      <c r="AG46" s="70">
        <f t="shared" si="11"/>
        <v>-13.181818181818182</v>
      </c>
    </row>
    <row r="47" spans="1:33" s="76" customFormat="1" x14ac:dyDescent="0.2">
      <c r="A47" s="76" t="s">
        <v>392</v>
      </c>
      <c r="B47" s="77">
        <f>AVERAGE(B46:I46)</f>
        <v>-21.011363636363633</v>
      </c>
      <c r="C47" s="77">
        <f>STDEV(B46:I46)/SQRT(COUNT(B46:I46))</f>
        <v>8.6396001710555161</v>
      </c>
      <c r="D47" s="77"/>
      <c r="E47" s="77"/>
      <c r="F47" s="77"/>
      <c r="G47" s="77"/>
      <c r="H47" s="77"/>
      <c r="I47" s="77"/>
      <c r="J47" s="77">
        <f>AVERAGE(J46:Q46)</f>
        <v>-28.28409090909091</v>
      </c>
      <c r="K47" s="77">
        <f>STDEV(J46:Q46)/SQRT(COUNT(J46:Q46))</f>
        <v>7.2378310017027161</v>
      </c>
      <c r="L47" s="77"/>
      <c r="M47" s="77"/>
      <c r="N47" s="77"/>
      <c r="O47" s="77"/>
      <c r="P47" s="77"/>
      <c r="Q47" s="77"/>
      <c r="R47" s="77">
        <f>AVERAGE(R46:Y46)</f>
        <v>-2.4204545454545459</v>
      </c>
      <c r="S47" s="77">
        <f>STDEV(R46:Y46)/SQRT(COUNT(R46:Y46))</f>
        <v>12.135061673196336</v>
      </c>
      <c r="T47" s="77"/>
      <c r="U47" s="77"/>
      <c r="V47" s="77"/>
      <c r="W47" s="77"/>
      <c r="X47" s="77"/>
      <c r="Y47" s="77"/>
      <c r="Z47" s="77">
        <f>AVERAGE(Z46:AG46)</f>
        <v>-5.9431818181818175</v>
      </c>
      <c r="AA47" s="77">
        <f>STDEV(Z46:AG46)/SQRT(COUNT(Z46:AG46))</f>
        <v>11.457559095161862</v>
      </c>
      <c r="AB47" s="77"/>
      <c r="AC47" s="77"/>
      <c r="AD47" s="77"/>
      <c r="AE47" s="77"/>
      <c r="AF47" s="77"/>
      <c r="AG47" s="77"/>
    </row>
    <row r="48" spans="1:33" x14ac:dyDescent="0.2">
      <c r="A48" s="13" t="s">
        <v>297</v>
      </c>
      <c r="B48" s="69">
        <v>42</v>
      </c>
      <c r="C48" s="69">
        <v>59</v>
      </c>
      <c r="D48" s="69">
        <v>87</v>
      </c>
      <c r="E48" s="69">
        <v>116</v>
      </c>
      <c r="F48" s="69">
        <v>65</v>
      </c>
      <c r="G48" s="69">
        <v>92</v>
      </c>
      <c r="H48" s="69">
        <v>64</v>
      </c>
      <c r="I48" s="69">
        <v>78</v>
      </c>
      <c r="J48" s="69">
        <v>183</v>
      </c>
      <c r="K48" s="69">
        <v>-2</v>
      </c>
      <c r="L48" s="69">
        <v>88</v>
      </c>
      <c r="M48" s="69">
        <v>-35</v>
      </c>
      <c r="N48" s="69">
        <v>85</v>
      </c>
      <c r="O48" s="69">
        <v>77</v>
      </c>
      <c r="P48" s="69">
        <v>45</v>
      </c>
      <c r="Q48" s="69">
        <v>118</v>
      </c>
      <c r="R48" s="69">
        <v>47</v>
      </c>
      <c r="S48" s="69">
        <v>105</v>
      </c>
      <c r="T48" s="69">
        <v>28</v>
      </c>
      <c r="U48" s="69">
        <v>58</v>
      </c>
      <c r="V48" s="69">
        <v>28</v>
      </c>
      <c r="W48" s="69">
        <v>6</v>
      </c>
      <c r="X48" s="69">
        <v>13</v>
      </c>
      <c r="Y48" s="69">
        <v>7</v>
      </c>
      <c r="Z48" s="69">
        <v>90</v>
      </c>
      <c r="AA48" s="69">
        <v>6</v>
      </c>
      <c r="AB48" s="69">
        <v>84</v>
      </c>
      <c r="AC48" s="69">
        <v>69</v>
      </c>
      <c r="AD48" s="69">
        <v>12</v>
      </c>
      <c r="AE48" s="69">
        <v>-35</v>
      </c>
      <c r="AF48" s="69">
        <v>65</v>
      </c>
      <c r="AG48" s="69">
        <v>75</v>
      </c>
    </row>
    <row r="49" spans="1:33" x14ac:dyDescent="0.2">
      <c r="A49" s="13" t="s">
        <v>321</v>
      </c>
      <c r="B49" s="69">
        <v>38</v>
      </c>
      <c r="C49" s="69">
        <v>37</v>
      </c>
      <c r="D49" s="69">
        <v>68</v>
      </c>
      <c r="E49" s="69">
        <v>85</v>
      </c>
      <c r="F49" s="69">
        <v>136</v>
      </c>
      <c r="G49" s="69">
        <v>107</v>
      </c>
      <c r="H49" s="69">
        <v>75</v>
      </c>
      <c r="I49" s="69">
        <v>89</v>
      </c>
      <c r="J49" s="69">
        <v>94</v>
      </c>
      <c r="K49" s="69">
        <v>-43</v>
      </c>
      <c r="L49" s="69">
        <v>74</v>
      </c>
      <c r="M49" s="69">
        <v>-1</v>
      </c>
      <c r="N49" s="69">
        <v>100</v>
      </c>
      <c r="O49" s="69">
        <v>80</v>
      </c>
      <c r="P49" s="69">
        <v>95</v>
      </c>
      <c r="Q49" s="69">
        <v>104</v>
      </c>
      <c r="R49" s="69">
        <v>118</v>
      </c>
      <c r="S49" s="69">
        <v>165</v>
      </c>
      <c r="T49" s="69">
        <v>43</v>
      </c>
      <c r="U49" s="69">
        <v>35</v>
      </c>
      <c r="V49" s="69">
        <v>22</v>
      </c>
      <c r="W49" s="69">
        <v>-3</v>
      </c>
      <c r="X49" s="69">
        <v>14</v>
      </c>
      <c r="Y49" s="69">
        <v>-19</v>
      </c>
      <c r="Z49" s="69">
        <v>95</v>
      </c>
      <c r="AA49" s="69">
        <v>52</v>
      </c>
      <c r="AB49" s="69">
        <v>181</v>
      </c>
      <c r="AC49" s="69">
        <v>109</v>
      </c>
      <c r="AD49" s="69">
        <v>-5</v>
      </c>
      <c r="AE49" s="69">
        <v>-69</v>
      </c>
      <c r="AF49" s="69">
        <v>15</v>
      </c>
      <c r="AG49" s="69">
        <v>14</v>
      </c>
    </row>
    <row r="50" spans="1:33" x14ac:dyDescent="0.2">
      <c r="A50" s="13" t="s">
        <v>298</v>
      </c>
      <c r="B50" s="69">
        <v>43</v>
      </c>
      <c r="C50" s="69">
        <v>61</v>
      </c>
      <c r="D50" s="69">
        <v>80</v>
      </c>
      <c r="E50" s="69">
        <v>91</v>
      </c>
      <c r="F50" s="69">
        <v>85</v>
      </c>
      <c r="G50" s="69">
        <v>175</v>
      </c>
      <c r="H50" s="69">
        <v>93</v>
      </c>
      <c r="I50" s="69">
        <v>65</v>
      </c>
      <c r="J50" s="69">
        <v>58</v>
      </c>
      <c r="K50" s="69">
        <v>-36</v>
      </c>
      <c r="L50" s="69">
        <v>99</v>
      </c>
      <c r="M50" s="69">
        <v>-39</v>
      </c>
      <c r="N50" s="69">
        <v>110</v>
      </c>
      <c r="O50" s="69">
        <v>103</v>
      </c>
      <c r="P50" s="69">
        <v>69</v>
      </c>
      <c r="Q50" s="69">
        <v>105</v>
      </c>
      <c r="R50" s="69">
        <v>150</v>
      </c>
      <c r="S50" s="69">
        <v>172</v>
      </c>
      <c r="T50" s="69">
        <v>60</v>
      </c>
      <c r="U50" s="69">
        <v>72</v>
      </c>
      <c r="V50" s="69">
        <v>31</v>
      </c>
      <c r="W50" s="69">
        <v>14</v>
      </c>
      <c r="X50" s="69">
        <v>22</v>
      </c>
      <c r="Y50" s="69">
        <v>27</v>
      </c>
      <c r="Z50" s="69">
        <v>92</v>
      </c>
      <c r="AA50" s="69">
        <v>60</v>
      </c>
      <c r="AB50" s="69">
        <v>187</v>
      </c>
      <c r="AC50" s="69">
        <v>87</v>
      </c>
      <c r="AD50" s="69">
        <v>-6</v>
      </c>
      <c r="AE50" s="69">
        <v>-69</v>
      </c>
      <c r="AF50" s="69">
        <v>43</v>
      </c>
      <c r="AG50" s="69">
        <v>22</v>
      </c>
    </row>
    <row r="51" spans="1:33" x14ac:dyDescent="0.2">
      <c r="A51" s="13" t="s">
        <v>299</v>
      </c>
      <c r="B51" s="69">
        <v>46</v>
      </c>
      <c r="C51" s="69">
        <v>69</v>
      </c>
      <c r="D51" s="69">
        <v>107</v>
      </c>
      <c r="E51" s="69">
        <v>105</v>
      </c>
      <c r="F51" s="69">
        <v>106</v>
      </c>
      <c r="G51" s="69">
        <v>121</v>
      </c>
      <c r="H51" s="69">
        <v>101</v>
      </c>
      <c r="I51" s="69">
        <v>92</v>
      </c>
      <c r="J51" s="69">
        <v>36</v>
      </c>
      <c r="K51" s="69">
        <v>-42</v>
      </c>
      <c r="L51" s="69">
        <v>109</v>
      </c>
      <c r="M51" s="69">
        <v>-34</v>
      </c>
      <c r="N51" s="69">
        <v>102</v>
      </c>
      <c r="O51" s="69">
        <v>75</v>
      </c>
      <c r="P51" s="69">
        <v>126</v>
      </c>
      <c r="Q51" s="69">
        <v>138</v>
      </c>
      <c r="R51" s="69">
        <v>144</v>
      </c>
      <c r="S51" s="69">
        <v>149</v>
      </c>
      <c r="T51" s="69">
        <v>95</v>
      </c>
      <c r="U51" s="69">
        <v>56</v>
      </c>
      <c r="V51" s="69">
        <v>58</v>
      </c>
      <c r="W51" s="69">
        <v>28</v>
      </c>
      <c r="X51" s="69">
        <v>59</v>
      </c>
      <c r="Y51" s="69">
        <v>86</v>
      </c>
      <c r="Z51" s="69">
        <v>95</v>
      </c>
      <c r="AA51" s="69">
        <v>56</v>
      </c>
      <c r="AB51" s="69">
        <v>158</v>
      </c>
      <c r="AC51" s="69">
        <v>61</v>
      </c>
      <c r="AD51" s="69">
        <v>10</v>
      </c>
      <c r="AE51" s="69">
        <v>-21</v>
      </c>
      <c r="AF51" s="69">
        <v>70</v>
      </c>
      <c r="AG51" s="69">
        <v>45</v>
      </c>
    </row>
    <row r="52" spans="1:33" x14ac:dyDescent="0.2">
      <c r="A52" s="13" t="s">
        <v>300</v>
      </c>
      <c r="B52" s="69">
        <v>35</v>
      </c>
      <c r="C52" s="69">
        <v>88</v>
      </c>
      <c r="D52" s="69">
        <v>108</v>
      </c>
      <c r="E52" s="69">
        <v>90</v>
      </c>
      <c r="F52" s="69">
        <v>85</v>
      </c>
      <c r="G52" s="69">
        <v>209</v>
      </c>
      <c r="H52" s="69">
        <v>132</v>
      </c>
      <c r="I52" s="69">
        <v>107</v>
      </c>
      <c r="J52" s="69">
        <v>81</v>
      </c>
      <c r="K52" s="69">
        <v>-17</v>
      </c>
      <c r="L52" s="69">
        <v>117</v>
      </c>
      <c r="M52" s="69">
        <v>-43</v>
      </c>
      <c r="N52" s="69">
        <v>137</v>
      </c>
      <c r="O52" s="69">
        <v>91</v>
      </c>
      <c r="P52" s="69">
        <v>143</v>
      </c>
      <c r="Q52" s="69">
        <v>95</v>
      </c>
      <c r="R52" s="69">
        <v>231</v>
      </c>
      <c r="S52" s="69">
        <v>244</v>
      </c>
      <c r="T52" s="69">
        <v>158</v>
      </c>
      <c r="U52" s="69">
        <v>159</v>
      </c>
      <c r="V52" s="69">
        <v>61</v>
      </c>
      <c r="W52" s="69">
        <v>34</v>
      </c>
      <c r="X52" s="69">
        <v>50</v>
      </c>
      <c r="Y52" s="69">
        <v>54</v>
      </c>
      <c r="Z52" s="69">
        <v>168</v>
      </c>
      <c r="AA52" s="69">
        <v>118</v>
      </c>
      <c r="AB52" s="69">
        <v>273</v>
      </c>
      <c r="AC52" s="69">
        <v>161</v>
      </c>
      <c r="AD52" s="69">
        <v>8</v>
      </c>
      <c r="AE52" s="69">
        <v>-12</v>
      </c>
      <c r="AF52" s="69">
        <v>62</v>
      </c>
      <c r="AG52" s="69">
        <v>49</v>
      </c>
    </row>
    <row r="53" spans="1:33" x14ac:dyDescent="0.2">
      <c r="A53" s="13" t="s">
        <v>301</v>
      </c>
      <c r="B53" s="69">
        <v>65</v>
      </c>
      <c r="C53" s="69">
        <v>100</v>
      </c>
      <c r="D53" s="69">
        <v>108</v>
      </c>
      <c r="E53" s="69">
        <v>152</v>
      </c>
      <c r="F53" s="69">
        <v>96</v>
      </c>
      <c r="G53" s="69">
        <v>318</v>
      </c>
      <c r="H53" s="69">
        <v>110</v>
      </c>
      <c r="I53" s="69">
        <v>133</v>
      </c>
      <c r="J53" s="69">
        <v>67</v>
      </c>
      <c r="K53" s="69">
        <v>-10</v>
      </c>
      <c r="L53" s="69">
        <v>129</v>
      </c>
      <c r="M53" s="69">
        <v>30</v>
      </c>
      <c r="N53" s="69">
        <v>152</v>
      </c>
      <c r="O53" s="69">
        <v>81</v>
      </c>
      <c r="P53" s="69">
        <v>196</v>
      </c>
      <c r="Q53" s="69">
        <v>157</v>
      </c>
      <c r="R53" s="69">
        <v>324</v>
      </c>
      <c r="S53" s="69">
        <v>321</v>
      </c>
      <c r="T53" s="69">
        <v>233</v>
      </c>
      <c r="U53" s="69">
        <v>181</v>
      </c>
      <c r="V53" s="69">
        <v>93</v>
      </c>
      <c r="W53" s="69">
        <v>50</v>
      </c>
      <c r="X53" s="69">
        <v>73</v>
      </c>
      <c r="Y53" s="69">
        <v>86</v>
      </c>
      <c r="Z53" s="69">
        <v>181</v>
      </c>
      <c r="AA53" s="69">
        <v>181</v>
      </c>
      <c r="AB53" s="69">
        <v>370</v>
      </c>
      <c r="AC53" s="69">
        <v>234</v>
      </c>
      <c r="AD53" s="69">
        <v>35</v>
      </c>
      <c r="AE53" s="69">
        <v>13</v>
      </c>
      <c r="AF53" s="69">
        <v>115</v>
      </c>
      <c r="AG53" s="69">
        <v>52</v>
      </c>
    </row>
    <row r="54" spans="1:33" x14ac:dyDescent="0.2">
      <c r="A54" s="13" t="s">
        <v>302</v>
      </c>
      <c r="B54" s="69">
        <v>82</v>
      </c>
      <c r="C54" s="69">
        <v>96</v>
      </c>
      <c r="D54" s="69">
        <v>151</v>
      </c>
      <c r="E54" s="69">
        <v>108</v>
      </c>
      <c r="F54" s="69">
        <v>112</v>
      </c>
      <c r="G54" s="69">
        <v>166</v>
      </c>
      <c r="H54" s="69">
        <v>130</v>
      </c>
      <c r="I54" s="69">
        <v>106</v>
      </c>
      <c r="J54" s="69">
        <v>22</v>
      </c>
      <c r="K54" s="69">
        <v>-13</v>
      </c>
      <c r="L54" s="69">
        <v>118</v>
      </c>
      <c r="M54" s="69">
        <v>-12</v>
      </c>
      <c r="N54" s="69">
        <v>169</v>
      </c>
      <c r="O54" s="69">
        <v>210</v>
      </c>
      <c r="P54" s="69">
        <v>153</v>
      </c>
      <c r="Q54" s="69">
        <v>168</v>
      </c>
      <c r="R54" s="69">
        <v>369</v>
      </c>
      <c r="S54" s="69">
        <v>367</v>
      </c>
      <c r="T54" s="69">
        <v>237</v>
      </c>
      <c r="U54" s="69">
        <v>215</v>
      </c>
      <c r="V54" s="69">
        <v>49</v>
      </c>
      <c r="W54" s="69">
        <v>53</v>
      </c>
      <c r="X54" s="69">
        <v>69</v>
      </c>
      <c r="Y54" s="69">
        <v>98</v>
      </c>
      <c r="Z54" s="69">
        <v>210</v>
      </c>
      <c r="AA54" s="69">
        <v>213</v>
      </c>
      <c r="AB54" s="69">
        <v>485</v>
      </c>
      <c r="AC54" s="69">
        <v>198</v>
      </c>
      <c r="AD54" s="69">
        <v>34</v>
      </c>
      <c r="AE54" s="69">
        <v>18</v>
      </c>
      <c r="AF54" s="69">
        <v>88</v>
      </c>
      <c r="AG54" s="69">
        <v>58</v>
      </c>
    </row>
    <row r="55" spans="1:33" x14ac:dyDescent="0.2">
      <c r="A55" s="13" t="s">
        <v>303</v>
      </c>
      <c r="B55" s="69">
        <v>49</v>
      </c>
      <c r="C55" s="69">
        <v>103</v>
      </c>
      <c r="D55" s="69">
        <v>88</v>
      </c>
      <c r="E55" s="69">
        <v>108</v>
      </c>
      <c r="F55" s="69">
        <v>96</v>
      </c>
      <c r="G55" s="69">
        <v>181</v>
      </c>
      <c r="H55" s="69">
        <v>129</v>
      </c>
      <c r="I55" s="69">
        <v>105</v>
      </c>
      <c r="J55" s="69">
        <v>55</v>
      </c>
      <c r="K55" s="69">
        <v>-20</v>
      </c>
      <c r="L55" s="69">
        <v>87</v>
      </c>
      <c r="M55" s="69">
        <v>-2</v>
      </c>
      <c r="N55" s="69">
        <v>143</v>
      </c>
      <c r="O55" s="69">
        <v>153</v>
      </c>
      <c r="P55" s="69">
        <v>180</v>
      </c>
      <c r="Q55" s="69">
        <v>137</v>
      </c>
      <c r="R55" s="69">
        <v>311</v>
      </c>
      <c r="S55" s="69">
        <v>343</v>
      </c>
      <c r="T55" s="69">
        <v>209</v>
      </c>
      <c r="U55" s="69">
        <v>129</v>
      </c>
      <c r="V55" s="69">
        <v>82</v>
      </c>
      <c r="W55" s="69">
        <v>108</v>
      </c>
      <c r="X55" s="69">
        <v>197</v>
      </c>
      <c r="Y55" s="69">
        <v>169</v>
      </c>
      <c r="Z55" s="69">
        <v>182</v>
      </c>
      <c r="AA55" s="69">
        <v>169</v>
      </c>
      <c r="AB55" s="69">
        <v>400</v>
      </c>
      <c r="AC55" s="69">
        <v>189</v>
      </c>
      <c r="AD55" s="69">
        <v>138</v>
      </c>
      <c r="AE55" s="69">
        <v>83</v>
      </c>
      <c r="AF55" s="69">
        <v>216</v>
      </c>
      <c r="AG55" s="69">
        <v>105</v>
      </c>
    </row>
    <row r="56" spans="1:33" x14ac:dyDescent="0.2">
      <c r="A56" s="13" t="s">
        <v>304</v>
      </c>
      <c r="B56" s="69">
        <v>70</v>
      </c>
      <c r="C56" s="69">
        <v>97</v>
      </c>
      <c r="D56" s="69">
        <v>87</v>
      </c>
      <c r="E56" s="69">
        <v>113</v>
      </c>
      <c r="F56" s="69">
        <v>98</v>
      </c>
      <c r="G56" s="69">
        <v>213</v>
      </c>
      <c r="H56" s="69">
        <v>138</v>
      </c>
      <c r="I56" s="69">
        <v>118</v>
      </c>
      <c r="J56" s="69">
        <v>63</v>
      </c>
      <c r="K56" s="69">
        <v>-22</v>
      </c>
      <c r="L56" s="69">
        <v>139</v>
      </c>
      <c r="M56" s="69">
        <v>-67</v>
      </c>
      <c r="N56" s="69">
        <v>149</v>
      </c>
      <c r="O56" s="69">
        <v>141</v>
      </c>
      <c r="P56" s="69">
        <v>143</v>
      </c>
      <c r="Q56" s="69">
        <v>148</v>
      </c>
      <c r="R56" s="69">
        <v>289</v>
      </c>
      <c r="S56" s="69">
        <v>331</v>
      </c>
      <c r="T56" s="69">
        <v>167</v>
      </c>
      <c r="U56" s="69">
        <v>143</v>
      </c>
      <c r="V56" s="69">
        <v>210</v>
      </c>
      <c r="W56" s="69">
        <v>260</v>
      </c>
      <c r="X56" s="69">
        <v>313</v>
      </c>
      <c r="Y56" s="69">
        <v>587</v>
      </c>
      <c r="Z56" s="69">
        <v>211</v>
      </c>
      <c r="AA56" s="69">
        <v>160</v>
      </c>
      <c r="AB56" s="69">
        <v>433</v>
      </c>
      <c r="AC56" s="69">
        <v>175</v>
      </c>
      <c r="AD56" s="69">
        <v>257</v>
      </c>
      <c r="AE56" s="69">
        <v>221</v>
      </c>
      <c r="AF56" s="69">
        <v>399</v>
      </c>
      <c r="AG56" s="69">
        <v>213</v>
      </c>
    </row>
    <row r="57" spans="1:33" x14ac:dyDescent="0.2">
      <c r="A57" s="13" t="s">
        <v>305</v>
      </c>
      <c r="B57" s="69">
        <v>66</v>
      </c>
      <c r="C57" s="69">
        <v>80</v>
      </c>
      <c r="D57" s="69">
        <v>161</v>
      </c>
      <c r="E57" s="69">
        <v>125</v>
      </c>
      <c r="F57" s="69">
        <v>148</v>
      </c>
      <c r="G57" s="69">
        <v>182</v>
      </c>
      <c r="H57" s="69">
        <v>171</v>
      </c>
      <c r="I57" s="69">
        <v>117</v>
      </c>
      <c r="J57" s="69">
        <v>24</v>
      </c>
      <c r="K57" s="69">
        <v>10</v>
      </c>
      <c r="L57" s="69">
        <v>118</v>
      </c>
      <c r="M57" s="69">
        <v>86</v>
      </c>
      <c r="N57" s="69">
        <v>152</v>
      </c>
      <c r="O57" s="69">
        <v>105</v>
      </c>
      <c r="P57" s="69">
        <v>167</v>
      </c>
      <c r="Q57" s="69">
        <v>159</v>
      </c>
      <c r="R57" s="69">
        <v>260</v>
      </c>
      <c r="S57" s="69">
        <v>353</v>
      </c>
      <c r="T57" s="69">
        <v>179</v>
      </c>
      <c r="U57" s="69">
        <v>130</v>
      </c>
      <c r="V57" s="69">
        <v>165</v>
      </c>
      <c r="W57" s="69">
        <v>174</v>
      </c>
      <c r="X57" s="69">
        <v>223</v>
      </c>
      <c r="Y57" s="69">
        <v>398</v>
      </c>
      <c r="Z57" s="69">
        <v>192</v>
      </c>
      <c r="AA57" s="69">
        <v>161</v>
      </c>
      <c r="AB57" s="69">
        <v>378</v>
      </c>
      <c r="AC57" s="69">
        <v>161</v>
      </c>
      <c r="AD57" s="69">
        <v>275</v>
      </c>
      <c r="AE57" s="69">
        <v>191</v>
      </c>
      <c r="AF57" s="69">
        <v>302</v>
      </c>
      <c r="AG57" s="69">
        <v>271</v>
      </c>
    </row>
    <row r="58" spans="1:33" x14ac:dyDescent="0.2">
      <c r="A58" s="13" t="s">
        <v>306</v>
      </c>
      <c r="B58" s="69">
        <v>41</v>
      </c>
      <c r="C58" s="69">
        <v>144</v>
      </c>
      <c r="D58" s="69">
        <v>99</v>
      </c>
      <c r="E58" s="69">
        <v>89</v>
      </c>
      <c r="F58" s="69">
        <v>78</v>
      </c>
      <c r="G58" s="69">
        <v>166</v>
      </c>
      <c r="H58" s="69">
        <v>134</v>
      </c>
      <c r="I58" s="69">
        <v>109</v>
      </c>
      <c r="J58" s="69">
        <v>100</v>
      </c>
      <c r="K58" s="69">
        <v>7</v>
      </c>
      <c r="L58" s="69">
        <v>147</v>
      </c>
      <c r="M58" s="69">
        <v>-12</v>
      </c>
      <c r="N58" s="69">
        <v>144</v>
      </c>
      <c r="O58" s="69">
        <v>98</v>
      </c>
      <c r="P58" s="69">
        <v>152</v>
      </c>
      <c r="Q58" s="69">
        <v>128</v>
      </c>
      <c r="R58" s="69">
        <v>288</v>
      </c>
      <c r="S58" s="69">
        <v>345</v>
      </c>
      <c r="T58" s="69">
        <v>183</v>
      </c>
      <c r="U58" s="69">
        <v>116</v>
      </c>
      <c r="V58" s="69">
        <v>120</v>
      </c>
      <c r="W58" s="69">
        <v>127</v>
      </c>
      <c r="X58" s="69">
        <v>227</v>
      </c>
      <c r="Y58" s="69">
        <v>235</v>
      </c>
      <c r="Z58" s="69">
        <v>173</v>
      </c>
      <c r="AA58" s="69">
        <v>142</v>
      </c>
      <c r="AB58" s="69">
        <v>499</v>
      </c>
      <c r="AC58" s="69">
        <v>168</v>
      </c>
      <c r="AD58" s="69">
        <v>158</v>
      </c>
      <c r="AE58" s="69">
        <v>105</v>
      </c>
      <c r="AF58" s="69">
        <v>226</v>
      </c>
      <c r="AG58" s="69">
        <v>165</v>
      </c>
    </row>
    <row r="59" spans="1:33" x14ac:dyDescent="0.2">
      <c r="A59" s="13" t="s">
        <v>307</v>
      </c>
      <c r="B59" s="69">
        <v>50</v>
      </c>
      <c r="C59" s="69">
        <v>115</v>
      </c>
      <c r="D59" s="69">
        <v>98</v>
      </c>
      <c r="E59" s="69">
        <v>104</v>
      </c>
      <c r="F59" s="69">
        <v>92</v>
      </c>
      <c r="G59" s="69">
        <v>256</v>
      </c>
      <c r="H59" s="69">
        <v>92</v>
      </c>
      <c r="I59" s="69">
        <v>95</v>
      </c>
      <c r="J59" s="69">
        <v>23</v>
      </c>
      <c r="K59" s="69">
        <v>-56</v>
      </c>
      <c r="L59" s="69">
        <v>96</v>
      </c>
      <c r="M59" s="69">
        <v>2</v>
      </c>
      <c r="N59" s="69">
        <v>106</v>
      </c>
      <c r="O59" s="69">
        <v>93</v>
      </c>
      <c r="P59" s="69">
        <v>161</v>
      </c>
      <c r="Q59" s="69">
        <v>132</v>
      </c>
      <c r="R59" s="69">
        <v>174</v>
      </c>
      <c r="S59" s="69">
        <v>245</v>
      </c>
      <c r="T59" s="69">
        <v>112</v>
      </c>
      <c r="U59" s="69">
        <v>2</v>
      </c>
      <c r="V59" s="69">
        <v>112</v>
      </c>
      <c r="W59" s="69">
        <v>137</v>
      </c>
      <c r="X59" s="69">
        <v>277</v>
      </c>
      <c r="Y59" s="69">
        <v>270</v>
      </c>
      <c r="Z59" s="69">
        <v>123</v>
      </c>
      <c r="AA59" s="69">
        <v>111</v>
      </c>
      <c r="AB59" s="69">
        <v>323</v>
      </c>
      <c r="AC59" s="69">
        <v>110</v>
      </c>
      <c r="AD59" s="69">
        <v>172</v>
      </c>
      <c r="AE59" s="69">
        <v>334</v>
      </c>
      <c r="AF59" s="69">
        <v>317</v>
      </c>
      <c r="AG59" s="69">
        <v>180</v>
      </c>
    </row>
    <row r="60" spans="1:33" x14ac:dyDescent="0.2">
      <c r="A60" s="68" t="s">
        <v>389</v>
      </c>
      <c r="B60" s="70">
        <f>AVERAGE(B48:B59)</f>
        <v>52.25</v>
      </c>
      <c r="C60" s="70">
        <f t="shared" ref="C60:I60" si="12">AVERAGE(C48:C59)</f>
        <v>87.416666666666671</v>
      </c>
      <c r="D60" s="70">
        <f t="shared" si="12"/>
        <v>103.5</v>
      </c>
      <c r="E60" s="70">
        <f t="shared" si="12"/>
        <v>107.16666666666667</v>
      </c>
      <c r="F60" s="70">
        <f t="shared" si="12"/>
        <v>99.75</v>
      </c>
      <c r="G60" s="70">
        <f t="shared" si="12"/>
        <v>182.16666666666666</v>
      </c>
      <c r="H60" s="70">
        <f t="shared" si="12"/>
        <v>114.08333333333333</v>
      </c>
      <c r="I60" s="70">
        <f t="shared" si="12"/>
        <v>101.16666666666667</v>
      </c>
      <c r="J60" s="70">
        <f>AVERAGE(J48:J59)</f>
        <v>67.166666666666671</v>
      </c>
      <c r="K60" s="70">
        <f t="shared" ref="K60:Q60" si="13">AVERAGE(K48:K59)</f>
        <v>-20.333333333333332</v>
      </c>
      <c r="L60" s="70">
        <f t="shared" si="13"/>
        <v>110.08333333333333</v>
      </c>
      <c r="M60" s="70">
        <f t="shared" si="13"/>
        <v>-10.583333333333334</v>
      </c>
      <c r="N60" s="70">
        <f t="shared" si="13"/>
        <v>129.08333333333334</v>
      </c>
      <c r="O60" s="70">
        <f t="shared" si="13"/>
        <v>108.91666666666667</v>
      </c>
      <c r="P60" s="70">
        <f t="shared" si="13"/>
        <v>135.83333333333334</v>
      </c>
      <c r="Q60" s="70">
        <f t="shared" si="13"/>
        <v>132.41666666666666</v>
      </c>
      <c r="R60" s="70">
        <f>AVERAGE(R48:R59)</f>
        <v>225.41666666666666</v>
      </c>
      <c r="S60" s="70">
        <f t="shared" ref="S60:Y60" si="14">AVERAGE(S48:S59)</f>
        <v>261.66666666666669</v>
      </c>
      <c r="T60" s="70">
        <f t="shared" si="14"/>
        <v>142</v>
      </c>
      <c r="U60" s="70">
        <f t="shared" si="14"/>
        <v>108</v>
      </c>
      <c r="V60" s="70">
        <f t="shared" si="14"/>
        <v>85.916666666666671</v>
      </c>
      <c r="W60" s="70">
        <f t="shared" si="14"/>
        <v>82.333333333333329</v>
      </c>
      <c r="X60" s="70">
        <f t="shared" si="14"/>
        <v>128.08333333333334</v>
      </c>
      <c r="Y60" s="70">
        <f t="shared" si="14"/>
        <v>166.5</v>
      </c>
      <c r="Z60" s="70">
        <f>AVERAGE(Z48:Z59)</f>
        <v>151</v>
      </c>
      <c r="AA60" s="70">
        <f t="shared" ref="AA60:AG60" si="15">AVERAGE(AA48:AA59)</f>
        <v>119.08333333333333</v>
      </c>
      <c r="AB60" s="70">
        <f t="shared" si="15"/>
        <v>314.25</v>
      </c>
      <c r="AC60" s="70">
        <f t="shared" si="15"/>
        <v>143.5</v>
      </c>
      <c r="AD60" s="70">
        <f t="shared" si="15"/>
        <v>90.666666666666671</v>
      </c>
      <c r="AE60" s="70">
        <f t="shared" si="15"/>
        <v>63.25</v>
      </c>
      <c r="AF60" s="70">
        <f t="shared" si="15"/>
        <v>159.83333333333334</v>
      </c>
      <c r="AG60" s="70">
        <f t="shared" si="15"/>
        <v>104.08333333333333</v>
      </c>
    </row>
    <row r="61" spans="1:33" s="76" customFormat="1" x14ac:dyDescent="0.2">
      <c r="A61" s="76" t="s">
        <v>392</v>
      </c>
      <c r="B61" s="77">
        <f>AVERAGE(B60:I60)</f>
        <v>105.9375</v>
      </c>
      <c r="C61" s="77">
        <f>STDEV(B60:I60)/SQRT(COUNT(B60:I60))</f>
        <v>12.797256708602541</v>
      </c>
      <c r="D61" s="77"/>
      <c r="E61" s="77"/>
      <c r="F61" s="77"/>
      <c r="G61" s="77"/>
      <c r="H61" s="77"/>
      <c r="I61" s="77"/>
      <c r="J61" s="77">
        <f>AVERAGE(J60:Q60)</f>
        <v>81.572916666666671</v>
      </c>
      <c r="K61" s="77">
        <f>STDEV(J60:Q60)/SQRT(COUNT(J60:Q60))</f>
        <v>22.532612154188236</v>
      </c>
      <c r="L61" s="77"/>
      <c r="M61" s="77"/>
      <c r="N61" s="77"/>
      <c r="O61" s="77"/>
      <c r="P61" s="77"/>
      <c r="Q61" s="77"/>
      <c r="R61" s="77">
        <f>AVERAGE(R60:Y60)</f>
        <v>149.98958333333334</v>
      </c>
      <c r="S61" s="77">
        <f>STDEV(R60:Y60)/SQRT(COUNT(R60:Y60))</f>
        <v>22.921901120266213</v>
      </c>
      <c r="T61" s="77"/>
      <c r="U61" s="77"/>
      <c r="V61" s="77"/>
      <c r="W61" s="77"/>
      <c r="X61" s="77"/>
      <c r="Y61" s="77"/>
      <c r="Z61" s="77">
        <f>AVERAGE(Z60:AG60)</f>
        <v>143.20833333333331</v>
      </c>
      <c r="AA61" s="77">
        <f>STDEV(Z60:AG60)/SQRT(COUNT(Z60:AG60))</f>
        <v>27.011631276291883</v>
      </c>
      <c r="AB61" s="77"/>
      <c r="AC61" s="77"/>
      <c r="AD61" s="77"/>
      <c r="AE61" s="77"/>
      <c r="AF61" s="77"/>
      <c r="AG61" s="77"/>
    </row>
    <row r="62" spans="1:33" x14ac:dyDescent="0.2">
      <c r="A62" s="12" t="s">
        <v>393</v>
      </c>
      <c r="B62" s="255" t="s">
        <v>282</v>
      </c>
      <c r="C62" s="255"/>
      <c r="D62" s="255"/>
      <c r="E62" s="255"/>
      <c r="F62" s="255"/>
      <c r="G62" s="255"/>
      <c r="H62" s="255"/>
      <c r="I62" s="255"/>
      <c r="J62" s="255" t="s">
        <v>387</v>
      </c>
      <c r="K62" s="255"/>
      <c r="L62" s="255"/>
      <c r="M62" s="255"/>
      <c r="N62" s="255"/>
      <c r="O62" s="255"/>
      <c r="P62" s="255"/>
      <c r="Q62" s="255"/>
      <c r="R62" s="255" t="s">
        <v>283</v>
      </c>
      <c r="S62" s="255"/>
      <c r="T62" s="255"/>
      <c r="U62" s="255"/>
      <c r="V62" s="255"/>
      <c r="W62" s="255"/>
      <c r="X62" s="255"/>
      <c r="Y62" s="255"/>
      <c r="Z62" s="255" t="s">
        <v>388</v>
      </c>
      <c r="AA62" s="255"/>
      <c r="AB62" s="255"/>
      <c r="AC62" s="255"/>
      <c r="AD62" s="255"/>
      <c r="AE62" s="255"/>
      <c r="AF62" s="255"/>
      <c r="AG62" s="255"/>
    </row>
    <row r="63" spans="1:33" x14ac:dyDescent="0.2">
      <c r="A63" s="13" t="s">
        <v>286</v>
      </c>
      <c r="B63" s="69">
        <v>50</v>
      </c>
      <c r="C63" s="69">
        <v>67</v>
      </c>
      <c r="D63" s="69">
        <v>58</v>
      </c>
      <c r="E63" s="69">
        <v>61</v>
      </c>
      <c r="F63" s="69">
        <v>25</v>
      </c>
      <c r="G63" s="69">
        <v>53</v>
      </c>
      <c r="H63" s="69">
        <v>31</v>
      </c>
      <c r="I63" s="69">
        <v>17</v>
      </c>
      <c r="J63" s="69">
        <v>67</v>
      </c>
      <c r="K63" s="69">
        <v>74</v>
      </c>
      <c r="L63" s="69">
        <v>62</v>
      </c>
      <c r="M63" s="69">
        <v>77</v>
      </c>
      <c r="N63" s="69">
        <v>20</v>
      </c>
      <c r="O63" s="69">
        <v>55</v>
      </c>
      <c r="P63" s="69">
        <v>47</v>
      </c>
      <c r="Q63" s="69">
        <v>31</v>
      </c>
      <c r="R63" s="69">
        <v>9</v>
      </c>
      <c r="S63" s="69">
        <v>33</v>
      </c>
      <c r="T63" s="69">
        <v>21</v>
      </c>
      <c r="U63" s="69">
        <v>20</v>
      </c>
      <c r="V63" s="69">
        <v>12</v>
      </c>
      <c r="W63" s="69">
        <v>27</v>
      </c>
      <c r="X63" s="69">
        <v>15</v>
      </c>
      <c r="Y63" s="69">
        <v>48</v>
      </c>
      <c r="Z63" s="69">
        <v>22</v>
      </c>
      <c r="AA63" s="69">
        <v>4</v>
      </c>
      <c r="AB63" s="69">
        <v>38</v>
      </c>
      <c r="AC63" s="69">
        <v>33</v>
      </c>
      <c r="AD63" s="69">
        <v>62</v>
      </c>
      <c r="AE63" s="69">
        <v>89</v>
      </c>
      <c r="AF63" s="69">
        <v>78</v>
      </c>
      <c r="AG63" s="69">
        <v>69</v>
      </c>
    </row>
    <row r="64" spans="1:33" x14ac:dyDescent="0.2">
      <c r="A64" s="13" t="s">
        <v>287</v>
      </c>
      <c r="B64" s="69">
        <v>37</v>
      </c>
      <c r="C64" s="69">
        <v>43</v>
      </c>
      <c r="D64" s="69">
        <v>21</v>
      </c>
      <c r="E64" s="69">
        <v>43</v>
      </c>
      <c r="F64" s="69">
        <v>69</v>
      </c>
      <c r="G64" s="69">
        <v>59</v>
      </c>
      <c r="H64" s="69">
        <v>56</v>
      </c>
      <c r="I64" s="69">
        <v>43</v>
      </c>
      <c r="J64" s="69">
        <v>25</v>
      </c>
      <c r="K64" s="69">
        <v>17</v>
      </c>
      <c r="L64" s="69">
        <v>49</v>
      </c>
      <c r="M64" s="69">
        <v>48</v>
      </c>
      <c r="N64" s="69">
        <v>38</v>
      </c>
      <c r="O64" s="69">
        <v>61</v>
      </c>
      <c r="P64" s="69">
        <v>74</v>
      </c>
      <c r="Q64" s="69">
        <v>50</v>
      </c>
      <c r="R64" s="69">
        <v>16</v>
      </c>
      <c r="S64" s="69">
        <v>103</v>
      </c>
      <c r="T64" s="69">
        <v>22</v>
      </c>
      <c r="U64" s="69">
        <v>61</v>
      </c>
      <c r="V64" s="69">
        <v>6</v>
      </c>
      <c r="W64" s="69">
        <v>20</v>
      </c>
      <c r="X64" s="69">
        <v>18</v>
      </c>
      <c r="Y64" s="69">
        <v>15</v>
      </c>
      <c r="Z64" s="69">
        <v>62</v>
      </c>
      <c r="AA64" s="69">
        <v>42</v>
      </c>
      <c r="AB64" s="69">
        <v>68</v>
      </c>
      <c r="AC64" s="69">
        <v>47</v>
      </c>
      <c r="AD64" s="69">
        <v>26</v>
      </c>
      <c r="AE64" s="69">
        <v>31</v>
      </c>
      <c r="AF64" s="69">
        <v>31</v>
      </c>
      <c r="AG64" s="69">
        <v>22</v>
      </c>
    </row>
    <row r="65" spans="1:33" x14ac:dyDescent="0.2">
      <c r="A65" s="13" t="s">
        <v>288</v>
      </c>
      <c r="B65" s="69">
        <v>61</v>
      </c>
      <c r="C65" s="69">
        <v>55</v>
      </c>
      <c r="D65" s="69">
        <v>48</v>
      </c>
      <c r="E65" s="69">
        <v>49</v>
      </c>
      <c r="F65" s="69">
        <v>78</v>
      </c>
      <c r="G65" s="69">
        <v>47</v>
      </c>
      <c r="H65" s="69">
        <v>45</v>
      </c>
      <c r="I65" s="69">
        <v>40</v>
      </c>
      <c r="J65" s="69">
        <v>40</v>
      </c>
      <c r="K65" s="69">
        <v>25</v>
      </c>
      <c r="L65" s="69">
        <v>79</v>
      </c>
      <c r="M65" s="69">
        <v>61</v>
      </c>
      <c r="N65" s="69">
        <v>38</v>
      </c>
      <c r="O65" s="69">
        <v>65</v>
      </c>
      <c r="P65" s="69">
        <v>59</v>
      </c>
      <c r="Q65" s="69">
        <v>37</v>
      </c>
      <c r="R65" s="69">
        <v>33</v>
      </c>
      <c r="S65" s="69">
        <v>154</v>
      </c>
      <c r="T65" s="69">
        <v>38</v>
      </c>
      <c r="U65" s="69">
        <v>69</v>
      </c>
      <c r="V65" s="69">
        <v>-1</v>
      </c>
      <c r="W65" s="69">
        <v>28</v>
      </c>
      <c r="X65" s="69">
        <v>23</v>
      </c>
      <c r="Y65" s="69">
        <v>29</v>
      </c>
      <c r="Z65" s="69">
        <v>69</v>
      </c>
      <c r="AA65" s="69">
        <v>69</v>
      </c>
      <c r="AB65" s="69">
        <v>134</v>
      </c>
      <c r="AC65" s="69">
        <v>62</v>
      </c>
      <c r="AD65" s="69">
        <v>33</v>
      </c>
      <c r="AE65" s="69">
        <v>59</v>
      </c>
      <c r="AF65" s="69">
        <v>54</v>
      </c>
      <c r="AG65" s="69">
        <v>26</v>
      </c>
    </row>
    <row r="66" spans="1:33" x14ac:dyDescent="0.2">
      <c r="A66" s="13" t="s">
        <v>289</v>
      </c>
      <c r="B66" s="69">
        <v>39</v>
      </c>
      <c r="C66" s="69">
        <v>45</v>
      </c>
      <c r="D66" s="69">
        <v>31</v>
      </c>
      <c r="E66" s="69">
        <v>50</v>
      </c>
      <c r="F66" s="69">
        <v>75</v>
      </c>
      <c r="G66" s="69">
        <v>62</v>
      </c>
      <c r="H66" s="69">
        <v>50</v>
      </c>
      <c r="I66" s="69">
        <v>51</v>
      </c>
      <c r="J66" s="69">
        <v>26</v>
      </c>
      <c r="K66" s="69">
        <v>12</v>
      </c>
      <c r="L66" s="69">
        <v>111</v>
      </c>
      <c r="M66" s="69">
        <v>45</v>
      </c>
      <c r="N66" s="69">
        <v>49</v>
      </c>
      <c r="O66" s="69">
        <v>56</v>
      </c>
      <c r="P66" s="69">
        <v>55</v>
      </c>
      <c r="Q66" s="69">
        <v>20</v>
      </c>
      <c r="R66" s="69">
        <v>27</v>
      </c>
      <c r="S66" s="69">
        <v>127</v>
      </c>
      <c r="T66" s="69">
        <v>52</v>
      </c>
      <c r="U66" s="69">
        <v>31</v>
      </c>
      <c r="V66" s="69">
        <v>15</v>
      </c>
      <c r="W66" s="69">
        <v>33</v>
      </c>
      <c r="X66" s="69">
        <v>17</v>
      </c>
      <c r="Y66" s="69">
        <v>27</v>
      </c>
      <c r="Z66" s="69">
        <v>64</v>
      </c>
      <c r="AA66" s="69">
        <v>44</v>
      </c>
      <c r="AB66" s="69">
        <v>136</v>
      </c>
      <c r="AC66" s="69">
        <v>27</v>
      </c>
      <c r="AD66" s="69">
        <v>33</v>
      </c>
      <c r="AE66" s="69">
        <v>46</v>
      </c>
      <c r="AF66" s="69">
        <v>56</v>
      </c>
      <c r="AG66" s="69">
        <v>36</v>
      </c>
    </row>
    <row r="67" spans="1:33" x14ac:dyDescent="0.2">
      <c r="A67" s="13" t="s">
        <v>290</v>
      </c>
      <c r="B67" s="69">
        <v>57</v>
      </c>
      <c r="C67" s="69">
        <v>46</v>
      </c>
      <c r="D67" s="69">
        <v>33</v>
      </c>
      <c r="E67" s="69">
        <v>62</v>
      </c>
      <c r="F67" s="69">
        <v>53</v>
      </c>
      <c r="G67" s="69">
        <v>66</v>
      </c>
      <c r="H67" s="69">
        <v>54</v>
      </c>
      <c r="I67" s="69">
        <v>70</v>
      </c>
      <c r="J67" s="69">
        <v>33</v>
      </c>
      <c r="K67" s="69">
        <v>19</v>
      </c>
      <c r="L67" s="69">
        <v>62</v>
      </c>
      <c r="M67" s="69">
        <v>51</v>
      </c>
      <c r="N67" s="69">
        <v>68</v>
      </c>
      <c r="O67" s="69">
        <v>81</v>
      </c>
      <c r="P67" s="69">
        <v>64</v>
      </c>
      <c r="Q67" s="69">
        <v>47</v>
      </c>
      <c r="R67" s="69">
        <v>30</v>
      </c>
      <c r="S67" s="69">
        <v>151</v>
      </c>
      <c r="T67" s="69">
        <v>66</v>
      </c>
      <c r="U67" s="69">
        <v>76</v>
      </c>
      <c r="V67" s="69">
        <v>20</v>
      </c>
      <c r="W67" s="69">
        <v>26</v>
      </c>
      <c r="X67" s="69">
        <v>25</v>
      </c>
      <c r="Y67" s="69">
        <v>30</v>
      </c>
      <c r="Z67" s="69">
        <v>55</v>
      </c>
      <c r="AA67" s="69">
        <v>55</v>
      </c>
      <c r="AB67" s="69">
        <v>129</v>
      </c>
      <c r="AC67" s="69">
        <v>67</v>
      </c>
      <c r="AD67" s="69">
        <v>39</v>
      </c>
      <c r="AE67" s="69">
        <v>62</v>
      </c>
      <c r="AF67" s="69">
        <v>67</v>
      </c>
      <c r="AG67" s="69">
        <v>28</v>
      </c>
    </row>
    <row r="68" spans="1:33" x14ac:dyDescent="0.2">
      <c r="A68" s="13" t="s">
        <v>291</v>
      </c>
      <c r="B68" s="69">
        <v>52</v>
      </c>
      <c r="C68" s="69">
        <v>43</v>
      </c>
      <c r="D68" s="69">
        <v>28</v>
      </c>
      <c r="E68" s="69">
        <v>62</v>
      </c>
      <c r="F68" s="69">
        <v>75</v>
      </c>
      <c r="G68" s="69">
        <v>66</v>
      </c>
      <c r="H68" s="69">
        <v>71</v>
      </c>
      <c r="I68" s="69">
        <v>56</v>
      </c>
      <c r="J68" s="69">
        <v>37</v>
      </c>
      <c r="K68" s="69">
        <v>19</v>
      </c>
      <c r="L68" s="69">
        <v>88</v>
      </c>
      <c r="M68" s="69">
        <v>39</v>
      </c>
      <c r="N68" s="69">
        <v>65</v>
      </c>
      <c r="O68" s="69">
        <v>84</v>
      </c>
      <c r="P68" s="69">
        <v>64</v>
      </c>
      <c r="Q68" s="69">
        <v>54</v>
      </c>
      <c r="R68" s="69">
        <v>73</v>
      </c>
      <c r="S68" s="69">
        <v>115</v>
      </c>
      <c r="T68" s="69">
        <v>65</v>
      </c>
      <c r="U68" s="69">
        <v>73</v>
      </c>
      <c r="V68" s="69">
        <v>21</v>
      </c>
      <c r="W68" s="69">
        <v>40</v>
      </c>
      <c r="X68" s="69">
        <v>23</v>
      </c>
      <c r="Y68" s="69">
        <v>33</v>
      </c>
      <c r="Z68" s="69">
        <v>111</v>
      </c>
      <c r="AA68" s="69">
        <v>61</v>
      </c>
      <c r="AB68" s="69">
        <v>224</v>
      </c>
      <c r="AC68" s="69">
        <v>105</v>
      </c>
      <c r="AD68" s="69">
        <v>68</v>
      </c>
      <c r="AE68" s="69">
        <v>124</v>
      </c>
      <c r="AF68" s="69">
        <v>93</v>
      </c>
      <c r="AG68" s="69">
        <v>31</v>
      </c>
    </row>
    <row r="69" spans="1:33" x14ac:dyDescent="0.2">
      <c r="A69" s="13" t="s">
        <v>292</v>
      </c>
      <c r="B69" s="69">
        <v>48</v>
      </c>
      <c r="C69" s="69">
        <v>70</v>
      </c>
      <c r="D69" s="69">
        <v>41</v>
      </c>
      <c r="E69" s="69">
        <v>78</v>
      </c>
      <c r="F69" s="69">
        <v>67</v>
      </c>
      <c r="G69" s="69">
        <v>109</v>
      </c>
      <c r="H69" s="69">
        <v>74</v>
      </c>
      <c r="I69" s="69">
        <v>43</v>
      </c>
      <c r="J69" s="69">
        <v>50</v>
      </c>
      <c r="K69" s="69">
        <v>16</v>
      </c>
      <c r="L69" s="69">
        <v>87</v>
      </c>
      <c r="M69" s="69">
        <v>75</v>
      </c>
      <c r="N69" s="69">
        <v>87</v>
      </c>
      <c r="O69" s="69">
        <v>75</v>
      </c>
      <c r="P69" s="69">
        <v>81</v>
      </c>
      <c r="Q69" s="69">
        <v>43</v>
      </c>
      <c r="R69" s="69">
        <v>47</v>
      </c>
      <c r="S69" s="69">
        <v>145</v>
      </c>
      <c r="T69" s="69">
        <v>82</v>
      </c>
      <c r="U69" s="69">
        <v>44</v>
      </c>
      <c r="V69" s="69">
        <v>30</v>
      </c>
      <c r="W69" s="69">
        <v>69</v>
      </c>
      <c r="X69" s="69">
        <v>22</v>
      </c>
      <c r="Y69" s="69">
        <v>54</v>
      </c>
      <c r="Z69" s="69">
        <v>73</v>
      </c>
      <c r="AA69" s="69">
        <v>67</v>
      </c>
      <c r="AB69" s="69">
        <v>140</v>
      </c>
      <c r="AC69" s="69">
        <v>38</v>
      </c>
      <c r="AD69" s="69">
        <v>40</v>
      </c>
      <c r="AE69" s="69">
        <v>82</v>
      </c>
      <c r="AF69" s="69">
        <v>77</v>
      </c>
      <c r="AG69" s="69">
        <v>43</v>
      </c>
    </row>
    <row r="70" spans="1:33" x14ac:dyDescent="0.2">
      <c r="A70" s="13" t="s">
        <v>293</v>
      </c>
      <c r="B70" s="69">
        <v>49</v>
      </c>
      <c r="C70" s="69">
        <v>72</v>
      </c>
      <c r="D70" s="69">
        <v>24</v>
      </c>
      <c r="E70" s="69">
        <v>74</v>
      </c>
      <c r="F70" s="69">
        <v>65</v>
      </c>
      <c r="G70" s="69">
        <v>96</v>
      </c>
      <c r="H70" s="69">
        <v>54</v>
      </c>
      <c r="I70" s="69">
        <v>77</v>
      </c>
      <c r="J70" s="69">
        <v>32</v>
      </c>
      <c r="K70" s="69">
        <v>25</v>
      </c>
      <c r="L70" s="69">
        <v>44</v>
      </c>
      <c r="M70" s="69">
        <v>54</v>
      </c>
      <c r="N70" s="69">
        <v>66</v>
      </c>
      <c r="O70" s="69">
        <v>74</v>
      </c>
      <c r="P70" s="69">
        <v>70</v>
      </c>
      <c r="Q70" s="69">
        <v>-4</v>
      </c>
      <c r="R70" s="69">
        <v>34</v>
      </c>
      <c r="S70" s="69">
        <v>78</v>
      </c>
      <c r="T70" s="69">
        <v>65</v>
      </c>
      <c r="U70" s="69">
        <v>25</v>
      </c>
      <c r="V70" s="69">
        <v>29</v>
      </c>
      <c r="W70" s="69">
        <v>45</v>
      </c>
      <c r="X70" s="69">
        <v>21</v>
      </c>
      <c r="Y70" s="69">
        <v>54</v>
      </c>
      <c r="Z70" s="69">
        <v>58</v>
      </c>
      <c r="AA70" s="69">
        <v>57</v>
      </c>
      <c r="AB70" s="69">
        <v>111</v>
      </c>
      <c r="AC70" s="69">
        <v>35</v>
      </c>
      <c r="AD70" s="69">
        <v>44</v>
      </c>
      <c r="AE70" s="69">
        <v>100</v>
      </c>
      <c r="AF70" s="69">
        <v>43</v>
      </c>
      <c r="AG70" s="69">
        <v>58</v>
      </c>
    </row>
    <row r="71" spans="1:33" x14ac:dyDescent="0.2">
      <c r="A71" s="13" t="s">
        <v>294</v>
      </c>
      <c r="B71" s="69">
        <v>64</v>
      </c>
      <c r="C71" s="69">
        <v>61</v>
      </c>
      <c r="D71" s="69">
        <v>46</v>
      </c>
      <c r="E71" s="69">
        <v>76</v>
      </c>
      <c r="F71" s="69">
        <v>75</v>
      </c>
      <c r="G71" s="69">
        <v>81</v>
      </c>
      <c r="H71" s="69">
        <v>103</v>
      </c>
      <c r="I71" s="69">
        <v>51</v>
      </c>
      <c r="J71" s="69">
        <v>41</v>
      </c>
      <c r="K71" s="69">
        <v>37</v>
      </c>
      <c r="L71" s="69">
        <v>78</v>
      </c>
      <c r="M71" s="69">
        <v>56</v>
      </c>
      <c r="N71" s="69">
        <v>87</v>
      </c>
      <c r="O71" s="69">
        <v>97</v>
      </c>
      <c r="P71" s="69">
        <v>76</v>
      </c>
      <c r="Q71" s="69">
        <v>30</v>
      </c>
      <c r="R71" s="69">
        <v>18</v>
      </c>
      <c r="S71" s="69">
        <v>95</v>
      </c>
      <c r="T71" s="69">
        <v>56</v>
      </c>
      <c r="U71" s="69">
        <v>28</v>
      </c>
      <c r="V71" s="69">
        <v>13</v>
      </c>
      <c r="W71" s="69">
        <v>46</v>
      </c>
      <c r="X71" s="69">
        <v>31</v>
      </c>
      <c r="Y71" s="69">
        <v>40</v>
      </c>
      <c r="Z71" s="69">
        <v>44</v>
      </c>
      <c r="AA71" s="69">
        <v>37</v>
      </c>
      <c r="AB71" s="69">
        <v>85</v>
      </c>
      <c r="AC71" s="69">
        <v>34</v>
      </c>
      <c r="AD71" s="69">
        <v>44</v>
      </c>
      <c r="AE71" s="69">
        <v>68</v>
      </c>
      <c r="AF71" s="69">
        <v>32</v>
      </c>
      <c r="AG71" s="69">
        <v>48</v>
      </c>
    </row>
    <row r="72" spans="1:33" x14ac:dyDescent="0.2">
      <c r="A72" s="13" t="s">
        <v>285</v>
      </c>
      <c r="B72" s="69">
        <v>64</v>
      </c>
      <c r="C72" s="69">
        <v>63</v>
      </c>
      <c r="D72" s="69">
        <v>38</v>
      </c>
      <c r="E72" s="69">
        <v>64</v>
      </c>
      <c r="F72" s="69">
        <v>71</v>
      </c>
      <c r="G72" s="69">
        <v>71</v>
      </c>
      <c r="H72" s="69">
        <v>104</v>
      </c>
      <c r="I72" s="69">
        <v>84</v>
      </c>
      <c r="J72" s="69">
        <v>39</v>
      </c>
      <c r="K72" s="69">
        <v>33</v>
      </c>
      <c r="L72" s="69">
        <v>64</v>
      </c>
      <c r="M72" s="69">
        <v>66</v>
      </c>
      <c r="N72" s="69">
        <v>80</v>
      </c>
      <c r="O72" s="69">
        <v>75</v>
      </c>
      <c r="P72" s="69">
        <v>70</v>
      </c>
      <c r="Q72" s="69">
        <v>42</v>
      </c>
      <c r="R72" s="69">
        <v>31</v>
      </c>
      <c r="S72" s="69">
        <v>96</v>
      </c>
      <c r="T72" s="69">
        <v>29</v>
      </c>
      <c r="U72" s="69">
        <v>48</v>
      </c>
      <c r="V72" s="69">
        <v>15</v>
      </c>
      <c r="W72" s="69">
        <v>54</v>
      </c>
      <c r="X72" s="69">
        <v>33</v>
      </c>
      <c r="Y72" s="69">
        <v>71</v>
      </c>
      <c r="Z72" s="69">
        <v>54</v>
      </c>
      <c r="AA72" s="69">
        <v>69</v>
      </c>
      <c r="AB72" s="69">
        <v>108</v>
      </c>
      <c r="AC72" s="69">
        <v>33</v>
      </c>
      <c r="AD72" s="69">
        <v>41</v>
      </c>
      <c r="AE72" s="69">
        <v>61</v>
      </c>
      <c r="AF72" s="69">
        <v>25</v>
      </c>
      <c r="AG72" s="69">
        <v>67</v>
      </c>
    </row>
    <row r="73" spans="1:33" x14ac:dyDescent="0.2">
      <c r="A73" s="13" t="s">
        <v>295</v>
      </c>
      <c r="B73" s="69">
        <v>73</v>
      </c>
      <c r="C73" s="69">
        <v>97</v>
      </c>
      <c r="D73" s="69">
        <v>63</v>
      </c>
      <c r="E73" s="69">
        <v>77</v>
      </c>
      <c r="F73" s="69">
        <v>80</v>
      </c>
      <c r="G73" s="69">
        <v>111</v>
      </c>
      <c r="H73" s="69">
        <v>92</v>
      </c>
      <c r="I73" s="69">
        <v>80</v>
      </c>
      <c r="J73" s="69">
        <v>52</v>
      </c>
      <c r="K73" s="69">
        <v>65</v>
      </c>
      <c r="L73" s="69">
        <v>69</v>
      </c>
      <c r="M73" s="69">
        <v>72</v>
      </c>
      <c r="N73" s="69">
        <v>128</v>
      </c>
      <c r="O73" s="69">
        <v>103</v>
      </c>
      <c r="P73" s="69">
        <v>116</v>
      </c>
      <c r="Q73" s="69">
        <v>65</v>
      </c>
      <c r="R73" s="69">
        <v>40</v>
      </c>
      <c r="S73" s="69">
        <v>118</v>
      </c>
      <c r="T73" s="69">
        <v>62</v>
      </c>
      <c r="U73" s="69">
        <v>70</v>
      </c>
      <c r="V73" s="69"/>
      <c r="W73" s="69"/>
      <c r="X73" s="69"/>
      <c r="Y73" s="69"/>
      <c r="Z73" s="69">
        <v>85</v>
      </c>
      <c r="AA73" s="69">
        <v>73</v>
      </c>
      <c r="AB73" s="69">
        <v>179</v>
      </c>
      <c r="AC73" s="69">
        <v>76</v>
      </c>
      <c r="AD73" s="69"/>
      <c r="AE73" s="69"/>
      <c r="AF73" s="69"/>
      <c r="AG73" s="69"/>
    </row>
    <row r="74" spans="1:33" x14ac:dyDescent="0.2">
      <c r="A74" s="13" t="s">
        <v>296</v>
      </c>
    </row>
    <row r="75" spans="1:33" x14ac:dyDescent="0.2">
      <c r="A75" s="68" t="s">
        <v>389</v>
      </c>
      <c r="B75" s="70">
        <f>AVERAGE(B63:B74)</f>
        <v>54</v>
      </c>
      <c r="C75" s="70">
        <f t="shared" ref="C75:I75" si="16">AVERAGE(C63:C74)</f>
        <v>60.18181818181818</v>
      </c>
      <c r="D75" s="70">
        <f t="shared" si="16"/>
        <v>39.18181818181818</v>
      </c>
      <c r="E75" s="70">
        <f t="shared" si="16"/>
        <v>63.272727272727273</v>
      </c>
      <c r="F75" s="70">
        <f t="shared" si="16"/>
        <v>66.63636363636364</v>
      </c>
      <c r="G75" s="70">
        <f t="shared" si="16"/>
        <v>74.63636363636364</v>
      </c>
      <c r="H75" s="70">
        <f t="shared" si="16"/>
        <v>66.727272727272734</v>
      </c>
      <c r="I75" s="70">
        <f t="shared" si="16"/>
        <v>55.636363636363633</v>
      </c>
      <c r="J75" s="70">
        <f>AVERAGE(J63:J74)</f>
        <v>40.18181818181818</v>
      </c>
      <c r="K75" s="70">
        <f t="shared" ref="K75:Q75" si="17">AVERAGE(K63:K74)</f>
        <v>31.09090909090909</v>
      </c>
      <c r="L75" s="70">
        <f t="shared" si="17"/>
        <v>72.090909090909093</v>
      </c>
      <c r="M75" s="70">
        <f t="shared" si="17"/>
        <v>58.545454545454547</v>
      </c>
      <c r="N75" s="70">
        <f t="shared" si="17"/>
        <v>66</v>
      </c>
      <c r="O75" s="70">
        <f t="shared" si="17"/>
        <v>75.090909090909093</v>
      </c>
      <c r="P75" s="70">
        <f t="shared" si="17"/>
        <v>70.545454545454547</v>
      </c>
      <c r="Q75" s="70">
        <f t="shared" si="17"/>
        <v>37.727272727272727</v>
      </c>
      <c r="R75" s="70">
        <f>AVERAGE(R63:R74)</f>
        <v>32.545454545454547</v>
      </c>
      <c r="S75" s="70">
        <f t="shared" ref="S75:Y75" si="18">AVERAGE(S63:S74)</f>
        <v>110.45454545454545</v>
      </c>
      <c r="T75" s="70">
        <f t="shared" si="18"/>
        <v>50.727272727272727</v>
      </c>
      <c r="U75" s="70">
        <f t="shared" si="18"/>
        <v>49.545454545454547</v>
      </c>
      <c r="V75" s="70">
        <f t="shared" si="18"/>
        <v>16</v>
      </c>
      <c r="W75" s="70">
        <f t="shared" si="18"/>
        <v>38.799999999999997</v>
      </c>
      <c r="X75" s="70">
        <f t="shared" si="18"/>
        <v>22.8</v>
      </c>
      <c r="Y75" s="70">
        <f t="shared" si="18"/>
        <v>40.1</v>
      </c>
      <c r="Z75" s="70">
        <f>AVERAGE(Z63:Z74)</f>
        <v>63.363636363636367</v>
      </c>
      <c r="AA75" s="70">
        <f t="shared" ref="AA75:AG75" si="19">AVERAGE(AA63:AA74)</f>
        <v>52.545454545454547</v>
      </c>
      <c r="AB75" s="70">
        <f t="shared" si="19"/>
        <v>122.90909090909091</v>
      </c>
      <c r="AC75" s="70">
        <f t="shared" si="19"/>
        <v>50.636363636363633</v>
      </c>
      <c r="AD75" s="70">
        <f t="shared" si="19"/>
        <v>43</v>
      </c>
      <c r="AE75" s="70">
        <f t="shared" si="19"/>
        <v>72.2</v>
      </c>
      <c r="AF75" s="70">
        <f t="shared" si="19"/>
        <v>55.6</v>
      </c>
      <c r="AG75" s="70">
        <f t="shared" si="19"/>
        <v>42.8</v>
      </c>
    </row>
    <row r="76" spans="1:33" s="76" customFormat="1" x14ac:dyDescent="0.2">
      <c r="A76" s="76" t="s">
        <v>392</v>
      </c>
      <c r="B76" s="77">
        <f>AVERAGE(B75:I75)</f>
        <v>60.034090909090914</v>
      </c>
      <c r="C76" s="77">
        <f>STDEV(B75:I75)/SQRT(COUNT(B75:I75))</f>
        <v>3.7860014287083659</v>
      </c>
      <c r="D76" s="77"/>
      <c r="E76" s="77"/>
      <c r="F76" s="77"/>
      <c r="G76" s="77"/>
      <c r="H76" s="77"/>
      <c r="I76" s="77"/>
      <c r="J76" s="77">
        <f>AVERAGE(J75:Q75)</f>
        <v>56.409090909090914</v>
      </c>
      <c r="K76" s="77">
        <f>STDEV(J75:Q75)/SQRT(COUNT(J75:Q75))</f>
        <v>6.1884990636790853</v>
      </c>
      <c r="L76" s="77"/>
      <c r="M76" s="77"/>
      <c r="N76" s="77"/>
      <c r="O76" s="77"/>
      <c r="P76" s="77"/>
      <c r="Q76" s="77"/>
      <c r="R76" s="77">
        <f>AVERAGE(R75:Y75)</f>
        <v>45.121590909090912</v>
      </c>
      <c r="S76" s="77">
        <f>STDEV(R75:Y75)/SQRT(COUNT(R75:Y75))</f>
        <v>10.254831403385689</v>
      </c>
      <c r="T76" s="77"/>
      <c r="U76" s="77"/>
      <c r="V76" s="77"/>
      <c r="W76" s="77"/>
      <c r="X76" s="77"/>
      <c r="Y76" s="77"/>
      <c r="Z76" s="77">
        <f>AVERAGE(Z75:AG75)</f>
        <v>62.881818181818183</v>
      </c>
      <c r="AA76" s="77">
        <f>STDEV(Z75:AG75)/SQRT(COUNT(Z75:AG75))</f>
        <v>9.2569633001082572</v>
      </c>
      <c r="AB76" s="77"/>
      <c r="AC76" s="77"/>
      <c r="AD76" s="77"/>
      <c r="AE76" s="77"/>
      <c r="AF76" s="77"/>
      <c r="AG76" s="77"/>
    </row>
    <row r="77" spans="1:33" x14ac:dyDescent="0.2">
      <c r="A77" s="13" t="s">
        <v>297</v>
      </c>
      <c r="B77" s="69">
        <v>46</v>
      </c>
      <c r="C77" s="69">
        <v>66</v>
      </c>
      <c r="D77" s="69">
        <v>87</v>
      </c>
      <c r="E77" s="69">
        <v>109</v>
      </c>
      <c r="F77" s="69">
        <v>64</v>
      </c>
      <c r="G77" s="69">
        <v>85</v>
      </c>
      <c r="H77" s="69">
        <v>56</v>
      </c>
      <c r="I77" s="69">
        <v>73</v>
      </c>
      <c r="J77" s="69">
        <v>150</v>
      </c>
      <c r="K77" s="69">
        <v>-8</v>
      </c>
      <c r="L77" s="69">
        <v>86</v>
      </c>
      <c r="M77" s="69">
        <v>-31</v>
      </c>
      <c r="N77" s="69">
        <v>77</v>
      </c>
      <c r="O77" s="69">
        <v>61</v>
      </c>
      <c r="P77" s="69">
        <v>42</v>
      </c>
      <c r="Q77" s="69">
        <v>102</v>
      </c>
      <c r="R77" s="69">
        <v>45</v>
      </c>
      <c r="S77" s="69">
        <v>92</v>
      </c>
      <c r="T77" s="69">
        <v>29</v>
      </c>
      <c r="U77" s="69">
        <v>29</v>
      </c>
      <c r="V77" s="69">
        <v>27</v>
      </c>
      <c r="W77" s="69">
        <v>5</v>
      </c>
      <c r="X77" s="69">
        <v>14</v>
      </c>
      <c r="Y77" s="69">
        <v>25</v>
      </c>
      <c r="Z77" s="69">
        <v>88</v>
      </c>
      <c r="AA77" s="69">
        <v>11</v>
      </c>
      <c r="AB77" s="69">
        <v>86</v>
      </c>
      <c r="AC77" s="69">
        <v>65</v>
      </c>
      <c r="AD77" s="69">
        <v>12</v>
      </c>
      <c r="AE77" s="69">
        <v>-38</v>
      </c>
      <c r="AF77" s="69">
        <v>62</v>
      </c>
      <c r="AG77" s="69">
        <v>65</v>
      </c>
    </row>
    <row r="78" spans="1:33" x14ac:dyDescent="0.2">
      <c r="A78" s="13" t="s">
        <v>321</v>
      </c>
      <c r="B78" s="69">
        <v>39</v>
      </c>
      <c r="C78" s="69">
        <v>38</v>
      </c>
      <c r="D78" s="69">
        <v>65</v>
      </c>
      <c r="E78" s="69">
        <v>77</v>
      </c>
      <c r="F78" s="69">
        <v>103</v>
      </c>
      <c r="G78" s="69">
        <v>83</v>
      </c>
      <c r="H78" s="69">
        <v>67</v>
      </c>
      <c r="I78" s="69">
        <v>79</v>
      </c>
      <c r="J78" s="69">
        <v>55</v>
      </c>
      <c r="K78" s="69">
        <v>-50</v>
      </c>
      <c r="L78" s="69">
        <v>70</v>
      </c>
      <c r="M78" s="69">
        <v>-5</v>
      </c>
      <c r="N78" s="69">
        <v>91</v>
      </c>
      <c r="O78" s="69">
        <v>68</v>
      </c>
      <c r="P78" s="69">
        <v>77</v>
      </c>
      <c r="Q78" s="69">
        <v>90</v>
      </c>
      <c r="R78" s="69">
        <v>109</v>
      </c>
      <c r="S78" s="69">
        <v>152</v>
      </c>
      <c r="T78" s="69">
        <v>40</v>
      </c>
      <c r="U78" s="69">
        <v>4</v>
      </c>
      <c r="V78" s="69">
        <v>19</v>
      </c>
      <c r="W78" s="69">
        <v>-7</v>
      </c>
      <c r="X78" s="69">
        <v>13</v>
      </c>
      <c r="Y78" s="69">
        <v>-4</v>
      </c>
      <c r="Z78" s="69">
        <v>92</v>
      </c>
      <c r="AA78" s="69">
        <v>51</v>
      </c>
      <c r="AB78" s="69">
        <v>173</v>
      </c>
      <c r="AC78" s="69">
        <v>103</v>
      </c>
      <c r="AD78" s="69">
        <v>-6</v>
      </c>
      <c r="AE78" s="69">
        <v>-74</v>
      </c>
      <c r="AF78" s="69">
        <v>17</v>
      </c>
      <c r="AG78" s="69">
        <v>20</v>
      </c>
    </row>
    <row r="79" spans="1:33" x14ac:dyDescent="0.2">
      <c r="A79" s="13" t="s">
        <v>298</v>
      </c>
      <c r="B79" s="69">
        <v>43</v>
      </c>
      <c r="C79" s="69">
        <v>62</v>
      </c>
      <c r="D79" s="69">
        <v>76</v>
      </c>
      <c r="E79" s="69">
        <v>81</v>
      </c>
      <c r="F79" s="69">
        <v>80</v>
      </c>
      <c r="G79" s="69">
        <v>136</v>
      </c>
      <c r="H79" s="69">
        <v>82</v>
      </c>
      <c r="I79" s="69">
        <v>41</v>
      </c>
      <c r="J79" s="69">
        <v>36</v>
      </c>
      <c r="K79" s="69">
        <v>-45</v>
      </c>
      <c r="L79" s="69">
        <v>91</v>
      </c>
      <c r="M79" s="69">
        <v>-38</v>
      </c>
      <c r="N79" s="69">
        <v>103</v>
      </c>
      <c r="O79" s="69">
        <v>88</v>
      </c>
      <c r="P79" s="69">
        <v>57</v>
      </c>
      <c r="Q79" s="69">
        <v>86</v>
      </c>
      <c r="R79" s="69">
        <v>136</v>
      </c>
      <c r="S79" s="69">
        <v>150</v>
      </c>
      <c r="T79" s="69">
        <v>54</v>
      </c>
      <c r="U79" s="69">
        <v>32</v>
      </c>
      <c r="V79" s="69">
        <v>28</v>
      </c>
      <c r="W79" s="69">
        <v>3</v>
      </c>
      <c r="X79" s="69">
        <v>19</v>
      </c>
      <c r="Y79" s="69">
        <v>36</v>
      </c>
      <c r="Z79" s="69">
        <v>87</v>
      </c>
      <c r="AA79" s="69">
        <v>55</v>
      </c>
      <c r="AB79" s="69">
        <v>168</v>
      </c>
      <c r="AC79" s="69">
        <v>84</v>
      </c>
      <c r="AD79" s="69">
        <v>-13</v>
      </c>
      <c r="AE79" s="69">
        <v>-72</v>
      </c>
      <c r="AF79" s="69">
        <v>33</v>
      </c>
      <c r="AG79" s="69">
        <v>26</v>
      </c>
    </row>
    <row r="80" spans="1:33" x14ac:dyDescent="0.2">
      <c r="A80" s="13" t="s">
        <v>299</v>
      </c>
      <c r="B80" s="69">
        <v>49</v>
      </c>
      <c r="C80" s="69">
        <v>68</v>
      </c>
      <c r="D80" s="69">
        <v>103</v>
      </c>
      <c r="E80" s="69">
        <v>88</v>
      </c>
      <c r="F80" s="69">
        <v>99</v>
      </c>
      <c r="G80" s="69">
        <v>102</v>
      </c>
      <c r="H80" s="69">
        <v>87</v>
      </c>
      <c r="I80" s="69">
        <v>64</v>
      </c>
      <c r="J80" s="69">
        <v>19</v>
      </c>
      <c r="K80" s="69">
        <v>-53</v>
      </c>
      <c r="L80" s="69">
        <v>99</v>
      </c>
      <c r="M80" s="69">
        <v>-38</v>
      </c>
      <c r="N80" s="69">
        <v>98</v>
      </c>
      <c r="O80" s="69">
        <v>60</v>
      </c>
      <c r="P80" s="69">
        <v>97</v>
      </c>
      <c r="Q80" s="69">
        <v>114</v>
      </c>
      <c r="R80" s="69">
        <v>128</v>
      </c>
      <c r="S80" s="69">
        <v>130</v>
      </c>
      <c r="T80" s="69">
        <v>82</v>
      </c>
      <c r="U80" s="69">
        <v>33</v>
      </c>
      <c r="V80" s="69">
        <v>51</v>
      </c>
      <c r="W80" s="69">
        <v>15</v>
      </c>
      <c r="X80" s="69">
        <v>51</v>
      </c>
      <c r="Y80" s="69">
        <v>77</v>
      </c>
      <c r="Z80" s="69">
        <v>94</v>
      </c>
      <c r="AA80" s="69">
        <v>51</v>
      </c>
      <c r="AB80" s="69">
        <v>136</v>
      </c>
      <c r="AC80" s="69">
        <v>58</v>
      </c>
      <c r="AD80" s="69">
        <v>-1</v>
      </c>
      <c r="AE80" s="69">
        <v>-30</v>
      </c>
      <c r="AF80" s="69">
        <v>49</v>
      </c>
      <c r="AG80" s="69">
        <v>42</v>
      </c>
    </row>
    <row r="81" spans="1:33" x14ac:dyDescent="0.2">
      <c r="A81" s="13" t="s">
        <v>300</v>
      </c>
      <c r="B81" s="69">
        <v>32</v>
      </c>
      <c r="C81" s="69">
        <v>84</v>
      </c>
      <c r="D81" s="69">
        <v>105</v>
      </c>
      <c r="E81" s="69">
        <v>78</v>
      </c>
      <c r="F81" s="69">
        <v>83</v>
      </c>
      <c r="G81" s="69">
        <v>160</v>
      </c>
      <c r="H81" s="69">
        <v>117</v>
      </c>
      <c r="I81" s="69">
        <v>75</v>
      </c>
      <c r="J81" s="69">
        <v>45</v>
      </c>
      <c r="K81" s="69">
        <v>-28</v>
      </c>
      <c r="L81" s="69">
        <v>104</v>
      </c>
      <c r="M81" s="69">
        <v>-61</v>
      </c>
      <c r="N81" s="69">
        <v>128</v>
      </c>
      <c r="O81" s="69">
        <v>80</v>
      </c>
      <c r="P81" s="69">
        <v>115</v>
      </c>
      <c r="Q81" s="69">
        <v>83</v>
      </c>
      <c r="R81" s="69">
        <v>215</v>
      </c>
      <c r="S81" s="69">
        <v>223</v>
      </c>
      <c r="T81" s="69">
        <v>144</v>
      </c>
      <c r="U81" s="69">
        <v>103</v>
      </c>
      <c r="V81" s="69">
        <v>53</v>
      </c>
      <c r="W81" s="69">
        <v>23</v>
      </c>
      <c r="X81" s="69">
        <v>41</v>
      </c>
      <c r="Y81" s="69">
        <v>58</v>
      </c>
      <c r="Z81" s="69">
        <v>163</v>
      </c>
      <c r="AA81" s="69">
        <v>98</v>
      </c>
      <c r="AB81" s="69">
        <v>251</v>
      </c>
      <c r="AC81" s="69">
        <v>136</v>
      </c>
      <c r="AD81" s="69">
        <v>1</v>
      </c>
      <c r="AE81" s="69">
        <v>-24</v>
      </c>
      <c r="AF81" s="69">
        <v>54</v>
      </c>
      <c r="AG81" s="69">
        <v>33</v>
      </c>
    </row>
    <row r="82" spans="1:33" x14ac:dyDescent="0.2">
      <c r="A82" s="13" t="s">
        <v>301</v>
      </c>
      <c r="B82" s="69">
        <v>65</v>
      </c>
      <c r="C82" s="69">
        <v>92</v>
      </c>
      <c r="D82" s="69">
        <v>104</v>
      </c>
      <c r="E82" s="69">
        <v>141</v>
      </c>
      <c r="F82" s="69">
        <v>93</v>
      </c>
      <c r="G82" s="69">
        <v>190</v>
      </c>
      <c r="H82" s="69">
        <v>96</v>
      </c>
      <c r="I82" s="69">
        <v>90</v>
      </c>
      <c r="J82" s="69">
        <v>35</v>
      </c>
      <c r="K82" s="69">
        <v>-28</v>
      </c>
      <c r="L82" s="69">
        <v>113</v>
      </c>
      <c r="M82" s="69">
        <v>11</v>
      </c>
      <c r="N82" s="69">
        <v>143</v>
      </c>
      <c r="O82" s="69">
        <v>67</v>
      </c>
      <c r="P82" s="69">
        <v>161</v>
      </c>
      <c r="Q82" s="69">
        <v>132</v>
      </c>
      <c r="R82" s="69">
        <v>300</v>
      </c>
      <c r="S82" s="69">
        <v>292</v>
      </c>
      <c r="T82" s="69">
        <v>208</v>
      </c>
      <c r="U82" s="69">
        <v>130</v>
      </c>
      <c r="V82" s="69">
        <v>80</v>
      </c>
      <c r="W82" s="69">
        <v>37</v>
      </c>
      <c r="X82" s="69">
        <v>56</v>
      </c>
      <c r="Y82" s="69">
        <v>77</v>
      </c>
      <c r="Z82" s="69">
        <v>153</v>
      </c>
      <c r="AA82" s="69">
        <v>161</v>
      </c>
      <c r="AB82" s="69">
        <v>341</v>
      </c>
      <c r="AC82" s="69">
        <v>221</v>
      </c>
      <c r="AD82" s="69">
        <v>23</v>
      </c>
      <c r="AE82" s="69">
        <v>-1</v>
      </c>
      <c r="AF82" s="69">
        <v>99</v>
      </c>
      <c r="AG82" s="69">
        <v>47</v>
      </c>
    </row>
    <row r="83" spans="1:33" x14ac:dyDescent="0.2">
      <c r="A83" s="13" t="s">
        <v>302</v>
      </c>
      <c r="B83" s="69">
        <v>79</v>
      </c>
      <c r="C83" s="69">
        <v>88</v>
      </c>
      <c r="D83" s="69">
        <v>135</v>
      </c>
      <c r="E83" s="69">
        <v>91</v>
      </c>
      <c r="F83" s="69">
        <v>108</v>
      </c>
      <c r="G83" s="69">
        <v>146</v>
      </c>
      <c r="H83" s="69">
        <v>116</v>
      </c>
      <c r="I83" s="69">
        <v>73</v>
      </c>
      <c r="J83" s="69">
        <v>6</v>
      </c>
      <c r="K83" s="69">
        <v>-26</v>
      </c>
      <c r="L83" s="69">
        <v>105</v>
      </c>
      <c r="M83" s="69">
        <v>-28</v>
      </c>
      <c r="N83" s="69">
        <v>161</v>
      </c>
      <c r="O83" s="69">
        <v>177</v>
      </c>
      <c r="P83" s="69">
        <v>118</v>
      </c>
      <c r="Q83" s="69">
        <v>149</v>
      </c>
      <c r="R83" s="69">
        <v>345</v>
      </c>
      <c r="S83" s="69">
        <v>336</v>
      </c>
      <c r="T83" s="69">
        <v>210</v>
      </c>
      <c r="U83" s="69">
        <v>137</v>
      </c>
      <c r="V83" s="69">
        <v>45</v>
      </c>
      <c r="W83" s="69">
        <v>41</v>
      </c>
      <c r="X83" s="69">
        <v>53</v>
      </c>
      <c r="Y83" s="69">
        <v>82</v>
      </c>
      <c r="Z83" s="69">
        <v>192</v>
      </c>
      <c r="AA83" s="69">
        <v>179</v>
      </c>
      <c r="AB83" s="69">
        <v>444</v>
      </c>
      <c r="AC83" s="69">
        <v>178</v>
      </c>
      <c r="AD83" s="69">
        <v>18</v>
      </c>
      <c r="AE83" s="69">
        <v>4</v>
      </c>
      <c r="AF83" s="69">
        <v>75</v>
      </c>
      <c r="AG83" s="69">
        <v>46</v>
      </c>
    </row>
    <row r="84" spans="1:33" x14ac:dyDescent="0.2">
      <c r="A84" s="13" t="s">
        <v>303</v>
      </c>
      <c r="B84" s="69">
        <v>50</v>
      </c>
      <c r="C84" s="69">
        <v>100</v>
      </c>
      <c r="D84" s="69">
        <v>84</v>
      </c>
      <c r="E84" s="69">
        <v>84</v>
      </c>
      <c r="F84" s="69">
        <v>94</v>
      </c>
      <c r="G84" s="69">
        <v>156</v>
      </c>
      <c r="H84" s="69">
        <v>113</v>
      </c>
      <c r="I84" s="69">
        <v>74</v>
      </c>
      <c r="J84" s="69">
        <v>29</v>
      </c>
      <c r="K84" s="69">
        <v>-35</v>
      </c>
      <c r="L84" s="69">
        <v>74</v>
      </c>
      <c r="M84" s="69">
        <v>-20</v>
      </c>
      <c r="N84" s="69">
        <v>133</v>
      </c>
      <c r="O84" s="69">
        <v>137</v>
      </c>
      <c r="P84" s="69">
        <v>137</v>
      </c>
      <c r="Q84" s="69">
        <v>115</v>
      </c>
      <c r="R84" s="69">
        <v>287</v>
      </c>
      <c r="S84" s="69">
        <v>301</v>
      </c>
      <c r="T84" s="69">
        <v>181</v>
      </c>
      <c r="U84" s="69">
        <v>74</v>
      </c>
      <c r="V84" s="69">
        <v>83</v>
      </c>
      <c r="W84" s="69">
        <v>88</v>
      </c>
      <c r="X84" s="69">
        <v>139</v>
      </c>
      <c r="Y84" s="69">
        <v>145</v>
      </c>
      <c r="Z84" s="69">
        <v>161</v>
      </c>
      <c r="AA84" s="69">
        <v>147</v>
      </c>
      <c r="AB84" s="69">
        <v>361</v>
      </c>
      <c r="AC84" s="69">
        <v>168</v>
      </c>
      <c r="AD84" s="69">
        <v>110</v>
      </c>
      <c r="AE84" s="69">
        <v>51</v>
      </c>
      <c r="AF84" s="69">
        <v>206</v>
      </c>
      <c r="AG84" s="69">
        <v>53</v>
      </c>
    </row>
    <row r="85" spans="1:33" x14ac:dyDescent="0.2">
      <c r="A85" s="13" t="s">
        <v>304</v>
      </c>
      <c r="B85" s="69">
        <v>67</v>
      </c>
      <c r="C85" s="69">
        <v>93</v>
      </c>
      <c r="D85" s="69">
        <v>77</v>
      </c>
      <c r="E85" s="69">
        <v>98</v>
      </c>
      <c r="F85" s="69">
        <v>94</v>
      </c>
      <c r="G85" s="69">
        <v>189</v>
      </c>
      <c r="H85" s="69">
        <v>120</v>
      </c>
      <c r="I85" s="69">
        <v>85</v>
      </c>
      <c r="J85" s="69">
        <v>42</v>
      </c>
      <c r="K85" s="69">
        <v>-41</v>
      </c>
      <c r="L85" s="69">
        <v>119</v>
      </c>
      <c r="M85" s="69">
        <v>-83</v>
      </c>
      <c r="N85" s="69">
        <v>137</v>
      </c>
      <c r="O85" s="69">
        <v>114</v>
      </c>
      <c r="P85" s="69">
        <v>108</v>
      </c>
      <c r="Q85" s="69">
        <v>132</v>
      </c>
      <c r="R85" s="69">
        <v>263</v>
      </c>
      <c r="S85" s="69">
        <v>295</v>
      </c>
      <c r="T85" s="69">
        <v>143</v>
      </c>
      <c r="U85" s="69">
        <v>75</v>
      </c>
      <c r="V85" s="69">
        <v>190</v>
      </c>
      <c r="W85" s="69">
        <v>235</v>
      </c>
      <c r="X85" s="69">
        <v>246</v>
      </c>
      <c r="Y85" s="69">
        <v>358</v>
      </c>
      <c r="Z85" s="69">
        <v>186</v>
      </c>
      <c r="AA85" s="69">
        <v>118</v>
      </c>
      <c r="AB85" s="69">
        <v>386</v>
      </c>
      <c r="AC85" s="69">
        <v>157</v>
      </c>
      <c r="AD85" s="69">
        <v>225</v>
      </c>
      <c r="AE85" s="69">
        <v>143</v>
      </c>
      <c r="AF85" s="69">
        <v>367</v>
      </c>
      <c r="AG85" s="69">
        <v>141</v>
      </c>
    </row>
    <row r="86" spans="1:33" x14ac:dyDescent="0.2">
      <c r="A86" s="13" t="s">
        <v>305</v>
      </c>
      <c r="B86" s="69">
        <v>63</v>
      </c>
      <c r="C86" s="69">
        <v>68</v>
      </c>
      <c r="D86" s="69">
        <v>146</v>
      </c>
      <c r="E86" s="69">
        <v>106</v>
      </c>
      <c r="F86" s="69">
        <v>136</v>
      </c>
      <c r="G86" s="69">
        <v>152</v>
      </c>
      <c r="H86" s="69">
        <v>153</v>
      </c>
      <c r="I86" s="69">
        <v>92</v>
      </c>
      <c r="J86" s="69">
        <v>11</v>
      </c>
      <c r="K86" s="69">
        <v>-2</v>
      </c>
      <c r="L86" s="69">
        <v>100</v>
      </c>
      <c r="M86" s="69">
        <v>52</v>
      </c>
      <c r="N86" s="69">
        <v>138</v>
      </c>
      <c r="O86" s="69">
        <v>71</v>
      </c>
      <c r="P86" s="69">
        <v>127</v>
      </c>
      <c r="Q86" s="69">
        <v>139</v>
      </c>
      <c r="R86" s="69">
        <v>240</v>
      </c>
      <c r="S86" s="69">
        <v>317</v>
      </c>
      <c r="T86" s="69">
        <v>154</v>
      </c>
      <c r="U86" s="69">
        <v>57</v>
      </c>
      <c r="V86" s="69">
        <v>152</v>
      </c>
      <c r="W86" s="69">
        <v>148</v>
      </c>
      <c r="X86" s="69">
        <v>170</v>
      </c>
      <c r="Y86" s="69">
        <v>377</v>
      </c>
      <c r="Z86" s="69">
        <v>164</v>
      </c>
      <c r="AA86" s="69">
        <v>128</v>
      </c>
      <c r="AB86" s="69">
        <v>328</v>
      </c>
      <c r="AC86" s="69">
        <v>143</v>
      </c>
      <c r="AD86" s="69">
        <v>232</v>
      </c>
      <c r="AE86" s="69">
        <v>154</v>
      </c>
      <c r="AF86" s="69">
        <v>269</v>
      </c>
      <c r="AG86" s="69">
        <v>220</v>
      </c>
    </row>
    <row r="87" spans="1:33" x14ac:dyDescent="0.2">
      <c r="A87" s="13" t="s">
        <v>306</v>
      </c>
    </row>
    <row r="88" spans="1:33" x14ac:dyDescent="0.2">
      <c r="A88" s="13" t="s">
        <v>307</v>
      </c>
    </row>
    <row r="89" spans="1:33" x14ac:dyDescent="0.2">
      <c r="A89" s="68" t="s">
        <v>389</v>
      </c>
      <c r="B89" s="70">
        <f>AVERAGE(B77:B88)</f>
        <v>53.3</v>
      </c>
      <c r="C89" s="70">
        <f t="shared" ref="C89:I89" si="20">AVERAGE(C77:C88)</f>
        <v>75.900000000000006</v>
      </c>
      <c r="D89" s="70">
        <f t="shared" si="20"/>
        <v>98.2</v>
      </c>
      <c r="E89" s="70">
        <f t="shared" si="20"/>
        <v>95.3</v>
      </c>
      <c r="F89" s="70">
        <f t="shared" si="20"/>
        <v>95.4</v>
      </c>
      <c r="G89" s="70">
        <f t="shared" si="20"/>
        <v>139.9</v>
      </c>
      <c r="H89" s="70">
        <f t="shared" si="20"/>
        <v>100.7</v>
      </c>
      <c r="I89" s="70">
        <f t="shared" si="20"/>
        <v>74.599999999999994</v>
      </c>
      <c r="J89" s="70">
        <f>AVERAGE(J77:J88)</f>
        <v>42.8</v>
      </c>
      <c r="K89" s="70">
        <f t="shared" ref="K89:Q89" si="21">AVERAGE(K77:K88)</f>
        <v>-31.6</v>
      </c>
      <c r="L89" s="70">
        <f t="shared" si="21"/>
        <v>96.1</v>
      </c>
      <c r="M89" s="70">
        <f t="shared" si="21"/>
        <v>-24.1</v>
      </c>
      <c r="N89" s="70">
        <f t="shared" si="21"/>
        <v>120.9</v>
      </c>
      <c r="O89" s="70">
        <f t="shared" si="21"/>
        <v>92.3</v>
      </c>
      <c r="P89" s="70">
        <f t="shared" si="21"/>
        <v>103.9</v>
      </c>
      <c r="Q89" s="70">
        <f t="shared" si="21"/>
        <v>114.2</v>
      </c>
      <c r="R89" s="70">
        <f>AVERAGE(R77:R88)</f>
        <v>206.8</v>
      </c>
      <c r="S89" s="70">
        <f t="shared" ref="S89:Y89" si="22">AVERAGE(S77:S88)</f>
        <v>228.8</v>
      </c>
      <c r="T89" s="70">
        <f t="shared" si="22"/>
        <v>124.5</v>
      </c>
      <c r="U89" s="70">
        <f t="shared" si="22"/>
        <v>67.400000000000006</v>
      </c>
      <c r="V89" s="70">
        <f t="shared" si="22"/>
        <v>72.8</v>
      </c>
      <c r="W89" s="70">
        <f t="shared" si="22"/>
        <v>58.8</v>
      </c>
      <c r="X89" s="70">
        <f t="shared" si="22"/>
        <v>80.2</v>
      </c>
      <c r="Y89" s="70">
        <f t="shared" si="22"/>
        <v>123.1</v>
      </c>
      <c r="Z89" s="70">
        <f>AVERAGE(Z77:Z88)</f>
        <v>138</v>
      </c>
      <c r="AA89" s="70">
        <f t="shared" ref="AA89:AG89" si="23">AVERAGE(AA77:AA88)</f>
        <v>99.9</v>
      </c>
      <c r="AB89" s="70">
        <f t="shared" si="23"/>
        <v>267.39999999999998</v>
      </c>
      <c r="AC89" s="70">
        <f t="shared" si="23"/>
        <v>131.30000000000001</v>
      </c>
      <c r="AD89" s="70">
        <f t="shared" si="23"/>
        <v>60.1</v>
      </c>
      <c r="AE89" s="70">
        <f t="shared" si="23"/>
        <v>11.3</v>
      </c>
      <c r="AF89" s="70">
        <f t="shared" si="23"/>
        <v>123.1</v>
      </c>
      <c r="AG89" s="70">
        <f t="shared" si="23"/>
        <v>69.3</v>
      </c>
    </row>
    <row r="90" spans="1:33" s="76" customFormat="1" x14ac:dyDescent="0.2">
      <c r="A90" s="76" t="s">
        <v>392</v>
      </c>
      <c r="B90" s="77">
        <f>AVERAGE(B89:I89)</f>
        <v>91.662500000000009</v>
      </c>
      <c r="C90" s="77">
        <f>STDEV(B89:I89)/SQRT(COUNT(B89:I89))</f>
        <v>8.9539882873499348</v>
      </c>
      <c r="D90" s="77"/>
      <c r="E90" s="77"/>
      <c r="F90" s="77"/>
      <c r="G90" s="77"/>
      <c r="H90" s="77"/>
      <c r="I90" s="77"/>
      <c r="J90" s="77">
        <f>AVERAGE(J89:Q89)</f>
        <v>64.3125</v>
      </c>
      <c r="K90" s="77">
        <f>STDEV(J89:Q89)/SQRT(COUNT(J89:Q89))</f>
        <v>21.766040370100782</v>
      </c>
      <c r="L90" s="77"/>
      <c r="M90" s="77"/>
      <c r="N90" s="77"/>
      <c r="O90" s="77"/>
      <c r="P90" s="77"/>
      <c r="Q90" s="77"/>
      <c r="R90" s="77">
        <f>AVERAGE(R89:Y89)</f>
        <v>120.3</v>
      </c>
      <c r="S90" s="77">
        <f>STDEV(R89:Y89)/SQRT(COUNT(R89:Y89))</f>
        <v>23.039135958500822</v>
      </c>
      <c r="T90" s="77"/>
      <c r="U90" s="77"/>
      <c r="V90" s="77"/>
      <c r="W90" s="77"/>
      <c r="X90" s="77"/>
      <c r="Y90" s="77"/>
      <c r="Z90" s="77">
        <f>AVERAGE(Z89:AG89)</f>
        <v>112.54999999999998</v>
      </c>
      <c r="AA90" s="77">
        <f>STDEV(Z89:AG89)/SQRT(COUNT(Z89:AG89))</f>
        <v>26.766930556725615</v>
      </c>
      <c r="AB90" s="77"/>
      <c r="AC90" s="77"/>
      <c r="AD90" s="77"/>
      <c r="AE90" s="77"/>
      <c r="AF90" s="77"/>
      <c r="AG90" s="77"/>
    </row>
    <row r="91" spans="1:33" x14ac:dyDescent="0.2">
      <c r="A91" s="12" t="s">
        <v>394</v>
      </c>
      <c r="B91" s="255" t="s">
        <v>282</v>
      </c>
      <c r="C91" s="255"/>
      <c r="D91" s="255"/>
      <c r="E91" s="255"/>
      <c r="F91" s="255"/>
      <c r="G91" s="255"/>
      <c r="H91" s="255"/>
      <c r="I91" s="255"/>
      <c r="J91" s="255" t="s">
        <v>387</v>
      </c>
      <c r="K91" s="255"/>
      <c r="L91" s="255"/>
      <c r="M91" s="255"/>
      <c r="N91" s="255"/>
      <c r="O91" s="255"/>
      <c r="P91" s="255"/>
      <c r="Q91" s="255"/>
      <c r="R91" s="255" t="s">
        <v>283</v>
      </c>
      <c r="S91" s="255"/>
      <c r="T91" s="255"/>
      <c r="U91" s="255"/>
      <c r="V91" s="255"/>
      <c r="W91" s="255"/>
      <c r="X91" s="255"/>
      <c r="Y91" s="255"/>
      <c r="Z91" s="255" t="s">
        <v>388</v>
      </c>
      <c r="AA91" s="255"/>
      <c r="AB91" s="255"/>
      <c r="AC91" s="255"/>
      <c r="AD91" s="255"/>
      <c r="AE91" s="255"/>
      <c r="AF91" s="255"/>
      <c r="AG91" s="255"/>
    </row>
    <row r="92" spans="1:33" x14ac:dyDescent="0.2">
      <c r="A92" s="13" t="s">
        <v>286</v>
      </c>
      <c r="B92" s="69">
        <v>0</v>
      </c>
      <c r="C92" s="69">
        <v>0.02</v>
      </c>
      <c r="D92" s="69">
        <v>0.01</v>
      </c>
      <c r="E92" s="69">
        <v>0.02</v>
      </c>
      <c r="F92" s="69">
        <v>0.05</v>
      </c>
      <c r="G92" s="69">
        <v>0.02</v>
      </c>
      <c r="H92" s="69">
        <v>0.01</v>
      </c>
      <c r="I92" s="69">
        <v>0.05</v>
      </c>
      <c r="J92" s="69">
        <v>0.25</v>
      </c>
      <c r="K92" s="69">
        <v>-0.05</v>
      </c>
      <c r="L92" s="69">
        <v>-0.01</v>
      </c>
      <c r="M92" s="69">
        <v>0</v>
      </c>
      <c r="N92" s="69">
        <v>0.06</v>
      </c>
      <c r="O92" s="69">
        <v>-0.02</v>
      </c>
      <c r="P92" s="69">
        <v>-0.02</v>
      </c>
      <c r="Q92" s="69">
        <v>0.06</v>
      </c>
      <c r="R92" s="69">
        <v>0.03</v>
      </c>
      <c r="S92" s="69">
        <v>0.09</v>
      </c>
      <c r="T92" s="69">
        <v>0.08</v>
      </c>
      <c r="U92" s="69">
        <v>0.09</v>
      </c>
      <c r="V92" s="69">
        <v>7.0000000000000007E-2</v>
      </c>
      <c r="W92" s="69">
        <v>0.02</v>
      </c>
      <c r="X92" s="69">
        <v>-0.01</v>
      </c>
      <c r="Y92" s="69">
        <v>-0.01</v>
      </c>
      <c r="Z92" s="69">
        <v>0.05</v>
      </c>
      <c r="AA92" s="69">
        <v>0.05</v>
      </c>
      <c r="AB92" s="69">
        <v>0.05</v>
      </c>
      <c r="AC92" s="69">
        <v>0.02</v>
      </c>
      <c r="AD92" s="69">
        <v>0.03</v>
      </c>
      <c r="AE92" s="69">
        <v>-0.03</v>
      </c>
      <c r="AF92" s="69">
        <v>-0.02</v>
      </c>
      <c r="AG92" s="69">
        <v>0.02</v>
      </c>
    </row>
    <row r="93" spans="1:33" x14ac:dyDescent="0.2">
      <c r="A93" s="13" t="s">
        <v>287</v>
      </c>
      <c r="B93" s="69">
        <v>0.02</v>
      </c>
      <c r="C93" s="69">
        <v>0.06</v>
      </c>
      <c r="D93" s="69">
        <v>0.04</v>
      </c>
      <c r="E93" s="69">
        <v>0.03</v>
      </c>
      <c r="F93" s="69">
        <v>0.09</v>
      </c>
      <c r="G93" s="69">
        <v>0.02</v>
      </c>
      <c r="H93" s="69">
        <v>0.08</v>
      </c>
      <c r="I93" s="69">
        <v>7.0000000000000007E-2</v>
      </c>
      <c r="J93" s="69">
        <v>7.0000000000000007E-2</v>
      </c>
      <c r="K93" s="69">
        <v>-0.04</v>
      </c>
      <c r="L93" s="69">
        <v>0.01</v>
      </c>
      <c r="M93" s="69">
        <v>0.02</v>
      </c>
      <c r="N93" s="69">
        <v>0.06</v>
      </c>
      <c r="O93" s="69">
        <v>0</v>
      </c>
      <c r="P93" s="69">
        <v>-0.01</v>
      </c>
      <c r="Q93" s="69">
        <v>0.09</v>
      </c>
      <c r="R93" s="69">
        <v>0.03</v>
      </c>
      <c r="S93" s="69">
        <v>0.09</v>
      </c>
      <c r="T93" s="69">
        <v>0.05</v>
      </c>
      <c r="U93" s="69">
        <v>0.09</v>
      </c>
      <c r="V93" s="69">
        <v>0.1</v>
      </c>
      <c r="W93" s="69">
        <v>0.04</v>
      </c>
      <c r="X93" s="69">
        <v>0</v>
      </c>
      <c r="Y93" s="69">
        <v>0.01</v>
      </c>
      <c r="Z93" s="69">
        <v>0.05</v>
      </c>
      <c r="AA93" s="69">
        <v>0.03</v>
      </c>
      <c r="AB93" s="69">
        <v>0.04</v>
      </c>
      <c r="AC93" s="69">
        <v>0.02</v>
      </c>
      <c r="AD93" s="69">
        <v>0.03</v>
      </c>
      <c r="AE93" s="69">
        <v>-0.01</v>
      </c>
      <c r="AF93" s="69">
        <v>-0.01</v>
      </c>
      <c r="AG93" s="69">
        <v>0.02</v>
      </c>
    </row>
    <row r="94" spans="1:33" x14ac:dyDescent="0.2">
      <c r="A94" s="13" t="s">
        <v>288</v>
      </c>
      <c r="B94" s="69">
        <v>0.04</v>
      </c>
      <c r="C94" s="69">
        <v>7.0000000000000007E-2</v>
      </c>
      <c r="D94" s="69">
        <v>0.05</v>
      </c>
      <c r="E94" s="69">
        <v>0.05</v>
      </c>
      <c r="F94" s="69">
        <v>0.09</v>
      </c>
      <c r="G94" s="69">
        <v>0.02</v>
      </c>
      <c r="H94" s="69">
        <v>7.0000000000000007E-2</v>
      </c>
      <c r="I94" s="69">
        <v>7.0000000000000007E-2</v>
      </c>
      <c r="J94" s="69">
        <v>-0.03</v>
      </c>
      <c r="K94" s="69">
        <v>-0.04</v>
      </c>
      <c r="L94" s="69">
        <v>0.02</v>
      </c>
      <c r="M94" s="69">
        <v>0.04</v>
      </c>
      <c r="N94" s="69">
        <v>0.06</v>
      </c>
      <c r="O94" s="69">
        <v>0</v>
      </c>
      <c r="P94" s="69">
        <v>-0.01</v>
      </c>
      <c r="Q94" s="69">
        <v>0.08</v>
      </c>
      <c r="R94" s="69">
        <v>0.03</v>
      </c>
      <c r="S94" s="69">
        <v>0.11</v>
      </c>
      <c r="T94" s="69">
        <v>0.06</v>
      </c>
      <c r="U94" s="69">
        <v>0.09</v>
      </c>
      <c r="V94" s="69">
        <v>0.12</v>
      </c>
      <c r="W94" s="69">
        <v>0.04</v>
      </c>
      <c r="X94" s="69">
        <v>0.01</v>
      </c>
      <c r="Y94" s="69">
        <v>0.03</v>
      </c>
      <c r="Z94" s="69">
        <v>0.04</v>
      </c>
      <c r="AA94" s="69">
        <v>0.08</v>
      </c>
      <c r="AB94" s="69">
        <v>0.05</v>
      </c>
      <c r="AC94" s="69">
        <v>0.02</v>
      </c>
      <c r="AD94" s="69">
        <v>0.03</v>
      </c>
      <c r="AE94" s="69">
        <v>0</v>
      </c>
      <c r="AF94" s="69">
        <v>-0.01</v>
      </c>
      <c r="AG94" s="69">
        <v>0.03</v>
      </c>
    </row>
    <row r="95" spans="1:33" x14ac:dyDescent="0.2">
      <c r="A95" s="13" t="s">
        <v>289</v>
      </c>
      <c r="B95" s="69">
        <v>0.02</v>
      </c>
      <c r="C95" s="69">
        <v>0.04</v>
      </c>
      <c r="D95" s="69">
        <v>0.03</v>
      </c>
      <c r="E95" s="69">
        <v>0.05</v>
      </c>
      <c r="F95" s="69">
        <v>0.11</v>
      </c>
      <c r="G95" s="69">
        <v>0.03</v>
      </c>
      <c r="H95" s="69">
        <v>0.1</v>
      </c>
      <c r="I95" s="69">
        <v>7.0000000000000007E-2</v>
      </c>
      <c r="J95" s="69">
        <v>-0.03</v>
      </c>
      <c r="K95" s="69">
        <v>-0.04</v>
      </c>
      <c r="L95" s="69">
        <v>0.02</v>
      </c>
      <c r="M95" s="69">
        <v>0.01</v>
      </c>
      <c r="N95" s="69">
        <v>7.0000000000000007E-2</v>
      </c>
      <c r="O95" s="69">
        <v>0</v>
      </c>
      <c r="P95" s="69">
        <v>-0.01</v>
      </c>
      <c r="Q95" s="69">
        <v>0.09</v>
      </c>
      <c r="R95" s="69">
        <v>0.02</v>
      </c>
      <c r="S95" s="69">
        <v>0.09</v>
      </c>
      <c r="T95" s="69">
        <v>0.05</v>
      </c>
      <c r="U95" s="69">
        <v>0.03</v>
      </c>
      <c r="V95" s="69">
        <v>0.14000000000000001</v>
      </c>
      <c r="W95" s="69">
        <v>0.03</v>
      </c>
      <c r="X95" s="69">
        <v>0.01</v>
      </c>
      <c r="Y95" s="69">
        <v>0.02</v>
      </c>
      <c r="Z95" s="69">
        <v>0.04</v>
      </c>
      <c r="AA95" s="69">
        <v>-0.01</v>
      </c>
      <c r="AB95" s="69">
        <v>0.04</v>
      </c>
      <c r="AC95" s="69">
        <v>0.01</v>
      </c>
      <c r="AD95" s="69">
        <v>0.03</v>
      </c>
      <c r="AE95" s="69">
        <v>0</v>
      </c>
      <c r="AF95" s="69">
        <v>-0.01</v>
      </c>
      <c r="AG95" s="69">
        <v>0.01</v>
      </c>
    </row>
    <row r="96" spans="1:33" x14ac:dyDescent="0.2">
      <c r="A96" s="13" t="s">
        <v>290</v>
      </c>
      <c r="B96" s="69">
        <v>0.04</v>
      </c>
      <c r="C96" s="69">
        <v>0.04</v>
      </c>
      <c r="D96" s="69">
        <v>0.02</v>
      </c>
      <c r="E96" s="69">
        <v>0.02</v>
      </c>
      <c r="F96" s="69">
        <v>0.12</v>
      </c>
      <c r="G96" s="69">
        <v>0.03</v>
      </c>
      <c r="H96" s="69">
        <v>0.05</v>
      </c>
      <c r="I96" s="69">
        <v>7.0000000000000007E-2</v>
      </c>
      <c r="J96" s="69">
        <v>-0.05</v>
      </c>
      <c r="K96" s="69">
        <v>-0.04</v>
      </c>
      <c r="L96" s="69">
        <v>0.02</v>
      </c>
      <c r="M96" s="69">
        <v>0.03</v>
      </c>
      <c r="N96" s="69">
        <v>7.0000000000000007E-2</v>
      </c>
      <c r="O96" s="69">
        <v>0</v>
      </c>
      <c r="P96" s="69">
        <v>-0.01</v>
      </c>
      <c r="Q96" s="69">
        <v>0.11</v>
      </c>
      <c r="R96" s="69">
        <v>0.02</v>
      </c>
      <c r="S96" s="69">
        <v>0.11</v>
      </c>
      <c r="T96" s="69">
        <v>0.05</v>
      </c>
      <c r="U96" s="69">
        <v>0.06</v>
      </c>
      <c r="V96" s="69">
        <v>0.11</v>
      </c>
      <c r="W96" s="69">
        <v>0.03</v>
      </c>
      <c r="X96" s="69">
        <v>0.01</v>
      </c>
      <c r="Y96" s="69">
        <v>0.03</v>
      </c>
      <c r="Z96" s="69">
        <v>0.04</v>
      </c>
      <c r="AA96" s="69">
        <v>0</v>
      </c>
      <c r="AB96" s="69">
        <v>0.03</v>
      </c>
      <c r="AC96" s="69">
        <v>0.01</v>
      </c>
      <c r="AD96" s="69">
        <v>0.04</v>
      </c>
      <c r="AE96" s="69">
        <v>0</v>
      </c>
      <c r="AF96" s="69">
        <v>-0.01</v>
      </c>
      <c r="AG96" s="69">
        <v>0.01</v>
      </c>
    </row>
    <row r="97" spans="1:33" x14ac:dyDescent="0.2">
      <c r="A97" s="13" t="s">
        <v>291</v>
      </c>
      <c r="B97" s="69">
        <v>0.03</v>
      </c>
      <c r="C97" s="69">
        <v>0.03</v>
      </c>
      <c r="D97" s="69">
        <v>0.04</v>
      </c>
      <c r="E97" s="69">
        <v>0.04</v>
      </c>
      <c r="F97" s="69">
        <v>0.08</v>
      </c>
      <c r="G97" s="69">
        <v>0.04</v>
      </c>
      <c r="H97" s="69">
        <v>0.06</v>
      </c>
      <c r="I97" s="69">
        <v>7.0000000000000007E-2</v>
      </c>
      <c r="J97" s="69">
        <v>-0.03</v>
      </c>
      <c r="K97" s="69">
        <v>-0.04</v>
      </c>
      <c r="L97" s="69">
        <v>0.02</v>
      </c>
      <c r="M97" s="69">
        <v>0</v>
      </c>
      <c r="N97" s="69">
        <v>7.0000000000000007E-2</v>
      </c>
      <c r="O97" s="69">
        <v>0</v>
      </c>
      <c r="P97" s="69">
        <v>-0.01</v>
      </c>
      <c r="Q97" s="69">
        <v>0.1</v>
      </c>
      <c r="R97" s="69">
        <v>0.03</v>
      </c>
      <c r="S97" s="69">
        <v>0.08</v>
      </c>
      <c r="T97" s="69">
        <v>0.04</v>
      </c>
      <c r="U97" s="69">
        <v>0.01</v>
      </c>
      <c r="V97" s="69">
        <v>0.12</v>
      </c>
      <c r="W97" s="69">
        <v>0.04</v>
      </c>
      <c r="X97" s="69">
        <v>-0.02</v>
      </c>
      <c r="Y97" s="69">
        <v>0.03</v>
      </c>
      <c r="Z97" s="69">
        <v>0.04</v>
      </c>
      <c r="AA97" s="69">
        <v>0</v>
      </c>
      <c r="AB97" s="69">
        <v>0.05</v>
      </c>
      <c r="AC97" s="69">
        <v>0.02</v>
      </c>
      <c r="AD97" s="69">
        <v>0.04</v>
      </c>
      <c r="AE97" s="69">
        <v>0.01</v>
      </c>
      <c r="AF97" s="69">
        <v>0</v>
      </c>
      <c r="AG97" s="69">
        <v>0</v>
      </c>
    </row>
    <row r="98" spans="1:33" x14ac:dyDescent="0.2">
      <c r="A98" s="13" t="s">
        <v>292</v>
      </c>
      <c r="B98" s="69">
        <v>0.01</v>
      </c>
      <c r="C98" s="69">
        <v>0.04</v>
      </c>
      <c r="D98" s="69">
        <v>0.03</v>
      </c>
      <c r="E98" s="69">
        <v>0.04</v>
      </c>
      <c r="F98" s="69">
        <v>7.0000000000000007E-2</v>
      </c>
      <c r="G98" s="69">
        <v>0.05</v>
      </c>
      <c r="H98" s="69">
        <v>0.06</v>
      </c>
      <c r="I98" s="69">
        <v>7.0000000000000007E-2</v>
      </c>
      <c r="J98" s="69">
        <v>-0.04</v>
      </c>
      <c r="K98" s="69">
        <v>-0.04</v>
      </c>
      <c r="L98" s="69">
        <v>0.02</v>
      </c>
      <c r="M98" s="69">
        <v>0.05</v>
      </c>
      <c r="N98" s="69">
        <v>7.0000000000000007E-2</v>
      </c>
      <c r="O98" s="69">
        <v>0</v>
      </c>
      <c r="P98" s="69">
        <v>-0.01</v>
      </c>
      <c r="Q98" s="69">
        <v>0.09</v>
      </c>
      <c r="R98" s="69">
        <v>0.03</v>
      </c>
      <c r="S98" s="69">
        <v>0.06</v>
      </c>
      <c r="T98" s="69">
        <v>0.05</v>
      </c>
      <c r="U98" s="69">
        <v>0.01</v>
      </c>
      <c r="V98" s="69">
        <v>0.09</v>
      </c>
      <c r="W98" s="69">
        <v>0.04</v>
      </c>
      <c r="X98" s="69">
        <v>0.01</v>
      </c>
      <c r="Y98" s="69">
        <v>0.04</v>
      </c>
      <c r="Z98" s="69">
        <v>0.04</v>
      </c>
      <c r="AA98" s="69">
        <v>-0.02</v>
      </c>
      <c r="AB98" s="69">
        <v>0.03</v>
      </c>
      <c r="AC98" s="69">
        <v>0.01</v>
      </c>
      <c r="AD98" s="69">
        <v>0.04</v>
      </c>
      <c r="AE98" s="69">
        <v>0.01</v>
      </c>
      <c r="AF98" s="69">
        <v>0</v>
      </c>
      <c r="AG98" s="69">
        <v>0</v>
      </c>
    </row>
    <row r="99" spans="1:33" x14ac:dyDescent="0.2">
      <c r="A99" s="13" t="s">
        <v>293</v>
      </c>
      <c r="B99" s="69">
        <v>0.01</v>
      </c>
      <c r="C99" s="69">
        <v>0.05</v>
      </c>
      <c r="D99" s="69">
        <v>0.01</v>
      </c>
      <c r="E99" s="69">
        <v>0.03</v>
      </c>
      <c r="F99" s="69">
        <v>0.08</v>
      </c>
      <c r="G99" s="69">
        <v>0.04</v>
      </c>
      <c r="H99" s="69">
        <v>0.05</v>
      </c>
      <c r="I99" s="69">
        <v>7.0000000000000007E-2</v>
      </c>
      <c r="J99" s="69">
        <v>-0.04</v>
      </c>
      <c r="K99" s="69">
        <v>-0.03</v>
      </c>
      <c r="L99" s="69">
        <v>0.02</v>
      </c>
      <c r="M99" s="69">
        <v>0.02</v>
      </c>
      <c r="N99" s="69">
        <v>7.0000000000000007E-2</v>
      </c>
      <c r="O99" s="69">
        <v>0</v>
      </c>
      <c r="P99" s="69">
        <v>-0.01</v>
      </c>
      <c r="Q99" s="69">
        <v>0.08</v>
      </c>
      <c r="R99" s="69">
        <v>0.03</v>
      </c>
      <c r="S99" s="69">
        <v>0.06</v>
      </c>
      <c r="T99" s="69">
        <v>0.06</v>
      </c>
      <c r="U99" s="69">
        <v>0.01</v>
      </c>
      <c r="V99" s="69">
        <v>0.06</v>
      </c>
      <c r="W99" s="69">
        <v>0.03</v>
      </c>
      <c r="X99" s="69">
        <v>0.02</v>
      </c>
      <c r="Y99" s="69">
        <v>0.05</v>
      </c>
      <c r="Z99" s="69">
        <v>0.04</v>
      </c>
      <c r="AA99" s="69">
        <v>0</v>
      </c>
      <c r="AB99" s="69">
        <v>0.03</v>
      </c>
      <c r="AC99" s="69">
        <v>0.01</v>
      </c>
      <c r="AD99" s="69">
        <v>0.04</v>
      </c>
      <c r="AE99" s="69">
        <v>0</v>
      </c>
      <c r="AF99" s="69">
        <v>-0.01</v>
      </c>
      <c r="AG99" s="69">
        <v>0</v>
      </c>
    </row>
    <row r="100" spans="1:33" x14ac:dyDescent="0.2">
      <c r="A100" s="13" t="s">
        <v>294</v>
      </c>
      <c r="B100" s="69">
        <v>0.04</v>
      </c>
      <c r="C100" s="69">
        <v>0.05</v>
      </c>
      <c r="D100" s="69">
        <v>0.03</v>
      </c>
      <c r="E100" s="69">
        <v>0.05</v>
      </c>
      <c r="F100" s="69">
        <v>0.09</v>
      </c>
      <c r="G100" s="69">
        <v>0.06</v>
      </c>
      <c r="H100" s="69">
        <v>0.06</v>
      </c>
      <c r="I100" s="69">
        <v>7.0000000000000007E-2</v>
      </c>
      <c r="J100" s="69">
        <v>-0.04</v>
      </c>
      <c r="K100" s="69">
        <v>-0.03</v>
      </c>
      <c r="L100" s="69">
        <v>0.03</v>
      </c>
      <c r="M100" s="69">
        <v>0.02</v>
      </c>
      <c r="N100" s="69">
        <v>0.08</v>
      </c>
      <c r="O100" s="69">
        <v>0</v>
      </c>
      <c r="P100" s="69">
        <v>-0.01</v>
      </c>
      <c r="Q100" s="69">
        <v>0.08</v>
      </c>
      <c r="R100" s="69">
        <v>0.02</v>
      </c>
      <c r="S100" s="69">
        <v>0.08</v>
      </c>
      <c r="T100" s="69">
        <v>0.05</v>
      </c>
      <c r="U100" s="69">
        <v>0.02</v>
      </c>
      <c r="V100" s="69">
        <v>0.08</v>
      </c>
      <c r="W100" s="69">
        <v>0.04</v>
      </c>
      <c r="X100" s="69">
        <v>0.01</v>
      </c>
      <c r="Y100" s="69">
        <v>0.04</v>
      </c>
      <c r="Z100" s="69">
        <v>0.03</v>
      </c>
      <c r="AA100" s="69">
        <v>-0.01</v>
      </c>
      <c r="AB100" s="69">
        <v>0.02</v>
      </c>
      <c r="AC100" s="69">
        <v>0.01</v>
      </c>
      <c r="AD100" s="69">
        <v>0.03</v>
      </c>
      <c r="AE100" s="69">
        <v>0</v>
      </c>
      <c r="AF100" s="69">
        <v>-0.01</v>
      </c>
      <c r="AG100" s="69">
        <v>0.02</v>
      </c>
    </row>
    <row r="101" spans="1:33" x14ac:dyDescent="0.2">
      <c r="A101" s="13" t="s">
        <v>285</v>
      </c>
      <c r="B101" s="69">
        <v>0.02</v>
      </c>
      <c r="C101" s="69">
        <v>0.03</v>
      </c>
      <c r="D101" s="69">
        <v>0.03</v>
      </c>
      <c r="E101" s="69">
        <v>0.02</v>
      </c>
      <c r="F101" s="69">
        <v>7.0000000000000007E-2</v>
      </c>
      <c r="G101" s="69">
        <v>0.08</v>
      </c>
      <c r="H101" s="69">
        <v>7.0000000000000007E-2</v>
      </c>
      <c r="I101" s="69">
        <v>7.0000000000000007E-2</v>
      </c>
      <c r="J101" s="69">
        <v>-0.05</v>
      </c>
      <c r="K101" s="69">
        <v>-0.03</v>
      </c>
      <c r="L101" s="69">
        <v>0.02</v>
      </c>
      <c r="M101" s="69">
        <v>0.03</v>
      </c>
      <c r="N101" s="69">
        <v>0.08</v>
      </c>
      <c r="O101" s="69">
        <v>0</v>
      </c>
      <c r="P101" s="69">
        <v>-0.02</v>
      </c>
      <c r="Q101" s="69">
        <v>0.08</v>
      </c>
      <c r="R101" s="69">
        <v>0.03</v>
      </c>
      <c r="S101" s="69">
        <v>7.0000000000000007E-2</v>
      </c>
      <c r="T101" s="69">
        <v>0.04</v>
      </c>
      <c r="U101" s="69">
        <v>0.02</v>
      </c>
      <c r="V101" s="69">
        <v>0.09</v>
      </c>
      <c r="W101" s="69">
        <v>0.04</v>
      </c>
      <c r="X101" s="69">
        <v>0.02</v>
      </c>
      <c r="Y101" s="69">
        <v>0.05</v>
      </c>
      <c r="Z101" s="69">
        <v>0.03</v>
      </c>
      <c r="AA101" s="69">
        <v>-0.02</v>
      </c>
      <c r="AB101" s="69">
        <v>0.03</v>
      </c>
      <c r="AC101" s="69">
        <v>0.01</v>
      </c>
      <c r="AD101" s="69">
        <v>0.03</v>
      </c>
      <c r="AE101" s="69">
        <v>0</v>
      </c>
      <c r="AF101" s="69">
        <v>0</v>
      </c>
      <c r="AG101" s="69">
        <v>0.02</v>
      </c>
    </row>
    <row r="102" spans="1:33" x14ac:dyDescent="0.2">
      <c r="A102" s="13" t="s">
        <v>295</v>
      </c>
    </row>
    <row r="103" spans="1:33" x14ac:dyDescent="0.2">
      <c r="A103" s="13" t="s">
        <v>296</v>
      </c>
    </row>
    <row r="104" spans="1:33" s="72" customFormat="1" x14ac:dyDescent="0.2">
      <c r="A104" s="68" t="s">
        <v>389</v>
      </c>
      <c r="B104" s="71">
        <f>AVERAGE(B92:B103)</f>
        <v>2.3E-2</v>
      </c>
      <c r="C104" s="71">
        <f t="shared" ref="C104:I104" si="24">AVERAGE(C92:C103)</f>
        <v>4.2999999999999997E-2</v>
      </c>
      <c r="D104" s="71">
        <f t="shared" si="24"/>
        <v>2.9000000000000005E-2</v>
      </c>
      <c r="E104" s="71">
        <f t="shared" si="24"/>
        <v>3.5000000000000003E-2</v>
      </c>
      <c r="F104" s="71">
        <f t="shared" si="24"/>
        <v>8.5000000000000006E-2</v>
      </c>
      <c r="G104" s="71">
        <f t="shared" si="24"/>
        <v>3.9E-2</v>
      </c>
      <c r="H104" s="71">
        <f t="shared" si="24"/>
        <v>6.1000000000000013E-2</v>
      </c>
      <c r="I104" s="71">
        <f t="shared" si="24"/>
        <v>6.8000000000000019E-2</v>
      </c>
      <c r="J104" s="71">
        <f>AVERAGE(J92:J103)</f>
        <v>1.0000000000000002E-3</v>
      </c>
      <c r="K104" s="71">
        <f t="shared" ref="K104:Q104" si="25">AVERAGE(K92:K103)</f>
        <v>-3.7999999999999999E-2</v>
      </c>
      <c r="L104" s="71">
        <f t="shared" si="25"/>
        <v>1.7000000000000001E-2</v>
      </c>
      <c r="M104" s="71">
        <f t="shared" si="25"/>
        <v>2.1999999999999999E-2</v>
      </c>
      <c r="N104" s="71">
        <f t="shared" si="25"/>
        <v>6.8999999999999992E-2</v>
      </c>
      <c r="O104" s="71">
        <f t="shared" si="25"/>
        <v>-2E-3</v>
      </c>
      <c r="P104" s="71">
        <f t="shared" si="25"/>
        <v>-1.2E-2</v>
      </c>
      <c r="Q104" s="71">
        <f t="shared" si="25"/>
        <v>8.5999999999999979E-2</v>
      </c>
      <c r="R104" s="71">
        <f>AVERAGE(R92:R103)</f>
        <v>2.7000000000000003E-2</v>
      </c>
      <c r="S104" s="71">
        <f t="shared" ref="S104:Y104" si="26">AVERAGE(S92:S103)</f>
        <v>8.3999999999999991E-2</v>
      </c>
      <c r="T104" s="71">
        <f t="shared" si="26"/>
        <v>5.2999999999999992E-2</v>
      </c>
      <c r="U104" s="71">
        <f t="shared" si="26"/>
        <v>4.300000000000001E-2</v>
      </c>
      <c r="V104" s="71">
        <f t="shared" si="26"/>
        <v>9.8000000000000004E-2</v>
      </c>
      <c r="W104" s="71">
        <f t="shared" si="26"/>
        <v>3.4999999999999996E-2</v>
      </c>
      <c r="X104" s="71">
        <f t="shared" si="26"/>
        <v>6.0000000000000001E-3</v>
      </c>
      <c r="Y104" s="71">
        <f t="shared" si="26"/>
        <v>2.9000000000000005E-2</v>
      </c>
      <c r="Z104" s="71">
        <f>AVERAGE(Z92:Z103)</f>
        <v>0.04</v>
      </c>
      <c r="AA104" s="71">
        <f t="shared" ref="AA104:AG104" si="27">AVERAGE(AA92:AA103)</f>
        <v>0.01</v>
      </c>
      <c r="AB104" s="71">
        <f t="shared" si="27"/>
        <v>3.7000000000000012E-2</v>
      </c>
      <c r="AC104" s="71">
        <f t="shared" si="27"/>
        <v>1.3999999999999999E-2</v>
      </c>
      <c r="AD104" s="71">
        <f t="shared" si="27"/>
        <v>3.4000000000000009E-2</v>
      </c>
      <c r="AE104" s="71">
        <f t="shared" si="27"/>
        <v>-1.9999999999999996E-3</v>
      </c>
      <c r="AF104" s="71">
        <f t="shared" si="27"/>
        <v>-8.0000000000000002E-3</v>
      </c>
      <c r="AG104" s="71">
        <f t="shared" si="27"/>
        <v>1.3000000000000001E-2</v>
      </c>
    </row>
    <row r="105" spans="1:33" s="78" customFormat="1" x14ac:dyDescent="0.2">
      <c r="A105" s="76" t="s">
        <v>392</v>
      </c>
      <c r="B105" s="78">
        <f>AVERAGE(B104:I104)</f>
        <v>4.7875000000000001E-2</v>
      </c>
      <c r="C105" s="78">
        <f>STDEV(B104:I104)/SQRT(COUNT(B104:I104))</f>
        <v>7.5579605620261685E-3</v>
      </c>
      <c r="J105" s="78">
        <f>AVERAGE(J104:Q104)</f>
        <v>1.7874999999999995E-2</v>
      </c>
      <c r="K105" s="78">
        <f>STDEV(J104:Q104)/SQRT(COUNT(J104:Q104))</f>
        <v>1.4618282950763105E-2</v>
      </c>
      <c r="R105" s="78">
        <f>AVERAGE(R104:Y104)</f>
        <v>4.6875E-2</v>
      </c>
      <c r="S105" s="78">
        <f>STDEV(R104:Y104)/SQRT(COUNT(R104:Y104))</f>
        <v>1.0832222928440341E-2</v>
      </c>
      <c r="Z105" s="78">
        <f>AVERAGE(Z104:AG104)</f>
        <v>1.7250000000000005E-2</v>
      </c>
      <c r="AA105" s="78">
        <f>STDEV(Z104:AG104)/SQRT(COUNT(Z104:AG104))</f>
        <v>6.3772755042528027E-3</v>
      </c>
    </row>
    <row r="106" spans="1:33" x14ac:dyDescent="0.2">
      <c r="A106" s="13" t="s">
        <v>297</v>
      </c>
      <c r="B106" s="69">
        <v>0.09</v>
      </c>
      <c r="C106" s="69">
        <v>7.0000000000000007E-2</v>
      </c>
      <c r="D106" s="69">
        <v>0.09</v>
      </c>
      <c r="E106" s="69">
        <v>0.06</v>
      </c>
      <c r="F106" s="69">
        <v>0.02</v>
      </c>
      <c r="G106" s="69">
        <v>0.03</v>
      </c>
      <c r="H106" s="69">
        <v>0.06</v>
      </c>
      <c r="I106" s="69">
        <v>0.04</v>
      </c>
      <c r="J106" s="69">
        <v>0</v>
      </c>
      <c r="K106" s="69">
        <v>0.05</v>
      </c>
      <c r="L106" s="69">
        <v>0</v>
      </c>
      <c r="M106" s="69">
        <v>0.09</v>
      </c>
      <c r="N106" s="69">
        <v>0.06</v>
      </c>
      <c r="O106" s="69">
        <v>0.09</v>
      </c>
      <c r="P106" s="69">
        <v>-0.01</v>
      </c>
      <c r="Q106" s="69">
        <v>7.0000000000000007E-2</v>
      </c>
      <c r="R106" s="69">
        <v>0.04</v>
      </c>
      <c r="S106" s="69">
        <v>7.0000000000000007E-2</v>
      </c>
      <c r="T106" s="69">
        <v>0.02</v>
      </c>
      <c r="U106" s="69">
        <v>0.05</v>
      </c>
      <c r="V106" s="69">
        <v>0.06</v>
      </c>
      <c r="W106" s="69">
        <v>0.03</v>
      </c>
      <c r="X106" s="69">
        <v>0</v>
      </c>
      <c r="Y106" s="69">
        <v>0.03</v>
      </c>
      <c r="Z106" s="69">
        <v>7.0000000000000007E-2</v>
      </c>
      <c r="AA106" s="69">
        <v>0</v>
      </c>
      <c r="AB106" s="69">
        <v>-0.01</v>
      </c>
      <c r="AC106" s="69">
        <v>0.06</v>
      </c>
      <c r="AD106" s="69">
        <v>0.06</v>
      </c>
      <c r="AE106" s="69">
        <v>0.04</v>
      </c>
      <c r="AF106" s="69">
        <v>0.02</v>
      </c>
      <c r="AG106" s="69">
        <v>0.04</v>
      </c>
    </row>
    <row r="107" spans="1:33" x14ac:dyDescent="0.2">
      <c r="A107" s="13" t="s">
        <v>321</v>
      </c>
      <c r="B107" s="69">
        <v>0.09</v>
      </c>
      <c r="C107" s="69">
        <v>0.08</v>
      </c>
      <c r="D107" s="69">
        <v>0.13</v>
      </c>
      <c r="E107" s="69">
        <v>7.0000000000000007E-2</v>
      </c>
      <c r="F107" s="69">
        <v>0.03</v>
      </c>
      <c r="G107" s="69">
        <v>0.04</v>
      </c>
      <c r="H107" s="69">
        <v>0.06</v>
      </c>
      <c r="I107" s="69">
        <v>0.03</v>
      </c>
      <c r="J107" s="69">
        <v>-0.02</v>
      </c>
      <c r="K107" s="69">
        <v>0.04</v>
      </c>
      <c r="L107" s="69">
        <v>0.01</v>
      </c>
      <c r="M107" s="69">
        <v>0.08</v>
      </c>
      <c r="N107" s="69">
        <v>0.06</v>
      </c>
      <c r="O107" s="69">
        <v>7.0000000000000007E-2</v>
      </c>
      <c r="P107" s="69">
        <v>0</v>
      </c>
      <c r="Q107" s="69">
        <v>7.0000000000000007E-2</v>
      </c>
      <c r="R107" s="69">
        <v>0.03</v>
      </c>
      <c r="S107" s="69">
        <v>0.08</v>
      </c>
      <c r="T107" s="69">
        <v>0.04</v>
      </c>
      <c r="U107" s="69">
        <v>0.02</v>
      </c>
      <c r="V107" s="69">
        <v>0.06</v>
      </c>
      <c r="W107" s="69">
        <v>0.03</v>
      </c>
      <c r="X107" s="69">
        <v>0.02</v>
      </c>
      <c r="Y107" s="69">
        <v>0.06</v>
      </c>
      <c r="Z107" s="69">
        <v>7.0000000000000007E-2</v>
      </c>
      <c r="AA107" s="69">
        <v>0.02</v>
      </c>
      <c r="AB107" s="69">
        <v>0.01</v>
      </c>
      <c r="AC107" s="69">
        <v>7.0000000000000007E-2</v>
      </c>
      <c r="AD107" s="69">
        <v>7.0000000000000007E-2</v>
      </c>
      <c r="AE107" s="69">
        <v>0.04</v>
      </c>
      <c r="AF107" s="69">
        <v>0.03</v>
      </c>
      <c r="AG107" s="69">
        <v>0.06</v>
      </c>
    </row>
    <row r="108" spans="1:33" x14ac:dyDescent="0.2">
      <c r="A108" s="13" t="s">
        <v>298</v>
      </c>
      <c r="B108" s="69">
        <v>0.08</v>
      </c>
      <c r="C108" s="69">
        <v>0.09</v>
      </c>
      <c r="D108" s="69">
        <v>0.13</v>
      </c>
      <c r="E108" s="69">
        <v>0.08</v>
      </c>
      <c r="F108" s="69">
        <v>0.03</v>
      </c>
      <c r="G108" s="69">
        <v>0.02</v>
      </c>
      <c r="H108" s="69">
        <v>7.0000000000000007E-2</v>
      </c>
      <c r="I108" s="69">
        <v>0.02</v>
      </c>
      <c r="J108" s="69">
        <v>0</v>
      </c>
      <c r="K108" s="69">
        <v>0.04</v>
      </c>
      <c r="L108" s="69">
        <v>0.01</v>
      </c>
      <c r="M108" s="69">
        <v>0.09</v>
      </c>
      <c r="N108" s="69">
        <v>7.0000000000000007E-2</v>
      </c>
      <c r="O108" s="69">
        <v>0.09</v>
      </c>
      <c r="P108" s="69">
        <v>0</v>
      </c>
      <c r="Q108" s="69">
        <v>0.08</v>
      </c>
      <c r="R108" s="69">
        <v>0.05</v>
      </c>
      <c r="S108" s="69">
        <v>0.08</v>
      </c>
      <c r="T108" s="69">
        <v>0.04</v>
      </c>
      <c r="U108" s="69">
        <v>0.02</v>
      </c>
      <c r="V108" s="69">
        <v>7.0000000000000007E-2</v>
      </c>
      <c r="W108" s="69">
        <v>0.03</v>
      </c>
      <c r="X108" s="69">
        <v>0.02</v>
      </c>
      <c r="Y108" s="69">
        <v>7.0000000000000007E-2</v>
      </c>
      <c r="Z108" s="69">
        <v>7.0000000000000007E-2</v>
      </c>
      <c r="AA108" s="69">
        <v>0.02</v>
      </c>
      <c r="AB108" s="69">
        <v>0.01</v>
      </c>
      <c r="AC108" s="69">
        <v>7.0000000000000007E-2</v>
      </c>
      <c r="AD108" s="69">
        <v>0.06</v>
      </c>
      <c r="AE108" s="69">
        <v>0.06</v>
      </c>
      <c r="AF108" s="69">
        <v>0.04</v>
      </c>
      <c r="AG108" s="69">
        <v>0.06</v>
      </c>
    </row>
    <row r="109" spans="1:33" x14ac:dyDescent="0.2">
      <c r="A109" s="13" t="s">
        <v>299</v>
      </c>
      <c r="B109" s="69">
        <v>0.09</v>
      </c>
      <c r="C109" s="69">
        <v>0.09</v>
      </c>
      <c r="D109" s="69">
        <v>0.06</v>
      </c>
      <c r="E109" s="69">
        <v>7.0000000000000007E-2</v>
      </c>
      <c r="F109" s="69">
        <v>0.04</v>
      </c>
      <c r="G109" s="69">
        <v>0.04</v>
      </c>
      <c r="H109" s="69">
        <v>0.09</v>
      </c>
      <c r="I109" s="69">
        <v>0.02</v>
      </c>
      <c r="J109" s="69">
        <v>0.05</v>
      </c>
      <c r="K109" s="69">
        <v>0.03</v>
      </c>
      <c r="L109" s="69">
        <v>0.01</v>
      </c>
      <c r="M109" s="69">
        <v>0.1</v>
      </c>
      <c r="N109" s="69">
        <v>0.06</v>
      </c>
      <c r="O109" s="69">
        <v>0.08</v>
      </c>
      <c r="P109" s="69">
        <v>0</v>
      </c>
      <c r="Q109" s="69">
        <v>0.09</v>
      </c>
      <c r="R109" s="69">
        <v>0.06</v>
      </c>
      <c r="S109" s="69">
        <v>0.08</v>
      </c>
      <c r="T109" s="69">
        <v>0.04</v>
      </c>
      <c r="U109" s="69">
        <v>0.02</v>
      </c>
      <c r="V109" s="69">
        <v>0.08</v>
      </c>
      <c r="W109" s="69">
        <v>0.03</v>
      </c>
      <c r="X109" s="69">
        <v>0.03</v>
      </c>
      <c r="Y109" s="69">
        <v>0.08</v>
      </c>
      <c r="Z109" s="69">
        <v>0.06</v>
      </c>
      <c r="AA109" s="69">
        <v>0.02</v>
      </c>
      <c r="AB109" s="69">
        <v>0.01</v>
      </c>
      <c r="AC109" s="69">
        <v>0.04</v>
      </c>
      <c r="AD109" s="69">
        <v>7.0000000000000007E-2</v>
      </c>
      <c r="AE109" s="69">
        <v>0.05</v>
      </c>
      <c r="AF109" s="69">
        <v>0.03</v>
      </c>
      <c r="AG109" s="69">
        <v>0.06</v>
      </c>
    </row>
    <row r="110" spans="1:33" x14ac:dyDescent="0.2">
      <c r="A110" s="13" t="s">
        <v>300</v>
      </c>
      <c r="B110" s="69">
        <v>0.04</v>
      </c>
      <c r="C110" s="69">
        <v>0.06</v>
      </c>
      <c r="D110" s="69">
        <v>0.11</v>
      </c>
      <c r="E110" s="69">
        <v>7.0000000000000007E-2</v>
      </c>
      <c r="F110" s="69">
        <v>0.02</v>
      </c>
      <c r="G110" s="69">
        <v>0.03</v>
      </c>
      <c r="H110" s="69">
        <v>0.09</v>
      </c>
      <c r="I110" s="69">
        <v>0.01</v>
      </c>
      <c r="J110" s="69">
        <v>-0.01</v>
      </c>
      <c r="K110" s="69">
        <v>0.03</v>
      </c>
      <c r="L110" s="69">
        <v>0.01</v>
      </c>
      <c r="M110" s="69">
        <v>7.0000000000000007E-2</v>
      </c>
      <c r="N110" s="69">
        <v>0.06</v>
      </c>
      <c r="O110" s="69">
        <v>7.0000000000000007E-2</v>
      </c>
      <c r="P110" s="69">
        <v>0</v>
      </c>
      <c r="Q110" s="69">
        <v>0.05</v>
      </c>
      <c r="R110" s="69">
        <v>0.04</v>
      </c>
      <c r="S110" s="69">
        <v>0.08</v>
      </c>
      <c r="T110" s="69">
        <v>0.05</v>
      </c>
      <c r="U110" s="69">
        <v>0.05</v>
      </c>
      <c r="V110" s="69">
        <v>0.05</v>
      </c>
      <c r="W110" s="69">
        <v>0.04</v>
      </c>
      <c r="X110" s="69">
        <v>0.03</v>
      </c>
      <c r="Y110" s="69">
        <v>7.0000000000000007E-2</v>
      </c>
      <c r="Z110" s="69">
        <v>0.06</v>
      </c>
      <c r="AA110" s="69">
        <v>0.02</v>
      </c>
      <c r="AB110" s="69">
        <v>0.02</v>
      </c>
      <c r="AC110" s="69">
        <v>0.03</v>
      </c>
      <c r="AD110" s="69">
        <v>7.0000000000000007E-2</v>
      </c>
      <c r="AE110" s="69">
        <v>0.06</v>
      </c>
      <c r="AF110" s="69">
        <v>0.03</v>
      </c>
      <c r="AG110" s="69">
        <v>7.0000000000000007E-2</v>
      </c>
    </row>
    <row r="111" spans="1:33" x14ac:dyDescent="0.2">
      <c r="A111" s="13" t="s">
        <v>301</v>
      </c>
      <c r="B111" s="69">
        <v>0.09</v>
      </c>
      <c r="C111" s="69">
        <v>0.06</v>
      </c>
      <c r="D111" s="69">
        <v>0.13</v>
      </c>
      <c r="E111" s="69">
        <v>0.09</v>
      </c>
      <c r="F111" s="69">
        <v>0.03</v>
      </c>
      <c r="G111" s="69">
        <v>0.02</v>
      </c>
      <c r="H111" s="69">
        <v>0.08</v>
      </c>
      <c r="I111" s="69">
        <v>0.03</v>
      </c>
      <c r="J111" s="69">
        <v>0</v>
      </c>
      <c r="K111" s="69">
        <v>0.01</v>
      </c>
      <c r="L111" s="69">
        <v>0.01</v>
      </c>
      <c r="M111" s="69">
        <v>0.03</v>
      </c>
      <c r="N111" s="69">
        <v>7.0000000000000007E-2</v>
      </c>
      <c r="O111" s="69">
        <v>0.05</v>
      </c>
      <c r="P111" s="69">
        <v>0</v>
      </c>
      <c r="Q111" s="69">
        <v>7.0000000000000007E-2</v>
      </c>
      <c r="R111" s="69">
        <v>0.05</v>
      </c>
      <c r="S111" s="69">
        <v>0.09</v>
      </c>
      <c r="T111" s="69">
        <v>0.06</v>
      </c>
      <c r="U111" s="69">
        <v>0.05</v>
      </c>
      <c r="V111" s="69">
        <v>0.08</v>
      </c>
      <c r="W111" s="69">
        <v>0.03</v>
      </c>
      <c r="X111" s="69">
        <v>0.03</v>
      </c>
      <c r="Y111" s="69">
        <v>7.0000000000000007E-2</v>
      </c>
      <c r="Z111" s="69">
        <v>0.06</v>
      </c>
      <c r="AA111" s="69">
        <v>0.04</v>
      </c>
      <c r="AB111" s="69">
        <v>0</v>
      </c>
      <c r="AC111" s="69">
        <v>0.04</v>
      </c>
      <c r="AD111" s="69">
        <v>0.08</v>
      </c>
      <c r="AE111" s="69">
        <v>0.05</v>
      </c>
      <c r="AF111" s="69">
        <v>0.04</v>
      </c>
      <c r="AG111" s="69">
        <v>0.06</v>
      </c>
    </row>
    <row r="112" spans="1:33" x14ac:dyDescent="0.2">
      <c r="A112" s="13" t="s">
        <v>302</v>
      </c>
      <c r="B112" s="69">
        <v>0.12</v>
      </c>
      <c r="C112" s="69">
        <v>0.06</v>
      </c>
      <c r="D112" s="69">
        <v>7.0000000000000007E-2</v>
      </c>
      <c r="E112" s="69">
        <v>7.0000000000000007E-2</v>
      </c>
      <c r="F112" s="69">
        <v>0.02</v>
      </c>
      <c r="G112" s="69">
        <v>0.03</v>
      </c>
      <c r="H112" s="69">
        <v>7.0000000000000007E-2</v>
      </c>
      <c r="I112" s="69">
        <v>0.03</v>
      </c>
      <c r="J112" s="69">
        <v>0.03</v>
      </c>
      <c r="K112" s="69">
        <v>0.04</v>
      </c>
      <c r="L112" s="69">
        <v>0.01</v>
      </c>
      <c r="M112" s="69">
        <v>0.03</v>
      </c>
      <c r="N112" s="69">
        <v>7.0000000000000007E-2</v>
      </c>
      <c r="O112" s="69">
        <v>0.08</v>
      </c>
      <c r="P112" s="69">
        <v>-0.01</v>
      </c>
      <c r="Q112" s="69">
        <v>0.08</v>
      </c>
      <c r="R112" s="69">
        <v>0.06</v>
      </c>
      <c r="S112" s="69">
        <v>0.08</v>
      </c>
      <c r="T112" s="69">
        <v>0.06</v>
      </c>
      <c r="U112" s="69">
        <v>0.04</v>
      </c>
      <c r="V112" s="69">
        <v>0.09</v>
      </c>
      <c r="W112" s="69">
        <v>0.05</v>
      </c>
      <c r="X112" s="69">
        <v>0.03</v>
      </c>
      <c r="Y112" s="69">
        <v>7.0000000000000007E-2</v>
      </c>
      <c r="Z112" s="69">
        <v>0.08</v>
      </c>
      <c r="AA112" s="69">
        <v>0.04</v>
      </c>
      <c r="AB112" s="69">
        <v>0</v>
      </c>
      <c r="AC112" s="69">
        <v>0.05</v>
      </c>
      <c r="AD112" s="69">
        <v>0.09</v>
      </c>
      <c r="AE112" s="69">
        <v>0.05</v>
      </c>
      <c r="AF112" s="69">
        <v>0.03</v>
      </c>
      <c r="AG112" s="69">
        <v>7.0000000000000007E-2</v>
      </c>
    </row>
    <row r="113" spans="1:33" x14ac:dyDescent="0.2">
      <c r="A113" s="13" t="s">
        <v>303</v>
      </c>
      <c r="B113" s="69">
        <v>0.08</v>
      </c>
      <c r="C113" s="69">
        <v>7.0000000000000007E-2</v>
      </c>
      <c r="D113" s="69">
        <v>7.0000000000000007E-2</v>
      </c>
      <c r="E113" s="69">
        <v>0.05</v>
      </c>
      <c r="F113" s="69">
        <v>0.02</v>
      </c>
      <c r="G113" s="69">
        <v>0.03</v>
      </c>
      <c r="H113" s="69">
        <v>0.08</v>
      </c>
      <c r="I113" s="69">
        <v>0.01</v>
      </c>
      <c r="J113" s="69">
        <v>0.02</v>
      </c>
      <c r="K113" s="69">
        <v>0.03</v>
      </c>
      <c r="L113" s="69">
        <v>0.01</v>
      </c>
      <c r="M113" s="69">
        <v>0.08</v>
      </c>
      <c r="N113" s="69">
        <v>0.05</v>
      </c>
      <c r="O113" s="69">
        <v>0.08</v>
      </c>
      <c r="P113" s="69">
        <v>-0.01</v>
      </c>
      <c r="Q113" s="69">
        <v>0.08</v>
      </c>
      <c r="R113" s="69">
        <v>7.0000000000000007E-2</v>
      </c>
      <c r="S113" s="69">
        <v>0.09</v>
      </c>
      <c r="T113" s="69">
        <v>0.05</v>
      </c>
      <c r="U113" s="69">
        <v>0.04</v>
      </c>
      <c r="V113" s="69">
        <v>0.06</v>
      </c>
      <c r="W113" s="69">
        <v>0.06</v>
      </c>
      <c r="X113" s="69">
        <v>0.02</v>
      </c>
      <c r="Y113" s="69">
        <v>0.06</v>
      </c>
      <c r="Z113" s="69">
        <v>0.08</v>
      </c>
      <c r="AA113" s="69">
        <v>0.04</v>
      </c>
      <c r="AB113" s="69">
        <v>0.01</v>
      </c>
      <c r="AC113" s="69">
        <v>0.04</v>
      </c>
      <c r="AD113" s="69">
        <v>0.09</v>
      </c>
      <c r="AE113" s="69">
        <v>0.04</v>
      </c>
      <c r="AF113" s="69">
        <v>0.03</v>
      </c>
      <c r="AG113" s="69">
        <v>0.05</v>
      </c>
    </row>
    <row r="114" spans="1:33" x14ac:dyDescent="0.2">
      <c r="A114" s="13" t="s">
        <v>304</v>
      </c>
      <c r="B114" s="69">
        <v>0.1</v>
      </c>
      <c r="C114" s="69">
        <v>0.06</v>
      </c>
      <c r="D114" s="69">
        <v>0.01</v>
      </c>
      <c r="E114" s="69">
        <v>7.0000000000000007E-2</v>
      </c>
      <c r="F114" s="69">
        <v>0.03</v>
      </c>
      <c r="G114" s="69">
        <v>0.04</v>
      </c>
      <c r="H114" s="69">
        <v>0.08</v>
      </c>
      <c r="I114" s="69">
        <v>0.02</v>
      </c>
      <c r="J114" s="69">
        <v>0.03</v>
      </c>
      <c r="K114" s="69">
        <v>0.05</v>
      </c>
      <c r="L114" s="69">
        <v>0.02</v>
      </c>
      <c r="M114" s="69">
        <v>0.01</v>
      </c>
      <c r="N114" s="69">
        <v>0.08</v>
      </c>
      <c r="O114" s="69">
        <v>0.04</v>
      </c>
      <c r="P114" s="69">
        <v>-0.01</v>
      </c>
      <c r="Q114" s="69">
        <v>7.0000000000000007E-2</v>
      </c>
      <c r="R114" s="69">
        <v>0.06</v>
      </c>
      <c r="S114" s="69">
        <v>0.09</v>
      </c>
      <c r="T114" s="69">
        <v>0.05</v>
      </c>
      <c r="U114" s="69">
        <v>0.05</v>
      </c>
      <c r="V114" s="69">
        <v>0.04</v>
      </c>
      <c r="W114" s="69">
        <v>0.05</v>
      </c>
      <c r="X114" s="69">
        <v>0.01</v>
      </c>
      <c r="Y114" s="69">
        <v>0.05</v>
      </c>
      <c r="Z114" s="69">
        <v>0.09</v>
      </c>
      <c r="AA114" s="69">
        <v>0.03</v>
      </c>
      <c r="AB114" s="69">
        <v>0.01</v>
      </c>
      <c r="AC114" s="69">
        <v>0.05</v>
      </c>
      <c r="AD114" s="69">
        <v>0.1</v>
      </c>
      <c r="AE114" s="69">
        <v>0.03</v>
      </c>
      <c r="AF114" s="69">
        <v>0.05</v>
      </c>
      <c r="AG114" s="69">
        <v>0.02</v>
      </c>
    </row>
    <row r="115" spans="1:33" x14ac:dyDescent="0.2">
      <c r="A115" s="13" t="s">
        <v>305</v>
      </c>
      <c r="B115" s="69">
        <v>0.08</v>
      </c>
      <c r="C115" s="69">
        <v>0.06</v>
      </c>
      <c r="D115" s="69">
        <v>0.04</v>
      </c>
      <c r="E115" s="69">
        <v>7.0000000000000007E-2</v>
      </c>
      <c r="F115" s="69">
        <v>0.03</v>
      </c>
      <c r="G115" s="69">
        <v>0.05</v>
      </c>
      <c r="H115" s="69">
        <v>0.09</v>
      </c>
      <c r="I115" s="69">
        <v>0.06</v>
      </c>
      <c r="J115" s="69">
        <v>0.08</v>
      </c>
      <c r="K115" s="69">
        <v>0.09</v>
      </c>
      <c r="L115" s="69">
        <v>0.01</v>
      </c>
      <c r="M115" s="69">
        <v>0.03</v>
      </c>
      <c r="N115" s="69">
        <v>7.0000000000000007E-2</v>
      </c>
      <c r="O115" s="69">
        <v>-0.02</v>
      </c>
      <c r="P115" s="69">
        <v>0</v>
      </c>
      <c r="Q115" s="69">
        <v>7.0000000000000007E-2</v>
      </c>
      <c r="R115" s="69">
        <v>0.05</v>
      </c>
      <c r="S115" s="69">
        <v>0.09</v>
      </c>
      <c r="T115" s="69">
        <v>0.05</v>
      </c>
      <c r="U115" s="69">
        <v>0.05</v>
      </c>
      <c r="V115" s="69">
        <v>0.02</v>
      </c>
      <c r="W115" s="69">
        <v>0.05</v>
      </c>
      <c r="X115" s="69">
        <v>0.04</v>
      </c>
      <c r="Y115" s="69">
        <v>7.0000000000000007E-2</v>
      </c>
      <c r="Z115" s="69">
        <v>0.08</v>
      </c>
      <c r="AA115" s="69">
        <v>0.03</v>
      </c>
      <c r="AB115" s="69">
        <v>0.01</v>
      </c>
      <c r="AC115" s="69">
        <v>0.04</v>
      </c>
      <c r="AD115" s="69">
        <v>0.09</v>
      </c>
      <c r="AE115" s="69">
        <v>0.04</v>
      </c>
      <c r="AF115" s="69">
        <v>0.03</v>
      </c>
      <c r="AG115" s="69">
        <v>0.05</v>
      </c>
    </row>
    <row r="116" spans="1:33" x14ac:dyDescent="0.2">
      <c r="A116" s="13" t="s">
        <v>306</v>
      </c>
    </row>
    <row r="117" spans="1:33" x14ac:dyDescent="0.2">
      <c r="A117" s="13" t="s">
        <v>307</v>
      </c>
    </row>
    <row r="118" spans="1:33" s="72" customFormat="1" x14ac:dyDescent="0.2">
      <c r="A118" s="68" t="s">
        <v>389</v>
      </c>
      <c r="B118" s="71">
        <f>AVERAGE(B106:B117)</f>
        <v>8.5999999999999993E-2</v>
      </c>
      <c r="C118" s="71">
        <f t="shared" ref="C118:I118" si="28">AVERAGE(C106:C117)</f>
        <v>7.0000000000000021E-2</v>
      </c>
      <c r="D118" s="71">
        <f t="shared" si="28"/>
        <v>8.4000000000000005E-2</v>
      </c>
      <c r="E118" s="71">
        <f t="shared" si="28"/>
        <v>7.0000000000000021E-2</v>
      </c>
      <c r="F118" s="71">
        <f t="shared" si="28"/>
        <v>2.6999999999999996E-2</v>
      </c>
      <c r="G118" s="71">
        <f t="shared" si="28"/>
        <v>3.2999999999999995E-2</v>
      </c>
      <c r="H118" s="71">
        <f t="shared" si="28"/>
        <v>7.6999999999999985E-2</v>
      </c>
      <c r="I118" s="71">
        <f t="shared" si="28"/>
        <v>2.7000000000000003E-2</v>
      </c>
      <c r="J118" s="71">
        <f>AVERAGE(J106:J117)</f>
        <v>1.7999999999999999E-2</v>
      </c>
      <c r="K118" s="71">
        <f t="shared" ref="K118:Q118" si="29">AVERAGE(K106:K117)</f>
        <v>4.1000000000000002E-2</v>
      </c>
      <c r="L118" s="71">
        <f t="shared" si="29"/>
        <v>0.01</v>
      </c>
      <c r="M118" s="71">
        <f t="shared" si="29"/>
        <v>6.0999999999999999E-2</v>
      </c>
      <c r="N118" s="71">
        <f t="shared" si="29"/>
        <v>6.4999999999999988E-2</v>
      </c>
      <c r="O118" s="71">
        <f t="shared" si="29"/>
        <v>6.3E-2</v>
      </c>
      <c r="P118" s="71">
        <f t="shared" si="29"/>
        <v>-4.0000000000000001E-3</v>
      </c>
      <c r="Q118" s="71">
        <f t="shared" si="29"/>
        <v>7.2999999999999995E-2</v>
      </c>
      <c r="R118" s="71">
        <f>AVERAGE(R106:R117)</f>
        <v>5.1000000000000004E-2</v>
      </c>
      <c r="S118" s="71">
        <f t="shared" ref="S118:Y118" si="30">AVERAGE(S106:S117)</f>
        <v>8.299999999999999E-2</v>
      </c>
      <c r="T118" s="71">
        <f t="shared" si="30"/>
        <v>4.5999999999999999E-2</v>
      </c>
      <c r="U118" s="71">
        <f t="shared" si="30"/>
        <v>3.8999999999999993E-2</v>
      </c>
      <c r="V118" s="71">
        <f t="shared" si="30"/>
        <v>6.1000000000000013E-2</v>
      </c>
      <c r="W118" s="71">
        <f t="shared" si="30"/>
        <v>3.9999999999999994E-2</v>
      </c>
      <c r="X118" s="71">
        <f t="shared" si="30"/>
        <v>2.3E-2</v>
      </c>
      <c r="Y118" s="71">
        <f t="shared" si="30"/>
        <v>6.3000000000000014E-2</v>
      </c>
      <c r="Z118" s="71">
        <f>AVERAGE(Z106:Z117)</f>
        <v>7.1999999999999995E-2</v>
      </c>
      <c r="AA118" s="71">
        <f t="shared" ref="AA118:AG118" si="31">AVERAGE(AA106:AA117)</f>
        <v>2.6000000000000002E-2</v>
      </c>
      <c r="AB118" s="71">
        <f t="shared" si="31"/>
        <v>7.000000000000001E-3</v>
      </c>
      <c r="AC118" s="71">
        <f t="shared" si="31"/>
        <v>4.8999999999999995E-2</v>
      </c>
      <c r="AD118" s="71">
        <f t="shared" si="31"/>
        <v>7.7999999999999986E-2</v>
      </c>
      <c r="AE118" s="71">
        <f t="shared" si="31"/>
        <v>4.5999999999999992E-2</v>
      </c>
      <c r="AF118" s="71">
        <f t="shared" si="31"/>
        <v>3.2999999999999995E-2</v>
      </c>
      <c r="AG118" s="71">
        <f t="shared" si="31"/>
        <v>5.4000000000000006E-2</v>
      </c>
    </row>
    <row r="119" spans="1:33" s="78" customFormat="1" x14ac:dyDescent="0.2">
      <c r="A119" s="78" t="s">
        <v>392</v>
      </c>
      <c r="B119" s="78">
        <f>AVERAGE(B118:I118)</f>
        <v>5.9250000000000011E-2</v>
      </c>
      <c r="C119" s="78">
        <f>STDEV(B118:I118)/SQRT(COUNT(B118:I118))</f>
        <v>9.1060223400309462E-3</v>
      </c>
      <c r="J119" s="78">
        <f>AVERAGE(J118:Q118)</f>
        <v>4.0875000000000002E-2</v>
      </c>
      <c r="K119" s="78">
        <f>STDEV(J118:Q118)/SQRT(COUNT(J118:Q118))</f>
        <v>1.0350012939950498E-2</v>
      </c>
      <c r="R119" s="78">
        <f>AVERAGE(R118:Y118)</f>
        <v>5.0749999999999997E-2</v>
      </c>
      <c r="S119" s="78">
        <f>STDEV(R118:Y118)/SQRT(COUNT(R118:Y118))</f>
        <v>6.4662585781887858E-3</v>
      </c>
      <c r="Z119" s="78">
        <f>AVERAGE(Z118:AG118)</f>
        <v>4.5624999999999992E-2</v>
      </c>
      <c r="AA119" s="78">
        <f>STDEV(Z118:AG118)/SQRT(COUNT(Z118:AG118))</f>
        <v>8.3043394422090324E-3</v>
      </c>
    </row>
    <row r="120" spans="1:33" x14ac:dyDescent="0.2">
      <c r="A120" s="12" t="s">
        <v>395</v>
      </c>
      <c r="B120" s="255" t="s">
        <v>282</v>
      </c>
      <c r="C120" s="255"/>
      <c r="D120" s="255"/>
      <c r="E120" s="255"/>
      <c r="F120" s="255"/>
      <c r="G120" s="255"/>
      <c r="H120" s="255"/>
      <c r="I120" s="255"/>
      <c r="J120" s="255" t="s">
        <v>387</v>
      </c>
      <c r="K120" s="255"/>
      <c r="L120" s="255"/>
      <c r="M120" s="255"/>
      <c r="N120" s="255"/>
      <c r="O120" s="255"/>
      <c r="P120" s="255"/>
      <c r="Q120" s="255"/>
      <c r="R120" s="255" t="s">
        <v>283</v>
      </c>
      <c r="S120" s="255"/>
      <c r="T120" s="255"/>
      <c r="U120" s="255"/>
      <c r="V120" s="255"/>
      <c r="W120" s="255"/>
      <c r="X120" s="255"/>
      <c r="Y120" s="255"/>
      <c r="Z120" s="255" t="s">
        <v>388</v>
      </c>
      <c r="AA120" s="255"/>
      <c r="AB120" s="255"/>
      <c r="AC120" s="255"/>
      <c r="AD120" s="255"/>
      <c r="AE120" s="255"/>
      <c r="AF120" s="255"/>
      <c r="AG120" s="255"/>
    </row>
    <row r="121" spans="1:33" x14ac:dyDescent="0.2">
      <c r="A121" s="13" t="s">
        <v>286</v>
      </c>
      <c r="B121" s="69">
        <v>-0.22</v>
      </c>
      <c r="C121" s="69">
        <v>-0.05</v>
      </c>
      <c r="D121" s="69">
        <v>0.03</v>
      </c>
      <c r="E121" s="69">
        <v>-0.22</v>
      </c>
      <c r="F121" s="69">
        <v>0.25</v>
      </c>
      <c r="G121" s="69">
        <v>0.06</v>
      </c>
      <c r="H121" s="69">
        <v>0.02</v>
      </c>
      <c r="I121" s="69">
        <v>0.24</v>
      </c>
      <c r="J121" s="69">
        <v>2.0299999999999998</v>
      </c>
      <c r="K121" s="69">
        <v>-0.67</v>
      </c>
      <c r="L121" s="69">
        <v>-0.27</v>
      </c>
      <c r="M121" s="69">
        <v>-0.12</v>
      </c>
      <c r="N121" s="69">
        <v>0.34</v>
      </c>
      <c r="O121" s="69">
        <v>-0.52</v>
      </c>
      <c r="P121" s="69">
        <v>-0.35</v>
      </c>
      <c r="Q121" s="69">
        <v>0.28000000000000003</v>
      </c>
      <c r="R121" s="69">
        <v>0.2</v>
      </c>
      <c r="S121" s="69">
        <v>0.92</v>
      </c>
      <c r="T121" s="69">
        <v>0.79</v>
      </c>
      <c r="U121" s="69">
        <v>0.43</v>
      </c>
      <c r="V121" s="69">
        <v>0.12</v>
      </c>
      <c r="W121" s="69">
        <v>0.09</v>
      </c>
      <c r="X121" s="69">
        <v>-0.2</v>
      </c>
      <c r="Y121" s="69">
        <v>-7.0000000000000007E-2</v>
      </c>
      <c r="Z121" s="69">
        <v>0.45</v>
      </c>
      <c r="AA121" s="69">
        <v>0.5</v>
      </c>
      <c r="AB121" s="69">
        <v>0.51</v>
      </c>
      <c r="AC121" s="69">
        <v>0.25</v>
      </c>
      <c r="AD121" s="69">
        <v>0.02</v>
      </c>
      <c r="AE121" s="69">
        <v>-0.51</v>
      </c>
      <c r="AF121" s="69">
        <v>-0.28999999999999998</v>
      </c>
      <c r="AG121" s="69">
        <v>0</v>
      </c>
    </row>
    <row r="122" spans="1:33" x14ac:dyDescent="0.2">
      <c r="A122" s="13" t="s">
        <v>287</v>
      </c>
      <c r="B122" s="69">
        <v>-0.26</v>
      </c>
      <c r="C122" s="69">
        <v>0.3</v>
      </c>
      <c r="D122" s="69">
        <v>0</v>
      </c>
      <c r="E122" s="69">
        <v>-0.3</v>
      </c>
      <c r="F122" s="69">
        <v>0.47</v>
      </c>
      <c r="G122" s="69">
        <v>0.05</v>
      </c>
      <c r="H122" s="69">
        <v>0.87</v>
      </c>
      <c r="I122" s="69">
        <v>0.28000000000000003</v>
      </c>
      <c r="J122" s="69">
        <v>0.28000000000000003</v>
      </c>
      <c r="K122" s="69">
        <v>-0.59</v>
      </c>
      <c r="L122" s="69">
        <v>-0.16</v>
      </c>
      <c r="M122" s="69">
        <v>-0.23</v>
      </c>
      <c r="N122" s="69">
        <v>0.21</v>
      </c>
      <c r="O122" s="69">
        <v>-0.39</v>
      </c>
      <c r="P122" s="69">
        <v>-0.38</v>
      </c>
      <c r="Q122" s="69">
        <v>0.45</v>
      </c>
      <c r="R122" s="69">
        <v>0.17</v>
      </c>
      <c r="S122" s="69">
        <v>0.64</v>
      </c>
      <c r="T122" s="69">
        <v>0.52</v>
      </c>
      <c r="U122" s="69">
        <v>0.5</v>
      </c>
      <c r="V122" s="69">
        <v>0.15</v>
      </c>
      <c r="W122" s="69">
        <v>0.09</v>
      </c>
      <c r="X122" s="69">
        <v>-0.22</v>
      </c>
      <c r="Y122" s="69">
        <v>0.05</v>
      </c>
      <c r="Z122" s="69">
        <v>0.33</v>
      </c>
      <c r="AA122" s="69">
        <v>-0.04</v>
      </c>
      <c r="AB122" s="69">
        <v>0.4</v>
      </c>
      <c r="AC122" s="69">
        <v>0.12</v>
      </c>
      <c r="AD122" s="69">
        <v>-0.24</v>
      </c>
      <c r="AE122" s="69">
        <v>-0.23</v>
      </c>
      <c r="AF122" s="69">
        <v>-0.18</v>
      </c>
      <c r="AG122" s="69">
        <v>-0.06</v>
      </c>
    </row>
    <row r="123" spans="1:33" x14ac:dyDescent="0.2">
      <c r="A123" s="13" t="s">
        <v>288</v>
      </c>
      <c r="B123" s="69">
        <v>-0.09</v>
      </c>
      <c r="C123" s="69">
        <v>0.16</v>
      </c>
      <c r="D123" s="69">
        <v>0.27</v>
      </c>
      <c r="E123" s="69">
        <v>-0.22</v>
      </c>
      <c r="F123" s="69">
        <v>0.33</v>
      </c>
      <c r="G123" s="69">
        <v>-0.01</v>
      </c>
      <c r="H123" s="69">
        <v>0.5</v>
      </c>
      <c r="I123" s="69">
        <v>0.16</v>
      </c>
      <c r="J123" s="69">
        <v>-1.02</v>
      </c>
      <c r="K123" s="69">
        <v>-0.56000000000000005</v>
      </c>
      <c r="L123" s="69">
        <v>-0.15</v>
      </c>
      <c r="M123" s="69">
        <v>-0.08</v>
      </c>
      <c r="N123" s="69">
        <v>0.14000000000000001</v>
      </c>
      <c r="O123" s="69">
        <v>-0.55000000000000004</v>
      </c>
      <c r="P123" s="69">
        <v>-0.47</v>
      </c>
      <c r="Q123" s="69">
        <v>0.31</v>
      </c>
      <c r="R123" s="69">
        <v>0.15</v>
      </c>
      <c r="S123" s="69">
        <v>0.62</v>
      </c>
      <c r="T123" s="69">
        <v>0.44</v>
      </c>
      <c r="U123" s="69">
        <v>0.49</v>
      </c>
      <c r="V123" s="69">
        <v>0.3</v>
      </c>
      <c r="W123" s="69">
        <v>0.09</v>
      </c>
      <c r="X123" s="69">
        <v>-0.23</v>
      </c>
      <c r="Y123" s="69">
        <v>0.14000000000000001</v>
      </c>
      <c r="Z123" s="69">
        <v>0.18</v>
      </c>
      <c r="AA123" s="69">
        <v>0.26</v>
      </c>
      <c r="AB123" s="69">
        <v>0.28000000000000003</v>
      </c>
      <c r="AC123" s="69">
        <v>0.03</v>
      </c>
      <c r="AD123" s="69">
        <v>-0.08</v>
      </c>
      <c r="AE123" s="69">
        <v>-0.17</v>
      </c>
      <c r="AF123" s="69">
        <v>-0.18</v>
      </c>
      <c r="AG123" s="69">
        <v>-7.0000000000000007E-2</v>
      </c>
    </row>
    <row r="124" spans="1:33" x14ac:dyDescent="0.2">
      <c r="A124" s="13" t="s">
        <v>289</v>
      </c>
      <c r="B124" s="69">
        <v>-0.23</v>
      </c>
      <c r="C124" s="69">
        <v>0.06</v>
      </c>
      <c r="D124" s="69">
        <v>-0.05</v>
      </c>
      <c r="E124" s="69">
        <v>-0.18</v>
      </c>
      <c r="F124" s="69">
        <v>0.37</v>
      </c>
      <c r="G124" s="69">
        <v>0.15</v>
      </c>
      <c r="H124" s="69">
        <v>0.85</v>
      </c>
      <c r="I124" s="69">
        <v>0.15</v>
      </c>
      <c r="J124" s="69">
        <v>-0.79</v>
      </c>
      <c r="K124" s="69">
        <v>-0.61</v>
      </c>
      <c r="L124" s="69">
        <v>-0.16</v>
      </c>
      <c r="M124" s="69">
        <v>-0.3</v>
      </c>
      <c r="N124" s="69">
        <v>0.14000000000000001</v>
      </c>
      <c r="O124" s="69">
        <v>-0.52</v>
      </c>
      <c r="P124" s="69">
        <v>-0.47</v>
      </c>
      <c r="Q124" s="69">
        <v>0.37</v>
      </c>
      <c r="R124" s="69">
        <v>-0.04</v>
      </c>
      <c r="S124" s="69">
        <v>0.43</v>
      </c>
      <c r="T124" s="69">
        <v>0.32</v>
      </c>
      <c r="U124" s="69">
        <v>-0.01</v>
      </c>
      <c r="V124" s="69">
        <v>0.4</v>
      </c>
      <c r="W124" s="69">
        <v>-0.08</v>
      </c>
      <c r="X124" s="69">
        <v>-0.28000000000000003</v>
      </c>
      <c r="Y124" s="69">
        <v>-0.04</v>
      </c>
      <c r="Z124" s="69">
        <v>0.05</v>
      </c>
      <c r="AA124" s="69">
        <v>-0.43</v>
      </c>
      <c r="AB124" s="69">
        <v>0.21</v>
      </c>
      <c r="AC124" s="69">
        <v>-7.0000000000000007E-2</v>
      </c>
      <c r="AD124" s="69">
        <v>-0.02</v>
      </c>
      <c r="AE124" s="69">
        <v>-0.25</v>
      </c>
      <c r="AF124" s="69">
        <v>-0.24</v>
      </c>
      <c r="AG124" s="69">
        <v>-7.0000000000000007E-2</v>
      </c>
    </row>
    <row r="125" spans="1:33" x14ac:dyDescent="0.2">
      <c r="A125" s="13" t="s">
        <v>290</v>
      </c>
      <c r="B125" s="69">
        <v>-0.08</v>
      </c>
      <c r="C125" s="69">
        <v>0.01</v>
      </c>
      <c r="D125" s="69">
        <v>-0.1</v>
      </c>
      <c r="E125" s="69">
        <v>-0.28000000000000003</v>
      </c>
      <c r="F125" s="69">
        <v>0.55000000000000004</v>
      </c>
      <c r="G125" s="69">
        <v>0.01</v>
      </c>
      <c r="H125" s="69">
        <v>0.28999999999999998</v>
      </c>
      <c r="I125" s="69">
        <v>0.23</v>
      </c>
      <c r="J125" s="69">
        <v>-1.1599999999999999</v>
      </c>
      <c r="K125" s="69">
        <v>-0.62</v>
      </c>
      <c r="L125" s="69">
        <v>-0.22</v>
      </c>
      <c r="M125" s="69">
        <v>-0.11</v>
      </c>
      <c r="N125" s="69">
        <v>0.21</v>
      </c>
      <c r="O125" s="69">
        <v>-0.51</v>
      </c>
      <c r="P125" s="69">
        <v>-0.5</v>
      </c>
      <c r="Q125" s="69">
        <v>0.35</v>
      </c>
      <c r="R125" s="69">
        <v>0.11</v>
      </c>
      <c r="S125" s="69">
        <v>0.43</v>
      </c>
      <c r="T125" s="69">
        <v>0.34</v>
      </c>
      <c r="U125" s="69">
        <v>0.15</v>
      </c>
      <c r="V125" s="69">
        <v>0.16</v>
      </c>
      <c r="W125" s="69">
        <v>-0.13</v>
      </c>
      <c r="X125" s="69">
        <v>-0.35</v>
      </c>
      <c r="Y125" s="69">
        <v>-0.04</v>
      </c>
      <c r="Z125" s="69">
        <v>7.0000000000000007E-2</v>
      </c>
      <c r="AA125" s="69">
        <v>-0.34</v>
      </c>
      <c r="AB125" s="69">
        <v>0.08</v>
      </c>
      <c r="AC125" s="69">
        <v>-0.19</v>
      </c>
      <c r="AD125" s="69">
        <v>-0.11</v>
      </c>
      <c r="AE125" s="69">
        <v>-0.33</v>
      </c>
      <c r="AF125" s="69">
        <v>-0.24</v>
      </c>
      <c r="AG125" s="69">
        <v>-0.25</v>
      </c>
    </row>
    <row r="126" spans="1:33" x14ac:dyDescent="0.2">
      <c r="A126" s="13" t="s">
        <v>291</v>
      </c>
      <c r="B126" s="69">
        <v>-0.15</v>
      </c>
      <c r="C126" s="69">
        <v>-0.16</v>
      </c>
      <c r="D126" s="69">
        <v>0.02</v>
      </c>
      <c r="E126" s="69">
        <v>-0.24</v>
      </c>
      <c r="F126" s="69">
        <v>0.17</v>
      </c>
      <c r="G126" s="69">
        <v>0.05</v>
      </c>
      <c r="H126" s="69">
        <v>0.28999999999999998</v>
      </c>
      <c r="I126" s="69">
        <v>0.2</v>
      </c>
      <c r="J126" s="69">
        <v>-1.1399999999999999</v>
      </c>
      <c r="K126" s="69">
        <v>-0.65</v>
      </c>
      <c r="L126" s="69">
        <v>-0.19</v>
      </c>
      <c r="M126" s="69">
        <v>-0.37</v>
      </c>
      <c r="N126" s="69">
        <v>0.23</v>
      </c>
      <c r="O126" s="69">
        <v>-0.67</v>
      </c>
      <c r="P126" s="69">
        <v>-0.49</v>
      </c>
      <c r="Q126" s="69">
        <v>0.27</v>
      </c>
      <c r="R126" s="69">
        <v>0.17</v>
      </c>
      <c r="S126" s="69">
        <v>0.47</v>
      </c>
      <c r="T126" s="69">
        <v>0.19</v>
      </c>
      <c r="U126" s="69">
        <v>-0.15</v>
      </c>
      <c r="V126" s="69">
        <v>0.15</v>
      </c>
      <c r="W126" s="69">
        <v>-0.11</v>
      </c>
      <c r="X126" s="69">
        <v>-0.56999999999999995</v>
      </c>
      <c r="Y126" s="69">
        <v>-0.11</v>
      </c>
      <c r="Z126" s="69">
        <v>-0.06</v>
      </c>
      <c r="AA126" s="69">
        <v>-0.28000000000000003</v>
      </c>
      <c r="AB126" s="69">
        <v>0.12</v>
      </c>
      <c r="AC126" s="69">
        <v>-0.1</v>
      </c>
      <c r="AD126" s="69">
        <v>-0.27</v>
      </c>
      <c r="AE126" s="69">
        <v>-0.71</v>
      </c>
      <c r="AF126" s="69">
        <v>-0.28000000000000003</v>
      </c>
      <c r="AG126" s="69">
        <v>-0.06</v>
      </c>
    </row>
    <row r="127" spans="1:33" x14ac:dyDescent="0.2">
      <c r="A127" s="13" t="s">
        <v>292</v>
      </c>
      <c r="B127" s="69">
        <v>-0.24</v>
      </c>
      <c r="C127" s="69">
        <v>0.03</v>
      </c>
      <c r="D127" s="69">
        <v>-0.06</v>
      </c>
      <c r="E127" s="69">
        <v>-0.04</v>
      </c>
      <c r="F127" s="69">
        <v>-0.05</v>
      </c>
      <c r="G127" s="69">
        <v>0.11</v>
      </c>
      <c r="H127" s="69">
        <v>0.26</v>
      </c>
      <c r="I127" s="69">
        <v>0.12</v>
      </c>
      <c r="J127" s="69">
        <v>-0.94</v>
      </c>
      <c r="K127" s="69">
        <v>-0.56999999999999995</v>
      </c>
      <c r="L127" s="69">
        <v>-0.11</v>
      </c>
      <c r="M127" s="69">
        <v>-7.0000000000000007E-2</v>
      </c>
      <c r="N127" s="69">
        <v>0.28000000000000003</v>
      </c>
      <c r="O127" s="69">
        <v>-0.56000000000000005</v>
      </c>
      <c r="P127" s="69">
        <v>-0.56000000000000005</v>
      </c>
      <c r="Q127" s="69">
        <v>0.18</v>
      </c>
      <c r="R127" s="69">
        <v>0.03</v>
      </c>
      <c r="S127" s="69">
        <v>0.06</v>
      </c>
      <c r="T127" s="69">
        <v>0.17</v>
      </c>
      <c r="U127" s="69">
        <v>-0.24</v>
      </c>
      <c r="V127" s="69">
        <v>-0.15</v>
      </c>
      <c r="W127" s="69">
        <v>-0.11</v>
      </c>
      <c r="X127" s="69">
        <v>-0.23</v>
      </c>
      <c r="Y127" s="69">
        <v>-0.1</v>
      </c>
      <c r="Z127" s="69">
        <v>-0.08</v>
      </c>
      <c r="AA127" s="69">
        <v>-0.51</v>
      </c>
      <c r="AB127" s="69">
        <v>0.02</v>
      </c>
      <c r="AC127" s="69">
        <v>-0.18</v>
      </c>
      <c r="AD127" s="69">
        <v>-0.18</v>
      </c>
      <c r="AE127" s="69">
        <v>-0.57999999999999996</v>
      </c>
      <c r="AF127" s="69">
        <v>-0.21</v>
      </c>
      <c r="AG127" s="69">
        <v>-0.28000000000000003</v>
      </c>
    </row>
    <row r="128" spans="1:33" x14ac:dyDescent="0.2">
      <c r="A128" s="13" t="s">
        <v>293</v>
      </c>
      <c r="B128" s="69">
        <v>-0.38</v>
      </c>
      <c r="C128" s="69">
        <v>-0.17</v>
      </c>
      <c r="D128" s="69">
        <v>-0.31</v>
      </c>
      <c r="E128" s="69">
        <v>-0.22</v>
      </c>
      <c r="F128" s="69">
        <v>0.03</v>
      </c>
      <c r="G128" s="69">
        <v>0.1</v>
      </c>
      <c r="H128" s="69">
        <v>0.05</v>
      </c>
      <c r="I128" s="69">
        <v>0.05</v>
      </c>
      <c r="J128" s="69">
        <v>-1.17</v>
      </c>
      <c r="K128" s="69">
        <v>-0.65</v>
      </c>
      <c r="L128" s="69">
        <v>-0.17</v>
      </c>
      <c r="M128" s="69">
        <v>-0.31</v>
      </c>
      <c r="N128" s="69">
        <v>0.16</v>
      </c>
      <c r="O128" s="69">
        <v>-0.61</v>
      </c>
      <c r="P128" s="69">
        <v>-0.5</v>
      </c>
      <c r="Q128" s="69">
        <v>1.04</v>
      </c>
      <c r="R128" s="69">
        <v>0.03</v>
      </c>
      <c r="S128" s="69">
        <v>0.22</v>
      </c>
      <c r="T128" s="69">
        <v>0.19</v>
      </c>
      <c r="U128" s="69">
        <v>-0.25</v>
      </c>
      <c r="V128" s="69">
        <v>-0.33</v>
      </c>
      <c r="W128" s="69">
        <v>-0.19</v>
      </c>
      <c r="X128" s="69">
        <v>-0.42</v>
      </c>
      <c r="Y128" s="69">
        <v>-0.02</v>
      </c>
      <c r="Z128" s="69">
        <v>-0.1</v>
      </c>
      <c r="AA128" s="69">
        <v>-0.34</v>
      </c>
      <c r="AB128" s="69">
        <v>0.03</v>
      </c>
      <c r="AC128" s="69">
        <v>-0.31</v>
      </c>
      <c r="AD128" s="69">
        <v>0.21</v>
      </c>
      <c r="AE128" s="69">
        <v>-0.51</v>
      </c>
      <c r="AF128" s="69">
        <v>-0.3</v>
      </c>
      <c r="AG128" s="69">
        <v>-0.1</v>
      </c>
    </row>
    <row r="129" spans="1:33" x14ac:dyDescent="0.2">
      <c r="A129" s="13" t="s">
        <v>294</v>
      </c>
      <c r="B129" s="69">
        <v>-0.22</v>
      </c>
      <c r="C129" s="69">
        <v>-0.04</v>
      </c>
      <c r="D129" s="69">
        <v>-0.14000000000000001</v>
      </c>
      <c r="E129" s="69">
        <v>-0.17</v>
      </c>
      <c r="F129" s="69">
        <v>0.23</v>
      </c>
      <c r="G129" s="69">
        <v>0.19</v>
      </c>
      <c r="H129" s="69">
        <v>0.16</v>
      </c>
      <c r="I129" s="69">
        <v>0.03</v>
      </c>
      <c r="J129" s="69">
        <v>-1.21</v>
      </c>
      <c r="K129" s="69">
        <v>-0.61</v>
      </c>
      <c r="L129" s="69">
        <v>-0.04</v>
      </c>
      <c r="M129" s="69">
        <v>-0.27</v>
      </c>
      <c r="N129" s="69">
        <v>0.38</v>
      </c>
      <c r="O129" s="69">
        <v>-0.63</v>
      </c>
      <c r="P129" s="69">
        <v>-0.56999999999999995</v>
      </c>
      <c r="Q129" s="69">
        <v>0.13</v>
      </c>
      <c r="R129" s="69">
        <v>-7.0000000000000007E-2</v>
      </c>
      <c r="S129" s="69">
        <v>0.26</v>
      </c>
      <c r="T129" s="69">
        <v>0.14000000000000001</v>
      </c>
      <c r="U129" s="69">
        <v>-0.08</v>
      </c>
      <c r="V129" s="69">
        <v>-0.23</v>
      </c>
      <c r="W129" s="69">
        <v>-0.15</v>
      </c>
      <c r="X129" s="69">
        <v>-0.38</v>
      </c>
      <c r="Y129" s="69">
        <v>-0.11</v>
      </c>
      <c r="Z129" s="69">
        <v>-0.13</v>
      </c>
      <c r="AA129" s="69">
        <v>-0.28000000000000003</v>
      </c>
      <c r="AB129" s="69">
        <v>-0.04</v>
      </c>
      <c r="AC129" s="69">
        <v>-0.3</v>
      </c>
      <c r="AD129" s="69">
        <v>-0.31</v>
      </c>
      <c r="AE129" s="69">
        <v>-0.36</v>
      </c>
      <c r="AF129" s="69">
        <v>-0.32</v>
      </c>
      <c r="AG129" s="69">
        <v>-0.26</v>
      </c>
    </row>
    <row r="130" spans="1:33" x14ac:dyDescent="0.2">
      <c r="A130" s="13" t="s">
        <v>285</v>
      </c>
      <c r="B130" s="69">
        <v>-0.19</v>
      </c>
      <c r="C130" s="69">
        <v>-0.12</v>
      </c>
      <c r="D130" s="69">
        <v>-0.05</v>
      </c>
      <c r="E130" s="69">
        <v>-0.2</v>
      </c>
      <c r="F130" s="69">
        <v>-0.1</v>
      </c>
      <c r="G130" s="69">
        <v>0.63</v>
      </c>
      <c r="H130" s="69">
        <v>0.2</v>
      </c>
      <c r="I130" s="69">
        <v>0.05</v>
      </c>
      <c r="J130" s="69">
        <v>-1.2</v>
      </c>
      <c r="K130" s="69">
        <v>-0.65</v>
      </c>
      <c r="L130" s="69">
        <v>-0.17</v>
      </c>
      <c r="M130" s="69">
        <v>-0.24</v>
      </c>
      <c r="N130" s="69">
        <v>0.19</v>
      </c>
      <c r="O130" s="69">
        <v>-0.64</v>
      </c>
      <c r="P130" s="69">
        <v>-0.56999999999999995</v>
      </c>
      <c r="Q130" s="69">
        <v>0.05</v>
      </c>
      <c r="R130" s="69">
        <v>0.03</v>
      </c>
      <c r="S130" s="69">
        <v>0.36</v>
      </c>
      <c r="T130" s="69">
        <v>0.25</v>
      </c>
      <c r="U130" s="69">
        <v>-0.22</v>
      </c>
      <c r="V130" s="69">
        <v>-0.15</v>
      </c>
      <c r="W130" s="69">
        <v>-0.18</v>
      </c>
      <c r="X130" s="69">
        <v>-0.44</v>
      </c>
      <c r="Y130" s="69">
        <v>-0.08</v>
      </c>
      <c r="Z130" s="69">
        <v>-0.15</v>
      </c>
      <c r="AA130" s="69">
        <v>-0.53</v>
      </c>
      <c r="AB130" s="69">
        <v>0</v>
      </c>
      <c r="AC130" s="69">
        <v>-0.21</v>
      </c>
      <c r="AD130" s="69">
        <v>-0.27</v>
      </c>
      <c r="AE130" s="69">
        <v>-0.46</v>
      </c>
      <c r="AF130" s="69">
        <v>-0.28999999999999998</v>
      </c>
      <c r="AG130" s="69">
        <v>-0.12</v>
      </c>
    </row>
    <row r="131" spans="1:33" x14ac:dyDescent="0.2">
      <c r="A131" s="13" t="s">
        <v>295</v>
      </c>
    </row>
    <row r="132" spans="1:33" x14ac:dyDescent="0.2">
      <c r="A132" s="13" t="s">
        <v>296</v>
      </c>
    </row>
    <row r="133" spans="1:33" s="72" customFormat="1" x14ac:dyDescent="0.2">
      <c r="A133" s="68" t="s">
        <v>389</v>
      </c>
      <c r="B133" s="71">
        <f>AVERAGE(B121:B132)</f>
        <v>-0.20600000000000002</v>
      </c>
      <c r="C133" s="71">
        <f t="shared" ref="C133:I133" si="32">AVERAGE(C121:C132)</f>
        <v>2.0000000000000074E-3</v>
      </c>
      <c r="D133" s="71">
        <f t="shared" si="32"/>
        <v>-3.8999999999999993E-2</v>
      </c>
      <c r="E133" s="71">
        <f t="shared" si="32"/>
        <v>-0.20699999999999999</v>
      </c>
      <c r="F133" s="71">
        <f t="shared" si="32"/>
        <v>0.22500000000000001</v>
      </c>
      <c r="G133" s="71">
        <f t="shared" si="32"/>
        <v>0.13399999999999998</v>
      </c>
      <c r="H133" s="71">
        <f t="shared" si="32"/>
        <v>0.34900000000000003</v>
      </c>
      <c r="I133" s="71">
        <f t="shared" si="32"/>
        <v>0.151</v>
      </c>
      <c r="J133" s="71">
        <f>AVERAGE(J121:J132)</f>
        <v>-0.63200000000000001</v>
      </c>
      <c r="K133" s="71">
        <f t="shared" ref="K133:Q133" si="33">AVERAGE(K121:K132)</f>
        <v>-0.6180000000000001</v>
      </c>
      <c r="L133" s="71">
        <f t="shared" si="33"/>
        <v>-0.16400000000000001</v>
      </c>
      <c r="M133" s="71">
        <f t="shared" si="33"/>
        <v>-0.21000000000000002</v>
      </c>
      <c r="N133" s="71">
        <f t="shared" si="33"/>
        <v>0.22799999999999998</v>
      </c>
      <c r="O133" s="71">
        <f t="shared" si="33"/>
        <v>-0.55999999999999994</v>
      </c>
      <c r="P133" s="71">
        <f t="shared" si="33"/>
        <v>-0.48600000000000004</v>
      </c>
      <c r="Q133" s="71">
        <f t="shared" si="33"/>
        <v>0.34300000000000003</v>
      </c>
      <c r="R133" s="71">
        <f>AVERAGE(R121:R132)</f>
        <v>7.8000000000000028E-2</v>
      </c>
      <c r="S133" s="71">
        <f t="shared" ref="S133:Y133" si="34">AVERAGE(S121:S132)</f>
        <v>0.44100000000000011</v>
      </c>
      <c r="T133" s="71">
        <f t="shared" si="34"/>
        <v>0.33499999999999996</v>
      </c>
      <c r="U133" s="71">
        <f t="shared" si="34"/>
        <v>6.2E-2</v>
      </c>
      <c r="V133" s="71">
        <f t="shared" si="34"/>
        <v>4.2000000000000003E-2</v>
      </c>
      <c r="W133" s="71">
        <f t="shared" si="34"/>
        <v>-6.7999999999999991E-2</v>
      </c>
      <c r="X133" s="71">
        <f t="shared" si="34"/>
        <v>-0.33199999999999996</v>
      </c>
      <c r="Y133" s="71">
        <f t="shared" si="34"/>
        <v>-3.7999999999999999E-2</v>
      </c>
      <c r="Z133" s="71">
        <f>AVERAGE(Z121:Z132)</f>
        <v>5.6000000000000008E-2</v>
      </c>
      <c r="AA133" s="71">
        <f t="shared" ref="AA133:AG133" si="35">AVERAGE(AA121:AA132)</f>
        <v>-0.19900000000000001</v>
      </c>
      <c r="AB133" s="71">
        <f t="shared" si="35"/>
        <v>0.161</v>
      </c>
      <c r="AC133" s="71">
        <f t="shared" si="35"/>
        <v>-9.6000000000000002E-2</v>
      </c>
      <c r="AD133" s="71">
        <f t="shared" si="35"/>
        <v>-0.125</v>
      </c>
      <c r="AE133" s="71">
        <f t="shared" si="35"/>
        <v>-0.41100000000000003</v>
      </c>
      <c r="AF133" s="71">
        <f t="shared" si="35"/>
        <v>-0.253</v>
      </c>
      <c r="AG133" s="71">
        <f t="shared" si="35"/>
        <v>-0.127</v>
      </c>
    </row>
    <row r="134" spans="1:33" s="78" customFormat="1" x14ac:dyDescent="0.2">
      <c r="A134" s="76" t="s">
        <v>392</v>
      </c>
      <c r="B134" s="78">
        <f>AVERAGE(B133:I133)</f>
        <v>5.1125000000000004E-2</v>
      </c>
      <c r="C134" s="78">
        <f>STDEV(B133:I133)/SQRT(COUNT(B133:I133))</f>
        <v>7.0594778616106885E-2</v>
      </c>
      <c r="J134" s="78">
        <f>AVERAGE(J133:Q133)</f>
        <v>-0.26237500000000002</v>
      </c>
      <c r="K134" s="78">
        <f>STDEV(J133:Q133)/SQRT(COUNT(J133:Q133))</f>
        <v>0.13502961811342407</v>
      </c>
      <c r="R134" s="78">
        <f>AVERAGE(R133:Y133)</f>
        <v>6.500000000000003E-2</v>
      </c>
      <c r="S134" s="78">
        <f>STDEV(R133:Y133)/SQRT(COUNT(R133:Y133))</f>
        <v>8.460939664127147E-2</v>
      </c>
      <c r="Z134" s="78">
        <f>AVERAGE(Z133:AG133)</f>
        <v>-0.12425000000000001</v>
      </c>
      <c r="AA134" s="78">
        <f>STDEV(Z133:AG133)/SQRT(COUNT(Z133:AG133))</f>
        <v>6.2543342114545986E-2</v>
      </c>
    </row>
    <row r="135" spans="1:33" x14ac:dyDescent="0.2">
      <c r="A135" s="13" t="s">
        <v>297</v>
      </c>
      <c r="B135" s="69">
        <v>0.64</v>
      </c>
      <c r="C135" s="69">
        <v>0.87</v>
      </c>
      <c r="D135" s="69">
        <v>0.91</v>
      </c>
      <c r="E135" s="69">
        <v>-0.14000000000000001</v>
      </c>
      <c r="F135" s="69">
        <v>-0.55000000000000004</v>
      </c>
      <c r="G135" s="69">
        <v>0.15</v>
      </c>
      <c r="H135" s="69">
        <v>0.39</v>
      </c>
      <c r="I135" s="69">
        <v>-0.11</v>
      </c>
      <c r="J135" s="69">
        <v>-0.24</v>
      </c>
      <c r="K135" s="69">
        <v>0.32</v>
      </c>
      <c r="L135" s="69">
        <v>-0.22</v>
      </c>
      <c r="M135" s="69">
        <v>0.8</v>
      </c>
      <c r="N135" s="69">
        <v>0.36</v>
      </c>
      <c r="O135" s="69">
        <v>0.26</v>
      </c>
      <c r="P135" s="69">
        <v>-0.51</v>
      </c>
      <c r="Q135" s="69">
        <v>0</v>
      </c>
      <c r="R135" s="69">
        <v>0.43</v>
      </c>
      <c r="S135" s="69">
        <v>0.38</v>
      </c>
      <c r="T135" s="69">
        <v>0.24</v>
      </c>
      <c r="U135" s="69">
        <v>0.16</v>
      </c>
      <c r="V135" s="69">
        <v>0.23</v>
      </c>
      <c r="W135" s="69">
        <v>0.27</v>
      </c>
      <c r="X135" s="69">
        <v>-0.01</v>
      </c>
      <c r="Y135" s="69">
        <v>0.68</v>
      </c>
      <c r="Z135" s="69">
        <v>0.52</v>
      </c>
      <c r="AA135" s="69">
        <v>0.04</v>
      </c>
      <c r="AB135" s="69">
        <v>-0.11</v>
      </c>
      <c r="AC135" s="69">
        <v>0.28000000000000003</v>
      </c>
      <c r="AD135" s="69">
        <v>0.48</v>
      </c>
      <c r="AE135" s="69">
        <v>0.37</v>
      </c>
      <c r="AF135" s="69">
        <v>-0.06</v>
      </c>
      <c r="AG135" s="69">
        <v>0.17</v>
      </c>
    </row>
    <row r="136" spans="1:33" x14ac:dyDescent="0.2">
      <c r="A136" s="13" t="s">
        <v>321</v>
      </c>
      <c r="B136" s="69">
        <v>0.46</v>
      </c>
      <c r="C136" s="69">
        <v>0.74</v>
      </c>
      <c r="D136" s="69">
        <v>0.99</v>
      </c>
      <c r="E136" s="69">
        <v>-0.18</v>
      </c>
      <c r="F136" s="69">
        <v>-0.78</v>
      </c>
      <c r="G136" s="69">
        <v>0.16</v>
      </c>
      <c r="H136" s="69">
        <v>0.54</v>
      </c>
      <c r="I136" s="69">
        <v>-0.19</v>
      </c>
      <c r="J136" s="69">
        <v>-0.45</v>
      </c>
      <c r="K136" s="69">
        <v>0.21</v>
      </c>
      <c r="L136" s="69">
        <v>-0.24</v>
      </c>
      <c r="M136" s="69">
        <v>0.55000000000000004</v>
      </c>
      <c r="N136" s="69">
        <v>0.36</v>
      </c>
      <c r="O136" s="69">
        <v>0.18</v>
      </c>
      <c r="P136" s="69">
        <v>-0.56000000000000005</v>
      </c>
      <c r="Q136" s="69">
        <v>-0.05</v>
      </c>
      <c r="R136" s="69">
        <v>0.13</v>
      </c>
      <c r="S136" s="69">
        <v>0.49</v>
      </c>
      <c r="T136" s="69">
        <v>0.37</v>
      </c>
      <c r="U136" s="69">
        <v>-7.0000000000000007E-2</v>
      </c>
      <c r="V136" s="69">
        <v>0.19</v>
      </c>
      <c r="W136" s="69">
        <v>0.09</v>
      </c>
      <c r="X136" s="69">
        <v>7.0000000000000007E-2</v>
      </c>
      <c r="Y136" s="69">
        <v>0.81</v>
      </c>
      <c r="Z136" s="69">
        <v>0.53</v>
      </c>
      <c r="AA136" s="69">
        <v>0.08</v>
      </c>
      <c r="AB136" s="69">
        <v>-7.0000000000000007E-2</v>
      </c>
      <c r="AC136" s="69">
        <v>0.35</v>
      </c>
      <c r="AD136" s="69">
        <v>0.51</v>
      </c>
      <c r="AE136" s="69">
        <v>0.47</v>
      </c>
      <c r="AF136" s="69">
        <v>0.12</v>
      </c>
      <c r="AG136" s="69">
        <v>0.32</v>
      </c>
    </row>
    <row r="137" spans="1:33" x14ac:dyDescent="0.2">
      <c r="A137" s="13" t="s">
        <v>298</v>
      </c>
      <c r="B137" s="69">
        <v>0.39</v>
      </c>
      <c r="C137" s="69">
        <v>0.91</v>
      </c>
      <c r="D137" s="69">
        <v>1.05</v>
      </c>
      <c r="E137" s="69">
        <v>-0.19</v>
      </c>
      <c r="F137" s="69">
        <v>-0.54</v>
      </c>
      <c r="G137" s="69">
        <v>-0.35</v>
      </c>
      <c r="H137" s="69">
        <v>0.53</v>
      </c>
      <c r="I137" s="69">
        <v>-0.31</v>
      </c>
      <c r="J137" s="69">
        <v>-0.33</v>
      </c>
      <c r="K137" s="69">
        <v>0.15</v>
      </c>
      <c r="L137" s="69">
        <v>-0.28999999999999998</v>
      </c>
      <c r="M137" s="69">
        <v>0.54</v>
      </c>
      <c r="N137" s="69">
        <v>0.5</v>
      </c>
      <c r="O137" s="69">
        <v>0.27</v>
      </c>
      <c r="P137" s="69">
        <v>-0.54</v>
      </c>
      <c r="Q137" s="69">
        <v>0.03</v>
      </c>
      <c r="R137" s="69">
        <v>0.22</v>
      </c>
      <c r="S137" s="69">
        <v>0.42</v>
      </c>
      <c r="T137" s="69">
        <v>0.17</v>
      </c>
      <c r="U137" s="69">
        <v>-0.1</v>
      </c>
      <c r="V137" s="69">
        <v>0.21</v>
      </c>
      <c r="W137" s="69">
        <v>0.05</v>
      </c>
      <c r="X137" s="69">
        <v>0.02</v>
      </c>
      <c r="Y137" s="69">
        <v>0.79</v>
      </c>
      <c r="Z137" s="69">
        <v>0.48</v>
      </c>
      <c r="AA137" s="69">
        <v>0.01</v>
      </c>
      <c r="AB137" s="69">
        <v>-0.17</v>
      </c>
      <c r="AC137" s="69">
        <v>0.41</v>
      </c>
      <c r="AD137" s="69">
        <v>0.34</v>
      </c>
      <c r="AE137" s="69">
        <v>0.59</v>
      </c>
      <c r="AF137" s="69">
        <v>0.08</v>
      </c>
      <c r="AG137" s="69">
        <v>0.32</v>
      </c>
    </row>
    <row r="138" spans="1:33" x14ac:dyDescent="0.2">
      <c r="A138" s="13" t="s">
        <v>299</v>
      </c>
      <c r="B138" s="69">
        <v>0.59</v>
      </c>
      <c r="C138" s="69">
        <v>0.77</v>
      </c>
      <c r="D138" s="69">
        <v>0.71</v>
      </c>
      <c r="E138" s="69">
        <v>-0.26</v>
      </c>
      <c r="F138" s="69">
        <v>-0.45</v>
      </c>
      <c r="G138" s="69">
        <v>0.04</v>
      </c>
      <c r="H138" s="69">
        <v>0.6</v>
      </c>
      <c r="I138" s="69">
        <v>-0.28000000000000003</v>
      </c>
      <c r="J138" s="69">
        <v>0.19</v>
      </c>
      <c r="K138" s="69">
        <v>0.06</v>
      </c>
      <c r="L138" s="69">
        <v>-0.27</v>
      </c>
      <c r="M138" s="69">
        <v>0.73</v>
      </c>
      <c r="N138" s="69">
        <v>0.37</v>
      </c>
      <c r="O138" s="69">
        <v>0.15</v>
      </c>
      <c r="P138" s="69">
        <v>-0.59</v>
      </c>
      <c r="Q138" s="69">
        <v>7.0000000000000007E-2</v>
      </c>
      <c r="R138" s="69">
        <v>0.17</v>
      </c>
      <c r="S138" s="69">
        <v>0.45</v>
      </c>
      <c r="T138" s="69">
        <v>7.0000000000000007E-2</v>
      </c>
      <c r="U138" s="69">
        <v>-0.06</v>
      </c>
      <c r="V138" s="69">
        <v>0.24</v>
      </c>
      <c r="W138" s="69">
        <v>-0.09</v>
      </c>
      <c r="X138" s="69">
        <v>-0.12</v>
      </c>
      <c r="Y138" s="69">
        <v>0.5</v>
      </c>
      <c r="Z138" s="69">
        <v>0.33</v>
      </c>
      <c r="AA138" s="69">
        <v>-0.03</v>
      </c>
      <c r="AB138" s="69">
        <v>-0.2</v>
      </c>
      <c r="AC138" s="69">
        <v>0.2</v>
      </c>
      <c r="AD138" s="69">
        <v>0.42</v>
      </c>
      <c r="AE138" s="69">
        <v>0.49</v>
      </c>
      <c r="AF138" s="69">
        <v>-0.06</v>
      </c>
      <c r="AG138" s="69">
        <v>0.22</v>
      </c>
    </row>
    <row r="139" spans="1:33" x14ac:dyDescent="0.2">
      <c r="A139" s="13" t="s">
        <v>300</v>
      </c>
      <c r="B139" s="69">
        <v>0.17</v>
      </c>
      <c r="C139" s="69">
        <v>0.47</v>
      </c>
      <c r="D139" s="69">
        <v>0.98</v>
      </c>
      <c r="E139" s="69">
        <v>-0.14000000000000001</v>
      </c>
      <c r="F139" s="69">
        <v>-0.47</v>
      </c>
      <c r="G139" s="69">
        <v>-0.33</v>
      </c>
      <c r="H139" s="69">
        <v>0.67</v>
      </c>
      <c r="I139" s="69">
        <v>-0.41</v>
      </c>
      <c r="J139" s="69">
        <v>-0.34</v>
      </c>
      <c r="K139" s="69">
        <v>7.0000000000000007E-2</v>
      </c>
      <c r="L139" s="69">
        <v>-0.28999999999999998</v>
      </c>
      <c r="M139" s="69">
        <v>0.35</v>
      </c>
      <c r="N139" s="69">
        <v>0.28999999999999998</v>
      </c>
      <c r="O139" s="69">
        <v>0.19</v>
      </c>
      <c r="P139" s="69">
        <v>-0.56999999999999995</v>
      </c>
      <c r="Q139" s="69">
        <v>0.22</v>
      </c>
      <c r="R139" s="69">
        <v>0.01</v>
      </c>
      <c r="S139" s="69">
        <v>0.35</v>
      </c>
      <c r="T139" s="69">
        <v>0.15</v>
      </c>
      <c r="U139" s="69">
        <v>0.11</v>
      </c>
      <c r="V139" s="69">
        <v>0.09</v>
      </c>
      <c r="W139" s="69">
        <v>-0.06</v>
      </c>
      <c r="X139" s="69">
        <v>-0.16</v>
      </c>
      <c r="Y139" s="69">
        <v>0.56999999999999995</v>
      </c>
      <c r="Z139" s="69">
        <v>0.38</v>
      </c>
      <c r="AA139" s="69">
        <v>-0.06</v>
      </c>
      <c r="AB139" s="69">
        <v>-0.24</v>
      </c>
      <c r="AC139" s="69">
        <v>0.01</v>
      </c>
      <c r="AD139" s="69">
        <v>0.42</v>
      </c>
      <c r="AE139" s="69">
        <v>0.55000000000000004</v>
      </c>
      <c r="AF139" s="69">
        <v>-0.01</v>
      </c>
      <c r="AG139" s="69">
        <v>0.87</v>
      </c>
    </row>
    <row r="140" spans="1:33" x14ac:dyDescent="0.2">
      <c r="A140" s="13" t="s">
        <v>301</v>
      </c>
      <c r="B140" s="69">
        <v>0.56000000000000005</v>
      </c>
      <c r="C140" s="69">
        <v>0.43</v>
      </c>
      <c r="D140" s="69">
        <v>1.1200000000000001</v>
      </c>
      <c r="E140" s="69">
        <v>-0.09</v>
      </c>
      <c r="F140" s="69">
        <v>-0.51</v>
      </c>
      <c r="G140" s="69">
        <v>-0.64</v>
      </c>
      <c r="H140" s="69">
        <v>0.56999999999999995</v>
      </c>
      <c r="I140" s="69">
        <v>-0.28999999999999998</v>
      </c>
      <c r="J140" s="69">
        <v>-0.41</v>
      </c>
      <c r="K140" s="69">
        <v>-0.09</v>
      </c>
      <c r="L140" s="69">
        <v>-0.37</v>
      </c>
      <c r="M140" s="69">
        <v>0.02</v>
      </c>
      <c r="N140" s="69">
        <v>0.35</v>
      </c>
      <c r="O140" s="69">
        <v>0.1</v>
      </c>
      <c r="P140" s="69">
        <v>-0.72</v>
      </c>
      <c r="Q140" s="69">
        <v>-0.14000000000000001</v>
      </c>
      <c r="R140" s="69">
        <v>-0.12</v>
      </c>
      <c r="S140" s="69">
        <v>0.28000000000000003</v>
      </c>
      <c r="T140" s="69">
        <v>-0.02</v>
      </c>
      <c r="U140" s="69">
        <v>-0.01</v>
      </c>
      <c r="V140" s="69">
        <v>0.48</v>
      </c>
      <c r="W140" s="69">
        <v>-0.14000000000000001</v>
      </c>
      <c r="X140" s="69">
        <v>-0.43</v>
      </c>
      <c r="Y140" s="69">
        <v>0.48</v>
      </c>
      <c r="Z140" s="69">
        <v>0.26</v>
      </c>
      <c r="AA140" s="69">
        <v>-0.04</v>
      </c>
      <c r="AB140" s="69">
        <v>-0.39</v>
      </c>
      <c r="AC140" s="69">
        <v>7.0000000000000007E-2</v>
      </c>
      <c r="AD140" s="69">
        <v>0.52</v>
      </c>
      <c r="AE140" s="69">
        <v>0.42</v>
      </c>
      <c r="AF140" s="69">
        <v>-0.1</v>
      </c>
      <c r="AG140" s="69">
        <v>0.27</v>
      </c>
    </row>
    <row r="141" spans="1:33" x14ac:dyDescent="0.2">
      <c r="A141" s="13" t="s">
        <v>302</v>
      </c>
      <c r="B141" s="69">
        <v>0.66</v>
      </c>
      <c r="C141" s="69">
        <v>0.31</v>
      </c>
      <c r="D141" s="69">
        <v>0.53</v>
      </c>
      <c r="E141" s="69">
        <v>-0.28999999999999998</v>
      </c>
      <c r="F141" s="69">
        <v>-0.3</v>
      </c>
      <c r="G141" s="69">
        <v>-0.37</v>
      </c>
      <c r="H141" s="69">
        <v>0.42</v>
      </c>
      <c r="I141" s="69">
        <v>-0.21</v>
      </c>
      <c r="J141" s="69">
        <v>0.35</v>
      </c>
      <c r="K141" s="69">
        <v>0.17</v>
      </c>
      <c r="L141" s="69">
        <v>-0.35</v>
      </c>
      <c r="M141" s="69">
        <v>0.01</v>
      </c>
      <c r="N141" s="69">
        <v>0.28999999999999998</v>
      </c>
      <c r="O141" s="69">
        <v>-0.1</v>
      </c>
      <c r="P141" s="69">
        <v>-0.82</v>
      </c>
      <c r="Q141" s="69">
        <v>0.21</v>
      </c>
      <c r="R141" s="69">
        <v>-0.04</v>
      </c>
      <c r="S141" s="69">
        <v>0.17</v>
      </c>
      <c r="T141" s="69">
        <v>0.01</v>
      </c>
      <c r="U141" s="69">
        <v>-0.16</v>
      </c>
      <c r="V141" s="69">
        <v>0.5</v>
      </c>
      <c r="W141" s="69">
        <v>-0.05</v>
      </c>
      <c r="X141" s="69">
        <v>-0.27</v>
      </c>
      <c r="Y141" s="69">
        <v>0.31</v>
      </c>
      <c r="Z141" s="69">
        <v>0.34</v>
      </c>
      <c r="AA141" s="69">
        <v>-0.14000000000000001</v>
      </c>
      <c r="AB141" s="69">
        <v>-0.47</v>
      </c>
      <c r="AC141" s="69">
        <v>0.02</v>
      </c>
      <c r="AD141" s="69">
        <v>0.5</v>
      </c>
      <c r="AE141" s="69">
        <v>0.49</v>
      </c>
      <c r="AF141" s="69">
        <v>-0.06</v>
      </c>
      <c r="AG141" s="69">
        <v>0.46</v>
      </c>
    </row>
    <row r="142" spans="1:33" x14ac:dyDescent="0.2">
      <c r="A142" s="13" t="s">
        <v>303</v>
      </c>
      <c r="B142" s="69">
        <v>0.4</v>
      </c>
      <c r="C142" s="69">
        <v>0.49</v>
      </c>
      <c r="D142" s="69">
        <v>0.47</v>
      </c>
      <c r="E142" s="69">
        <v>-0.52</v>
      </c>
      <c r="F142" s="69">
        <v>-0.4</v>
      </c>
      <c r="G142" s="69">
        <v>-0.38</v>
      </c>
      <c r="H142" s="69">
        <v>0.59</v>
      </c>
      <c r="I142" s="69">
        <v>-0.31</v>
      </c>
      <c r="J142" s="69">
        <v>-0.18</v>
      </c>
      <c r="K142" s="69">
        <v>0.04</v>
      </c>
      <c r="L142" s="69">
        <v>-0.34</v>
      </c>
      <c r="M142" s="69">
        <v>0.25</v>
      </c>
      <c r="N142" s="69">
        <v>0.25</v>
      </c>
      <c r="O142" s="69">
        <v>0.1</v>
      </c>
      <c r="P142" s="69">
        <v>-0.84</v>
      </c>
      <c r="Q142" s="69">
        <v>0.08</v>
      </c>
      <c r="R142" s="69">
        <v>0.04</v>
      </c>
      <c r="S142" s="69">
        <v>0.12</v>
      </c>
      <c r="T142" s="69">
        <v>-0.19</v>
      </c>
      <c r="U142" s="69">
        <v>-0.14000000000000001</v>
      </c>
      <c r="V142" s="69">
        <v>0.52</v>
      </c>
      <c r="W142" s="69">
        <v>0.04</v>
      </c>
      <c r="X142" s="69">
        <v>-0.61</v>
      </c>
      <c r="Y142" s="69">
        <v>0.19</v>
      </c>
      <c r="Z142" s="69">
        <v>0.27</v>
      </c>
      <c r="AA142" s="69">
        <v>-0.06</v>
      </c>
      <c r="AB142" s="69">
        <v>-0.4</v>
      </c>
      <c r="AC142" s="69">
        <v>-7.0000000000000007E-2</v>
      </c>
      <c r="AD142" s="69">
        <v>0.37</v>
      </c>
      <c r="AE142" s="69">
        <v>0.33</v>
      </c>
      <c r="AF142" s="69">
        <v>-0.05</v>
      </c>
      <c r="AG142" s="69">
        <v>0.41</v>
      </c>
    </row>
    <row r="143" spans="1:33" x14ac:dyDescent="0.2">
      <c r="A143" s="13" t="s">
        <v>304</v>
      </c>
      <c r="B143" s="69">
        <v>0.46</v>
      </c>
      <c r="C143" s="69">
        <v>0.43</v>
      </c>
      <c r="D143" s="69">
        <v>0.12</v>
      </c>
      <c r="E143" s="69">
        <v>-0.31</v>
      </c>
      <c r="F143" s="69">
        <v>-0.49</v>
      </c>
      <c r="G143" s="69">
        <v>-0.33</v>
      </c>
      <c r="H143" s="69">
        <v>0.5</v>
      </c>
      <c r="I143" s="69">
        <v>-0.38</v>
      </c>
      <c r="J143" s="69">
        <v>0.01</v>
      </c>
      <c r="K143" s="69">
        <v>0.13</v>
      </c>
      <c r="L143" s="69">
        <v>-0.36</v>
      </c>
      <c r="M143" s="69">
        <v>-0.18</v>
      </c>
      <c r="N143" s="69">
        <v>0.4</v>
      </c>
      <c r="O143" s="69">
        <v>-0.17</v>
      </c>
      <c r="P143" s="69">
        <v>-0.86</v>
      </c>
      <c r="Q143" s="69">
        <v>-0.01</v>
      </c>
      <c r="R143" s="69">
        <v>-0.01</v>
      </c>
      <c r="S143" s="69">
        <v>0.15</v>
      </c>
      <c r="T143" s="69">
        <v>-0.2</v>
      </c>
      <c r="U143" s="69">
        <v>-7.0000000000000007E-2</v>
      </c>
      <c r="V143" s="69">
        <v>0.22</v>
      </c>
      <c r="W143" s="69">
        <v>-0.01</v>
      </c>
      <c r="X143" s="69">
        <v>-1.26</v>
      </c>
      <c r="Y143" s="69">
        <v>-0.25</v>
      </c>
      <c r="Z143" s="69">
        <v>0.25</v>
      </c>
      <c r="AA143" s="69">
        <v>-0.14000000000000001</v>
      </c>
      <c r="AB143" s="69">
        <v>-0.46</v>
      </c>
      <c r="AC143" s="69">
        <v>-0.03</v>
      </c>
      <c r="AD143" s="69">
        <v>0.49</v>
      </c>
      <c r="AE143" s="69">
        <v>0.13</v>
      </c>
      <c r="AF143" s="69">
        <v>-0.19</v>
      </c>
      <c r="AG143" s="69">
        <v>0.13</v>
      </c>
    </row>
    <row r="144" spans="1:33" x14ac:dyDescent="0.2">
      <c r="A144" s="13" t="s">
        <v>305</v>
      </c>
      <c r="B144" s="69">
        <v>0.42</v>
      </c>
      <c r="C144" s="69">
        <v>0.33</v>
      </c>
      <c r="D144" s="69">
        <v>0.14000000000000001</v>
      </c>
      <c r="E144" s="69">
        <v>-0.32</v>
      </c>
      <c r="F144" s="69">
        <v>-0.52</v>
      </c>
      <c r="G144" s="69">
        <v>-0.22</v>
      </c>
      <c r="H144" s="69">
        <v>0.56999999999999995</v>
      </c>
      <c r="I144" s="69">
        <v>-0.03</v>
      </c>
      <c r="J144" s="69">
        <v>0.86</v>
      </c>
      <c r="K144" s="69">
        <v>0.45</v>
      </c>
      <c r="L144" s="69">
        <v>-0.37</v>
      </c>
      <c r="M144" s="69">
        <v>-0.01</v>
      </c>
      <c r="N144" s="69">
        <v>0.22</v>
      </c>
      <c r="O144" s="69">
        <v>-0.62</v>
      </c>
      <c r="P144" s="69">
        <v>-0.83</v>
      </c>
      <c r="Q144" s="69">
        <v>-0.16</v>
      </c>
      <c r="R144" s="69">
        <v>-0.01</v>
      </c>
      <c r="S144" s="69">
        <v>0.21</v>
      </c>
      <c r="T144" s="69">
        <v>-0.17</v>
      </c>
      <c r="U144" s="69">
        <v>-7.0000000000000007E-2</v>
      </c>
      <c r="V144" s="69">
        <v>-0.16</v>
      </c>
      <c r="W144" s="69">
        <v>-0.2</v>
      </c>
      <c r="X144" s="69">
        <v>-0.86</v>
      </c>
      <c r="Y144" s="69">
        <v>0.01</v>
      </c>
      <c r="Z144" s="69">
        <v>0.25</v>
      </c>
      <c r="AA144" s="69">
        <v>-0.19</v>
      </c>
      <c r="AB144" s="69">
        <v>-0.43</v>
      </c>
      <c r="AC144" s="69">
        <v>-0.05</v>
      </c>
      <c r="AD144" s="69">
        <v>-0.03</v>
      </c>
      <c r="AE144" s="69">
        <v>0.24</v>
      </c>
      <c r="AF144" s="69">
        <v>-0.21</v>
      </c>
      <c r="AG144" s="69">
        <v>-0.04</v>
      </c>
    </row>
    <row r="145" spans="1:33" x14ac:dyDescent="0.2">
      <c r="A145" s="13" t="s">
        <v>306</v>
      </c>
    </row>
    <row r="146" spans="1:33" x14ac:dyDescent="0.2">
      <c r="A146" s="13" t="s">
        <v>307</v>
      </c>
    </row>
    <row r="147" spans="1:33" s="72" customFormat="1" x14ac:dyDescent="0.2">
      <c r="A147" s="68" t="s">
        <v>389</v>
      </c>
      <c r="B147" s="71">
        <f>AVERAGE(B135:B146)</f>
        <v>0.47499999999999998</v>
      </c>
      <c r="C147" s="71">
        <f t="shared" ref="C147:I147" si="36">AVERAGE(C135:C146)</f>
        <v>0.57499999999999996</v>
      </c>
      <c r="D147" s="71">
        <f t="shared" si="36"/>
        <v>0.70200000000000007</v>
      </c>
      <c r="E147" s="71">
        <f t="shared" si="36"/>
        <v>-0.24399999999999999</v>
      </c>
      <c r="F147" s="71">
        <f t="shared" si="36"/>
        <v>-0.501</v>
      </c>
      <c r="G147" s="71">
        <f t="shared" si="36"/>
        <v>-0.22700000000000001</v>
      </c>
      <c r="H147" s="71">
        <f t="shared" si="36"/>
        <v>0.53800000000000003</v>
      </c>
      <c r="I147" s="71">
        <f t="shared" si="36"/>
        <v>-0.25199999999999995</v>
      </c>
      <c r="J147" s="71">
        <f>AVERAGE(J135:J146)</f>
        <v>-5.3999999999999992E-2</v>
      </c>
      <c r="K147" s="71">
        <f t="shared" ref="K147:Q147" si="37">AVERAGE(K135:K146)</f>
        <v>0.151</v>
      </c>
      <c r="L147" s="71">
        <f t="shared" si="37"/>
        <v>-0.31</v>
      </c>
      <c r="M147" s="71">
        <f t="shared" si="37"/>
        <v>0.30599999999999999</v>
      </c>
      <c r="N147" s="71">
        <f t="shared" si="37"/>
        <v>0.33900000000000002</v>
      </c>
      <c r="O147" s="71">
        <f t="shared" si="37"/>
        <v>3.6000000000000011E-2</v>
      </c>
      <c r="P147" s="71">
        <f t="shared" si="37"/>
        <v>-0.68400000000000005</v>
      </c>
      <c r="Q147" s="71">
        <f t="shared" si="37"/>
        <v>2.4999999999999998E-2</v>
      </c>
      <c r="R147" s="71">
        <f>AVERAGE(R135:R146)</f>
        <v>8.2000000000000003E-2</v>
      </c>
      <c r="S147" s="71">
        <f t="shared" ref="S147:Y147" si="38">AVERAGE(S135:S146)</f>
        <v>0.30199999999999999</v>
      </c>
      <c r="T147" s="71">
        <f t="shared" si="38"/>
        <v>4.3000000000000003E-2</v>
      </c>
      <c r="U147" s="71">
        <f t="shared" si="38"/>
        <v>-4.1000000000000002E-2</v>
      </c>
      <c r="V147" s="71">
        <f t="shared" si="38"/>
        <v>0.252</v>
      </c>
      <c r="W147" s="71">
        <f t="shared" si="38"/>
        <v>-1.0000000000000007E-2</v>
      </c>
      <c r="X147" s="71">
        <f t="shared" si="38"/>
        <v>-0.36299999999999999</v>
      </c>
      <c r="Y147" s="71">
        <f t="shared" si="38"/>
        <v>0.40899999999999997</v>
      </c>
      <c r="Z147" s="71">
        <f>AVERAGE(Z135:Z146)</f>
        <v>0.36099999999999999</v>
      </c>
      <c r="AA147" s="71">
        <f t="shared" ref="AA147:AG147" si="39">AVERAGE(AA135:AA146)</f>
        <v>-5.3000000000000005E-2</v>
      </c>
      <c r="AB147" s="71">
        <f t="shared" si="39"/>
        <v>-0.29400000000000004</v>
      </c>
      <c r="AC147" s="71">
        <f t="shared" si="39"/>
        <v>0.11899999999999999</v>
      </c>
      <c r="AD147" s="71">
        <f t="shared" si="39"/>
        <v>0.40199999999999997</v>
      </c>
      <c r="AE147" s="71">
        <f t="shared" si="39"/>
        <v>0.40800000000000003</v>
      </c>
      <c r="AF147" s="71">
        <f t="shared" si="39"/>
        <v>-5.3999999999999992E-2</v>
      </c>
      <c r="AG147" s="71">
        <f t="shared" si="39"/>
        <v>0.313</v>
      </c>
    </row>
    <row r="148" spans="1:33" s="78" customFormat="1" x14ac:dyDescent="0.2">
      <c r="A148" s="78" t="s">
        <v>392</v>
      </c>
      <c r="B148" s="78">
        <f>AVERAGE(B147:I147)</f>
        <v>0.13324999999999995</v>
      </c>
      <c r="C148" s="78">
        <f>STDEV(B147:I147)/SQRT(COUNT(B147:I147))</f>
        <v>0.17019020346994962</v>
      </c>
      <c r="J148" s="78">
        <f>AVERAGE(J147:Q147)</f>
        <v>-2.3874999999999997E-2</v>
      </c>
      <c r="K148" s="78">
        <f>STDEV(J147:Q147)/SQRT(COUNT(J147:Q147))</f>
        <v>0.11919303633482237</v>
      </c>
      <c r="R148" s="78">
        <f>AVERAGE(R147:Y147)</f>
        <v>8.4249999999999992E-2</v>
      </c>
      <c r="S148" s="78">
        <f>STDEV(R147:Y147)/SQRT(COUNT(R147:Y147))</f>
        <v>8.5286020877649429E-2</v>
      </c>
      <c r="Z148" s="78">
        <f>AVERAGE(Z147:AG147)</f>
        <v>0.15024999999999999</v>
      </c>
      <c r="AA148" s="78">
        <f>STDEV(Z147:AG147)/SQRT(COUNT(Z147:AG147))</f>
        <v>9.2782339375551429E-2</v>
      </c>
    </row>
    <row r="149" spans="1:33" x14ac:dyDescent="0.2">
      <c r="A149" s="12" t="s">
        <v>396</v>
      </c>
      <c r="B149" s="255" t="s">
        <v>282</v>
      </c>
      <c r="C149" s="255"/>
      <c r="D149" s="255"/>
      <c r="E149" s="255"/>
      <c r="F149" s="255"/>
      <c r="G149" s="255"/>
      <c r="H149" s="255"/>
      <c r="I149" s="255"/>
      <c r="J149" s="255" t="s">
        <v>387</v>
      </c>
      <c r="K149" s="255"/>
      <c r="L149" s="255"/>
      <c r="M149" s="255"/>
      <c r="N149" s="255"/>
      <c r="O149" s="255"/>
      <c r="P149" s="255"/>
      <c r="Q149" s="255"/>
      <c r="R149" s="255" t="s">
        <v>283</v>
      </c>
      <c r="S149" s="255"/>
      <c r="T149" s="255"/>
      <c r="U149" s="255"/>
      <c r="V149" s="255"/>
      <c r="W149" s="255"/>
      <c r="X149" s="255"/>
      <c r="Y149" s="255"/>
      <c r="Z149" s="255" t="s">
        <v>388</v>
      </c>
      <c r="AA149" s="255"/>
      <c r="AB149" s="255"/>
      <c r="AC149" s="255"/>
      <c r="AD149" s="255"/>
      <c r="AE149" s="255"/>
      <c r="AF149" s="255"/>
      <c r="AG149" s="255"/>
    </row>
    <row r="150" spans="1:33" x14ac:dyDescent="0.2">
      <c r="A150" s="13" t="s">
        <v>286</v>
      </c>
      <c r="B150" s="73">
        <v>-0.31</v>
      </c>
      <c r="C150" s="73">
        <v>-0.16</v>
      </c>
      <c r="D150" s="73">
        <v>0.06</v>
      </c>
      <c r="E150" s="73">
        <v>-0.24</v>
      </c>
      <c r="F150" s="73">
        <v>0.22</v>
      </c>
      <c r="G150" s="73">
        <v>-0.22</v>
      </c>
      <c r="H150" s="73">
        <v>-0.03</v>
      </c>
      <c r="I150" s="73">
        <v>0.01</v>
      </c>
      <c r="J150" s="73">
        <v>1.62</v>
      </c>
      <c r="K150" s="73">
        <v>-0.52</v>
      </c>
      <c r="L150" s="73">
        <v>-0.33</v>
      </c>
      <c r="M150" s="73">
        <v>-0.22</v>
      </c>
      <c r="N150" s="73">
        <v>0.3</v>
      </c>
      <c r="O150" s="73">
        <v>-0.69</v>
      </c>
      <c r="P150" s="73">
        <v>-0.33</v>
      </c>
      <c r="Q150" s="73">
        <v>0.18</v>
      </c>
      <c r="R150" s="73">
        <v>0.21</v>
      </c>
      <c r="S150" s="73">
        <v>0.65</v>
      </c>
      <c r="T150" s="73">
        <v>0.59</v>
      </c>
      <c r="U150" s="73">
        <v>0.22</v>
      </c>
      <c r="V150" s="73">
        <v>0.61</v>
      </c>
      <c r="W150" s="73">
        <v>0.05</v>
      </c>
      <c r="X150" s="73">
        <v>-0.3</v>
      </c>
      <c r="Y150" s="73">
        <v>-0.09</v>
      </c>
      <c r="Z150" s="73">
        <v>0.4</v>
      </c>
      <c r="AA150" s="73">
        <v>0.42</v>
      </c>
      <c r="AB150" s="73">
        <v>0.47</v>
      </c>
      <c r="AC150" s="73">
        <v>0.25</v>
      </c>
      <c r="AD150" s="73">
        <v>-0.26</v>
      </c>
      <c r="AE150" s="73">
        <v>-0.72</v>
      </c>
      <c r="AF150" s="73">
        <v>-0.28999999999999998</v>
      </c>
      <c r="AG150" s="73">
        <v>-0.34</v>
      </c>
    </row>
    <row r="151" spans="1:33" x14ac:dyDescent="0.2">
      <c r="A151" s="13" t="s">
        <v>287</v>
      </c>
      <c r="B151" s="73">
        <v>-0.33</v>
      </c>
      <c r="C151" s="73">
        <v>0.26</v>
      </c>
      <c r="D151" s="73">
        <v>0.09</v>
      </c>
      <c r="E151" s="73">
        <v>-0.25</v>
      </c>
      <c r="F151" s="73">
        <v>0.42</v>
      </c>
      <c r="G151" s="73">
        <v>-0.11</v>
      </c>
      <c r="H151" s="73">
        <v>0.91</v>
      </c>
      <c r="I151" s="73">
        <v>0.17</v>
      </c>
      <c r="J151" s="73">
        <v>0.21</v>
      </c>
      <c r="K151" s="73">
        <v>-0.47</v>
      </c>
      <c r="L151" s="73">
        <v>-0.15</v>
      </c>
      <c r="M151" s="73">
        <v>-0.23</v>
      </c>
      <c r="N151" s="73">
        <v>0.14000000000000001</v>
      </c>
      <c r="O151" s="73">
        <v>-0.38</v>
      </c>
      <c r="P151" s="73">
        <v>-0.27</v>
      </c>
      <c r="Q151" s="73">
        <v>0.42</v>
      </c>
      <c r="R151" s="73">
        <v>0.33</v>
      </c>
      <c r="S151" s="73">
        <v>0.37</v>
      </c>
      <c r="T151" s="73">
        <v>0.45</v>
      </c>
      <c r="U151" s="73">
        <v>0.37</v>
      </c>
      <c r="V151" s="73">
        <v>0.67</v>
      </c>
      <c r="W151" s="73">
        <v>0.18</v>
      </c>
      <c r="X151" s="73">
        <v>-0.27</v>
      </c>
      <c r="Y151" s="73">
        <v>0.24</v>
      </c>
      <c r="Z151" s="73">
        <v>0.25</v>
      </c>
      <c r="AA151" s="73">
        <v>-0.09</v>
      </c>
      <c r="AB151" s="73">
        <v>0.38</v>
      </c>
      <c r="AC151" s="73">
        <v>0.21</v>
      </c>
      <c r="AD151" s="73">
        <v>-0.14000000000000001</v>
      </c>
      <c r="AE151" s="73">
        <v>-0.11</v>
      </c>
      <c r="AF151" s="73">
        <v>-0.1</v>
      </c>
      <c r="AG151" s="73">
        <v>-0.18</v>
      </c>
    </row>
    <row r="152" spans="1:33" x14ac:dyDescent="0.2">
      <c r="A152" s="13" t="s">
        <v>288</v>
      </c>
      <c r="B152" s="73">
        <v>-0.11</v>
      </c>
      <c r="C152" s="73">
        <v>0.04</v>
      </c>
      <c r="D152" s="73">
        <v>0.37</v>
      </c>
      <c r="E152" s="73">
        <v>-0.16</v>
      </c>
      <c r="F152" s="73">
        <v>0.35</v>
      </c>
      <c r="G152" s="73">
        <v>-0.09</v>
      </c>
      <c r="H152" s="73">
        <v>0.48</v>
      </c>
      <c r="I152" s="73">
        <v>0.13</v>
      </c>
      <c r="J152" s="73">
        <v>-0.88</v>
      </c>
      <c r="K152" s="73">
        <v>-0.41</v>
      </c>
      <c r="L152" s="73">
        <v>-0.12</v>
      </c>
      <c r="M152" s="73">
        <v>-0.14000000000000001</v>
      </c>
      <c r="N152" s="73">
        <v>0.12</v>
      </c>
      <c r="O152" s="73">
        <v>-0.5</v>
      </c>
      <c r="P152" s="73">
        <v>-0.32</v>
      </c>
      <c r="Q152" s="73">
        <v>0.3</v>
      </c>
      <c r="R152" s="73">
        <v>0.36</v>
      </c>
      <c r="S152" s="73">
        <v>0.3</v>
      </c>
      <c r="T152" s="73">
        <v>0.38</v>
      </c>
      <c r="U152" s="73">
        <v>0.35</v>
      </c>
      <c r="V152" s="73">
        <v>0.82</v>
      </c>
      <c r="W152" s="73">
        <v>0.13</v>
      </c>
      <c r="X152" s="73">
        <v>-0.23</v>
      </c>
      <c r="Y152" s="73">
        <v>0.39</v>
      </c>
      <c r="Z152" s="73">
        <v>0.17</v>
      </c>
      <c r="AA152" s="73">
        <v>0.22</v>
      </c>
      <c r="AB152" s="73">
        <v>0.27</v>
      </c>
      <c r="AC152" s="73">
        <v>0.12</v>
      </c>
      <c r="AD152" s="73">
        <v>-0.08</v>
      </c>
      <c r="AE152" s="73">
        <v>0</v>
      </c>
      <c r="AF152" s="73">
        <v>-0.09</v>
      </c>
      <c r="AG152" s="73">
        <v>-0.09</v>
      </c>
    </row>
    <row r="153" spans="1:33" x14ac:dyDescent="0.2">
      <c r="A153" s="13" t="s">
        <v>289</v>
      </c>
      <c r="B153" s="73">
        <v>-0.3</v>
      </c>
      <c r="C153" s="73">
        <v>0.05</v>
      </c>
      <c r="D153" s="73">
        <v>0.01</v>
      </c>
      <c r="E153" s="73">
        <v>-0.15</v>
      </c>
      <c r="F153" s="73">
        <v>0.34</v>
      </c>
      <c r="G153" s="73">
        <v>0.02</v>
      </c>
      <c r="H153" s="73">
        <v>0.84</v>
      </c>
      <c r="I153" s="73">
        <v>0.13</v>
      </c>
      <c r="J153" s="73">
        <v>-0.71</v>
      </c>
      <c r="K153" s="73">
        <v>-0.44</v>
      </c>
      <c r="L153" s="73">
        <v>-0.14000000000000001</v>
      </c>
      <c r="M153" s="73">
        <v>-0.3</v>
      </c>
      <c r="N153" s="73">
        <v>0.09</v>
      </c>
      <c r="O153" s="73">
        <v>-0.44</v>
      </c>
      <c r="P153" s="73">
        <v>-0.31</v>
      </c>
      <c r="Q153" s="73">
        <v>0.4</v>
      </c>
      <c r="R153" s="73">
        <v>0.12</v>
      </c>
      <c r="S153" s="73">
        <v>0.13</v>
      </c>
      <c r="T153" s="73">
        <v>0.2</v>
      </c>
      <c r="U153" s="73">
        <v>-0.05</v>
      </c>
      <c r="V153" s="73">
        <v>0.82</v>
      </c>
      <c r="W153" s="73">
        <v>-0.04</v>
      </c>
      <c r="X153" s="73">
        <v>-0.28000000000000003</v>
      </c>
      <c r="Y153" s="73">
        <v>0.16</v>
      </c>
      <c r="Z153" s="73">
        <v>0.04</v>
      </c>
      <c r="AA153" s="73">
        <v>-0.46</v>
      </c>
      <c r="AB153" s="73">
        <v>0.19</v>
      </c>
      <c r="AC153" s="73">
        <v>0.02</v>
      </c>
      <c r="AD153" s="73">
        <v>0.05</v>
      </c>
      <c r="AE153" s="73">
        <v>-0.12</v>
      </c>
      <c r="AF153" s="73">
        <v>-0.15</v>
      </c>
      <c r="AG153" s="73">
        <v>-0.46</v>
      </c>
    </row>
    <row r="154" spans="1:33" x14ac:dyDescent="0.2">
      <c r="A154" s="13" t="s">
        <v>290</v>
      </c>
      <c r="B154" s="73">
        <v>-0.14000000000000001</v>
      </c>
      <c r="C154" s="73">
        <v>-0.04</v>
      </c>
      <c r="D154" s="73">
        <v>-0.03</v>
      </c>
      <c r="E154" s="73">
        <v>-0.36</v>
      </c>
      <c r="F154" s="73">
        <v>0.52</v>
      </c>
      <c r="G154" s="73">
        <v>0.01</v>
      </c>
      <c r="H154" s="73">
        <v>0.18</v>
      </c>
      <c r="I154" s="73">
        <v>0.22</v>
      </c>
      <c r="J154" s="73">
        <v>-1.03</v>
      </c>
      <c r="K154" s="73">
        <v>-0.46</v>
      </c>
      <c r="L154" s="73">
        <v>-0.15</v>
      </c>
      <c r="M154" s="73">
        <v>-0.18</v>
      </c>
      <c r="N154" s="73">
        <v>0.12</v>
      </c>
      <c r="O154" s="73">
        <v>-0.44</v>
      </c>
      <c r="P154" s="73">
        <v>-0.34</v>
      </c>
      <c r="Q154" s="73">
        <v>0.33</v>
      </c>
      <c r="R154" s="73">
        <v>0.28000000000000003</v>
      </c>
      <c r="S154" s="73">
        <v>0.27</v>
      </c>
      <c r="T154" s="73">
        <v>0.28999999999999998</v>
      </c>
      <c r="U154" s="73">
        <v>-0.01</v>
      </c>
      <c r="V154" s="73">
        <v>0.62</v>
      </c>
      <c r="W154" s="73">
        <v>-0.1</v>
      </c>
      <c r="X154" s="73">
        <v>-0.38</v>
      </c>
      <c r="Y154" s="73">
        <v>0.27</v>
      </c>
      <c r="Z154" s="73">
        <v>0.01</v>
      </c>
      <c r="AA154" s="73">
        <v>-0.41</v>
      </c>
      <c r="AB154" s="73">
        <v>0.08</v>
      </c>
      <c r="AC154" s="73">
        <v>-0.14000000000000001</v>
      </c>
      <c r="AD154" s="73">
        <v>-0.06</v>
      </c>
      <c r="AE154" s="73">
        <v>-0.22</v>
      </c>
      <c r="AF154" s="73">
        <v>-0.19</v>
      </c>
      <c r="AG154" s="73">
        <v>-0.43</v>
      </c>
    </row>
    <row r="155" spans="1:33" x14ac:dyDescent="0.2">
      <c r="A155" s="13" t="s">
        <v>291</v>
      </c>
      <c r="B155" s="73">
        <v>-0.27</v>
      </c>
      <c r="C155" s="73">
        <v>-0.26</v>
      </c>
      <c r="D155" s="73">
        <v>0.09</v>
      </c>
      <c r="E155" s="73">
        <v>-0.28999999999999998</v>
      </c>
      <c r="F155" s="73">
        <v>0.12</v>
      </c>
      <c r="G155" s="73">
        <v>0.05</v>
      </c>
      <c r="H155" s="73">
        <v>0.3</v>
      </c>
      <c r="I155" s="73">
        <v>0.13</v>
      </c>
      <c r="J155" s="73">
        <v>-0.93</v>
      </c>
      <c r="K155" s="73">
        <v>-0.49</v>
      </c>
      <c r="L155" s="73">
        <v>-0.14000000000000001</v>
      </c>
      <c r="M155" s="73">
        <v>-0.33</v>
      </c>
      <c r="N155" s="73">
        <v>0.19</v>
      </c>
      <c r="O155" s="73">
        <v>-0.62</v>
      </c>
      <c r="P155" s="73">
        <v>-0.32</v>
      </c>
      <c r="Q155" s="73">
        <v>0.19</v>
      </c>
      <c r="R155" s="73">
        <v>0.31</v>
      </c>
      <c r="S155" s="73">
        <v>0.09</v>
      </c>
      <c r="T155" s="73">
        <v>0</v>
      </c>
      <c r="U155" s="73">
        <v>-0.22</v>
      </c>
      <c r="V155" s="73">
        <v>0.56999999999999995</v>
      </c>
      <c r="W155" s="73">
        <v>-0.08</v>
      </c>
      <c r="X155" s="73">
        <v>-0.66</v>
      </c>
      <c r="Y155" s="73">
        <v>0.17</v>
      </c>
      <c r="Z155" s="73">
        <v>-0.21</v>
      </c>
      <c r="AA155" s="73">
        <v>-0.38</v>
      </c>
      <c r="AB155" s="73">
        <v>0.1</v>
      </c>
      <c r="AC155" s="73">
        <v>-0.05</v>
      </c>
      <c r="AD155" s="73">
        <v>-0.3</v>
      </c>
      <c r="AE155" s="73">
        <v>-0.72</v>
      </c>
      <c r="AF155" s="73">
        <v>-0.28999999999999998</v>
      </c>
      <c r="AG155" s="73">
        <v>-0.36</v>
      </c>
    </row>
    <row r="156" spans="1:33" x14ac:dyDescent="0.2">
      <c r="A156" s="13" t="s">
        <v>292</v>
      </c>
      <c r="B156" s="73">
        <v>-0.34</v>
      </c>
      <c r="C156" s="73">
        <v>-0.12</v>
      </c>
      <c r="D156" s="73">
        <v>-0.03</v>
      </c>
      <c r="E156" s="73">
        <v>-0.1</v>
      </c>
      <c r="F156" s="73">
        <v>-0.06</v>
      </c>
      <c r="G156" s="73">
        <v>0.03</v>
      </c>
      <c r="H156" s="73">
        <v>0.22</v>
      </c>
      <c r="I156" s="73">
        <v>0.04</v>
      </c>
      <c r="J156" s="73">
        <v>-0.9</v>
      </c>
      <c r="K156" s="73">
        <v>-0.5</v>
      </c>
      <c r="L156" s="73">
        <v>-0.1</v>
      </c>
      <c r="M156" s="73">
        <v>-0.2</v>
      </c>
      <c r="N156" s="73">
        <v>0.24</v>
      </c>
      <c r="O156" s="73">
        <v>-0.49</v>
      </c>
      <c r="P156" s="73">
        <v>-0.48</v>
      </c>
      <c r="Q156" s="73">
        <v>0.15</v>
      </c>
      <c r="R156" s="73">
        <v>0.21</v>
      </c>
      <c r="S156" s="73">
        <v>-0.33</v>
      </c>
      <c r="T156" s="73">
        <v>-0.02</v>
      </c>
      <c r="U156" s="73">
        <v>-0.28000000000000003</v>
      </c>
      <c r="V156" s="73">
        <v>0.31</v>
      </c>
      <c r="W156" s="73">
        <v>-0.12</v>
      </c>
      <c r="X156" s="73">
        <v>-0.38</v>
      </c>
      <c r="Y156" s="73">
        <v>0.17</v>
      </c>
      <c r="Z156" s="73">
        <v>-0.08</v>
      </c>
      <c r="AA156" s="73">
        <v>-0.52</v>
      </c>
      <c r="AB156" s="73">
        <v>0.03</v>
      </c>
      <c r="AC156" s="73">
        <v>-0.12</v>
      </c>
      <c r="AD156" s="73">
        <v>-0.08</v>
      </c>
      <c r="AE156" s="73">
        <v>-0.48</v>
      </c>
      <c r="AF156" s="73">
        <v>-0.16</v>
      </c>
      <c r="AG156" s="73">
        <v>-0.64</v>
      </c>
    </row>
    <row r="157" spans="1:33" x14ac:dyDescent="0.2">
      <c r="A157" s="13" t="s">
        <v>293</v>
      </c>
      <c r="B157" s="73">
        <v>-0.5</v>
      </c>
      <c r="C157" s="73">
        <v>-0.31</v>
      </c>
      <c r="D157" s="73">
        <v>-0.24</v>
      </c>
      <c r="E157" s="73">
        <v>-0.28000000000000003</v>
      </c>
      <c r="F157" s="73">
        <v>0</v>
      </c>
      <c r="G157" s="73">
        <v>7.0000000000000007E-2</v>
      </c>
      <c r="H157" s="73">
        <v>-0.04</v>
      </c>
      <c r="I157" s="73">
        <v>-0.05</v>
      </c>
      <c r="J157" s="73">
        <v>-1.04</v>
      </c>
      <c r="K157" s="73">
        <v>-0.52</v>
      </c>
      <c r="L157" s="73">
        <v>-0.1</v>
      </c>
      <c r="M157" s="73">
        <v>-0.35</v>
      </c>
      <c r="N157" s="73">
        <v>0.06</v>
      </c>
      <c r="O157" s="73">
        <v>-0.55000000000000004</v>
      </c>
      <c r="P157" s="73">
        <v>-0.41</v>
      </c>
      <c r="Q157" s="73">
        <v>0.73</v>
      </c>
      <c r="R157" s="73">
        <v>0.14000000000000001</v>
      </c>
      <c r="S157" s="73">
        <v>-0.22</v>
      </c>
      <c r="T157" s="73">
        <v>0.09</v>
      </c>
      <c r="U157" s="73">
        <v>-0.27</v>
      </c>
      <c r="V157" s="73">
        <v>0.15</v>
      </c>
      <c r="W157" s="73">
        <v>-0.22</v>
      </c>
      <c r="X157" s="73">
        <v>-0.43</v>
      </c>
      <c r="Y157" s="73">
        <v>0.28000000000000003</v>
      </c>
      <c r="Z157" s="73">
        <v>-0.16</v>
      </c>
      <c r="AA157" s="73">
        <v>-0.39</v>
      </c>
      <c r="AB157" s="73">
        <v>0.04</v>
      </c>
      <c r="AC157" s="73">
        <v>-0.25</v>
      </c>
      <c r="AD157" s="73">
        <v>0.15</v>
      </c>
      <c r="AE157" s="73">
        <v>-0.59</v>
      </c>
      <c r="AF157" s="73">
        <v>-0.31</v>
      </c>
      <c r="AG157" s="73">
        <v>-0.48</v>
      </c>
    </row>
    <row r="158" spans="1:33" x14ac:dyDescent="0.2">
      <c r="A158" s="13" t="s">
        <v>294</v>
      </c>
      <c r="B158" s="73">
        <v>-0.34</v>
      </c>
      <c r="C158" s="73">
        <v>-0.14000000000000001</v>
      </c>
      <c r="D158" s="73">
        <v>-0.09</v>
      </c>
      <c r="E158" s="73">
        <v>-0.24</v>
      </c>
      <c r="F158" s="73">
        <v>0.09</v>
      </c>
      <c r="G158" s="73">
        <v>0.11</v>
      </c>
      <c r="H158" s="73">
        <v>0.03</v>
      </c>
      <c r="I158" s="73">
        <v>0.04</v>
      </c>
      <c r="J158" s="73">
        <v>-1.1000000000000001</v>
      </c>
      <c r="K158" s="73">
        <v>-0.5</v>
      </c>
      <c r="L158" s="73">
        <v>-0.02</v>
      </c>
      <c r="M158" s="73">
        <v>-0.26</v>
      </c>
      <c r="N158" s="73">
        <v>0.28000000000000003</v>
      </c>
      <c r="O158" s="73">
        <v>-0.61</v>
      </c>
      <c r="P158" s="73">
        <v>-0.46</v>
      </c>
      <c r="Q158" s="73">
        <v>0.08</v>
      </c>
      <c r="R158" s="73">
        <v>0.03</v>
      </c>
      <c r="S158" s="73">
        <v>-0.11</v>
      </c>
      <c r="T158" s="73">
        <v>0.03</v>
      </c>
      <c r="U158" s="73">
        <v>-0.16</v>
      </c>
      <c r="V158" s="73">
        <v>0.25</v>
      </c>
      <c r="W158" s="73">
        <v>-0.28000000000000003</v>
      </c>
      <c r="X158" s="73">
        <v>-0.42</v>
      </c>
      <c r="Y158" s="73">
        <v>0.17</v>
      </c>
      <c r="Z158" s="73">
        <v>-0.17</v>
      </c>
      <c r="AA158" s="73">
        <v>-0.33</v>
      </c>
      <c r="AB158" s="73">
        <v>-0.05</v>
      </c>
      <c r="AC158" s="73">
        <v>-0.28999999999999998</v>
      </c>
      <c r="AD158" s="73">
        <v>-0.28000000000000003</v>
      </c>
      <c r="AE158" s="73">
        <v>-0.32</v>
      </c>
      <c r="AF158" s="73">
        <v>-0.25</v>
      </c>
      <c r="AG158" s="73">
        <v>-0.38</v>
      </c>
    </row>
    <row r="159" spans="1:33" x14ac:dyDescent="0.2">
      <c r="A159" s="13" t="s">
        <v>285</v>
      </c>
      <c r="B159" s="73">
        <v>-0.28000000000000003</v>
      </c>
      <c r="C159" s="73">
        <v>-0.33</v>
      </c>
      <c r="D159" s="73">
        <v>0.02</v>
      </c>
      <c r="E159" s="73">
        <v>-0.24</v>
      </c>
      <c r="F159" s="73">
        <v>-0.12</v>
      </c>
      <c r="G159" s="73">
        <v>0.16</v>
      </c>
      <c r="H159" s="73">
        <v>0.15</v>
      </c>
      <c r="I159" s="73">
        <v>-0.06</v>
      </c>
      <c r="J159" s="73">
        <v>-1.1000000000000001</v>
      </c>
      <c r="K159" s="73">
        <v>-0.54</v>
      </c>
      <c r="L159" s="73">
        <v>-0.17</v>
      </c>
      <c r="M159" s="73">
        <v>-0.24</v>
      </c>
      <c r="N159" s="73">
        <v>0.04</v>
      </c>
      <c r="O159" s="73">
        <v>-0.56999999999999995</v>
      </c>
      <c r="P159" s="73">
        <v>-0.42</v>
      </c>
      <c r="Q159" s="73">
        <v>-0.09</v>
      </c>
      <c r="R159" s="73">
        <v>0.14000000000000001</v>
      </c>
      <c r="S159" s="73">
        <v>-0.13</v>
      </c>
      <c r="T159" s="73">
        <v>0.08</v>
      </c>
      <c r="U159" s="73">
        <v>-0.31</v>
      </c>
      <c r="V159" s="73">
        <v>0.33</v>
      </c>
      <c r="W159" s="73">
        <v>-0.18</v>
      </c>
      <c r="X159" s="73">
        <v>-0.49</v>
      </c>
      <c r="Y159" s="73">
        <v>0.1</v>
      </c>
      <c r="Z159" s="73">
        <v>-0.22</v>
      </c>
      <c r="AA159" s="73">
        <v>-0.56999999999999995</v>
      </c>
      <c r="AB159" s="73">
        <v>0</v>
      </c>
      <c r="AC159" s="73">
        <v>-0.21</v>
      </c>
      <c r="AD159" s="73">
        <v>-0.2</v>
      </c>
      <c r="AE159" s="73">
        <v>-0.39</v>
      </c>
      <c r="AF159" s="73">
        <v>-0.19</v>
      </c>
      <c r="AG159" s="73">
        <v>-0.39</v>
      </c>
    </row>
    <row r="160" spans="1:33" x14ac:dyDescent="0.2">
      <c r="A160" s="13" t="s">
        <v>295</v>
      </c>
    </row>
    <row r="161" spans="1:33" x14ac:dyDescent="0.2">
      <c r="A161" s="13" t="s">
        <v>296</v>
      </c>
    </row>
    <row r="162" spans="1:33" s="72" customFormat="1" x14ac:dyDescent="0.2">
      <c r="A162" s="68" t="s">
        <v>389</v>
      </c>
      <c r="B162" s="71">
        <f>AVERAGE(B150:B161)</f>
        <v>-0.29199999999999998</v>
      </c>
      <c r="C162" s="71">
        <f t="shared" ref="C162:I162" si="40">AVERAGE(C150:C161)</f>
        <v>-0.10100000000000001</v>
      </c>
      <c r="D162" s="71">
        <f t="shared" si="40"/>
        <v>2.4999999999999994E-2</v>
      </c>
      <c r="E162" s="71">
        <f t="shared" si="40"/>
        <v>-0.23100000000000004</v>
      </c>
      <c r="F162" s="71">
        <f t="shared" si="40"/>
        <v>0.188</v>
      </c>
      <c r="G162" s="71">
        <f t="shared" si="40"/>
        <v>2.9999999999999944E-3</v>
      </c>
      <c r="H162" s="71">
        <f t="shared" si="40"/>
        <v>0.30399999999999994</v>
      </c>
      <c r="I162" s="71">
        <f t="shared" si="40"/>
        <v>7.5999999999999998E-2</v>
      </c>
      <c r="J162" s="71">
        <f>AVERAGE(J150:J161)</f>
        <v>-0.58599999999999997</v>
      </c>
      <c r="K162" s="71">
        <f t="shared" ref="K162:Q162" si="41">AVERAGE(K150:K161)</f>
        <v>-0.48500000000000004</v>
      </c>
      <c r="L162" s="71">
        <f t="shared" si="41"/>
        <v>-0.14200000000000002</v>
      </c>
      <c r="M162" s="71">
        <f t="shared" si="41"/>
        <v>-0.24500000000000002</v>
      </c>
      <c r="N162" s="71">
        <f t="shared" si="41"/>
        <v>0.158</v>
      </c>
      <c r="O162" s="71">
        <f t="shared" si="41"/>
        <v>-0.52900000000000003</v>
      </c>
      <c r="P162" s="71">
        <f t="shared" si="41"/>
        <v>-0.36599999999999999</v>
      </c>
      <c r="Q162" s="71">
        <f t="shared" si="41"/>
        <v>0.26900000000000002</v>
      </c>
      <c r="R162" s="71">
        <f>AVERAGE(R150:R161)</f>
        <v>0.21299999999999999</v>
      </c>
      <c r="S162" s="71">
        <f t="shared" ref="S162:Y162" si="42">AVERAGE(S150:S161)</f>
        <v>0.10200000000000001</v>
      </c>
      <c r="T162" s="71">
        <f t="shared" si="42"/>
        <v>0.20899999999999999</v>
      </c>
      <c r="U162" s="71">
        <f t="shared" si="42"/>
        <v>-3.6000000000000011E-2</v>
      </c>
      <c r="V162" s="71">
        <f t="shared" si="42"/>
        <v>0.51500000000000001</v>
      </c>
      <c r="W162" s="71">
        <f t="shared" si="42"/>
        <v>-6.5999999999999989E-2</v>
      </c>
      <c r="X162" s="71">
        <f t="shared" si="42"/>
        <v>-0.38400000000000001</v>
      </c>
      <c r="Y162" s="71">
        <f t="shared" si="42"/>
        <v>0.186</v>
      </c>
      <c r="Z162" s="71">
        <f>AVERAGE(Z150:Z161)</f>
        <v>3.0000000000000109E-3</v>
      </c>
      <c r="AA162" s="71">
        <f t="shared" ref="AA162:AG162" si="43">AVERAGE(AA150:AA161)</f>
        <v>-0.251</v>
      </c>
      <c r="AB162" s="71">
        <f t="shared" si="43"/>
        <v>0.15100000000000002</v>
      </c>
      <c r="AC162" s="71">
        <f t="shared" si="43"/>
        <v>-4.5999999999999999E-2</v>
      </c>
      <c r="AD162" s="71">
        <f t="shared" si="43"/>
        <v>-0.12</v>
      </c>
      <c r="AE162" s="71">
        <f t="shared" si="43"/>
        <v>-0.36699999999999999</v>
      </c>
      <c r="AF162" s="71">
        <f t="shared" si="43"/>
        <v>-0.20200000000000001</v>
      </c>
      <c r="AG162" s="71">
        <f t="shared" si="43"/>
        <v>-0.375</v>
      </c>
    </row>
    <row r="163" spans="1:33" s="78" customFormat="1" x14ac:dyDescent="0.2">
      <c r="A163" s="76" t="s">
        <v>392</v>
      </c>
      <c r="B163" s="78">
        <f>AVERAGE(B162:I162)</f>
        <v>-3.5000000000000048E-3</v>
      </c>
      <c r="C163" s="78">
        <f>STDEV(B162:I162)/SQRT(COUNT(B162:I162))</f>
        <v>7.1075663908260464E-2</v>
      </c>
      <c r="J163" s="78">
        <f>AVERAGE(J162:Q162)</f>
        <v>-0.24075000000000002</v>
      </c>
      <c r="K163" s="78">
        <f>STDEV(J162:Q162)/SQRT(COUNT(J162:Q162))</f>
        <v>0.11230121326147818</v>
      </c>
      <c r="R163" s="78">
        <f>AVERAGE(R162:Y162)</f>
        <v>9.2375000000000013E-2</v>
      </c>
      <c r="S163" s="78">
        <f>STDEV(R162:Y162)/SQRT(COUNT(R162:Y162))</f>
        <v>9.2978288076149399E-2</v>
      </c>
      <c r="Z163" s="78">
        <f>AVERAGE(Z162:AG162)</f>
        <v>-0.15087499999999998</v>
      </c>
      <c r="AA163" s="78">
        <f>STDEV(Z162:AG162)/SQRT(COUNT(Z162:AG162))</f>
        <v>6.4964121279144763E-2</v>
      </c>
    </row>
    <row r="164" spans="1:33" x14ac:dyDescent="0.2">
      <c r="A164" s="13" t="s">
        <v>297</v>
      </c>
      <c r="B164" s="73">
        <v>0.56999999999999995</v>
      </c>
      <c r="C164" s="73">
        <v>0.79</v>
      </c>
      <c r="D164" s="73">
        <v>0.98</v>
      </c>
      <c r="E164" s="73">
        <v>-0.23</v>
      </c>
      <c r="F164" s="73">
        <v>-0.45</v>
      </c>
      <c r="G164" s="73">
        <v>0.34</v>
      </c>
      <c r="H164" s="73">
        <v>0.42</v>
      </c>
      <c r="I164" s="73">
        <v>-0.21</v>
      </c>
      <c r="J164" s="73">
        <v>-0.25</v>
      </c>
      <c r="K164" s="73">
        <v>0.27</v>
      </c>
      <c r="L164" s="73">
        <v>-0.32</v>
      </c>
      <c r="M164" s="73">
        <v>0.68</v>
      </c>
      <c r="N164" s="73">
        <v>0.34</v>
      </c>
      <c r="O164" s="73">
        <v>0.23</v>
      </c>
      <c r="P164" s="73">
        <v>-0.49</v>
      </c>
      <c r="Q164" s="73">
        <v>-0.11</v>
      </c>
      <c r="R164" s="73">
        <v>0.23</v>
      </c>
      <c r="S164" s="73">
        <v>7.0000000000000007E-2</v>
      </c>
      <c r="T164" s="73">
        <v>0.11</v>
      </c>
      <c r="U164" s="73">
        <v>0.06</v>
      </c>
      <c r="V164" s="73">
        <v>0.28999999999999998</v>
      </c>
      <c r="W164" s="73">
        <v>0.28999999999999998</v>
      </c>
      <c r="X164" s="73">
        <v>-0.09</v>
      </c>
      <c r="Y164" s="73">
        <v>0.42</v>
      </c>
      <c r="Z164" s="73">
        <v>0.08</v>
      </c>
      <c r="AA164" s="73">
        <v>-0.03</v>
      </c>
      <c r="AB164" s="73">
        <v>-0.05</v>
      </c>
      <c r="AC164" s="73">
        <v>0.16</v>
      </c>
      <c r="AD164" s="73">
        <v>0.26</v>
      </c>
      <c r="AE164" s="73">
        <v>0.15</v>
      </c>
      <c r="AF164" s="73">
        <v>-0.21</v>
      </c>
      <c r="AG164" s="73">
        <v>-0.11</v>
      </c>
    </row>
    <row r="165" spans="1:33" x14ac:dyDescent="0.2">
      <c r="A165" s="13" t="s">
        <v>321</v>
      </c>
      <c r="B165" s="73">
        <v>0.28999999999999998</v>
      </c>
      <c r="C165" s="73">
        <v>0.62</v>
      </c>
      <c r="D165" s="73">
        <v>1.06</v>
      </c>
      <c r="E165" s="73">
        <v>-0.2</v>
      </c>
      <c r="F165" s="73">
        <v>-0.74</v>
      </c>
      <c r="G165" s="73">
        <v>0.32</v>
      </c>
      <c r="H165" s="73">
        <v>0.6</v>
      </c>
      <c r="I165" s="73">
        <v>-0.27</v>
      </c>
      <c r="J165" s="73">
        <v>-0.44</v>
      </c>
      <c r="K165" s="73">
        <v>0.18</v>
      </c>
      <c r="L165" s="73">
        <v>-0.28999999999999998</v>
      </c>
      <c r="M165" s="73">
        <v>0.39</v>
      </c>
      <c r="N165" s="73">
        <v>0.32</v>
      </c>
      <c r="O165" s="73">
        <v>0.15</v>
      </c>
      <c r="P165" s="73">
        <v>-0.49</v>
      </c>
      <c r="Q165" s="73">
        <v>-0.11</v>
      </c>
      <c r="R165" s="73">
        <v>-0.05</v>
      </c>
      <c r="S165" s="73">
        <v>0.34</v>
      </c>
      <c r="T165" s="73">
        <v>0.34</v>
      </c>
      <c r="U165" s="73">
        <v>-0.13</v>
      </c>
      <c r="V165" s="73">
        <v>0.28000000000000003</v>
      </c>
      <c r="W165" s="73">
        <v>0.26</v>
      </c>
      <c r="X165" s="73">
        <v>0.02</v>
      </c>
      <c r="Y165" s="73">
        <v>0.94</v>
      </c>
      <c r="Z165" s="73">
        <v>0.25</v>
      </c>
      <c r="AA165" s="73">
        <v>0.13</v>
      </c>
      <c r="AB165" s="73">
        <v>0.02</v>
      </c>
      <c r="AC165" s="73">
        <v>0.27</v>
      </c>
      <c r="AD165" s="73">
        <v>0.43</v>
      </c>
      <c r="AE165" s="73">
        <v>0.25</v>
      </c>
      <c r="AF165" s="73">
        <v>0.15</v>
      </c>
      <c r="AG165" s="73">
        <v>0.25</v>
      </c>
    </row>
    <row r="166" spans="1:33" x14ac:dyDescent="0.2">
      <c r="A166" s="13" t="s">
        <v>298</v>
      </c>
      <c r="B166" s="73">
        <v>0.3</v>
      </c>
      <c r="C166" s="73">
        <v>0.8</v>
      </c>
      <c r="D166" s="73">
        <v>1.0900000000000001</v>
      </c>
      <c r="E166" s="73">
        <v>-0.21</v>
      </c>
      <c r="F166" s="73">
        <v>-0.36</v>
      </c>
      <c r="G166" s="73">
        <v>-0.37</v>
      </c>
      <c r="H166" s="73">
        <v>0.54</v>
      </c>
      <c r="I166" s="73">
        <v>-0.37</v>
      </c>
      <c r="J166" s="73">
        <v>-0.31</v>
      </c>
      <c r="K166" s="73">
        <v>0.08</v>
      </c>
      <c r="L166" s="73">
        <v>-0.35</v>
      </c>
      <c r="M166" s="73">
        <v>0.35</v>
      </c>
      <c r="N166" s="73">
        <v>0.4</v>
      </c>
      <c r="O166" s="73">
        <v>0.2</v>
      </c>
      <c r="P166" s="73">
        <v>-0.42</v>
      </c>
      <c r="Q166" s="73">
        <v>-0.03</v>
      </c>
      <c r="R166" s="73">
        <v>0.15</v>
      </c>
      <c r="S166" s="73">
        <v>0.27</v>
      </c>
      <c r="T166" s="73">
        <v>0.18</v>
      </c>
      <c r="U166" s="73">
        <v>-0.21</v>
      </c>
      <c r="V166" s="73">
        <v>0.31</v>
      </c>
      <c r="W166" s="73">
        <v>0.22</v>
      </c>
      <c r="X166" s="73">
        <v>-0.03</v>
      </c>
      <c r="Y166" s="73">
        <v>0.88</v>
      </c>
      <c r="Z166" s="73">
        <v>0.26</v>
      </c>
      <c r="AA166" s="73">
        <v>0.02</v>
      </c>
      <c r="AB166" s="73">
        <v>-0.1</v>
      </c>
      <c r="AC166" s="73">
        <v>0.39</v>
      </c>
      <c r="AD166" s="73">
        <v>0.37</v>
      </c>
      <c r="AE166" s="73">
        <v>0.45</v>
      </c>
      <c r="AF166" s="73">
        <v>0.15</v>
      </c>
      <c r="AG166" s="73">
        <v>0.27</v>
      </c>
    </row>
    <row r="167" spans="1:33" x14ac:dyDescent="0.2">
      <c r="A167" s="13" t="s">
        <v>299</v>
      </c>
      <c r="B167" s="73">
        <v>0.41</v>
      </c>
      <c r="C167" s="73">
        <v>0.62</v>
      </c>
      <c r="D167" s="73">
        <v>0.61</v>
      </c>
      <c r="E167" s="73">
        <v>-0.38</v>
      </c>
      <c r="F167" s="73">
        <v>-0.27</v>
      </c>
      <c r="G167" s="73">
        <v>0.2</v>
      </c>
      <c r="H167" s="73">
        <v>0.62</v>
      </c>
      <c r="I167" s="73">
        <v>-0.37</v>
      </c>
      <c r="J167" s="73">
        <v>0.11</v>
      </c>
      <c r="K167" s="73">
        <v>-0.02</v>
      </c>
      <c r="L167" s="73">
        <v>-0.24</v>
      </c>
      <c r="M167" s="73">
        <v>0.53</v>
      </c>
      <c r="N167" s="73">
        <v>0.31</v>
      </c>
      <c r="O167" s="73">
        <v>0.13</v>
      </c>
      <c r="P167" s="73">
        <v>-0.59</v>
      </c>
      <c r="Q167" s="73">
        <v>-0.14000000000000001</v>
      </c>
      <c r="R167" s="73">
        <v>0.21</v>
      </c>
      <c r="S167" s="73">
        <v>0.47</v>
      </c>
      <c r="T167" s="73">
        <v>0.09</v>
      </c>
      <c r="U167" s="73">
        <v>-0.14000000000000001</v>
      </c>
      <c r="V167" s="73">
        <v>0.3</v>
      </c>
      <c r="W167" s="73">
        <v>0.08</v>
      </c>
      <c r="X167" s="73">
        <v>-0.21</v>
      </c>
      <c r="Y167" s="73">
        <v>0.59</v>
      </c>
      <c r="Z167" s="73">
        <v>0.04</v>
      </c>
      <c r="AA167" s="73">
        <v>-0.03</v>
      </c>
      <c r="AB167" s="73">
        <v>-0.13</v>
      </c>
      <c r="AC167" s="73">
        <v>0.17</v>
      </c>
      <c r="AD167" s="73">
        <v>0.42</v>
      </c>
      <c r="AE167" s="73">
        <v>0.3</v>
      </c>
      <c r="AF167" s="73">
        <v>-0.05</v>
      </c>
      <c r="AG167" s="73">
        <v>0.08</v>
      </c>
    </row>
    <row r="168" spans="1:33" x14ac:dyDescent="0.2">
      <c r="A168" s="13" t="s">
        <v>300</v>
      </c>
      <c r="B168" s="73">
        <v>0.05</v>
      </c>
      <c r="C168" s="73">
        <v>0.35</v>
      </c>
      <c r="D168" s="73">
        <v>0.97</v>
      </c>
      <c r="E168" s="73">
        <v>-0.28000000000000003</v>
      </c>
      <c r="F168" s="73">
        <v>-0.24</v>
      </c>
      <c r="G168" s="73">
        <v>-0.23</v>
      </c>
      <c r="H168" s="73">
        <v>0.65</v>
      </c>
      <c r="I168" s="73">
        <v>-0.49</v>
      </c>
      <c r="J168" s="73">
        <v>-0.39</v>
      </c>
      <c r="K168" s="73">
        <v>-0.02</v>
      </c>
      <c r="L168" s="73">
        <v>-0.25</v>
      </c>
      <c r="M168" s="73">
        <v>0.22</v>
      </c>
      <c r="N168" s="73">
        <v>0.09</v>
      </c>
      <c r="O168" s="73">
        <v>0.14000000000000001</v>
      </c>
      <c r="P168" s="73">
        <v>-0.51</v>
      </c>
      <c r="Q168" s="73">
        <v>0.01</v>
      </c>
      <c r="R168" s="73">
        <v>-0.09</v>
      </c>
      <c r="S168" s="73">
        <v>0.27</v>
      </c>
      <c r="T168" s="73">
        <v>-7.0000000000000007E-2</v>
      </c>
      <c r="U168" s="73">
        <v>0.01</v>
      </c>
      <c r="V168" s="73">
        <v>0.13</v>
      </c>
      <c r="W168" s="73">
        <v>0.04</v>
      </c>
      <c r="X168" s="73">
        <v>-0.23</v>
      </c>
      <c r="Y168" s="73">
        <v>0.62</v>
      </c>
      <c r="Z168" s="73">
        <v>0</v>
      </c>
      <c r="AA168" s="73">
        <v>-0.25</v>
      </c>
      <c r="AB168" s="73">
        <v>-0.23</v>
      </c>
      <c r="AC168" s="73">
        <v>-0.24</v>
      </c>
      <c r="AD168" s="73">
        <v>0.42</v>
      </c>
      <c r="AE168" s="73">
        <v>0.47</v>
      </c>
      <c r="AF168" s="73">
        <v>0.04</v>
      </c>
      <c r="AG168" s="73">
        <v>0.24</v>
      </c>
    </row>
    <row r="169" spans="1:33" x14ac:dyDescent="0.2">
      <c r="A169" s="13" t="s">
        <v>301</v>
      </c>
      <c r="B169" s="73">
        <v>0.44</v>
      </c>
      <c r="C169" s="73">
        <v>0.19</v>
      </c>
      <c r="D169" s="73">
        <v>1.1000000000000001</v>
      </c>
      <c r="E169" s="73">
        <v>-0.21</v>
      </c>
      <c r="F169" s="73">
        <v>-0.32</v>
      </c>
      <c r="G169" s="73">
        <v>-0.56000000000000005</v>
      </c>
      <c r="H169" s="73">
        <v>0.57999999999999996</v>
      </c>
      <c r="I169" s="73">
        <v>-0.42</v>
      </c>
      <c r="J169" s="73">
        <v>-0.43</v>
      </c>
      <c r="K169" s="73">
        <v>-0.18</v>
      </c>
      <c r="L169" s="73">
        <v>-0.4</v>
      </c>
      <c r="M169" s="73">
        <v>-0.03</v>
      </c>
      <c r="N169" s="73">
        <v>0.22</v>
      </c>
      <c r="O169" s="73">
        <v>0.05</v>
      </c>
      <c r="P169" s="73">
        <v>-0.65</v>
      </c>
      <c r="Q169" s="73">
        <v>-0.37</v>
      </c>
      <c r="R169" s="73">
        <v>-0.26</v>
      </c>
      <c r="S169" s="73">
        <v>0.15</v>
      </c>
      <c r="T169" s="73">
        <v>-0.17</v>
      </c>
      <c r="U169" s="73">
        <v>-0.06</v>
      </c>
      <c r="V169" s="73">
        <v>0.35</v>
      </c>
      <c r="W169" s="73">
        <v>-0.15</v>
      </c>
      <c r="X169" s="73">
        <v>-0.5</v>
      </c>
      <c r="Y169" s="73">
        <v>0.59</v>
      </c>
      <c r="Z169" s="73">
        <v>-0.19</v>
      </c>
      <c r="AA169" s="73">
        <v>-0.28000000000000003</v>
      </c>
      <c r="AB169" s="73">
        <v>-0.31</v>
      </c>
      <c r="AC169" s="73">
        <v>0.05</v>
      </c>
      <c r="AD169" s="73">
        <v>0.3</v>
      </c>
      <c r="AE169" s="73">
        <v>0.28000000000000003</v>
      </c>
      <c r="AF169" s="73">
        <v>-0.14000000000000001</v>
      </c>
      <c r="AG169" s="73">
        <v>0.06</v>
      </c>
    </row>
    <row r="170" spans="1:33" x14ac:dyDescent="0.2">
      <c r="A170" s="13" t="s">
        <v>302</v>
      </c>
      <c r="B170" s="73">
        <v>0.54</v>
      </c>
      <c r="C170" s="73">
        <v>0.14000000000000001</v>
      </c>
      <c r="D170" s="73">
        <v>0.54</v>
      </c>
      <c r="E170" s="73">
        <v>-0.39</v>
      </c>
      <c r="F170" s="73">
        <v>-0.28000000000000003</v>
      </c>
      <c r="G170" s="73">
        <v>-0.28000000000000003</v>
      </c>
      <c r="H170" s="73">
        <v>0.37</v>
      </c>
      <c r="I170" s="73">
        <v>-0.32</v>
      </c>
      <c r="J170" s="73">
        <v>0.25</v>
      </c>
      <c r="K170" s="73">
        <v>0.05</v>
      </c>
      <c r="L170" s="73">
        <v>-0.39</v>
      </c>
      <c r="M170" s="73">
        <v>-0.01</v>
      </c>
      <c r="N170" s="73">
        <v>0.12</v>
      </c>
      <c r="O170" s="73">
        <v>-0.32</v>
      </c>
      <c r="P170" s="73">
        <v>-0.75</v>
      </c>
      <c r="Q170" s="73">
        <v>7.0000000000000007E-2</v>
      </c>
      <c r="R170" s="73">
        <v>-0.1</v>
      </c>
      <c r="S170" s="73">
        <v>-0.03</v>
      </c>
      <c r="T170" s="73">
        <v>-0.18</v>
      </c>
      <c r="U170" s="73">
        <v>-0.28000000000000003</v>
      </c>
      <c r="V170" s="73">
        <v>0.48</v>
      </c>
      <c r="W170" s="73">
        <v>0.01</v>
      </c>
      <c r="X170" s="73">
        <v>-0.32</v>
      </c>
      <c r="Y170" s="73">
        <v>0.39</v>
      </c>
      <c r="Z170" s="73">
        <v>0</v>
      </c>
      <c r="AA170" s="73">
        <v>-0.41</v>
      </c>
      <c r="AB170" s="73">
        <v>-0.43</v>
      </c>
      <c r="AC170" s="73">
        <v>-0.09</v>
      </c>
      <c r="AD170" s="73">
        <v>0.43</v>
      </c>
      <c r="AE170" s="73">
        <v>0.39</v>
      </c>
      <c r="AF170" s="73">
        <v>-0.04</v>
      </c>
      <c r="AG170" s="73">
        <v>0.2</v>
      </c>
    </row>
    <row r="171" spans="1:33" x14ac:dyDescent="0.2">
      <c r="A171" s="13" t="s">
        <v>303</v>
      </c>
      <c r="B171" s="73">
        <v>0.16</v>
      </c>
      <c r="C171" s="73">
        <v>0.42</v>
      </c>
      <c r="D171" s="73">
        <v>0.48</v>
      </c>
      <c r="E171" s="73">
        <v>-0.65</v>
      </c>
      <c r="F171" s="73">
        <v>-0.24</v>
      </c>
      <c r="G171" s="73">
        <v>-0.22</v>
      </c>
      <c r="H171" s="73">
        <v>0.55000000000000004</v>
      </c>
      <c r="I171" s="73">
        <v>-0.39</v>
      </c>
      <c r="J171" s="73">
        <v>-0.23</v>
      </c>
      <c r="K171" s="73">
        <v>-7.0000000000000007E-2</v>
      </c>
      <c r="L171" s="73">
        <v>-0.33</v>
      </c>
      <c r="M171" s="73">
        <v>0.19</v>
      </c>
      <c r="N171" s="73">
        <v>0.03</v>
      </c>
      <c r="O171" s="73">
        <v>-0.09</v>
      </c>
      <c r="P171" s="73">
        <v>-0.75</v>
      </c>
      <c r="Q171" s="73">
        <v>-0.15</v>
      </c>
      <c r="R171" s="73">
        <v>0.02</v>
      </c>
      <c r="S171" s="73">
        <v>0.04</v>
      </c>
      <c r="T171" s="73">
        <v>-0.28999999999999998</v>
      </c>
      <c r="U171" s="73">
        <v>-0.24</v>
      </c>
      <c r="V171" s="73">
        <v>0.46</v>
      </c>
      <c r="W171" s="73">
        <v>0</v>
      </c>
      <c r="X171" s="73">
        <v>-0.77</v>
      </c>
      <c r="Y171" s="73">
        <v>0.22</v>
      </c>
      <c r="Z171" s="73">
        <v>-0.1</v>
      </c>
      <c r="AA171" s="73">
        <v>-0.28000000000000003</v>
      </c>
      <c r="AB171" s="73">
        <v>-0.34</v>
      </c>
      <c r="AC171" s="73">
        <v>-0.12</v>
      </c>
      <c r="AD171" s="73">
        <v>0.04</v>
      </c>
      <c r="AE171" s="73">
        <v>0.17</v>
      </c>
      <c r="AF171" s="73">
        <v>-0.18</v>
      </c>
      <c r="AG171" s="73">
        <v>-0.03</v>
      </c>
    </row>
    <row r="172" spans="1:33" x14ac:dyDescent="0.2">
      <c r="A172" s="13" t="s">
        <v>304</v>
      </c>
      <c r="B172" s="73">
        <v>0.28999999999999998</v>
      </c>
      <c r="C172" s="73">
        <v>0.33</v>
      </c>
      <c r="D172" s="73">
        <v>0.11</v>
      </c>
      <c r="E172" s="73">
        <v>-0.46</v>
      </c>
      <c r="F172" s="73">
        <v>-0.21</v>
      </c>
      <c r="G172" s="73">
        <v>-0.19</v>
      </c>
      <c r="H172" s="73">
        <v>0.49</v>
      </c>
      <c r="I172" s="73">
        <v>-0.45</v>
      </c>
      <c r="J172" s="73">
        <v>-0.1</v>
      </c>
      <c r="K172" s="73">
        <v>-0.02</v>
      </c>
      <c r="L172" s="73">
        <v>-0.37</v>
      </c>
      <c r="M172" s="73">
        <v>-0.19</v>
      </c>
      <c r="N172" s="73">
        <v>0.09</v>
      </c>
      <c r="O172" s="73">
        <v>-0.24</v>
      </c>
      <c r="P172" s="73">
        <v>-0.75</v>
      </c>
      <c r="Q172" s="73">
        <v>-0.18</v>
      </c>
      <c r="R172" s="73">
        <v>-0.05</v>
      </c>
      <c r="S172" s="73">
        <v>0.13</v>
      </c>
      <c r="T172" s="73">
        <v>-0.25</v>
      </c>
      <c r="U172" s="73">
        <v>-0.25</v>
      </c>
      <c r="V172" s="73">
        <v>-0.08</v>
      </c>
      <c r="W172" s="73">
        <v>-0.27</v>
      </c>
      <c r="X172" s="73">
        <v>-1.53</v>
      </c>
      <c r="Y172" s="73">
        <v>-0.28999999999999998</v>
      </c>
      <c r="Z172" s="73">
        <v>-0.17</v>
      </c>
      <c r="AA172" s="73">
        <v>-0.4</v>
      </c>
      <c r="AB172" s="73">
        <v>-0.43</v>
      </c>
      <c r="AC172" s="73">
        <v>-0.06</v>
      </c>
      <c r="AD172" s="73">
        <v>-0.05</v>
      </c>
      <c r="AE172" s="73">
        <v>0</v>
      </c>
      <c r="AF172" s="73">
        <v>-0.51</v>
      </c>
      <c r="AG172" s="73">
        <v>-0.23</v>
      </c>
    </row>
    <row r="173" spans="1:33" x14ac:dyDescent="0.2">
      <c r="A173" s="13" t="s">
        <v>305</v>
      </c>
      <c r="B173" s="73">
        <v>0.25</v>
      </c>
      <c r="C173" s="73">
        <v>-0.01</v>
      </c>
      <c r="D173" s="73">
        <v>0.14000000000000001</v>
      </c>
      <c r="E173" s="73">
        <v>-0.47</v>
      </c>
      <c r="F173" s="73">
        <v>-0.28000000000000003</v>
      </c>
      <c r="G173" s="73">
        <v>-0.06</v>
      </c>
      <c r="H173" s="73">
        <v>0.56000000000000005</v>
      </c>
      <c r="I173" s="73">
        <v>-0.2</v>
      </c>
      <c r="J173" s="73">
        <v>0.68</v>
      </c>
      <c r="K173" s="73">
        <v>0.31</v>
      </c>
      <c r="L173" s="73">
        <v>-0.38</v>
      </c>
      <c r="M173" s="73">
        <v>-0.08</v>
      </c>
      <c r="N173" s="73">
        <v>0.05</v>
      </c>
      <c r="O173" s="73">
        <v>-0.66</v>
      </c>
      <c r="P173" s="73">
        <v>-0.7</v>
      </c>
      <c r="Q173" s="73">
        <v>-0.35</v>
      </c>
      <c r="R173" s="73">
        <v>-0.03</v>
      </c>
      <c r="S173" s="73">
        <v>0.1</v>
      </c>
      <c r="T173" s="73">
        <v>-0.34</v>
      </c>
      <c r="U173" s="73">
        <v>-0.24</v>
      </c>
      <c r="V173" s="73">
        <v>-0.31</v>
      </c>
      <c r="W173" s="73">
        <v>-0.21</v>
      </c>
      <c r="X173" s="73">
        <v>-0.95</v>
      </c>
      <c r="Y173" s="73">
        <v>-0.12</v>
      </c>
      <c r="Z173" s="73">
        <v>-0.19</v>
      </c>
      <c r="AA173" s="73">
        <v>-0.39</v>
      </c>
      <c r="AB173" s="73">
        <v>-0.36</v>
      </c>
      <c r="AC173" s="73">
        <v>-0.18</v>
      </c>
      <c r="AD173" s="73">
        <v>-0.3</v>
      </c>
      <c r="AE173" s="73">
        <v>0.11</v>
      </c>
      <c r="AF173" s="73">
        <v>-0.27</v>
      </c>
      <c r="AG173" s="73">
        <v>-0.39</v>
      </c>
    </row>
    <row r="174" spans="1:33" x14ac:dyDescent="0.2">
      <c r="A174" s="13" t="s">
        <v>306</v>
      </c>
    </row>
    <row r="175" spans="1:33" x14ac:dyDescent="0.2">
      <c r="A175" s="13" t="s">
        <v>307</v>
      </c>
    </row>
    <row r="176" spans="1:33" s="72" customFormat="1" x14ac:dyDescent="0.2">
      <c r="A176" s="68" t="s">
        <v>389</v>
      </c>
      <c r="B176" s="71">
        <f>AVERAGE(B164:B175)</f>
        <v>0.33</v>
      </c>
      <c r="C176" s="71">
        <f t="shared" ref="C176:I176" si="44">AVERAGE(C164:C175)</f>
        <v>0.42499999999999999</v>
      </c>
      <c r="D176" s="71">
        <f t="shared" si="44"/>
        <v>0.70799999999999996</v>
      </c>
      <c r="E176" s="71">
        <f t="shared" si="44"/>
        <v>-0.34799999999999998</v>
      </c>
      <c r="F176" s="71">
        <f t="shared" si="44"/>
        <v>-0.33899999999999997</v>
      </c>
      <c r="G176" s="71">
        <f t="shared" si="44"/>
        <v>-0.10500000000000001</v>
      </c>
      <c r="H176" s="71">
        <f t="shared" si="44"/>
        <v>0.53800000000000003</v>
      </c>
      <c r="I176" s="71">
        <f t="shared" si="44"/>
        <v>-0.34900000000000003</v>
      </c>
      <c r="J176" s="71">
        <f>AVERAGE(J164:J175)</f>
        <v>-0.11099999999999999</v>
      </c>
      <c r="K176" s="71">
        <f t="shared" ref="K176:Q176" si="45">AVERAGE(K164:K175)</f>
        <v>5.7999999999999996E-2</v>
      </c>
      <c r="L176" s="71">
        <f t="shared" si="45"/>
        <v>-0.33200000000000002</v>
      </c>
      <c r="M176" s="71">
        <f t="shared" si="45"/>
        <v>0.20500000000000002</v>
      </c>
      <c r="N176" s="71">
        <f t="shared" si="45"/>
        <v>0.19700000000000004</v>
      </c>
      <c r="O176" s="71">
        <f t="shared" si="45"/>
        <v>-4.0999999999999995E-2</v>
      </c>
      <c r="P176" s="71">
        <f t="shared" si="45"/>
        <v>-0.6100000000000001</v>
      </c>
      <c r="Q176" s="71">
        <f t="shared" si="45"/>
        <v>-0.13599999999999998</v>
      </c>
      <c r="R176" s="71">
        <f>AVERAGE(R164:R175)</f>
        <v>2.9999999999999944E-3</v>
      </c>
      <c r="S176" s="71">
        <f t="shared" ref="S176:Y176" si="46">AVERAGE(S164:S175)</f>
        <v>0.18099999999999999</v>
      </c>
      <c r="T176" s="71">
        <f t="shared" si="46"/>
        <v>-5.800000000000001E-2</v>
      </c>
      <c r="U176" s="71">
        <f t="shared" si="46"/>
        <v>-0.14799999999999999</v>
      </c>
      <c r="V176" s="71">
        <f t="shared" si="46"/>
        <v>0.221</v>
      </c>
      <c r="W176" s="71">
        <f t="shared" si="46"/>
        <v>2.7000000000000003E-2</v>
      </c>
      <c r="X176" s="71">
        <f t="shared" si="46"/>
        <v>-0.46100000000000002</v>
      </c>
      <c r="Y176" s="71">
        <f t="shared" si="46"/>
        <v>0.42399999999999993</v>
      </c>
      <c r="Z176" s="71">
        <f>AVERAGE(Z164:Z175)</f>
        <v>-1.9999999999999935E-3</v>
      </c>
      <c r="AA176" s="71">
        <f t="shared" ref="AA176:AG176" si="47">AVERAGE(AA164:AA175)</f>
        <v>-0.192</v>
      </c>
      <c r="AB176" s="71">
        <f t="shared" si="47"/>
        <v>-0.23599999999999999</v>
      </c>
      <c r="AC176" s="71">
        <f t="shared" si="47"/>
        <v>3.5000000000000024E-2</v>
      </c>
      <c r="AD176" s="71">
        <f t="shared" si="47"/>
        <v>0.23200000000000004</v>
      </c>
      <c r="AE176" s="71">
        <f t="shared" si="47"/>
        <v>0.25700000000000001</v>
      </c>
      <c r="AF176" s="71">
        <f t="shared" si="47"/>
        <v>-0.10600000000000001</v>
      </c>
      <c r="AG176" s="71">
        <f t="shared" si="47"/>
        <v>3.3999999999999996E-2</v>
      </c>
    </row>
    <row r="177" spans="1:33" s="78" customFormat="1" x14ac:dyDescent="0.2">
      <c r="A177" s="78" t="s">
        <v>392</v>
      </c>
      <c r="B177" s="78">
        <f>AVERAGE(B176:I176)</f>
        <v>0.10750000000000004</v>
      </c>
      <c r="C177" s="78">
        <f>STDEV(B176:I176)/SQRT(COUNT(B176:I176))</f>
        <v>0.15564577457437492</v>
      </c>
      <c r="J177" s="78">
        <f>AVERAGE(J176:Q176)</f>
        <v>-9.6250000000000002E-2</v>
      </c>
      <c r="K177" s="78">
        <f>STDEV(J176:Q176)/SQRT(COUNT(J176:Q176))</f>
        <v>9.6816053494685042E-2</v>
      </c>
      <c r="R177" s="78">
        <f>AVERAGE(R176:Y176)</f>
        <v>2.362499999999999E-2</v>
      </c>
      <c r="S177" s="78">
        <f>STDEV(R176:Y176)/SQRT(COUNT(R176:Y176))</f>
        <v>9.4059239976729547E-2</v>
      </c>
      <c r="Z177" s="78">
        <f>AVERAGE(Z176:AG176)</f>
        <v>2.7500000000000085E-3</v>
      </c>
      <c r="AA177" s="78">
        <f>STDEV(Z176:AG176)/SQRT(COUNT(Z176:AG176))</f>
        <v>6.3526358421412091E-2</v>
      </c>
    </row>
    <row r="178" spans="1:33" x14ac:dyDescent="0.2">
      <c r="A178" s="12" t="s">
        <v>397</v>
      </c>
      <c r="B178" s="255" t="s">
        <v>282</v>
      </c>
      <c r="C178" s="255"/>
      <c r="D178" s="255"/>
      <c r="E178" s="255"/>
      <c r="F178" s="255"/>
      <c r="G178" s="255"/>
      <c r="H178" s="255"/>
      <c r="I178" s="255"/>
      <c r="J178" s="255" t="s">
        <v>387</v>
      </c>
      <c r="K178" s="255"/>
      <c r="L178" s="255"/>
      <c r="M178" s="255"/>
      <c r="N178" s="255"/>
      <c r="O178" s="255"/>
      <c r="P178" s="255"/>
      <c r="Q178" s="255"/>
      <c r="R178" s="255" t="s">
        <v>283</v>
      </c>
      <c r="S178" s="255"/>
      <c r="T178" s="255"/>
      <c r="U178" s="255"/>
      <c r="V178" s="255"/>
      <c r="W178" s="255"/>
      <c r="X178" s="255"/>
      <c r="Y178" s="255"/>
      <c r="Z178" s="255" t="s">
        <v>388</v>
      </c>
      <c r="AA178" s="255"/>
      <c r="AB178" s="255"/>
      <c r="AC178" s="255"/>
      <c r="AD178" s="255"/>
      <c r="AE178" s="255"/>
      <c r="AF178" s="255"/>
      <c r="AG178" s="255"/>
    </row>
    <row r="179" spans="1:33" x14ac:dyDescent="0.2">
      <c r="A179" s="13" t="s">
        <v>286</v>
      </c>
      <c r="B179" s="69">
        <v>0</v>
      </c>
      <c r="C179" s="69">
        <v>-0.15</v>
      </c>
      <c r="D179" s="69">
        <v>-0.06</v>
      </c>
      <c r="E179" s="69">
        <v>-0.13</v>
      </c>
      <c r="F179" s="69">
        <v>0</v>
      </c>
      <c r="G179" s="69">
        <v>-7.0000000000000007E-2</v>
      </c>
      <c r="H179" s="69">
        <v>-0.12</v>
      </c>
      <c r="I179" s="69">
        <v>-0.37</v>
      </c>
      <c r="J179" s="69">
        <v>-0.13</v>
      </c>
      <c r="K179" s="69">
        <v>-0.12</v>
      </c>
      <c r="L179" s="69">
        <v>-0.1</v>
      </c>
      <c r="M179" s="69">
        <v>-0.1</v>
      </c>
      <c r="N179" s="69">
        <v>-0.21</v>
      </c>
      <c r="O179" s="69">
        <v>-0.08</v>
      </c>
      <c r="P179" s="69">
        <v>-0.06</v>
      </c>
      <c r="Q179" s="69">
        <v>-0.22</v>
      </c>
      <c r="R179" s="69">
        <v>7.0000000000000007E-2</v>
      </c>
      <c r="S179" s="69">
        <v>-0.01</v>
      </c>
      <c r="T179" s="69">
        <v>-0.04</v>
      </c>
      <c r="U179" s="69">
        <v>-0.02</v>
      </c>
      <c r="V179" s="69">
        <v>0.12</v>
      </c>
      <c r="W179" s="69">
        <v>-0.04</v>
      </c>
      <c r="X179" s="69">
        <v>-0.09</v>
      </c>
      <c r="Y179" s="69">
        <v>-0.02</v>
      </c>
      <c r="Z179" s="69">
        <v>0</v>
      </c>
      <c r="AA179" s="69">
        <v>0.11</v>
      </c>
      <c r="AB179" s="69">
        <v>0</v>
      </c>
      <c r="AC179" s="69">
        <v>-0.04</v>
      </c>
      <c r="AD179" s="69">
        <v>-0.25</v>
      </c>
      <c r="AE179" s="69">
        <v>-0.1</v>
      </c>
      <c r="AF179" s="69">
        <v>-0.08</v>
      </c>
      <c r="AG179" s="69">
        <v>0.02</v>
      </c>
    </row>
    <row r="180" spans="1:33" x14ac:dyDescent="0.2">
      <c r="A180" s="13" t="s">
        <v>287</v>
      </c>
      <c r="B180" s="69">
        <v>-7.0000000000000007E-2</v>
      </c>
      <c r="C180" s="69">
        <v>-0.12</v>
      </c>
      <c r="D180" s="69">
        <v>-0.06</v>
      </c>
      <c r="E180" s="69">
        <v>-0.09</v>
      </c>
      <c r="F180" s="69">
        <v>-0.13</v>
      </c>
      <c r="G180" s="69">
        <v>-0.05</v>
      </c>
      <c r="H180" s="69">
        <v>-0.22</v>
      </c>
      <c r="I180" s="69">
        <v>-0.38</v>
      </c>
      <c r="J180" s="69">
        <v>0.01</v>
      </c>
      <c r="K180" s="69">
        <v>-0.06</v>
      </c>
      <c r="L180" s="69">
        <v>-0.12</v>
      </c>
      <c r="M180" s="69">
        <v>-0.14000000000000001</v>
      </c>
      <c r="N180" s="69">
        <v>-0.26</v>
      </c>
      <c r="O180" s="69">
        <v>-0.06</v>
      </c>
      <c r="P180" s="69">
        <v>-0.04</v>
      </c>
      <c r="Q180" s="69">
        <v>-0.26</v>
      </c>
      <c r="R180" s="69">
        <v>0.06</v>
      </c>
      <c r="S180" s="69">
        <v>-0.17</v>
      </c>
      <c r="T180" s="69">
        <v>-0.06</v>
      </c>
      <c r="U180" s="69">
        <v>-0.19</v>
      </c>
      <c r="V180" s="69">
        <v>0.11</v>
      </c>
      <c r="W180" s="69">
        <v>-0.06</v>
      </c>
      <c r="X180" s="69">
        <v>-0.1</v>
      </c>
      <c r="Y180" s="69">
        <v>0.03</v>
      </c>
      <c r="Z180" s="69">
        <v>-0.04</v>
      </c>
      <c r="AA180" s="69">
        <v>-0.12</v>
      </c>
      <c r="AB180" s="69">
        <v>-0.02</v>
      </c>
      <c r="AC180" s="69">
        <v>-0.09</v>
      </c>
      <c r="AD180" s="69">
        <v>-0.26</v>
      </c>
      <c r="AE180" s="69">
        <v>-0.02</v>
      </c>
      <c r="AF180" s="69">
        <v>-0.02</v>
      </c>
      <c r="AG180" s="69">
        <v>-0.08</v>
      </c>
    </row>
    <row r="181" spans="1:33" x14ac:dyDescent="0.2">
      <c r="A181" s="13" t="s">
        <v>288</v>
      </c>
      <c r="B181" s="69">
        <v>-0.12</v>
      </c>
      <c r="C181" s="69">
        <v>-0.04</v>
      </c>
      <c r="D181" s="69">
        <v>-7.0000000000000007E-2</v>
      </c>
      <c r="E181" s="69">
        <v>-0.13</v>
      </c>
      <c r="F181" s="69">
        <v>-0.15</v>
      </c>
      <c r="G181" s="69">
        <v>0</v>
      </c>
      <c r="H181" s="69">
        <v>-0.2</v>
      </c>
      <c r="I181" s="69">
        <v>-0.39</v>
      </c>
      <c r="J181" s="69">
        <v>-7.0000000000000007E-2</v>
      </c>
      <c r="K181" s="69">
        <v>-0.09</v>
      </c>
      <c r="L181" s="69">
        <v>-0.12</v>
      </c>
      <c r="M181" s="69">
        <v>-0.09</v>
      </c>
      <c r="N181" s="69">
        <v>-0.3</v>
      </c>
      <c r="O181" s="69">
        <v>-0.01</v>
      </c>
      <c r="P181" s="69">
        <v>-0.04</v>
      </c>
      <c r="Q181" s="69">
        <v>-0.21</v>
      </c>
      <c r="R181" s="69">
        <v>0.04</v>
      </c>
      <c r="S181" s="69">
        <v>-0.24</v>
      </c>
      <c r="T181" s="69">
        <v>-0.04</v>
      </c>
      <c r="U181" s="69">
        <v>-0.21</v>
      </c>
      <c r="V181" s="69">
        <v>0.1</v>
      </c>
      <c r="W181" s="69">
        <v>-0.06</v>
      </c>
      <c r="X181" s="69">
        <v>-0.09</v>
      </c>
      <c r="Y181" s="69">
        <v>0.04</v>
      </c>
      <c r="Z181" s="69">
        <v>-0.06</v>
      </c>
      <c r="AA181" s="69">
        <v>-0.23</v>
      </c>
      <c r="AB181" s="69">
        <v>-0.12</v>
      </c>
      <c r="AC181" s="69">
        <v>-0.11</v>
      </c>
      <c r="AD181" s="69">
        <v>-0.22</v>
      </c>
      <c r="AE181" s="69">
        <v>-0.01</v>
      </c>
      <c r="AF181" s="69">
        <v>-0.04</v>
      </c>
      <c r="AG181" s="69">
        <v>-0.09</v>
      </c>
    </row>
    <row r="182" spans="1:33" x14ac:dyDescent="0.2">
      <c r="A182" s="13" t="s">
        <v>289</v>
      </c>
      <c r="B182" s="69">
        <v>-0.08</v>
      </c>
      <c r="C182" s="69">
        <v>-7.0000000000000007E-2</v>
      </c>
      <c r="D182" s="69">
        <v>-0.04</v>
      </c>
      <c r="E182" s="69">
        <v>-0.12</v>
      </c>
      <c r="F182" s="69">
        <v>-0.16</v>
      </c>
      <c r="G182" s="69">
        <v>-0.03</v>
      </c>
      <c r="H182" s="69">
        <v>-0.22</v>
      </c>
      <c r="I182" s="69">
        <v>-0.4</v>
      </c>
      <c r="J182" s="69">
        <v>0.03</v>
      </c>
      <c r="K182" s="69">
        <v>-7.0000000000000007E-2</v>
      </c>
      <c r="L182" s="69">
        <v>-0.02</v>
      </c>
      <c r="M182" s="69">
        <v>-0.06</v>
      </c>
      <c r="N182" s="69">
        <v>-0.3</v>
      </c>
      <c r="O182" s="69">
        <v>-0.01</v>
      </c>
      <c r="P182" s="69">
        <v>-0.04</v>
      </c>
      <c r="Q182" s="69">
        <v>-0.18</v>
      </c>
      <c r="R182" s="69">
        <v>0.05</v>
      </c>
      <c r="S182" s="69">
        <v>-0.18</v>
      </c>
      <c r="T182" s="69">
        <v>-0.1</v>
      </c>
      <c r="U182" s="69">
        <v>-0.14000000000000001</v>
      </c>
      <c r="V182" s="69">
        <v>0.06</v>
      </c>
      <c r="W182" s="69">
        <v>-0.03</v>
      </c>
      <c r="X182" s="69">
        <v>-0.09</v>
      </c>
      <c r="Y182" s="69">
        <v>0.01</v>
      </c>
      <c r="Z182" s="69">
        <v>-7.0000000000000007E-2</v>
      </c>
      <c r="AA182" s="69">
        <v>-0.04</v>
      </c>
      <c r="AB182" s="69">
        <v>-0.11</v>
      </c>
      <c r="AC182" s="69">
        <v>-7.0000000000000007E-2</v>
      </c>
      <c r="AD182" s="69">
        <v>-0.14000000000000001</v>
      </c>
      <c r="AE182" s="69">
        <v>-0.02</v>
      </c>
      <c r="AF182" s="69">
        <v>-0.05</v>
      </c>
      <c r="AG182" s="69">
        <v>0.17</v>
      </c>
    </row>
    <row r="183" spans="1:33" x14ac:dyDescent="0.2">
      <c r="A183" s="13" t="s">
        <v>290</v>
      </c>
      <c r="B183" s="69">
        <v>-0.12</v>
      </c>
      <c r="C183" s="69">
        <v>-0.04</v>
      </c>
      <c r="D183" s="69">
        <v>-7.0000000000000007E-2</v>
      </c>
      <c r="E183" s="69">
        <v>-0.04</v>
      </c>
      <c r="F183" s="69">
        <v>-0.16</v>
      </c>
      <c r="G183" s="69">
        <v>-0.08</v>
      </c>
      <c r="H183" s="69">
        <v>-0.14000000000000001</v>
      </c>
      <c r="I183" s="69">
        <v>-0.39</v>
      </c>
      <c r="J183" s="69">
        <v>-0.04</v>
      </c>
      <c r="K183" s="69">
        <v>-0.09</v>
      </c>
      <c r="L183" s="69">
        <v>-0.09</v>
      </c>
      <c r="M183" s="69">
        <v>0.02</v>
      </c>
      <c r="N183" s="69">
        <v>-0.34</v>
      </c>
      <c r="O183" s="69">
        <v>0</v>
      </c>
      <c r="P183" s="69">
        <v>-0.06</v>
      </c>
      <c r="Q183" s="69">
        <v>-0.24</v>
      </c>
      <c r="R183" s="69">
        <v>7.0000000000000007E-2</v>
      </c>
      <c r="S183" s="69">
        <v>-0.22</v>
      </c>
      <c r="T183" s="69">
        <v>-0.12</v>
      </c>
      <c r="U183" s="69">
        <v>-0.23</v>
      </c>
      <c r="V183" s="69">
        <v>0.08</v>
      </c>
      <c r="W183" s="69">
        <v>-0.05</v>
      </c>
      <c r="X183" s="69">
        <v>-0.11</v>
      </c>
      <c r="Y183" s="69">
        <v>0.03</v>
      </c>
      <c r="Z183" s="69">
        <v>-0.04</v>
      </c>
      <c r="AA183" s="69">
        <v>-0.12</v>
      </c>
      <c r="AB183" s="69">
        <v>-0.1</v>
      </c>
      <c r="AC183" s="69">
        <v>-0.12</v>
      </c>
      <c r="AD183" s="69">
        <v>-0.19</v>
      </c>
      <c r="AE183" s="69">
        <v>-0.02</v>
      </c>
      <c r="AF183" s="69">
        <v>-0.05</v>
      </c>
      <c r="AG183" s="69">
        <v>0</v>
      </c>
    </row>
    <row r="184" spans="1:33" x14ac:dyDescent="0.2">
      <c r="A184" s="13" t="s">
        <v>291</v>
      </c>
      <c r="B184" s="69">
        <v>-0.09</v>
      </c>
      <c r="C184" s="69">
        <v>-0.05</v>
      </c>
      <c r="D184" s="69">
        <v>-0.04</v>
      </c>
      <c r="E184" s="69">
        <v>-0.13</v>
      </c>
      <c r="F184" s="69">
        <v>-0.1</v>
      </c>
      <c r="G184" s="69">
        <v>-0.09</v>
      </c>
      <c r="H184" s="69">
        <v>-0.22</v>
      </c>
      <c r="I184" s="69">
        <v>-0.37</v>
      </c>
      <c r="J184" s="69">
        <v>-0.06</v>
      </c>
      <c r="K184" s="69">
        <v>-0.06</v>
      </c>
      <c r="L184" s="69">
        <v>-0.08</v>
      </c>
      <c r="M184" s="69">
        <v>-0.05</v>
      </c>
      <c r="N184" s="69">
        <v>-0.33</v>
      </c>
      <c r="O184" s="69">
        <v>-0.04</v>
      </c>
      <c r="P184" s="69">
        <v>-0.05</v>
      </c>
      <c r="Q184" s="69">
        <v>-0.26</v>
      </c>
      <c r="R184" s="69">
        <v>0</v>
      </c>
      <c r="S184" s="69">
        <v>0.02</v>
      </c>
      <c r="T184" s="69">
        <v>-0.1</v>
      </c>
      <c r="U184" s="69">
        <v>-0.06</v>
      </c>
      <c r="V184" s="69">
        <v>0.06</v>
      </c>
      <c r="W184" s="69">
        <v>-0.06</v>
      </c>
      <c r="X184" s="69">
        <v>-0.1</v>
      </c>
      <c r="Y184" s="69">
        <v>0.02</v>
      </c>
      <c r="Z184" s="69">
        <v>-0.08</v>
      </c>
      <c r="AA184" s="69">
        <v>-0.02</v>
      </c>
      <c r="AB184" s="69">
        <v>-0.13</v>
      </c>
      <c r="AC184" s="69">
        <v>-0.13</v>
      </c>
      <c r="AD184" s="69">
        <v>-0.31</v>
      </c>
      <c r="AE184" s="69">
        <v>-0.03</v>
      </c>
      <c r="AF184" s="69">
        <v>0</v>
      </c>
      <c r="AG184" s="69">
        <v>0.67</v>
      </c>
    </row>
    <row r="185" spans="1:33" x14ac:dyDescent="0.2">
      <c r="A185" s="13" t="s">
        <v>292</v>
      </c>
      <c r="B185" s="69">
        <v>-0.06</v>
      </c>
      <c r="C185" s="69">
        <v>-0.06</v>
      </c>
      <c r="D185" s="69">
        <v>-0.05</v>
      </c>
      <c r="E185" s="69">
        <v>-0.11</v>
      </c>
      <c r="F185" s="69">
        <v>-0.12</v>
      </c>
      <c r="G185" s="69">
        <v>-0.1</v>
      </c>
      <c r="H185" s="69">
        <v>-0.24</v>
      </c>
      <c r="I185" s="69">
        <v>-0.4</v>
      </c>
      <c r="J185" s="69">
        <v>-0.08</v>
      </c>
      <c r="K185" s="69">
        <v>-0.01</v>
      </c>
      <c r="L185" s="69">
        <v>-0.12</v>
      </c>
      <c r="M185" s="69">
        <v>-0.06</v>
      </c>
      <c r="N185" s="69">
        <v>-0.36</v>
      </c>
      <c r="O185" s="69">
        <v>0</v>
      </c>
      <c r="P185" s="69">
        <v>-7.0000000000000007E-2</v>
      </c>
      <c r="Q185" s="69">
        <v>-0.26</v>
      </c>
      <c r="R185" s="69">
        <v>0.01</v>
      </c>
      <c r="S185" s="69">
        <v>-0.05</v>
      </c>
      <c r="T185" s="69">
        <v>-0.13</v>
      </c>
      <c r="U185" s="69">
        <v>-0.12</v>
      </c>
      <c r="V185" s="69">
        <v>0.05</v>
      </c>
      <c r="W185" s="69">
        <v>-0.12</v>
      </c>
      <c r="X185" s="69">
        <v>-0.09</v>
      </c>
      <c r="Y185" s="69">
        <v>0.03</v>
      </c>
      <c r="Z185" s="69">
        <v>-7.0000000000000007E-2</v>
      </c>
      <c r="AA185" s="69">
        <v>-0.08</v>
      </c>
      <c r="AB185" s="69">
        <v>-0.11</v>
      </c>
      <c r="AC185" s="69">
        <v>-0.08</v>
      </c>
      <c r="AD185" s="69">
        <v>-0.23</v>
      </c>
      <c r="AE185" s="69">
        <v>0</v>
      </c>
      <c r="AF185" s="69">
        <v>-0.05</v>
      </c>
      <c r="AG185" s="69">
        <v>0.15</v>
      </c>
    </row>
    <row r="186" spans="1:33" x14ac:dyDescent="0.2">
      <c r="A186" s="13" t="s">
        <v>293</v>
      </c>
      <c r="B186" s="69">
        <v>-7.0000000000000007E-2</v>
      </c>
      <c r="C186" s="69">
        <v>-0.1</v>
      </c>
      <c r="D186" s="69">
        <v>0.01</v>
      </c>
      <c r="E186" s="69">
        <v>-0.17</v>
      </c>
      <c r="F186" s="69">
        <v>-0.17</v>
      </c>
      <c r="G186" s="69">
        <v>-0.08</v>
      </c>
      <c r="H186" s="69">
        <v>-0.08</v>
      </c>
      <c r="I186" s="69">
        <v>-0.42</v>
      </c>
      <c r="J186" s="69">
        <v>-0.04</v>
      </c>
      <c r="K186" s="69">
        <v>-7.0000000000000007E-2</v>
      </c>
      <c r="L186" s="69">
        <v>-0.08</v>
      </c>
      <c r="M186" s="69">
        <v>-0.03</v>
      </c>
      <c r="N186" s="69">
        <v>-0.32</v>
      </c>
      <c r="O186" s="69">
        <v>-0.05</v>
      </c>
      <c r="P186" s="69">
        <v>-7.0000000000000007E-2</v>
      </c>
      <c r="Q186" s="69">
        <v>0.1</v>
      </c>
      <c r="R186" s="69">
        <v>0.03</v>
      </c>
      <c r="S186" s="69">
        <v>0.28000000000000003</v>
      </c>
      <c r="T186" s="69">
        <v>-0.15</v>
      </c>
      <c r="U186" s="69">
        <v>-0.11</v>
      </c>
      <c r="V186" s="69">
        <v>7.0000000000000007E-2</v>
      </c>
      <c r="W186" s="69">
        <v>-0.05</v>
      </c>
      <c r="X186" s="69">
        <v>-0.1</v>
      </c>
      <c r="Y186" s="69">
        <v>0.06</v>
      </c>
      <c r="Z186" s="69">
        <v>-0.08</v>
      </c>
      <c r="AA186" s="69">
        <v>-0.15</v>
      </c>
      <c r="AB186" s="69">
        <v>-0.12</v>
      </c>
      <c r="AC186" s="69">
        <v>-0.09</v>
      </c>
      <c r="AD186" s="69">
        <v>-0.1</v>
      </c>
      <c r="AE186" s="69">
        <v>-0.08</v>
      </c>
      <c r="AF186" s="69">
        <v>-0.08</v>
      </c>
      <c r="AG186" s="69">
        <v>0.36</v>
      </c>
    </row>
    <row r="187" spans="1:33" x14ac:dyDescent="0.2">
      <c r="A187" s="13" t="s">
        <v>294</v>
      </c>
      <c r="B187" s="69">
        <v>-0.15</v>
      </c>
      <c r="C187" s="69">
        <v>-0.09</v>
      </c>
      <c r="D187" s="69">
        <v>-7.0000000000000007E-2</v>
      </c>
      <c r="E187" s="69">
        <v>-0.2</v>
      </c>
      <c r="F187" s="69">
        <v>-0.14000000000000001</v>
      </c>
      <c r="G187" s="69">
        <v>-0.09</v>
      </c>
      <c r="H187" s="69">
        <v>-0.22</v>
      </c>
      <c r="I187" s="69">
        <v>-0.4</v>
      </c>
      <c r="J187" s="69">
        <v>-0.11</v>
      </c>
      <c r="K187" s="69">
        <v>-0.09</v>
      </c>
      <c r="L187" s="69">
        <v>-0.1</v>
      </c>
      <c r="M187" s="69">
        <v>0.01</v>
      </c>
      <c r="N187" s="69">
        <v>-0.36</v>
      </c>
      <c r="O187" s="69">
        <v>-0.05</v>
      </c>
      <c r="P187" s="69">
        <v>-0.09</v>
      </c>
      <c r="Q187" s="69">
        <v>-0.13</v>
      </c>
      <c r="R187" s="69">
        <v>0.05</v>
      </c>
      <c r="S187" s="69">
        <v>0.04</v>
      </c>
      <c r="T187" s="69">
        <v>-0.11</v>
      </c>
      <c r="U187" s="69">
        <v>0.03</v>
      </c>
      <c r="V187" s="69">
        <v>0.11</v>
      </c>
      <c r="W187" s="69">
        <v>0.03</v>
      </c>
      <c r="X187" s="69">
        <v>-0.1</v>
      </c>
      <c r="Y187" s="69">
        <v>0.08</v>
      </c>
      <c r="Z187" s="69">
        <v>-0.08</v>
      </c>
      <c r="AA187" s="69">
        <v>0.09</v>
      </c>
      <c r="AB187" s="69">
        <v>-0.09</v>
      </c>
      <c r="AC187" s="69">
        <v>-0.1</v>
      </c>
      <c r="AD187" s="69">
        <v>-0.26</v>
      </c>
      <c r="AE187" s="69">
        <v>-0.06</v>
      </c>
      <c r="AF187" s="69">
        <v>-7.0000000000000007E-2</v>
      </c>
      <c r="AG187" s="69">
        <v>-0.1</v>
      </c>
    </row>
    <row r="188" spans="1:33" x14ac:dyDescent="0.2">
      <c r="A188" s="13" t="s">
        <v>285</v>
      </c>
      <c r="B188" s="69">
        <v>-0.12</v>
      </c>
      <c r="C188" s="69">
        <v>-0.02</v>
      </c>
      <c r="D188" s="69">
        <v>-0.09</v>
      </c>
      <c r="E188" s="69">
        <v>-7.0000000000000007E-2</v>
      </c>
      <c r="F188" s="69">
        <v>-0.13</v>
      </c>
      <c r="G188" s="69">
        <v>0.24</v>
      </c>
      <c r="H188" s="69">
        <v>-0.24</v>
      </c>
      <c r="I188" s="69">
        <v>-0.43</v>
      </c>
      <c r="J188" s="69">
        <v>-0.1</v>
      </c>
      <c r="K188" s="69">
        <v>-0.11</v>
      </c>
      <c r="L188" s="69">
        <v>-0.12</v>
      </c>
      <c r="M188" s="69">
        <v>-0.09</v>
      </c>
      <c r="N188" s="69">
        <v>-0.33</v>
      </c>
      <c r="O188" s="69">
        <v>-0.04</v>
      </c>
      <c r="P188" s="69">
        <v>-0.08</v>
      </c>
      <c r="Q188" s="69">
        <v>-0.18</v>
      </c>
      <c r="R188" s="69">
        <v>0.03</v>
      </c>
      <c r="S188" s="69">
        <v>0.04</v>
      </c>
      <c r="T188" s="69">
        <v>0.02</v>
      </c>
      <c r="U188" s="69">
        <v>-7.0000000000000007E-2</v>
      </c>
      <c r="V188" s="69">
        <v>0.09</v>
      </c>
      <c r="W188" s="69">
        <v>-0.11</v>
      </c>
      <c r="X188" s="69">
        <v>-0.12</v>
      </c>
      <c r="Y188" s="69">
        <v>0.02</v>
      </c>
      <c r="Z188" s="69">
        <v>-7.0000000000000007E-2</v>
      </c>
      <c r="AA188" s="69">
        <v>-0.02</v>
      </c>
      <c r="AB188" s="69">
        <v>-0.1</v>
      </c>
      <c r="AC188" s="69">
        <v>-0.08</v>
      </c>
      <c r="AD188" s="69">
        <v>-0.26</v>
      </c>
      <c r="AE188" s="69">
        <v>-0.05</v>
      </c>
      <c r="AF188" s="69">
        <v>-0.03</v>
      </c>
      <c r="AG188" s="69">
        <v>0.26</v>
      </c>
    </row>
    <row r="189" spans="1:33" x14ac:dyDescent="0.2">
      <c r="A189" s="13" t="s">
        <v>295</v>
      </c>
    </row>
    <row r="190" spans="1:33" x14ac:dyDescent="0.2">
      <c r="A190" s="13" t="s">
        <v>296</v>
      </c>
    </row>
    <row r="191" spans="1:33" s="72" customFormat="1" x14ac:dyDescent="0.2">
      <c r="A191" s="68" t="s">
        <v>389</v>
      </c>
      <c r="B191" s="71">
        <f>AVERAGE(B179:B190)</f>
        <v>-8.8000000000000009E-2</v>
      </c>
      <c r="C191" s="71">
        <f t="shared" ref="C191:I191" si="48">AVERAGE(C179:C190)</f>
        <v>-7.3999999999999996E-2</v>
      </c>
      <c r="D191" s="71">
        <f t="shared" si="48"/>
        <v>-5.4000000000000006E-2</v>
      </c>
      <c r="E191" s="71">
        <f t="shared" si="48"/>
        <v>-0.11900000000000002</v>
      </c>
      <c r="F191" s="71">
        <f t="shared" si="48"/>
        <v>-0.12600000000000003</v>
      </c>
      <c r="G191" s="71">
        <f t="shared" si="48"/>
        <v>-3.4999999999999996E-2</v>
      </c>
      <c r="H191" s="71">
        <f t="shared" si="48"/>
        <v>-0.19</v>
      </c>
      <c r="I191" s="71">
        <f t="shared" si="48"/>
        <v>-0.39500000000000002</v>
      </c>
      <c r="J191" s="71">
        <f>AVERAGE(J179:J190)</f>
        <v>-5.8999999999999997E-2</v>
      </c>
      <c r="K191" s="71">
        <f t="shared" ref="K191:Q191" si="49">AVERAGE(K179:K190)</f>
        <v>-7.6999999999999999E-2</v>
      </c>
      <c r="L191" s="71">
        <f t="shared" si="49"/>
        <v>-9.4999999999999987E-2</v>
      </c>
      <c r="M191" s="71">
        <f t="shared" si="49"/>
        <v>-5.8999999999999997E-2</v>
      </c>
      <c r="N191" s="71">
        <f t="shared" si="49"/>
        <v>-0.311</v>
      </c>
      <c r="O191" s="71">
        <f t="shared" si="49"/>
        <v>-3.4000000000000002E-2</v>
      </c>
      <c r="P191" s="71">
        <f t="shared" si="49"/>
        <v>-0.06</v>
      </c>
      <c r="Q191" s="71">
        <f t="shared" si="49"/>
        <v>-0.18399999999999997</v>
      </c>
      <c r="R191" s="71">
        <f>AVERAGE(R179:R190)</f>
        <v>4.1000000000000002E-2</v>
      </c>
      <c r="S191" s="71">
        <f t="shared" ref="S191:Y191" si="50">AVERAGE(S179:S190)</f>
        <v>-4.9000000000000002E-2</v>
      </c>
      <c r="T191" s="71">
        <f t="shared" si="50"/>
        <v>-8.299999999999999E-2</v>
      </c>
      <c r="U191" s="71">
        <f t="shared" si="50"/>
        <v>-0.11200000000000002</v>
      </c>
      <c r="V191" s="71">
        <f t="shared" si="50"/>
        <v>8.5000000000000006E-2</v>
      </c>
      <c r="W191" s="71">
        <f t="shared" si="50"/>
        <v>-5.4999999999999993E-2</v>
      </c>
      <c r="X191" s="71">
        <f t="shared" si="50"/>
        <v>-9.8999999999999991E-2</v>
      </c>
      <c r="Y191" s="71">
        <f t="shared" si="50"/>
        <v>3.0000000000000006E-2</v>
      </c>
      <c r="Z191" s="71">
        <f>AVERAGE(Z179:Z190)</f>
        <v>-5.9000000000000011E-2</v>
      </c>
      <c r="AA191" s="71">
        <f t="shared" ref="AA191:AG191" si="51">AVERAGE(AA179:AA190)</f>
        <v>-5.800000000000001E-2</v>
      </c>
      <c r="AB191" s="71">
        <f t="shared" si="51"/>
        <v>-0.09</v>
      </c>
      <c r="AC191" s="71">
        <f t="shared" si="51"/>
        <v>-9.0999999999999998E-2</v>
      </c>
      <c r="AD191" s="71">
        <f t="shared" si="51"/>
        <v>-0.22200000000000003</v>
      </c>
      <c r="AE191" s="71">
        <f t="shared" si="51"/>
        <v>-3.8999999999999993E-2</v>
      </c>
      <c r="AF191" s="71">
        <f t="shared" si="51"/>
        <v>-4.7E-2</v>
      </c>
      <c r="AG191" s="71">
        <f t="shared" si="51"/>
        <v>0.13600000000000001</v>
      </c>
    </row>
    <row r="192" spans="1:33" s="78" customFormat="1" x14ac:dyDescent="0.2">
      <c r="A192" s="76" t="s">
        <v>392</v>
      </c>
      <c r="B192" s="78">
        <f>AVERAGE(B191:I191)</f>
        <v>-0.135125</v>
      </c>
      <c r="C192" s="78">
        <f>STDEV(B191:I191)/SQRT(COUNT(B191:I191))</f>
        <v>4.0850964973739787E-2</v>
      </c>
      <c r="J192" s="78">
        <f>AVERAGE(J191:Q191)</f>
        <v>-0.109875</v>
      </c>
      <c r="K192" s="78">
        <f>STDEV(J191:Q191)/SQRT(COUNT(J191:Q191))</f>
        <v>3.2914628478187977E-2</v>
      </c>
      <c r="R192" s="78">
        <f>AVERAGE(R191:Y191)</f>
        <v>-3.0249999999999996E-2</v>
      </c>
      <c r="S192" s="78">
        <f>STDEV(R191:Y191)/SQRT(COUNT(R191:Y191))</f>
        <v>2.5754853911447446E-2</v>
      </c>
      <c r="Z192" s="78">
        <f>AVERAGE(Z191:AG191)</f>
        <v>-5.8750000000000011E-2</v>
      </c>
      <c r="AA192" s="78">
        <f>STDEV(Z191:AG191)/SQRT(COUNT(Z191:AG191))</f>
        <v>3.4621292993928299E-2</v>
      </c>
    </row>
    <row r="193" spans="1:33" x14ac:dyDescent="0.2">
      <c r="A193" s="13" t="s">
        <v>297</v>
      </c>
      <c r="B193" s="69">
        <v>-0.11</v>
      </c>
      <c r="C193" s="69">
        <v>-0.23</v>
      </c>
      <c r="D193" s="69">
        <v>-0.08</v>
      </c>
      <c r="E193" s="69">
        <v>-0.53</v>
      </c>
      <c r="F193" s="69">
        <v>-0.11</v>
      </c>
      <c r="G193" s="69">
        <v>-0.03</v>
      </c>
      <c r="H193" s="69">
        <v>-7.0000000000000007E-2</v>
      </c>
      <c r="I193" s="69">
        <v>-0.38</v>
      </c>
      <c r="J193" s="69">
        <v>0.03</v>
      </c>
      <c r="K193" s="69">
        <v>-0.14000000000000001</v>
      </c>
      <c r="L193" s="69">
        <v>-0.21</v>
      </c>
      <c r="M193" s="69">
        <v>-0.23</v>
      </c>
      <c r="N193" s="69">
        <v>-0.25</v>
      </c>
      <c r="O193" s="69">
        <v>-0.09</v>
      </c>
      <c r="P193" s="69">
        <v>-0.12</v>
      </c>
      <c r="Q193" s="69">
        <v>-0.34</v>
      </c>
      <c r="R193" s="69">
        <v>0</v>
      </c>
      <c r="S193" s="69">
        <v>-0.16</v>
      </c>
      <c r="T193" s="69">
        <v>0.02</v>
      </c>
      <c r="U193" s="69">
        <v>0.14000000000000001</v>
      </c>
      <c r="V193" s="69">
        <v>-0.06</v>
      </c>
      <c r="W193" s="69">
        <v>0.02</v>
      </c>
      <c r="X193" s="69">
        <v>-0.06</v>
      </c>
      <c r="Y193" s="69">
        <v>-0.11</v>
      </c>
      <c r="Z193" s="69">
        <v>0</v>
      </c>
      <c r="AA193" s="69">
        <v>-0.08</v>
      </c>
      <c r="AB193" s="69">
        <v>-0.16</v>
      </c>
      <c r="AC193" s="69">
        <v>-0.12</v>
      </c>
      <c r="AD193" s="69">
        <v>-0.28000000000000003</v>
      </c>
      <c r="AE193" s="69">
        <v>-0.05</v>
      </c>
      <c r="AF193" s="69">
        <v>-0.2</v>
      </c>
      <c r="AG193" s="69">
        <v>-0.23</v>
      </c>
    </row>
    <row r="194" spans="1:33" x14ac:dyDescent="0.2">
      <c r="A194" s="13" t="s">
        <v>321</v>
      </c>
      <c r="B194" s="69">
        <v>-0.14000000000000001</v>
      </c>
      <c r="C194" s="69">
        <v>-0.18</v>
      </c>
      <c r="D194" s="69">
        <v>-0.09</v>
      </c>
      <c r="E194" s="69">
        <v>-0.53</v>
      </c>
      <c r="F194" s="69">
        <v>0</v>
      </c>
      <c r="G194" s="69">
        <v>0.06</v>
      </c>
      <c r="H194" s="69">
        <v>-0.08</v>
      </c>
      <c r="I194" s="69">
        <v>-0.37</v>
      </c>
      <c r="J194" s="69">
        <v>0.2</v>
      </c>
      <c r="K194" s="69">
        <v>-0.09</v>
      </c>
      <c r="L194" s="69">
        <v>-0.2</v>
      </c>
      <c r="M194" s="69">
        <v>-0.24</v>
      </c>
      <c r="N194" s="69">
        <v>-0.27</v>
      </c>
      <c r="O194" s="69">
        <v>-0.11</v>
      </c>
      <c r="P194" s="69">
        <v>-7.0000000000000007E-2</v>
      </c>
      <c r="Q194" s="69">
        <v>-0.32</v>
      </c>
      <c r="R194" s="69">
        <v>-0.09</v>
      </c>
      <c r="S194" s="69">
        <v>-0.2</v>
      </c>
      <c r="T194" s="69">
        <v>-0.1</v>
      </c>
      <c r="U194" s="69">
        <v>0.15</v>
      </c>
      <c r="V194" s="69">
        <v>-0.09</v>
      </c>
      <c r="W194" s="69">
        <v>-0.01</v>
      </c>
      <c r="X194" s="69">
        <v>-7.0000000000000007E-2</v>
      </c>
      <c r="Y194" s="69">
        <v>-0.04</v>
      </c>
      <c r="Z194" s="69">
        <v>-0.11</v>
      </c>
      <c r="AA194" s="69">
        <v>-0.14000000000000001</v>
      </c>
      <c r="AB194" s="69">
        <v>-0.19</v>
      </c>
      <c r="AC194" s="69">
        <v>-0.24</v>
      </c>
      <c r="AD194" s="69">
        <v>-0.26</v>
      </c>
      <c r="AE194" s="69">
        <v>0.01</v>
      </c>
      <c r="AF194" s="69">
        <v>-0.17</v>
      </c>
      <c r="AG194" s="69">
        <v>-0.3</v>
      </c>
    </row>
    <row r="195" spans="1:33" x14ac:dyDescent="0.2">
      <c r="A195" s="13" t="s">
        <v>298</v>
      </c>
      <c r="B195" s="69">
        <v>-0.12</v>
      </c>
      <c r="C195" s="69">
        <v>-0.23</v>
      </c>
      <c r="D195" s="69">
        <v>-0.11</v>
      </c>
      <c r="E195" s="69">
        <v>-0.54</v>
      </c>
      <c r="F195" s="69">
        <v>-0.13</v>
      </c>
      <c r="G195" s="69">
        <v>0.11</v>
      </c>
      <c r="H195" s="69">
        <v>-0.09</v>
      </c>
      <c r="I195" s="69">
        <v>-0.24</v>
      </c>
      <c r="J195" s="69">
        <v>-0.06</v>
      </c>
      <c r="K195" s="69">
        <v>-0.1</v>
      </c>
      <c r="L195" s="69">
        <v>-0.2</v>
      </c>
      <c r="M195" s="69">
        <v>-0.25</v>
      </c>
      <c r="N195" s="69">
        <v>-0.28000000000000003</v>
      </c>
      <c r="O195" s="69">
        <v>-0.14000000000000001</v>
      </c>
      <c r="P195" s="69">
        <v>-0.09</v>
      </c>
      <c r="Q195" s="69">
        <v>-0.28999999999999998</v>
      </c>
      <c r="R195" s="69">
        <v>-0.1</v>
      </c>
      <c r="S195" s="69">
        <v>-0.18</v>
      </c>
      <c r="T195" s="69">
        <v>-0.13</v>
      </c>
      <c r="U195" s="69">
        <v>0.04</v>
      </c>
      <c r="V195" s="69">
        <v>-0.11</v>
      </c>
      <c r="W195" s="69">
        <v>-0.01</v>
      </c>
      <c r="X195" s="69">
        <v>-7.0000000000000007E-2</v>
      </c>
      <c r="Y195" s="69">
        <v>-0.05</v>
      </c>
      <c r="Z195" s="69">
        <v>-0.12</v>
      </c>
      <c r="AA195" s="69">
        <v>-0.13</v>
      </c>
      <c r="AB195" s="69">
        <v>-0.15</v>
      </c>
      <c r="AC195" s="69">
        <v>-0.23</v>
      </c>
      <c r="AD195" s="69">
        <v>-0.24</v>
      </c>
      <c r="AE195" s="69">
        <v>0</v>
      </c>
      <c r="AF195" s="69">
        <v>-0.11</v>
      </c>
      <c r="AG195" s="69">
        <v>-0.28999999999999998</v>
      </c>
    </row>
    <row r="196" spans="1:33" x14ac:dyDescent="0.2">
      <c r="A196" s="13" t="s">
        <v>299</v>
      </c>
      <c r="B196" s="69">
        <v>-0.15</v>
      </c>
      <c r="C196" s="69">
        <v>-0.22</v>
      </c>
      <c r="D196" s="69">
        <v>-7.0000000000000007E-2</v>
      </c>
      <c r="E196" s="69">
        <v>-0.53</v>
      </c>
      <c r="F196" s="69">
        <v>-0.13</v>
      </c>
      <c r="G196" s="69">
        <v>-0.01</v>
      </c>
      <c r="H196" s="69">
        <v>-7.0000000000000007E-2</v>
      </c>
      <c r="I196" s="69">
        <v>-0.28000000000000003</v>
      </c>
      <c r="J196" s="69">
        <v>0.02</v>
      </c>
      <c r="K196" s="69">
        <v>-0.06</v>
      </c>
      <c r="L196" s="69">
        <v>-0.2</v>
      </c>
      <c r="M196" s="69">
        <v>-0.24</v>
      </c>
      <c r="N196" s="69">
        <v>-0.28999999999999998</v>
      </c>
      <c r="O196" s="69">
        <v>-0.1</v>
      </c>
      <c r="P196" s="69">
        <v>-0.01</v>
      </c>
      <c r="Q196" s="69">
        <v>-0.26</v>
      </c>
      <c r="R196" s="69">
        <v>-0.1</v>
      </c>
      <c r="S196" s="69">
        <v>-0.17</v>
      </c>
      <c r="T196" s="69">
        <v>-0.11</v>
      </c>
      <c r="U196" s="69">
        <v>-0.04</v>
      </c>
      <c r="V196" s="69">
        <v>-0.14000000000000001</v>
      </c>
      <c r="W196" s="69">
        <v>-0.02</v>
      </c>
      <c r="X196" s="69">
        <v>-0.06</v>
      </c>
      <c r="Y196" s="69">
        <v>0.01</v>
      </c>
      <c r="Z196" s="69">
        <v>-0.15</v>
      </c>
      <c r="AA196" s="69">
        <v>-0.15</v>
      </c>
      <c r="AB196" s="69">
        <v>-0.11</v>
      </c>
      <c r="AC196" s="69">
        <v>-0.21</v>
      </c>
      <c r="AD196" s="69">
        <v>-0.24</v>
      </c>
      <c r="AE196" s="69">
        <v>-0.04</v>
      </c>
      <c r="AF196" s="69">
        <v>-0.1</v>
      </c>
      <c r="AG196" s="69">
        <v>-0.33</v>
      </c>
    </row>
    <row r="197" spans="1:33" x14ac:dyDescent="0.2">
      <c r="A197" s="13" t="s">
        <v>300</v>
      </c>
      <c r="B197" s="69">
        <v>-0.05</v>
      </c>
      <c r="C197" s="69">
        <v>-0.22</v>
      </c>
      <c r="D197" s="69">
        <v>-0.12</v>
      </c>
      <c r="E197" s="69">
        <v>-0.49</v>
      </c>
      <c r="F197" s="69">
        <v>-0.12</v>
      </c>
      <c r="G197" s="69">
        <v>0.36</v>
      </c>
      <c r="H197" s="69">
        <v>-0.12</v>
      </c>
      <c r="I197" s="69">
        <v>-0.33</v>
      </c>
      <c r="J197" s="69">
        <v>0.08</v>
      </c>
      <c r="K197" s="69">
        <v>-0.14000000000000001</v>
      </c>
      <c r="L197" s="69">
        <v>-0.18</v>
      </c>
      <c r="M197" s="69">
        <v>-0.16</v>
      </c>
      <c r="N197" s="69">
        <v>-0.31</v>
      </c>
      <c r="O197" s="69">
        <v>-0.14000000000000001</v>
      </c>
      <c r="P197" s="69">
        <v>-0.08</v>
      </c>
      <c r="Q197" s="69">
        <v>-0.17</v>
      </c>
      <c r="R197" s="69">
        <v>-0.16</v>
      </c>
      <c r="S197" s="69">
        <v>-0.24</v>
      </c>
      <c r="T197" s="69">
        <v>-0.12</v>
      </c>
      <c r="U197" s="69">
        <v>0.05</v>
      </c>
      <c r="V197" s="69">
        <v>-0.11</v>
      </c>
      <c r="W197" s="69">
        <v>-0.06</v>
      </c>
      <c r="X197" s="69">
        <v>-0.05</v>
      </c>
      <c r="Y197" s="69">
        <v>-0.06</v>
      </c>
      <c r="Z197" s="69">
        <v>-0.13</v>
      </c>
      <c r="AA197" s="69">
        <v>-0.09</v>
      </c>
      <c r="AB197" s="69">
        <v>-0.19</v>
      </c>
      <c r="AC197" s="69">
        <v>-0.1</v>
      </c>
      <c r="AD197" s="69">
        <v>-0.26</v>
      </c>
      <c r="AE197" s="69">
        <v>-0.01</v>
      </c>
      <c r="AF197" s="69">
        <v>-0.2</v>
      </c>
      <c r="AG197" s="69">
        <v>0.06</v>
      </c>
    </row>
    <row r="198" spans="1:33" x14ac:dyDescent="0.2">
      <c r="A198" s="13" t="s">
        <v>301</v>
      </c>
      <c r="B198" s="69">
        <v>-0.14000000000000001</v>
      </c>
      <c r="C198" s="69">
        <v>-0.23</v>
      </c>
      <c r="D198" s="69">
        <v>-0.13</v>
      </c>
      <c r="E198" s="69">
        <v>-0.59</v>
      </c>
      <c r="F198" s="69">
        <v>-0.14000000000000001</v>
      </c>
      <c r="G198" s="69">
        <v>0.28999999999999998</v>
      </c>
      <c r="H198" s="69">
        <v>-0.08</v>
      </c>
      <c r="I198" s="69">
        <v>-0.3</v>
      </c>
      <c r="J198" s="69">
        <v>0.02</v>
      </c>
      <c r="K198" s="69">
        <v>-0.1</v>
      </c>
      <c r="L198" s="69">
        <v>-0.19</v>
      </c>
      <c r="M198" s="69">
        <v>-0.12</v>
      </c>
      <c r="N198" s="69">
        <v>-0.32</v>
      </c>
      <c r="O198" s="69">
        <v>-0.06</v>
      </c>
      <c r="P198" s="69">
        <v>-0.08</v>
      </c>
      <c r="Q198" s="69">
        <v>-0.35</v>
      </c>
      <c r="R198" s="69">
        <v>-0.2</v>
      </c>
      <c r="S198" s="69">
        <v>-0.26</v>
      </c>
      <c r="T198" s="69">
        <v>-0.17</v>
      </c>
      <c r="U198" s="69">
        <v>-0.02</v>
      </c>
      <c r="V198" s="69">
        <v>-7.0000000000000007E-2</v>
      </c>
      <c r="W198" s="69">
        <v>-7.0000000000000007E-2</v>
      </c>
      <c r="X198" s="69">
        <v>-0.03</v>
      </c>
      <c r="Y198" s="69">
        <v>-0.03</v>
      </c>
      <c r="Z198" s="69">
        <v>0</v>
      </c>
      <c r="AA198" s="69">
        <v>-0.17</v>
      </c>
      <c r="AB198" s="69">
        <v>-0.22</v>
      </c>
      <c r="AC198" s="69">
        <v>-0.34</v>
      </c>
      <c r="AD198" s="69">
        <v>-0.26</v>
      </c>
      <c r="AE198" s="69">
        <v>-0.05</v>
      </c>
      <c r="AF198" s="69">
        <v>-0.23</v>
      </c>
      <c r="AG198" s="69">
        <v>-0.28000000000000003</v>
      </c>
    </row>
    <row r="199" spans="1:33" x14ac:dyDescent="0.2">
      <c r="A199" s="13" t="s">
        <v>302</v>
      </c>
      <c r="B199" s="69">
        <v>-0.18</v>
      </c>
      <c r="C199" s="69">
        <v>-0.23</v>
      </c>
      <c r="D199" s="69">
        <v>-0.12</v>
      </c>
      <c r="E199" s="69">
        <v>-0.54</v>
      </c>
      <c r="F199" s="69">
        <v>-0.08</v>
      </c>
      <c r="G199" s="69">
        <v>-0.06</v>
      </c>
      <c r="H199" s="69">
        <v>-0.12</v>
      </c>
      <c r="I199" s="69">
        <v>-0.21</v>
      </c>
      <c r="J199" s="69">
        <v>0.02</v>
      </c>
      <c r="K199" s="69">
        <v>-0.12</v>
      </c>
      <c r="L199" s="69">
        <v>-0.2</v>
      </c>
      <c r="M199" s="69">
        <v>-0.12</v>
      </c>
      <c r="N199" s="69">
        <v>-0.31</v>
      </c>
      <c r="O199" s="69">
        <v>-0.14000000000000001</v>
      </c>
      <c r="P199" s="69">
        <v>-0.1</v>
      </c>
      <c r="Q199" s="69">
        <v>-0.28999999999999998</v>
      </c>
      <c r="R199" s="69">
        <v>-0.22</v>
      </c>
      <c r="S199" s="69">
        <v>-0.27</v>
      </c>
      <c r="T199" s="69">
        <v>-0.09</v>
      </c>
      <c r="U199" s="69">
        <v>0</v>
      </c>
      <c r="V199" s="69">
        <v>-0.11</v>
      </c>
      <c r="W199" s="69">
        <v>-0.08</v>
      </c>
      <c r="X199" s="69">
        <v>-0.03</v>
      </c>
      <c r="Y199" s="69">
        <v>0.03</v>
      </c>
      <c r="Z199" s="69">
        <v>-0.14000000000000001</v>
      </c>
      <c r="AA199" s="69">
        <v>-0.19</v>
      </c>
      <c r="AB199" s="69">
        <v>-0.24</v>
      </c>
      <c r="AC199" s="69">
        <v>-0.27</v>
      </c>
      <c r="AD199" s="69">
        <v>-0.24</v>
      </c>
      <c r="AE199" s="69">
        <v>-0.04</v>
      </c>
      <c r="AF199" s="69">
        <v>-0.21</v>
      </c>
      <c r="AG199" s="69">
        <v>-0.21</v>
      </c>
    </row>
    <row r="200" spans="1:33" x14ac:dyDescent="0.2">
      <c r="A200" s="13" t="s">
        <v>303</v>
      </c>
      <c r="B200" s="69">
        <v>-0.16</v>
      </c>
      <c r="C200" s="69">
        <v>-0.24</v>
      </c>
      <c r="D200" s="69">
        <v>-0.13</v>
      </c>
      <c r="E200" s="69">
        <v>-0.5</v>
      </c>
      <c r="F200" s="69">
        <v>-0.12</v>
      </c>
      <c r="G200" s="69">
        <v>-0.04</v>
      </c>
      <c r="H200" s="69">
        <v>-0.11</v>
      </c>
      <c r="I200" s="69">
        <v>-0.28999999999999998</v>
      </c>
      <c r="J200" s="69">
        <v>-0.05</v>
      </c>
      <c r="K200" s="69">
        <v>-0.12</v>
      </c>
      <c r="L200" s="69">
        <v>-0.19</v>
      </c>
      <c r="M200" s="69">
        <v>-7.0000000000000007E-2</v>
      </c>
      <c r="N200" s="69">
        <v>-0.3</v>
      </c>
      <c r="O200" s="69">
        <v>-0.2</v>
      </c>
      <c r="P200" s="69">
        <v>-0.08</v>
      </c>
      <c r="Q200" s="69">
        <v>-0.3</v>
      </c>
      <c r="R200" s="69">
        <v>-0.2</v>
      </c>
      <c r="S200" s="69">
        <v>-0.19</v>
      </c>
      <c r="T200" s="69">
        <v>-0.19</v>
      </c>
      <c r="U200" s="69">
        <v>-0.13</v>
      </c>
      <c r="V200" s="69">
        <v>-7.0000000000000007E-2</v>
      </c>
      <c r="W200" s="69">
        <v>-0.06</v>
      </c>
      <c r="X200" s="69">
        <v>-0.02</v>
      </c>
      <c r="Y200" s="69">
        <v>0</v>
      </c>
      <c r="Z200" s="69">
        <v>-0.13</v>
      </c>
      <c r="AA200" s="69">
        <v>-0.2</v>
      </c>
      <c r="AB200" s="69">
        <v>-0.21</v>
      </c>
      <c r="AC200" s="69">
        <v>-0.27</v>
      </c>
      <c r="AD200" s="69">
        <v>-0.26</v>
      </c>
      <c r="AE200" s="69">
        <v>0.05</v>
      </c>
      <c r="AF200" s="69">
        <v>-0.28000000000000003</v>
      </c>
      <c r="AG200" s="69">
        <v>0.1</v>
      </c>
    </row>
    <row r="201" spans="1:33" x14ac:dyDescent="0.2">
      <c r="A201" s="13" t="s">
        <v>304</v>
      </c>
      <c r="B201" s="69">
        <v>-0.17</v>
      </c>
      <c r="C201" s="69">
        <v>-0.25</v>
      </c>
      <c r="D201" s="69">
        <v>0.05</v>
      </c>
      <c r="E201" s="69">
        <v>-0.56000000000000005</v>
      </c>
      <c r="F201" s="69">
        <v>-0.13</v>
      </c>
      <c r="G201" s="69">
        <v>-0.06</v>
      </c>
      <c r="H201" s="69">
        <v>-0.11</v>
      </c>
      <c r="I201" s="69">
        <v>-0.35</v>
      </c>
      <c r="J201" s="69">
        <v>-0.11</v>
      </c>
      <c r="K201" s="69">
        <v>-0.09</v>
      </c>
      <c r="L201" s="69">
        <v>-0.21</v>
      </c>
      <c r="M201" s="69">
        <v>-0.11</v>
      </c>
      <c r="N201" s="69">
        <v>-0.28999999999999998</v>
      </c>
      <c r="O201" s="69">
        <v>-0.13</v>
      </c>
      <c r="P201" s="69">
        <v>-0.11</v>
      </c>
      <c r="Q201" s="69">
        <v>-0.28999999999999998</v>
      </c>
      <c r="R201" s="69">
        <v>-0.17</v>
      </c>
      <c r="S201" s="69">
        <v>-0.23</v>
      </c>
      <c r="T201" s="69">
        <v>-0.18</v>
      </c>
      <c r="U201" s="69">
        <v>-0.05</v>
      </c>
      <c r="V201" s="69">
        <v>-0.12</v>
      </c>
      <c r="W201" s="69">
        <v>-0.09</v>
      </c>
      <c r="X201" s="69">
        <v>-0.12</v>
      </c>
      <c r="Y201" s="69">
        <v>0.54</v>
      </c>
      <c r="Z201" s="69">
        <v>-0.15</v>
      </c>
      <c r="AA201" s="69">
        <v>-0.14000000000000001</v>
      </c>
      <c r="AB201" s="69">
        <v>-0.19</v>
      </c>
      <c r="AC201" s="69">
        <v>-0.32</v>
      </c>
      <c r="AD201" s="69">
        <v>-0.26</v>
      </c>
      <c r="AE201" s="69">
        <v>0.14000000000000001</v>
      </c>
      <c r="AF201" s="69">
        <v>-0.35</v>
      </c>
      <c r="AG201" s="69">
        <v>0.13</v>
      </c>
    </row>
    <row r="202" spans="1:33" x14ac:dyDescent="0.2">
      <c r="A202" s="13" t="s">
        <v>305</v>
      </c>
      <c r="B202" s="69">
        <v>-0.15</v>
      </c>
      <c r="C202" s="69">
        <v>-0.19</v>
      </c>
      <c r="D202" s="69">
        <v>-0.09</v>
      </c>
      <c r="E202" s="69">
        <v>-0.56000000000000005</v>
      </c>
      <c r="F202" s="69">
        <v>-0.12</v>
      </c>
      <c r="G202" s="69">
        <v>0.02</v>
      </c>
      <c r="H202" s="69">
        <v>-0.14000000000000001</v>
      </c>
      <c r="I202" s="69">
        <v>-0.35</v>
      </c>
      <c r="J202" s="69">
        <v>0.04</v>
      </c>
      <c r="K202" s="69">
        <v>-0.14000000000000001</v>
      </c>
      <c r="L202" s="69">
        <v>-0.21</v>
      </c>
      <c r="M202" s="69">
        <v>-0.03</v>
      </c>
      <c r="N202" s="69">
        <v>-0.31</v>
      </c>
      <c r="O202" s="69">
        <v>-0.04</v>
      </c>
      <c r="P202" s="69">
        <v>-0.08</v>
      </c>
      <c r="Q202" s="69">
        <v>-0.36</v>
      </c>
      <c r="R202" s="69">
        <v>-0.18</v>
      </c>
      <c r="S202" s="69">
        <v>-0.25</v>
      </c>
      <c r="T202" s="69">
        <v>-0.18</v>
      </c>
      <c r="U202" s="69">
        <v>-0.02</v>
      </c>
      <c r="V202" s="69">
        <v>-0.13</v>
      </c>
      <c r="W202" s="69">
        <v>-0.14000000000000001</v>
      </c>
      <c r="X202" s="69">
        <v>0.02</v>
      </c>
      <c r="Y202" s="69">
        <v>-0.18</v>
      </c>
      <c r="Z202" s="69">
        <v>-0.14000000000000001</v>
      </c>
      <c r="AA202" s="69">
        <v>-0.18</v>
      </c>
      <c r="AB202" s="69">
        <v>-0.2</v>
      </c>
      <c r="AC202" s="69">
        <v>-0.32</v>
      </c>
      <c r="AD202" s="69">
        <v>-0.34</v>
      </c>
      <c r="AE202" s="69">
        <v>-0.03</v>
      </c>
      <c r="AF202" s="69">
        <v>-0.28000000000000003</v>
      </c>
      <c r="AG202" s="69">
        <v>-0.26</v>
      </c>
    </row>
    <row r="203" spans="1:33" x14ac:dyDescent="0.2">
      <c r="A203" s="13" t="s">
        <v>306</v>
      </c>
    </row>
    <row r="204" spans="1:33" x14ac:dyDescent="0.2">
      <c r="A204" s="13" t="s">
        <v>307</v>
      </c>
    </row>
    <row r="205" spans="1:33" s="72" customFormat="1" x14ac:dyDescent="0.2">
      <c r="A205" s="68" t="s">
        <v>389</v>
      </c>
      <c r="B205" s="71">
        <f>AVERAGE(B193:B204)</f>
        <v>-0.13699999999999998</v>
      </c>
      <c r="C205" s="71">
        <f t="shared" ref="C205:I205" si="52">AVERAGE(C193:C204)</f>
        <v>-0.22200000000000003</v>
      </c>
      <c r="D205" s="71">
        <f t="shared" si="52"/>
        <v>-8.8999999999999996E-2</v>
      </c>
      <c r="E205" s="71">
        <f t="shared" si="52"/>
        <v>-0.53700000000000014</v>
      </c>
      <c r="F205" s="71">
        <f t="shared" si="52"/>
        <v>-0.10800000000000001</v>
      </c>
      <c r="G205" s="71">
        <f t="shared" si="52"/>
        <v>6.3999999999999987E-2</v>
      </c>
      <c r="H205" s="71">
        <f t="shared" si="52"/>
        <v>-9.9000000000000005E-2</v>
      </c>
      <c r="I205" s="71">
        <f t="shared" si="52"/>
        <v>-0.31000000000000005</v>
      </c>
      <c r="J205" s="71">
        <f>AVERAGE(J193:J204)</f>
        <v>1.900000000000001E-2</v>
      </c>
      <c r="K205" s="71">
        <f t="shared" ref="K205:Q205" si="53">AVERAGE(K193:K204)</f>
        <v>-0.11000000000000001</v>
      </c>
      <c r="L205" s="71">
        <f t="shared" si="53"/>
        <v>-0.19899999999999998</v>
      </c>
      <c r="M205" s="71">
        <f t="shared" si="53"/>
        <v>-0.157</v>
      </c>
      <c r="N205" s="71">
        <f t="shared" si="53"/>
        <v>-0.29300000000000004</v>
      </c>
      <c r="O205" s="71">
        <f t="shared" si="53"/>
        <v>-0.11500000000000003</v>
      </c>
      <c r="P205" s="71">
        <f t="shared" si="53"/>
        <v>-8.199999999999999E-2</v>
      </c>
      <c r="Q205" s="71">
        <f t="shared" si="53"/>
        <v>-0.29699999999999999</v>
      </c>
      <c r="R205" s="71">
        <f>AVERAGE(R193:R204)</f>
        <v>-0.14199999999999999</v>
      </c>
      <c r="S205" s="71">
        <f t="shared" ref="S205:Y205" si="54">AVERAGE(S193:S204)</f>
        <v>-0.215</v>
      </c>
      <c r="T205" s="71">
        <f t="shared" si="54"/>
        <v>-0.12499999999999997</v>
      </c>
      <c r="U205" s="71">
        <f t="shared" si="54"/>
        <v>1.2E-2</v>
      </c>
      <c r="V205" s="71">
        <f t="shared" si="54"/>
        <v>-0.10100000000000001</v>
      </c>
      <c r="W205" s="71">
        <f t="shared" si="54"/>
        <v>-5.2000000000000005E-2</v>
      </c>
      <c r="X205" s="71">
        <f t="shared" si="54"/>
        <v>-4.9000000000000002E-2</v>
      </c>
      <c r="Y205" s="71">
        <f t="shared" si="54"/>
        <v>1.1000000000000005E-2</v>
      </c>
      <c r="Z205" s="71">
        <f>AVERAGE(Z193:Z204)</f>
        <v>-0.10700000000000001</v>
      </c>
      <c r="AA205" s="71">
        <f t="shared" ref="AA205:AG205" si="55">AVERAGE(AA193:AA204)</f>
        <v>-0.14699999999999999</v>
      </c>
      <c r="AB205" s="71">
        <f t="shared" si="55"/>
        <v>-0.186</v>
      </c>
      <c r="AC205" s="71">
        <f t="shared" si="55"/>
        <v>-0.24199999999999999</v>
      </c>
      <c r="AD205" s="71">
        <f t="shared" si="55"/>
        <v>-0.26399999999999996</v>
      </c>
      <c r="AE205" s="71">
        <f t="shared" si="55"/>
        <v>-1.9999999999999992E-3</v>
      </c>
      <c r="AF205" s="71">
        <f t="shared" si="55"/>
        <v>-0.21299999999999999</v>
      </c>
      <c r="AG205" s="71">
        <f t="shared" si="55"/>
        <v>-0.161</v>
      </c>
    </row>
    <row r="206" spans="1:33" s="78" customFormat="1" x14ac:dyDescent="0.2">
      <c r="A206" s="78" t="s">
        <v>392</v>
      </c>
      <c r="B206" s="78">
        <f>AVERAGE(B205:I205)</f>
        <v>-0.17975000000000002</v>
      </c>
      <c r="C206" s="78">
        <f>STDEV(B205:I205)/SQRT(COUNT(B205:I205))</f>
        <v>6.3741035784313588E-2</v>
      </c>
      <c r="J206" s="78">
        <f>AVERAGE(J205:Q205)</f>
        <v>-0.15425</v>
      </c>
      <c r="K206" s="78">
        <f>STDEV(J205:Q205)/SQRT(COUNT(J205:Q205))</f>
        <v>3.7884575640075115E-2</v>
      </c>
      <c r="R206" s="78">
        <f>AVERAGE(R205:Y205)</f>
        <v>-8.2625000000000004E-2</v>
      </c>
      <c r="S206" s="78">
        <f>STDEV(R205:Y205)/SQRT(COUNT(R205:Y205))</f>
        <v>2.7700527006332763E-2</v>
      </c>
      <c r="Z206" s="78">
        <f>AVERAGE(Z205:AG205)</f>
        <v>-0.16525000000000001</v>
      </c>
      <c r="AA206" s="78">
        <f>STDEV(Z205:AG205)/SQRT(COUNT(Z205:AG205))</f>
        <v>2.9504085673488861E-2</v>
      </c>
    </row>
    <row r="207" spans="1:33" s="74" customFormat="1" x14ac:dyDescent="0.2">
      <c r="A207" s="12" t="s">
        <v>398</v>
      </c>
      <c r="H207" s="75"/>
      <c r="I207" s="75"/>
      <c r="J207" s="75"/>
    </row>
    <row r="208" spans="1:33" x14ac:dyDescent="0.2">
      <c r="A208" s="13" t="s">
        <v>286</v>
      </c>
      <c r="B208" s="69">
        <v>79</v>
      </c>
      <c r="C208" s="69">
        <v>74</v>
      </c>
      <c r="D208" s="69">
        <v>84</v>
      </c>
      <c r="E208" s="69">
        <v>84</v>
      </c>
      <c r="F208" s="69">
        <v>97</v>
      </c>
      <c r="G208" s="69">
        <v>114</v>
      </c>
      <c r="H208" s="69">
        <v>166</v>
      </c>
      <c r="I208" s="69">
        <v>150</v>
      </c>
      <c r="J208" s="69">
        <v>78</v>
      </c>
      <c r="K208" s="69">
        <v>81</v>
      </c>
      <c r="L208" s="69">
        <v>60</v>
      </c>
      <c r="M208" s="69">
        <v>54</v>
      </c>
      <c r="N208" s="69">
        <v>79</v>
      </c>
      <c r="O208" s="69">
        <v>99</v>
      </c>
      <c r="P208" s="69">
        <v>107</v>
      </c>
      <c r="Q208" s="69">
        <v>76</v>
      </c>
      <c r="R208" s="69">
        <v>24</v>
      </c>
      <c r="S208" s="69">
        <v>36</v>
      </c>
      <c r="T208" s="69">
        <v>49</v>
      </c>
      <c r="U208" s="69">
        <v>31</v>
      </c>
      <c r="V208" s="69">
        <v>46</v>
      </c>
      <c r="W208" s="69">
        <v>17</v>
      </c>
      <c r="X208" s="69">
        <v>30</v>
      </c>
      <c r="Y208" s="69">
        <v>31</v>
      </c>
      <c r="Z208" s="69">
        <v>36</v>
      </c>
      <c r="AA208" s="69">
        <v>65</v>
      </c>
      <c r="AB208" s="69">
        <v>41</v>
      </c>
      <c r="AC208" s="69">
        <v>16</v>
      </c>
      <c r="AD208" s="69">
        <v>34</v>
      </c>
      <c r="AE208" s="69">
        <v>64</v>
      </c>
      <c r="AF208" s="69">
        <v>26</v>
      </c>
      <c r="AG208" s="69">
        <v>31</v>
      </c>
    </row>
    <row r="209" spans="1:33" x14ac:dyDescent="0.2">
      <c r="A209" s="13" t="s">
        <v>287</v>
      </c>
      <c r="B209" s="69">
        <v>66</v>
      </c>
      <c r="C209" s="69">
        <v>57</v>
      </c>
      <c r="D209" s="69">
        <v>67</v>
      </c>
      <c r="E209" s="69">
        <v>73</v>
      </c>
      <c r="F209" s="69">
        <v>80</v>
      </c>
      <c r="G209" s="69">
        <v>96</v>
      </c>
      <c r="H209" s="69">
        <v>134</v>
      </c>
      <c r="I209" s="69">
        <v>126</v>
      </c>
      <c r="J209" s="69">
        <v>66</v>
      </c>
      <c r="K209" s="69">
        <v>72</v>
      </c>
      <c r="L209" s="69">
        <v>67</v>
      </c>
      <c r="M209" s="69">
        <v>48</v>
      </c>
      <c r="N209" s="69">
        <v>61</v>
      </c>
      <c r="O209" s="69">
        <v>64</v>
      </c>
      <c r="P209" s="69">
        <v>108</v>
      </c>
      <c r="Q209" s="69">
        <v>50</v>
      </c>
      <c r="R209" s="69">
        <v>23</v>
      </c>
      <c r="S209" s="69">
        <v>37</v>
      </c>
      <c r="T209" s="69">
        <v>50</v>
      </c>
      <c r="U209" s="69">
        <v>30</v>
      </c>
      <c r="V209" s="69">
        <v>23</v>
      </c>
      <c r="W209" s="69">
        <v>27</v>
      </c>
      <c r="X209" s="69">
        <v>22</v>
      </c>
      <c r="Y209" s="69">
        <v>26</v>
      </c>
      <c r="Z209" s="69">
        <v>28</v>
      </c>
      <c r="AA209" s="69">
        <v>86</v>
      </c>
      <c r="AB209" s="69">
        <v>27</v>
      </c>
      <c r="AC209" s="69">
        <v>5</v>
      </c>
      <c r="AD209" s="69">
        <v>14</v>
      </c>
      <c r="AE209" s="69">
        <v>43</v>
      </c>
      <c r="AF209" s="69">
        <v>22</v>
      </c>
      <c r="AG209" s="69">
        <v>18</v>
      </c>
    </row>
    <row r="210" spans="1:33" x14ac:dyDescent="0.2">
      <c r="A210" s="13" t="s">
        <v>288</v>
      </c>
      <c r="B210" s="69">
        <v>50</v>
      </c>
      <c r="C210" s="69">
        <v>40</v>
      </c>
      <c r="D210" s="69">
        <v>47</v>
      </c>
      <c r="E210" s="69">
        <v>52</v>
      </c>
      <c r="F210" s="69">
        <v>72</v>
      </c>
      <c r="G210" s="69">
        <v>81</v>
      </c>
      <c r="H210" s="69">
        <v>130</v>
      </c>
      <c r="I210" s="69">
        <v>127</v>
      </c>
      <c r="J210" s="69">
        <v>41</v>
      </c>
      <c r="K210" s="69">
        <v>50</v>
      </c>
      <c r="L210" s="69">
        <v>58</v>
      </c>
      <c r="M210" s="69">
        <v>31</v>
      </c>
      <c r="N210" s="69">
        <v>52</v>
      </c>
      <c r="O210" s="69">
        <v>57</v>
      </c>
      <c r="P210" s="69">
        <v>116</v>
      </c>
      <c r="Q210" s="69">
        <v>40</v>
      </c>
      <c r="R210" s="69">
        <v>7</v>
      </c>
      <c r="S210" s="69">
        <v>19</v>
      </c>
      <c r="T210" s="69">
        <v>22</v>
      </c>
      <c r="U210" s="69">
        <v>22</v>
      </c>
      <c r="V210" s="69">
        <v>16</v>
      </c>
      <c r="W210" s="69">
        <v>19</v>
      </c>
      <c r="X210" s="69">
        <v>19</v>
      </c>
      <c r="Y210" s="69">
        <v>18</v>
      </c>
      <c r="Z210" s="69">
        <v>16</v>
      </c>
      <c r="AA210" s="69">
        <v>20</v>
      </c>
      <c r="AB210" s="69">
        <v>14</v>
      </c>
      <c r="AC210" s="69">
        <v>-6</v>
      </c>
      <c r="AD210" s="69">
        <v>15</v>
      </c>
      <c r="AE210" s="69">
        <v>34</v>
      </c>
      <c r="AF210" s="69">
        <v>22</v>
      </c>
      <c r="AG210" s="69">
        <v>27</v>
      </c>
    </row>
    <row r="211" spans="1:33" x14ac:dyDescent="0.2">
      <c r="A211" s="13" t="s">
        <v>289</v>
      </c>
      <c r="B211" s="69">
        <v>70</v>
      </c>
      <c r="C211" s="69">
        <v>42</v>
      </c>
      <c r="D211" s="69">
        <v>41</v>
      </c>
      <c r="E211" s="69">
        <v>52</v>
      </c>
      <c r="F211" s="69">
        <v>69</v>
      </c>
      <c r="G211" s="69">
        <v>76</v>
      </c>
      <c r="H211" s="69">
        <v>112</v>
      </c>
      <c r="I211" s="69">
        <v>126</v>
      </c>
      <c r="J211" s="69">
        <v>40</v>
      </c>
      <c r="K211" s="69">
        <v>46</v>
      </c>
      <c r="L211" s="69">
        <v>66</v>
      </c>
      <c r="M211" s="69">
        <v>31</v>
      </c>
      <c r="N211" s="69">
        <v>54</v>
      </c>
      <c r="O211" s="69">
        <v>56</v>
      </c>
      <c r="P211" s="69">
        <v>98</v>
      </c>
      <c r="Q211" s="69">
        <v>43</v>
      </c>
      <c r="R211" s="69">
        <v>9</v>
      </c>
      <c r="S211" s="69">
        <v>21</v>
      </c>
      <c r="T211" s="69">
        <v>32</v>
      </c>
      <c r="U211" s="69">
        <v>25</v>
      </c>
      <c r="V211" s="69">
        <v>19</v>
      </c>
      <c r="W211" s="69">
        <v>17</v>
      </c>
      <c r="X211" s="69">
        <v>12</v>
      </c>
      <c r="Y211" s="69">
        <v>21</v>
      </c>
      <c r="Z211" s="69">
        <v>15</v>
      </c>
      <c r="AA211" s="69">
        <v>38</v>
      </c>
      <c r="AB211" s="69">
        <v>23</v>
      </c>
      <c r="AC211" s="69">
        <v>-3</v>
      </c>
      <c r="AD211" s="69">
        <v>17</v>
      </c>
      <c r="AE211" s="69">
        <v>23</v>
      </c>
      <c r="AF211" s="69">
        <v>17</v>
      </c>
      <c r="AG211" s="69">
        <v>21</v>
      </c>
    </row>
    <row r="212" spans="1:33" x14ac:dyDescent="0.2">
      <c r="A212" s="13" t="s">
        <v>290</v>
      </c>
      <c r="B212" s="69">
        <v>99</v>
      </c>
      <c r="C212" s="69">
        <v>39</v>
      </c>
      <c r="D212" s="69">
        <v>49</v>
      </c>
      <c r="E212" s="69">
        <v>49</v>
      </c>
      <c r="F212" s="69">
        <v>67</v>
      </c>
      <c r="G212" s="69">
        <v>69</v>
      </c>
      <c r="H212" s="69">
        <v>130</v>
      </c>
      <c r="I212" s="69">
        <v>117</v>
      </c>
      <c r="J212" s="69">
        <v>52</v>
      </c>
      <c r="K212" s="69">
        <v>55</v>
      </c>
      <c r="L212" s="69">
        <v>44</v>
      </c>
      <c r="M212" s="69">
        <v>39</v>
      </c>
      <c r="N212" s="69">
        <v>47</v>
      </c>
      <c r="O212" s="69">
        <v>63</v>
      </c>
      <c r="P212" s="69">
        <v>97</v>
      </c>
      <c r="Q212" s="69">
        <v>40</v>
      </c>
      <c r="R212" s="69">
        <v>19</v>
      </c>
      <c r="S212" s="69">
        <v>28</v>
      </c>
      <c r="T212" s="69">
        <v>45</v>
      </c>
      <c r="U212" s="69">
        <v>28</v>
      </c>
      <c r="V212" s="69">
        <v>19</v>
      </c>
      <c r="W212" s="69">
        <v>29</v>
      </c>
      <c r="X212" s="69">
        <v>20</v>
      </c>
      <c r="Y212" s="69">
        <v>25</v>
      </c>
      <c r="Z212" s="69">
        <v>23</v>
      </c>
      <c r="AA212" s="69">
        <v>58</v>
      </c>
      <c r="AB212" s="69">
        <v>33</v>
      </c>
      <c r="AC212" s="69">
        <v>5</v>
      </c>
      <c r="AD212" s="69">
        <v>17</v>
      </c>
      <c r="AE212" s="69">
        <v>30</v>
      </c>
      <c r="AF212" s="69">
        <v>25</v>
      </c>
      <c r="AG212" s="69">
        <v>19</v>
      </c>
    </row>
    <row r="213" spans="1:33" x14ac:dyDescent="0.2">
      <c r="A213" s="13" t="s">
        <v>291</v>
      </c>
      <c r="B213" s="69">
        <v>92</v>
      </c>
      <c r="C213" s="69">
        <v>41</v>
      </c>
      <c r="D213" s="69">
        <v>46</v>
      </c>
      <c r="E213" s="69">
        <v>47</v>
      </c>
      <c r="F213" s="69">
        <v>69</v>
      </c>
      <c r="G213" s="69">
        <v>68</v>
      </c>
      <c r="H213" s="69">
        <v>225</v>
      </c>
      <c r="I213" s="69">
        <v>123</v>
      </c>
      <c r="J213" s="69">
        <v>53</v>
      </c>
      <c r="K213" s="69">
        <v>52</v>
      </c>
      <c r="L213" s="69">
        <v>71</v>
      </c>
      <c r="M213" s="69">
        <v>43</v>
      </c>
      <c r="N213" s="69">
        <v>57</v>
      </c>
      <c r="O213" s="69">
        <v>76</v>
      </c>
      <c r="P213" s="69">
        <v>99</v>
      </c>
      <c r="Q213" s="69">
        <v>46</v>
      </c>
      <c r="R213" s="69">
        <v>4</v>
      </c>
      <c r="S213" s="69">
        <v>20</v>
      </c>
      <c r="T213" s="69">
        <v>27</v>
      </c>
      <c r="U213" s="69">
        <v>20</v>
      </c>
      <c r="V213" s="69">
        <v>17</v>
      </c>
      <c r="W213" s="69">
        <v>20</v>
      </c>
      <c r="X213" s="69">
        <v>18</v>
      </c>
      <c r="Y213" s="69">
        <v>19</v>
      </c>
      <c r="Z213" s="69">
        <v>15</v>
      </c>
      <c r="AA213" s="69">
        <v>24</v>
      </c>
      <c r="AB213" s="69">
        <v>22</v>
      </c>
      <c r="AC213" s="69">
        <v>-1</v>
      </c>
      <c r="AD213" s="69">
        <v>13</v>
      </c>
      <c r="AE213" s="69">
        <v>39</v>
      </c>
      <c r="AF213" s="69">
        <v>29</v>
      </c>
      <c r="AG213" s="69">
        <v>20</v>
      </c>
    </row>
    <row r="214" spans="1:33" x14ac:dyDescent="0.2">
      <c r="A214" s="13" t="s">
        <v>292</v>
      </c>
      <c r="B214" s="69">
        <v>107</v>
      </c>
      <c r="C214" s="69">
        <v>42</v>
      </c>
      <c r="D214" s="69">
        <v>54</v>
      </c>
      <c r="E214" s="69">
        <v>41</v>
      </c>
      <c r="F214" s="69">
        <v>59</v>
      </c>
      <c r="G214" s="69">
        <v>74</v>
      </c>
      <c r="H214" s="69">
        <v>187</v>
      </c>
      <c r="I214" s="69">
        <v>236</v>
      </c>
      <c r="J214" s="69">
        <v>50</v>
      </c>
      <c r="K214" s="69">
        <v>51</v>
      </c>
      <c r="L214" s="69">
        <v>76</v>
      </c>
      <c r="M214" s="69">
        <v>39</v>
      </c>
      <c r="N214" s="69">
        <v>69</v>
      </c>
      <c r="O214" s="69">
        <v>70</v>
      </c>
      <c r="P214" s="69">
        <v>93</v>
      </c>
      <c r="Q214" s="69">
        <v>52</v>
      </c>
      <c r="R214" s="69">
        <v>0</v>
      </c>
      <c r="S214" s="69">
        <v>17</v>
      </c>
      <c r="T214" s="69">
        <v>25</v>
      </c>
      <c r="U214" s="69">
        <v>19</v>
      </c>
      <c r="V214" s="69">
        <v>17</v>
      </c>
      <c r="W214" s="69">
        <v>14</v>
      </c>
      <c r="X214" s="69">
        <v>12</v>
      </c>
      <c r="Y214" s="69">
        <v>21</v>
      </c>
      <c r="Z214" s="69">
        <v>11</v>
      </c>
      <c r="AA214" s="69">
        <v>16</v>
      </c>
      <c r="AB214" s="69">
        <v>16</v>
      </c>
      <c r="AC214" s="69">
        <v>-9</v>
      </c>
      <c r="AD214" s="69">
        <v>13</v>
      </c>
      <c r="AE214" s="69">
        <v>30</v>
      </c>
      <c r="AF214" s="69">
        <v>17</v>
      </c>
      <c r="AG214" s="69">
        <v>17</v>
      </c>
    </row>
    <row r="215" spans="1:33" x14ac:dyDescent="0.2">
      <c r="A215" s="13" t="s">
        <v>293</v>
      </c>
      <c r="B215" s="69">
        <v>82</v>
      </c>
      <c r="C215" s="69">
        <v>42</v>
      </c>
      <c r="D215" s="69">
        <v>63</v>
      </c>
      <c r="E215" s="69">
        <v>47</v>
      </c>
      <c r="F215" s="69">
        <v>63</v>
      </c>
      <c r="G215" s="69">
        <v>70</v>
      </c>
      <c r="H215" s="69">
        <v>188</v>
      </c>
      <c r="I215" s="69">
        <v>266</v>
      </c>
      <c r="J215" s="69">
        <v>59</v>
      </c>
      <c r="K215" s="69">
        <v>44</v>
      </c>
      <c r="L215" s="69">
        <v>54</v>
      </c>
      <c r="M215" s="69">
        <v>34</v>
      </c>
      <c r="N215" s="69">
        <v>66</v>
      </c>
      <c r="O215" s="69">
        <v>71</v>
      </c>
      <c r="P215" s="69">
        <v>91</v>
      </c>
      <c r="Q215" s="69">
        <v>47</v>
      </c>
      <c r="R215" s="69">
        <v>-1</v>
      </c>
      <c r="S215" s="69">
        <v>18</v>
      </c>
      <c r="T215" s="69">
        <v>14</v>
      </c>
      <c r="U215" s="69">
        <v>14</v>
      </c>
      <c r="V215" s="69">
        <v>18</v>
      </c>
      <c r="W215" s="69">
        <v>13</v>
      </c>
      <c r="X215" s="69">
        <v>13</v>
      </c>
      <c r="Y215" s="69">
        <v>20</v>
      </c>
      <c r="Z215" s="69">
        <v>10</v>
      </c>
      <c r="AA215" s="69">
        <v>10</v>
      </c>
      <c r="AB215" s="69">
        <v>12</v>
      </c>
      <c r="AC215" s="69">
        <v>-10</v>
      </c>
      <c r="AD215" s="69">
        <v>10</v>
      </c>
      <c r="AE215" s="69">
        <v>29</v>
      </c>
      <c r="AF215" s="69">
        <v>16</v>
      </c>
      <c r="AG215" s="69">
        <v>19</v>
      </c>
    </row>
    <row r="216" spans="1:33" x14ac:dyDescent="0.2">
      <c r="A216" s="13" t="s">
        <v>294</v>
      </c>
      <c r="B216" s="69">
        <v>82</v>
      </c>
      <c r="C216" s="69">
        <v>34</v>
      </c>
      <c r="D216" s="69">
        <v>54</v>
      </c>
      <c r="E216" s="69">
        <v>40</v>
      </c>
      <c r="F216" s="69">
        <v>59</v>
      </c>
      <c r="G216" s="69">
        <v>94</v>
      </c>
      <c r="H216" s="69">
        <v>187</v>
      </c>
      <c r="I216" s="69">
        <v>230</v>
      </c>
      <c r="J216" s="69">
        <v>42</v>
      </c>
      <c r="K216" s="69">
        <v>43</v>
      </c>
      <c r="L216" s="69">
        <v>31</v>
      </c>
      <c r="M216" s="69">
        <v>43</v>
      </c>
      <c r="N216" s="69">
        <v>73</v>
      </c>
      <c r="O216" s="69">
        <v>90</v>
      </c>
      <c r="P216" s="69">
        <v>85</v>
      </c>
      <c r="Q216" s="69">
        <v>47</v>
      </c>
      <c r="R216" s="69">
        <v>8</v>
      </c>
      <c r="S216" s="69">
        <v>18</v>
      </c>
      <c r="T216" s="69">
        <v>23</v>
      </c>
      <c r="U216" s="69">
        <v>13</v>
      </c>
      <c r="V216" s="69">
        <v>25</v>
      </c>
      <c r="W216" s="69">
        <v>29</v>
      </c>
      <c r="X216" s="69">
        <v>39</v>
      </c>
      <c r="Y216" s="69">
        <v>29</v>
      </c>
      <c r="Z216" s="69">
        <v>11</v>
      </c>
      <c r="AA216" s="69">
        <v>20</v>
      </c>
      <c r="AB216" s="69">
        <v>14</v>
      </c>
      <c r="AC216" s="69">
        <v>-6</v>
      </c>
      <c r="AD216" s="69">
        <v>22</v>
      </c>
      <c r="AE216" s="69">
        <v>50</v>
      </c>
      <c r="AF216" s="69">
        <v>31</v>
      </c>
      <c r="AG216" s="69">
        <v>42</v>
      </c>
    </row>
    <row r="217" spans="1:33" x14ac:dyDescent="0.2">
      <c r="A217" s="13" t="s">
        <v>285</v>
      </c>
      <c r="B217" s="69">
        <v>79</v>
      </c>
      <c r="C217" s="69">
        <v>35</v>
      </c>
      <c r="D217" s="69">
        <v>48</v>
      </c>
      <c r="E217" s="69">
        <v>55</v>
      </c>
      <c r="F217" s="69">
        <v>38</v>
      </c>
      <c r="G217" s="69">
        <v>62</v>
      </c>
      <c r="H217" s="69">
        <v>148</v>
      </c>
      <c r="I217" s="69">
        <v>150</v>
      </c>
      <c r="J217" s="69">
        <v>51</v>
      </c>
      <c r="K217" s="69">
        <v>43</v>
      </c>
      <c r="L217" s="69">
        <v>53</v>
      </c>
      <c r="M217" s="69">
        <v>43</v>
      </c>
      <c r="N217" s="69">
        <v>56</v>
      </c>
      <c r="O217" s="69">
        <v>72</v>
      </c>
      <c r="P217" s="69">
        <v>84</v>
      </c>
      <c r="Q217" s="69">
        <v>38</v>
      </c>
      <c r="R217" s="69">
        <v>1</v>
      </c>
      <c r="S217" s="69">
        <v>14</v>
      </c>
      <c r="T217" s="69">
        <v>17</v>
      </c>
      <c r="U217" s="69">
        <v>9</v>
      </c>
      <c r="V217" s="69">
        <v>30</v>
      </c>
      <c r="W217" s="69">
        <v>33</v>
      </c>
      <c r="X217" s="69">
        <v>37</v>
      </c>
      <c r="Y217" s="69">
        <v>50</v>
      </c>
      <c r="Z217" s="69">
        <v>8</v>
      </c>
      <c r="AA217" s="69">
        <v>8</v>
      </c>
      <c r="AB217" s="69">
        <v>18</v>
      </c>
      <c r="AC217" s="69">
        <v>-12</v>
      </c>
      <c r="AD217" s="69">
        <v>24</v>
      </c>
      <c r="AE217" s="69">
        <v>46</v>
      </c>
      <c r="AF217" s="69">
        <v>38</v>
      </c>
      <c r="AG217" s="69">
        <v>32</v>
      </c>
    </row>
    <row r="218" spans="1:33" x14ac:dyDescent="0.2">
      <c r="A218" s="13" t="s">
        <v>295</v>
      </c>
      <c r="B218" s="69">
        <v>72</v>
      </c>
      <c r="C218" s="69">
        <v>25</v>
      </c>
      <c r="D218" s="69">
        <v>42</v>
      </c>
      <c r="E218" s="69">
        <v>50</v>
      </c>
      <c r="F218" s="69">
        <v>66</v>
      </c>
      <c r="G218" s="69">
        <v>74</v>
      </c>
      <c r="H218" s="69">
        <v>270</v>
      </c>
      <c r="I218" s="69">
        <v>211</v>
      </c>
      <c r="J218" s="69">
        <v>49</v>
      </c>
      <c r="K218" s="69">
        <v>44</v>
      </c>
      <c r="L218" s="69">
        <v>36</v>
      </c>
      <c r="M218" s="69">
        <v>39</v>
      </c>
      <c r="N218" s="69">
        <v>69</v>
      </c>
      <c r="O218" s="69">
        <v>82</v>
      </c>
      <c r="P218" s="69">
        <v>93</v>
      </c>
      <c r="Q218" s="69">
        <v>43</v>
      </c>
      <c r="R218" s="69">
        <v>0</v>
      </c>
      <c r="S218" s="69">
        <v>18</v>
      </c>
      <c r="T218" s="69">
        <v>21</v>
      </c>
      <c r="U218" s="69">
        <v>15</v>
      </c>
      <c r="V218" s="69">
        <v>16</v>
      </c>
      <c r="W218" s="69">
        <v>14</v>
      </c>
      <c r="X218" s="69">
        <v>18</v>
      </c>
      <c r="Y218" s="69">
        <v>37</v>
      </c>
      <c r="Z218" s="69">
        <v>9</v>
      </c>
      <c r="AA218" s="69">
        <v>11</v>
      </c>
      <c r="AB218" s="69">
        <v>22</v>
      </c>
      <c r="AC218" s="69">
        <v>-14</v>
      </c>
      <c r="AD218" s="69">
        <v>11</v>
      </c>
      <c r="AE218" s="69">
        <v>34</v>
      </c>
      <c r="AF218" s="69">
        <v>16</v>
      </c>
      <c r="AG218" s="69">
        <v>25</v>
      </c>
    </row>
    <row r="219" spans="1:33" x14ac:dyDescent="0.2">
      <c r="A219" s="13" t="s">
        <v>296</v>
      </c>
      <c r="B219" s="69"/>
      <c r="C219" s="69"/>
      <c r="D219" s="69"/>
      <c r="E219" s="69"/>
      <c r="F219" s="69"/>
      <c r="G219" s="69"/>
      <c r="H219" s="69"/>
      <c r="I219" s="69"/>
      <c r="J219" s="69"/>
      <c r="K219" s="69"/>
      <c r="L219" s="69"/>
      <c r="M219" s="69"/>
      <c r="N219" s="69"/>
      <c r="O219" s="69"/>
      <c r="P219" s="69"/>
      <c r="Q219" s="69"/>
      <c r="R219" s="69">
        <v>3</v>
      </c>
      <c r="S219" s="69">
        <v>14</v>
      </c>
      <c r="T219" s="69">
        <v>18</v>
      </c>
      <c r="U219" s="69">
        <v>10</v>
      </c>
      <c r="V219" s="69">
        <v>14</v>
      </c>
      <c r="W219" s="69">
        <v>7</v>
      </c>
      <c r="X219" s="69">
        <v>13</v>
      </c>
      <c r="Y219" s="69">
        <v>21</v>
      </c>
      <c r="Z219" s="69">
        <v>11</v>
      </c>
      <c r="AA219" s="69">
        <v>13</v>
      </c>
      <c r="AB219" s="69">
        <v>17</v>
      </c>
      <c r="AC219" s="69">
        <v>-11</v>
      </c>
      <c r="AD219" s="69">
        <v>5</v>
      </c>
      <c r="AE219" s="69">
        <v>30</v>
      </c>
      <c r="AF219" s="69">
        <v>8</v>
      </c>
      <c r="AG219" s="69">
        <v>17</v>
      </c>
    </row>
    <row r="220" spans="1:33" x14ac:dyDescent="0.2">
      <c r="A220" s="68" t="s">
        <v>389</v>
      </c>
      <c r="B220" s="70">
        <f>AVERAGE(B208:B219)</f>
        <v>79.818181818181813</v>
      </c>
      <c r="C220" s="70">
        <f t="shared" ref="C220:I220" si="56">AVERAGE(C208:C219)</f>
        <v>42.81818181818182</v>
      </c>
      <c r="D220" s="70">
        <f t="shared" si="56"/>
        <v>54.090909090909093</v>
      </c>
      <c r="E220" s="70">
        <f t="shared" si="56"/>
        <v>53.636363636363633</v>
      </c>
      <c r="F220" s="70">
        <f t="shared" si="56"/>
        <v>67.181818181818187</v>
      </c>
      <c r="G220" s="70">
        <f t="shared" si="56"/>
        <v>79.818181818181813</v>
      </c>
      <c r="H220" s="70">
        <f t="shared" si="56"/>
        <v>170.63636363636363</v>
      </c>
      <c r="I220" s="70">
        <f t="shared" si="56"/>
        <v>169.27272727272728</v>
      </c>
      <c r="J220" s="70">
        <f>AVERAGE(J208:J219)</f>
        <v>52.81818181818182</v>
      </c>
      <c r="K220" s="70">
        <f t="shared" ref="K220:Q220" si="57">AVERAGE(K208:K219)</f>
        <v>52.81818181818182</v>
      </c>
      <c r="L220" s="70">
        <f t="shared" si="57"/>
        <v>56</v>
      </c>
      <c r="M220" s="70">
        <f t="shared" si="57"/>
        <v>40.363636363636367</v>
      </c>
      <c r="N220" s="70">
        <f t="shared" si="57"/>
        <v>62.090909090909093</v>
      </c>
      <c r="O220" s="70">
        <f t="shared" si="57"/>
        <v>72.727272727272734</v>
      </c>
      <c r="P220" s="70">
        <f t="shared" si="57"/>
        <v>97.36363636363636</v>
      </c>
      <c r="Q220" s="70">
        <f t="shared" si="57"/>
        <v>47.454545454545453</v>
      </c>
      <c r="R220" s="70">
        <f>AVERAGE(R208:R219)</f>
        <v>8.0833333333333339</v>
      </c>
      <c r="S220" s="70">
        <f t="shared" ref="S220:U220" si="58">AVERAGE(S208:S219)</f>
        <v>21.666666666666668</v>
      </c>
      <c r="T220" s="70">
        <f t="shared" si="58"/>
        <v>28.583333333333332</v>
      </c>
      <c r="U220" s="70">
        <f t="shared" si="58"/>
        <v>19.666666666666668</v>
      </c>
      <c r="V220" s="70">
        <f>AVERAGE(V208:V219)</f>
        <v>21.666666666666668</v>
      </c>
      <c r="W220" s="70">
        <f t="shared" ref="W220:Y220" si="59">AVERAGE(W208:W219)</f>
        <v>19.916666666666668</v>
      </c>
      <c r="X220" s="70">
        <f t="shared" si="59"/>
        <v>21.083333333333332</v>
      </c>
      <c r="Y220" s="70">
        <f t="shared" si="59"/>
        <v>26.5</v>
      </c>
      <c r="Z220" s="70">
        <f>AVERAGE(Z208:Z219)</f>
        <v>16.083333333333332</v>
      </c>
      <c r="AA220" s="70">
        <f t="shared" ref="AA220" si="60">AVERAGE(AA208:AA219)</f>
        <v>30.75</v>
      </c>
      <c r="AB220" s="70">
        <f>AVERAGE(AB208:AB219)</f>
        <v>21.583333333333332</v>
      </c>
      <c r="AC220" s="70">
        <f t="shared" ref="AC220" si="61">AVERAGE(AC208:AC219)</f>
        <v>-3.8333333333333335</v>
      </c>
      <c r="AD220" s="70">
        <f>AVERAGE(AD208:AD219)</f>
        <v>16.25</v>
      </c>
      <c r="AE220" s="70">
        <f t="shared" ref="AE220:AG220" si="62">AVERAGE(AE208:AE219)</f>
        <v>37.666666666666664</v>
      </c>
      <c r="AF220" s="70">
        <f t="shared" si="62"/>
        <v>22.25</v>
      </c>
      <c r="AG220" s="70">
        <f t="shared" si="62"/>
        <v>24</v>
      </c>
    </row>
    <row r="221" spans="1:33" s="76" customFormat="1" x14ac:dyDescent="0.2">
      <c r="A221" s="76" t="s">
        <v>392</v>
      </c>
      <c r="B221" s="77">
        <f>AVERAGE(B220:I220)</f>
        <v>89.659090909090907</v>
      </c>
      <c r="C221" s="77">
        <f>STDEV(B220:I220)/SQRT(COUNT(B220:I220))</f>
        <v>18.102568764343044</v>
      </c>
      <c r="D221" s="77"/>
      <c r="E221" s="77"/>
      <c r="F221" s="77"/>
      <c r="G221" s="77"/>
      <c r="H221" s="77"/>
      <c r="I221" s="77"/>
      <c r="J221" s="77">
        <f>AVERAGE(J220:Q220)</f>
        <v>60.20454545454546</v>
      </c>
      <c r="K221" s="77">
        <f>STDEV(J220:Q220)/SQRT(COUNT(J220:Q220))</f>
        <v>6.3022023005511283</v>
      </c>
      <c r="L221" s="77"/>
      <c r="M221" s="77"/>
      <c r="N221" s="77"/>
      <c r="O221" s="77"/>
      <c r="P221" s="77"/>
      <c r="Q221" s="77"/>
      <c r="R221" s="77">
        <f>AVERAGE(R220:Y220)</f>
        <v>20.895833333333336</v>
      </c>
      <c r="S221" s="77">
        <f>STDEV(R220:Y220)/SQRT(COUNT(R220:Y220))</f>
        <v>2.1479127696144915</v>
      </c>
      <c r="T221" s="77"/>
      <c r="U221" s="77"/>
      <c r="V221" s="77"/>
      <c r="W221" s="77"/>
      <c r="X221" s="77"/>
      <c r="Y221" s="77"/>
      <c r="Z221" s="77">
        <f>AVERAGE(Z220:AG220)</f>
        <v>20.59375</v>
      </c>
      <c r="AA221" s="77">
        <f>STDEV(Z220:AG220)/SQRT(COUNT(Z220:AG220))</f>
        <v>4.3215682062085614</v>
      </c>
      <c r="AB221" s="77"/>
      <c r="AC221" s="77"/>
      <c r="AD221" s="77"/>
      <c r="AE221" s="77"/>
      <c r="AF221" s="77"/>
      <c r="AG221" s="77"/>
    </row>
    <row r="222" spans="1:33" x14ac:dyDescent="0.2">
      <c r="A222" s="13" t="s">
        <v>297</v>
      </c>
      <c r="B222" s="69">
        <v>115</v>
      </c>
      <c r="C222" s="69">
        <v>63</v>
      </c>
      <c r="D222" s="69">
        <v>113</v>
      </c>
      <c r="E222" s="69">
        <v>158</v>
      </c>
      <c r="F222" s="69">
        <v>73</v>
      </c>
      <c r="G222" s="69">
        <v>100</v>
      </c>
      <c r="H222" s="69">
        <v>84</v>
      </c>
      <c r="I222" s="69">
        <v>107</v>
      </c>
      <c r="J222" s="69">
        <v>129</v>
      </c>
      <c r="K222" s="69">
        <v>91</v>
      </c>
      <c r="L222" s="69">
        <v>85</v>
      </c>
      <c r="M222" s="69">
        <v>42</v>
      </c>
      <c r="N222" s="69">
        <v>56</v>
      </c>
      <c r="O222" s="69">
        <v>-40</v>
      </c>
      <c r="P222" s="69">
        <v>83</v>
      </c>
      <c r="Q222" s="69">
        <v>73</v>
      </c>
      <c r="R222" s="69">
        <v>11</v>
      </c>
      <c r="S222" s="69">
        <v>20</v>
      </c>
      <c r="T222" s="69">
        <v>26</v>
      </c>
      <c r="U222" s="69">
        <v>12</v>
      </c>
      <c r="V222" s="69">
        <v>36</v>
      </c>
      <c r="W222" s="69">
        <v>51</v>
      </c>
      <c r="X222" s="69">
        <v>34</v>
      </c>
      <c r="Y222" s="69">
        <v>37</v>
      </c>
      <c r="Z222" s="69">
        <v>8</v>
      </c>
      <c r="AA222" s="69">
        <v>52</v>
      </c>
      <c r="AB222" s="69">
        <v>27</v>
      </c>
      <c r="AC222" s="69">
        <v>17</v>
      </c>
      <c r="AD222" s="69">
        <v>38</v>
      </c>
      <c r="AE222" s="69">
        <v>28</v>
      </c>
      <c r="AF222" s="69">
        <v>23</v>
      </c>
      <c r="AG222" s="69">
        <v>29</v>
      </c>
    </row>
    <row r="223" spans="1:33" x14ac:dyDescent="0.2">
      <c r="A223" s="13" t="s">
        <v>321</v>
      </c>
      <c r="B223" s="69">
        <v>93</v>
      </c>
      <c r="C223" s="69">
        <v>66</v>
      </c>
      <c r="D223" s="69">
        <v>90</v>
      </c>
      <c r="E223" s="69">
        <v>169</v>
      </c>
      <c r="F223" s="69">
        <v>78</v>
      </c>
      <c r="G223" s="69">
        <v>80</v>
      </c>
      <c r="H223" s="69">
        <v>123</v>
      </c>
      <c r="I223" s="69">
        <v>91</v>
      </c>
      <c r="J223" s="69">
        <v>115</v>
      </c>
      <c r="K223" s="69">
        <v>91</v>
      </c>
      <c r="L223" s="69">
        <v>113</v>
      </c>
      <c r="M223" s="69">
        <v>49</v>
      </c>
      <c r="N223" s="69">
        <v>57</v>
      </c>
      <c r="O223" s="69">
        <v>-20</v>
      </c>
      <c r="P223" s="69">
        <v>87</v>
      </c>
      <c r="Q223" s="69">
        <v>79</v>
      </c>
      <c r="R223" s="69">
        <v>5</v>
      </c>
      <c r="S223" s="69">
        <v>14</v>
      </c>
      <c r="T223" s="69">
        <v>18</v>
      </c>
      <c r="U223" s="69">
        <v>18</v>
      </c>
      <c r="V223" s="69">
        <v>31</v>
      </c>
      <c r="W223" s="69">
        <v>79</v>
      </c>
      <c r="X223" s="69">
        <v>36</v>
      </c>
      <c r="Y223" s="69">
        <v>48</v>
      </c>
      <c r="Z223" s="69">
        <v>5</v>
      </c>
      <c r="AA223" s="69">
        <v>50</v>
      </c>
      <c r="AB223" s="69">
        <v>18</v>
      </c>
      <c r="AC223" s="69">
        <v>5</v>
      </c>
      <c r="AD223" s="69">
        <v>25</v>
      </c>
      <c r="AE223" s="69">
        <v>35</v>
      </c>
      <c r="AF223" s="69">
        <v>48</v>
      </c>
      <c r="AG223" s="69">
        <v>31</v>
      </c>
    </row>
    <row r="224" spans="1:33" x14ac:dyDescent="0.2">
      <c r="A224" s="13" t="s">
        <v>298</v>
      </c>
      <c r="B224" s="69">
        <v>67</v>
      </c>
      <c r="C224" s="69">
        <v>62</v>
      </c>
      <c r="D224" s="69">
        <v>64</v>
      </c>
      <c r="E224" s="69">
        <v>114</v>
      </c>
      <c r="F224" s="69">
        <v>62</v>
      </c>
      <c r="G224" s="69">
        <v>86</v>
      </c>
      <c r="H224" s="69">
        <v>167</v>
      </c>
      <c r="I224" s="69">
        <v>77</v>
      </c>
      <c r="J224" s="69">
        <v>85</v>
      </c>
      <c r="K224" s="69">
        <v>65</v>
      </c>
      <c r="L224" s="69">
        <v>63</v>
      </c>
      <c r="M224" s="69">
        <v>36</v>
      </c>
      <c r="N224" s="69">
        <v>68</v>
      </c>
      <c r="O224" s="69">
        <v>76</v>
      </c>
      <c r="P224" s="69">
        <v>111</v>
      </c>
      <c r="Q224" s="69">
        <v>70</v>
      </c>
      <c r="R224" s="69">
        <v>2</v>
      </c>
      <c r="S224" s="69">
        <v>12</v>
      </c>
      <c r="T224" s="69">
        <v>16</v>
      </c>
      <c r="U224" s="69">
        <v>18</v>
      </c>
      <c r="V224" s="69">
        <v>32</v>
      </c>
      <c r="W224" s="69">
        <v>119</v>
      </c>
      <c r="X224" s="69">
        <v>39</v>
      </c>
      <c r="Y224" s="69">
        <v>34</v>
      </c>
      <c r="Z224" s="69">
        <v>9</v>
      </c>
      <c r="AA224" s="69">
        <v>44</v>
      </c>
      <c r="AB224" s="69">
        <v>17</v>
      </c>
      <c r="AC224" s="69">
        <v>4</v>
      </c>
      <c r="AD224" s="69">
        <v>27</v>
      </c>
      <c r="AE224" s="69">
        <v>33</v>
      </c>
      <c r="AF224" s="69">
        <v>36</v>
      </c>
      <c r="AG224" s="69">
        <v>19</v>
      </c>
    </row>
    <row r="225" spans="1:33" x14ac:dyDescent="0.2">
      <c r="A225" s="13" t="s">
        <v>299</v>
      </c>
      <c r="B225" s="69">
        <v>68</v>
      </c>
      <c r="C225" s="69">
        <v>41</v>
      </c>
      <c r="D225" s="69">
        <v>54</v>
      </c>
      <c r="E225" s="69">
        <v>116</v>
      </c>
      <c r="F225" s="69">
        <v>50</v>
      </c>
      <c r="G225" s="69">
        <v>72</v>
      </c>
      <c r="H225" s="69">
        <v>132</v>
      </c>
      <c r="I225" s="69">
        <v>68</v>
      </c>
      <c r="J225" s="69">
        <v>58</v>
      </c>
      <c r="K225" s="69">
        <v>49</v>
      </c>
      <c r="L225" s="69">
        <v>56</v>
      </c>
      <c r="M225" s="69">
        <v>27</v>
      </c>
      <c r="N225" s="69">
        <v>59</v>
      </c>
      <c r="O225" s="69">
        <v>69</v>
      </c>
      <c r="P225" s="69">
        <v>94</v>
      </c>
      <c r="Q225" s="69">
        <v>60</v>
      </c>
      <c r="R225" s="69">
        <v>2</v>
      </c>
      <c r="S225" s="69">
        <v>11</v>
      </c>
      <c r="T225" s="69">
        <v>8</v>
      </c>
      <c r="U225" s="69">
        <v>7</v>
      </c>
      <c r="V225" s="69">
        <v>18</v>
      </c>
      <c r="W225" s="69">
        <v>89</v>
      </c>
      <c r="X225" s="69">
        <v>23</v>
      </c>
      <c r="Y225" s="69">
        <v>21</v>
      </c>
      <c r="Z225" s="69">
        <v>8</v>
      </c>
      <c r="AA225" s="69">
        <v>31</v>
      </c>
      <c r="AB225" s="69">
        <v>9</v>
      </c>
      <c r="AC225" s="69">
        <v>4</v>
      </c>
      <c r="AD225" s="69">
        <v>17</v>
      </c>
      <c r="AE225" s="69">
        <v>22</v>
      </c>
      <c r="AF225" s="69">
        <v>26</v>
      </c>
      <c r="AG225" s="69">
        <v>9</v>
      </c>
    </row>
    <row r="226" spans="1:33" x14ac:dyDescent="0.2">
      <c r="A226" s="13" t="s">
        <v>300</v>
      </c>
      <c r="B226" s="69">
        <v>52</v>
      </c>
      <c r="C226" s="69">
        <v>26</v>
      </c>
      <c r="D226" s="69">
        <v>37</v>
      </c>
      <c r="E226" s="69">
        <v>76</v>
      </c>
      <c r="F226" s="69">
        <v>45</v>
      </c>
      <c r="G226" s="69">
        <v>64</v>
      </c>
      <c r="H226" s="69">
        <v>73</v>
      </c>
      <c r="I226" s="69">
        <v>55</v>
      </c>
      <c r="J226" s="69">
        <v>52</v>
      </c>
      <c r="K226" s="69">
        <v>39</v>
      </c>
      <c r="L226" s="69">
        <v>100</v>
      </c>
      <c r="M226" s="69">
        <v>23</v>
      </c>
      <c r="N226" s="69">
        <v>51</v>
      </c>
      <c r="O226" s="69">
        <v>65</v>
      </c>
      <c r="P226" s="69">
        <v>96</v>
      </c>
      <c r="Q226" s="69">
        <v>65</v>
      </c>
      <c r="R226" s="69">
        <v>4</v>
      </c>
      <c r="S226" s="69">
        <v>9</v>
      </c>
      <c r="T226" s="69">
        <v>7</v>
      </c>
      <c r="U226" s="69">
        <v>11</v>
      </c>
      <c r="V226" s="69">
        <v>14</v>
      </c>
      <c r="W226" s="69">
        <v>14</v>
      </c>
      <c r="X226" s="69">
        <v>27</v>
      </c>
      <c r="Y226" s="69">
        <v>18</v>
      </c>
      <c r="Z226" s="69">
        <v>0</v>
      </c>
      <c r="AA226" s="69">
        <v>36</v>
      </c>
      <c r="AB226" s="69">
        <v>11</v>
      </c>
      <c r="AC226" s="69">
        <v>2</v>
      </c>
      <c r="AD226" s="69">
        <v>7</v>
      </c>
      <c r="AE226" s="69">
        <v>24</v>
      </c>
      <c r="AF226" s="69">
        <v>20</v>
      </c>
      <c r="AG226" s="69">
        <v>1</v>
      </c>
    </row>
    <row r="227" spans="1:33" x14ac:dyDescent="0.2">
      <c r="A227" s="13" t="s">
        <v>301</v>
      </c>
      <c r="B227" s="69">
        <v>46</v>
      </c>
      <c r="C227" s="69">
        <v>20</v>
      </c>
      <c r="D227" s="69">
        <v>34</v>
      </c>
      <c r="E227" s="69">
        <v>75</v>
      </c>
      <c r="F227" s="69">
        <v>32</v>
      </c>
      <c r="G227" s="69">
        <v>57</v>
      </c>
      <c r="H227" s="69">
        <v>78</v>
      </c>
      <c r="I227" s="69">
        <v>58</v>
      </c>
      <c r="J227" s="69">
        <v>37</v>
      </c>
      <c r="K227" s="69">
        <v>35</v>
      </c>
      <c r="L227" s="69">
        <v>26</v>
      </c>
      <c r="M227" s="69">
        <v>15</v>
      </c>
      <c r="N227" s="69">
        <v>44</v>
      </c>
      <c r="O227" s="69">
        <v>53</v>
      </c>
      <c r="P227" s="69">
        <v>62</v>
      </c>
      <c r="Q227" s="69">
        <v>65</v>
      </c>
      <c r="R227" s="69">
        <v>2</v>
      </c>
      <c r="S227" s="69">
        <v>12</v>
      </c>
      <c r="T227" s="69">
        <v>16</v>
      </c>
      <c r="U227" s="69">
        <v>18</v>
      </c>
      <c r="V227" s="69">
        <v>17</v>
      </c>
      <c r="W227" s="69">
        <v>38</v>
      </c>
      <c r="X227" s="69">
        <v>21</v>
      </c>
      <c r="Y227" s="69">
        <v>26</v>
      </c>
      <c r="Z227" s="69">
        <v>5</v>
      </c>
      <c r="AA227" s="69">
        <v>48</v>
      </c>
      <c r="AB227" s="69">
        <v>11</v>
      </c>
      <c r="AC227" s="69">
        <v>7</v>
      </c>
      <c r="AD227" s="69">
        <v>16</v>
      </c>
      <c r="AE227" s="69">
        <v>35</v>
      </c>
      <c r="AF227" s="69">
        <v>21</v>
      </c>
      <c r="AG227" s="69">
        <v>8</v>
      </c>
    </row>
    <row r="228" spans="1:33" x14ac:dyDescent="0.2">
      <c r="A228" s="13" t="s">
        <v>302</v>
      </c>
      <c r="B228" s="69">
        <v>56</v>
      </c>
      <c r="C228" s="69">
        <v>16</v>
      </c>
      <c r="D228" s="69">
        <v>24</v>
      </c>
      <c r="E228" s="69">
        <v>77</v>
      </c>
      <c r="F228" s="69">
        <v>28</v>
      </c>
      <c r="G228" s="69">
        <v>58</v>
      </c>
      <c r="H228" s="69">
        <v>67</v>
      </c>
      <c r="I228" s="69">
        <v>53</v>
      </c>
      <c r="J228" s="69">
        <v>56</v>
      </c>
      <c r="K228" s="69">
        <v>35</v>
      </c>
      <c r="L228" s="69">
        <v>48</v>
      </c>
      <c r="M228" s="69">
        <v>24</v>
      </c>
      <c r="N228" s="69">
        <v>49</v>
      </c>
      <c r="O228" s="69">
        <v>61</v>
      </c>
      <c r="P228" s="69">
        <v>83</v>
      </c>
      <c r="Q228" s="69">
        <v>58</v>
      </c>
      <c r="R228" s="69">
        <v>2</v>
      </c>
      <c r="S228" s="69">
        <v>15</v>
      </c>
      <c r="T228" s="69">
        <v>15</v>
      </c>
      <c r="U228" s="69">
        <v>20</v>
      </c>
      <c r="V228" s="69">
        <v>20</v>
      </c>
      <c r="W228" s="69">
        <v>16</v>
      </c>
      <c r="X228" s="69">
        <v>25</v>
      </c>
      <c r="Y228" s="69">
        <v>18</v>
      </c>
      <c r="Z228" s="69">
        <v>6</v>
      </c>
      <c r="AA228" s="69">
        <v>37</v>
      </c>
      <c r="AB228" s="69">
        <v>12</v>
      </c>
      <c r="AC228" s="69">
        <v>5</v>
      </c>
      <c r="AD228" s="69">
        <v>16</v>
      </c>
      <c r="AE228" s="69">
        <v>32</v>
      </c>
      <c r="AF228" s="69">
        <v>32</v>
      </c>
      <c r="AG228" s="69">
        <v>9</v>
      </c>
    </row>
    <row r="229" spans="1:33" x14ac:dyDescent="0.2">
      <c r="A229" s="13" t="s">
        <v>303</v>
      </c>
      <c r="B229" s="69">
        <v>46</v>
      </c>
      <c r="C229" s="69">
        <v>20</v>
      </c>
      <c r="D229" s="69">
        <v>21</v>
      </c>
      <c r="E229" s="69">
        <v>68</v>
      </c>
      <c r="F229" s="69">
        <v>32</v>
      </c>
      <c r="G229" s="69">
        <v>53</v>
      </c>
      <c r="H229" s="69">
        <v>58</v>
      </c>
      <c r="I229" s="69">
        <v>65</v>
      </c>
      <c r="J229" s="69">
        <v>49</v>
      </c>
      <c r="K229" s="69">
        <v>34</v>
      </c>
      <c r="L229" s="69">
        <v>21</v>
      </c>
      <c r="M229" s="69">
        <v>27</v>
      </c>
      <c r="N229" s="69">
        <v>50</v>
      </c>
      <c r="O229" s="69">
        <v>53</v>
      </c>
      <c r="P229" s="69">
        <v>78</v>
      </c>
      <c r="Q229" s="69">
        <v>47</v>
      </c>
      <c r="R229" s="69">
        <v>1</v>
      </c>
      <c r="S229" s="69">
        <v>15</v>
      </c>
      <c r="T229" s="69">
        <v>6</v>
      </c>
      <c r="U229" s="69">
        <v>15</v>
      </c>
      <c r="V229" s="69">
        <v>11</v>
      </c>
      <c r="W229" s="69">
        <v>8</v>
      </c>
      <c r="X229" s="69">
        <v>17</v>
      </c>
      <c r="Y229" s="69">
        <v>23</v>
      </c>
      <c r="Z229" s="69">
        <v>8</v>
      </c>
      <c r="AA229" s="69">
        <v>56</v>
      </c>
      <c r="AB229" s="69">
        <v>12</v>
      </c>
      <c r="AC229" s="69">
        <v>11</v>
      </c>
      <c r="AD229" s="69">
        <v>7</v>
      </c>
      <c r="AE229" s="69">
        <v>18</v>
      </c>
      <c r="AF229" s="69">
        <v>26</v>
      </c>
      <c r="AG229" s="69">
        <v>7</v>
      </c>
    </row>
    <row r="230" spans="1:33" x14ac:dyDescent="0.2">
      <c r="A230" s="13" t="s">
        <v>304</v>
      </c>
      <c r="B230" s="69">
        <v>44</v>
      </c>
      <c r="C230" s="69">
        <v>33</v>
      </c>
      <c r="D230" s="69">
        <v>15</v>
      </c>
      <c r="E230" s="69">
        <v>63</v>
      </c>
      <c r="F230" s="69">
        <v>21</v>
      </c>
      <c r="G230" s="69">
        <v>39</v>
      </c>
      <c r="H230" s="69">
        <v>45</v>
      </c>
      <c r="I230" s="69">
        <v>41</v>
      </c>
      <c r="J230" s="69">
        <v>49</v>
      </c>
      <c r="K230" s="69">
        <v>39</v>
      </c>
      <c r="L230" s="69">
        <v>22</v>
      </c>
      <c r="M230" s="69">
        <v>22</v>
      </c>
      <c r="N230" s="69">
        <v>41</v>
      </c>
      <c r="O230" s="69">
        <v>46</v>
      </c>
      <c r="P230" s="69">
        <v>42</v>
      </c>
      <c r="Q230" s="69">
        <v>43</v>
      </c>
      <c r="R230" s="69">
        <v>2</v>
      </c>
      <c r="S230" s="69">
        <v>10</v>
      </c>
      <c r="T230" s="69">
        <v>5</v>
      </c>
      <c r="U230" s="69">
        <v>10</v>
      </c>
      <c r="V230" s="69">
        <v>10</v>
      </c>
      <c r="W230" s="69">
        <v>6</v>
      </c>
      <c r="X230" s="69">
        <v>14</v>
      </c>
      <c r="Y230" s="69">
        <v>14</v>
      </c>
      <c r="Z230" s="69">
        <v>7</v>
      </c>
      <c r="AA230" s="69">
        <v>34</v>
      </c>
      <c r="AB230" s="69">
        <v>10</v>
      </c>
      <c r="AC230" s="69">
        <v>11</v>
      </c>
      <c r="AD230" s="69">
        <v>6</v>
      </c>
      <c r="AE230" s="69">
        <v>24</v>
      </c>
      <c r="AF230" s="69">
        <v>22</v>
      </c>
      <c r="AG230" s="69">
        <v>6</v>
      </c>
    </row>
    <row r="231" spans="1:33" x14ac:dyDescent="0.2">
      <c r="A231" s="13" t="s">
        <v>305</v>
      </c>
      <c r="B231" s="69">
        <v>57</v>
      </c>
      <c r="C231" s="69">
        <v>30</v>
      </c>
      <c r="D231" s="69">
        <v>30</v>
      </c>
      <c r="E231" s="69">
        <v>50</v>
      </c>
      <c r="F231" s="69">
        <v>23</v>
      </c>
      <c r="G231" s="69">
        <v>46</v>
      </c>
      <c r="H231" s="69">
        <v>55</v>
      </c>
      <c r="I231" s="69">
        <v>71</v>
      </c>
      <c r="J231" s="69">
        <v>41</v>
      </c>
      <c r="K231" s="69">
        <v>36</v>
      </c>
      <c r="L231" s="69">
        <v>25</v>
      </c>
      <c r="M231" s="69">
        <v>20</v>
      </c>
      <c r="N231" s="69">
        <v>50</v>
      </c>
      <c r="O231" s="69">
        <v>59</v>
      </c>
      <c r="P231" s="69">
        <v>55</v>
      </c>
      <c r="Q231" s="69">
        <v>21</v>
      </c>
      <c r="R231" s="69">
        <v>3</v>
      </c>
      <c r="S231" s="69">
        <v>9</v>
      </c>
      <c r="T231" s="69">
        <v>2</v>
      </c>
      <c r="U231" s="69">
        <v>12</v>
      </c>
      <c r="V231" s="69">
        <v>11</v>
      </c>
      <c r="W231" s="69">
        <v>5</v>
      </c>
      <c r="X231" s="69">
        <v>18</v>
      </c>
      <c r="Y231" s="69">
        <v>11</v>
      </c>
      <c r="Z231" s="69">
        <v>5</v>
      </c>
      <c r="AA231" s="69">
        <v>23</v>
      </c>
      <c r="AB231" s="69">
        <v>9</v>
      </c>
      <c r="AC231" s="69">
        <v>5</v>
      </c>
      <c r="AD231" s="69">
        <v>2</v>
      </c>
      <c r="AE231" s="69">
        <v>20</v>
      </c>
      <c r="AF231" s="69">
        <v>20</v>
      </c>
      <c r="AG231" s="69">
        <v>8</v>
      </c>
    </row>
    <row r="232" spans="1:33" x14ac:dyDescent="0.2">
      <c r="A232" s="13" t="s">
        <v>306</v>
      </c>
      <c r="B232" s="69">
        <v>53</v>
      </c>
      <c r="C232" s="69">
        <v>17</v>
      </c>
      <c r="D232" s="69">
        <v>41</v>
      </c>
      <c r="E232" s="69">
        <v>36</v>
      </c>
      <c r="F232" s="69">
        <v>29</v>
      </c>
      <c r="G232" s="69">
        <v>60</v>
      </c>
      <c r="H232" s="69">
        <v>59</v>
      </c>
      <c r="I232" s="69">
        <v>72</v>
      </c>
      <c r="J232" s="69">
        <v>35</v>
      </c>
      <c r="K232" s="69">
        <v>38</v>
      </c>
      <c r="L232" s="69">
        <v>19</v>
      </c>
      <c r="M232" s="69">
        <v>20</v>
      </c>
      <c r="N232" s="69">
        <v>42</v>
      </c>
      <c r="O232" s="69">
        <v>52</v>
      </c>
      <c r="P232" s="69">
        <v>56</v>
      </c>
      <c r="Q232" s="69">
        <v>59</v>
      </c>
      <c r="R232" s="69">
        <v>-2</v>
      </c>
      <c r="S232" s="69">
        <v>11</v>
      </c>
      <c r="T232" s="69">
        <v>9</v>
      </c>
      <c r="U232" s="69">
        <v>9</v>
      </c>
      <c r="V232" s="69">
        <v>15</v>
      </c>
      <c r="W232" s="69">
        <v>6</v>
      </c>
      <c r="X232" s="69">
        <v>20</v>
      </c>
      <c r="Y232" s="69">
        <v>18</v>
      </c>
      <c r="Z232" s="69">
        <v>2</v>
      </c>
      <c r="AA232" s="69">
        <v>27</v>
      </c>
      <c r="AB232" s="69">
        <v>6</v>
      </c>
      <c r="AC232" s="69">
        <v>7</v>
      </c>
      <c r="AD232" s="69">
        <v>11</v>
      </c>
      <c r="AE232" s="69">
        <v>32</v>
      </c>
      <c r="AF232" s="69">
        <v>19</v>
      </c>
      <c r="AG232" s="69">
        <v>3</v>
      </c>
    </row>
    <row r="233" spans="1:33" x14ac:dyDescent="0.2">
      <c r="A233" s="13" t="s">
        <v>307</v>
      </c>
      <c r="B233" s="69">
        <v>40</v>
      </c>
      <c r="C233" s="69">
        <v>20</v>
      </c>
      <c r="D233" s="69">
        <v>31</v>
      </c>
      <c r="E233" s="69">
        <v>45</v>
      </c>
      <c r="F233" s="69">
        <v>34</v>
      </c>
      <c r="G233" s="69">
        <v>56</v>
      </c>
      <c r="H233" s="69">
        <v>62</v>
      </c>
      <c r="I233" s="69">
        <v>56</v>
      </c>
      <c r="J233" s="69">
        <v>23</v>
      </c>
      <c r="K233" s="69">
        <v>33</v>
      </c>
      <c r="L233" s="69">
        <v>21</v>
      </c>
      <c r="M233" s="69">
        <v>19</v>
      </c>
      <c r="N233" s="69">
        <v>44</v>
      </c>
      <c r="O233" s="69">
        <v>40</v>
      </c>
      <c r="P233" s="69">
        <v>60</v>
      </c>
      <c r="Q233" s="69">
        <v>67</v>
      </c>
      <c r="R233" s="69">
        <v>-3</v>
      </c>
      <c r="S233" s="69">
        <v>13</v>
      </c>
      <c r="T233" s="69">
        <v>8</v>
      </c>
      <c r="U233" s="69">
        <v>15</v>
      </c>
      <c r="V233" s="69">
        <v>17</v>
      </c>
      <c r="W233" s="69">
        <v>27</v>
      </c>
      <c r="X233" s="69">
        <v>24</v>
      </c>
      <c r="Y233" s="69">
        <v>19</v>
      </c>
      <c r="Z233" s="69">
        <v>2</v>
      </c>
      <c r="AA233" s="69">
        <v>32</v>
      </c>
      <c r="AB233" s="69">
        <v>14</v>
      </c>
      <c r="AC233" s="69">
        <v>6</v>
      </c>
      <c r="AD233" s="69">
        <v>14</v>
      </c>
      <c r="AE233" s="69">
        <v>32</v>
      </c>
      <c r="AF233" s="69">
        <v>17</v>
      </c>
      <c r="AG233" s="69">
        <v>3</v>
      </c>
    </row>
    <row r="234" spans="1:33" x14ac:dyDescent="0.2">
      <c r="A234" s="68" t="s">
        <v>389</v>
      </c>
      <c r="B234" s="70">
        <f>AVERAGE(B222:B233)</f>
        <v>61.416666666666664</v>
      </c>
      <c r="C234" s="70">
        <f t="shared" ref="C234:I234" si="63">AVERAGE(C222:C233)</f>
        <v>34.5</v>
      </c>
      <c r="D234" s="70">
        <f t="shared" si="63"/>
        <v>46.166666666666664</v>
      </c>
      <c r="E234" s="70">
        <f t="shared" si="63"/>
        <v>87.25</v>
      </c>
      <c r="F234" s="70">
        <f t="shared" si="63"/>
        <v>42.25</v>
      </c>
      <c r="G234" s="70">
        <f t="shared" si="63"/>
        <v>64.25</v>
      </c>
      <c r="H234" s="70">
        <f t="shared" si="63"/>
        <v>83.583333333333329</v>
      </c>
      <c r="I234" s="70">
        <f t="shared" si="63"/>
        <v>67.833333333333329</v>
      </c>
      <c r="J234" s="70">
        <f>AVERAGE(J222:J233)</f>
        <v>60.75</v>
      </c>
      <c r="K234" s="70">
        <f t="shared" ref="K234:Q234" si="64">AVERAGE(K222:K233)</f>
        <v>48.75</v>
      </c>
      <c r="L234" s="70">
        <f t="shared" si="64"/>
        <v>49.916666666666664</v>
      </c>
      <c r="M234" s="70">
        <f t="shared" si="64"/>
        <v>27</v>
      </c>
      <c r="N234" s="70">
        <f t="shared" si="64"/>
        <v>50.916666666666664</v>
      </c>
      <c r="O234" s="70">
        <f t="shared" si="64"/>
        <v>42.833333333333336</v>
      </c>
      <c r="P234" s="70">
        <f t="shared" si="64"/>
        <v>75.583333333333329</v>
      </c>
      <c r="Q234" s="70">
        <f t="shared" si="64"/>
        <v>58.916666666666664</v>
      </c>
      <c r="R234" s="70">
        <f>AVERAGE(R222:R233)</f>
        <v>2.4166666666666665</v>
      </c>
      <c r="S234" s="70">
        <f t="shared" ref="S234:U234" si="65">AVERAGE(S222:S233)</f>
        <v>12.583333333333334</v>
      </c>
      <c r="T234" s="70">
        <f t="shared" si="65"/>
        <v>11.333333333333334</v>
      </c>
      <c r="U234" s="70">
        <f t="shared" si="65"/>
        <v>13.75</v>
      </c>
      <c r="V234" s="70">
        <f>AVERAGE(V222:V233)</f>
        <v>19.333333333333332</v>
      </c>
      <c r="W234" s="70">
        <f t="shared" ref="W234:Y234" si="66">AVERAGE(W222:W233)</f>
        <v>38.166666666666664</v>
      </c>
      <c r="X234" s="70">
        <f t="shared" si="66"/>
        <v>24.833333333333332</v>
      </c>
      <c r="Y234" s="70">
        <f t="shared" si="66"/>
        <v>23.916666666666668</v>
      </c>
      <c r="Z234" s="70">
        <f>AVERAGE(Z222:Z233)</f>
        <v>5.416666666666667</v>
      </c>
      <c r="AA234" s="70">
        <f t="shared" ref="AA234:AG234" si="67">AVERAGE(AA222:AA233)</f>
        <v>39.166666666666664</v>
      </c>
      <c r="AB234" s="70">
        <f t="shared" si="67"/>
        <v>13</v>
      </c>
      <c r="AC234" s="70">
        <f t="shared" si="67"/>
        <v>7</v>
      </c>
      <c r="AD234" s="70">
        <f t="shared" si="67"/>
        <v>15.5</v>
      </c>
      <c r="AE234" s="70">
        <f t="shared" si="67"/>
        <v>27.916666666666668</v>
      </c>
      <c r="AF234" s="70">
        <f t="shared" si="67"/>
        <v>25.833333333333332</v>
      </c>
      <c r="AG234" s="70">
        <f t="shared" si="67"/>
        <v>11.083333333333334</v>
      </c>
    </row>
    <row r="235" spans="1:33" s="76" customFormat="1" x14ac:dyDescent="0.2">
      <c r="A235" s="76" t="s">
        <v>392</v>
      </c>
      <c r="B235" s="77">
        <f>AVERAGE(B234:I234)</f>
        <v>60.906249999999993</v>
      </c>
      <c r="C235" s="77">
        <f>STDEV(B234:I234)/SQRT(COUNT(B234:I234))</f>
        <v>6.7218592842384934</v>
      </c>
      <c r="D235" s="77"/>
      <c r="E235" s="77"/>
      <c r="F235" s="77"/>
      <c r="G235" s="77"/>
      <c r="H235" s="77"/>
      <c r="I235" s="77"/>
      <c r="J235" s="77">
        <f>AVERAGE(J234:Q234)</f>
        <v>51.833333333333329</v>
      </c>
      <c r="K235" s="77">
        <f>STDEV(J234:Q234)/SQRT(COUNT(J234:Q234))</f>
        <v>5.0097375418374241</v>
      </c>
      <c r="L235" s="77"/>
      <c r="M235" s="77"/>
      <c r="N235" s="77"/>
      <c r="O235" s="77"/>
      <c r="P235" s="77"/>
      <c r="Q235" s="77"/>
      <c r="R235" s="77">
        <f>AVERAGE(R234:Y234)</f>
        <v>18.291666666666668</v>
      </c>
      <c r="S235" s="77">
        <f>STDEV(R234:Y234)/SQRT(COUNT(R234:Y234))</f>
        <v>3.8363406940253499</v>
      </c>
      <c r="T235" s="77"/>
      <c r="U235" s="77"/>
      <c r="V235" s="77"/>
      <c r="W235" s="77"/>
      <c r="X235" s="77"/>
      <c r="Y235" s="77"/>
      <c r="Z235" s="77">
        <f>AVERAGE(Z234:AG234)</f>
        <v>18.114583333333336</v>
      </c>
      <c r="AA235" s="77">
        <f>STDEV(Z234:AG234)/SQRT(COUNT(Z234:AG234))</f>
        <v>4.1534294941048389</v>
      </c>
      <c r="AB235" s="77"/>
      <c r="AC235" s="77"/>
      <c r="AD235" s="77"/>
      <c r="AE235" s="77"/>
      <c r="AF235" s="77"/>
      <c r="AG235" s="77"/>
    </row>
    <row r="236" spans="1:33" x14ac:dyDescent="0.2">
      <c r="A236" s="12" t="s">
        <v>399</v>
      </c>
      <c r="B236" s="255" t="s">
        <v>282</v>
      </c>
      <c r="C236" s="255"/>
      <c r="D236" s="255"/>
      <c r="E236" s="255"/>
      <c r="F236" s="255"/>
      <c r="G236" s="255"/>
      <c r="H236" s="255"/>
      <c r="I236" s="255"/>
      <c r="J236" s="255" t="s">
        <v>387</v>
      </c>
      <c r="K236" s="255"/>
      <c r="L236" s="255"/>
      <c r="M236" s="255"/>
      <c r="N236" s="255"/>
      <c r="O236" s="255"/>
      <c r="P236" s="255"/>
      <c r="Q236" s="255"/>
      <c r="R236" s="255" t="s">
        <v>283</v>
      </c>
      <c r="S236" s="255"/>
      <c r="T236" s="255"/>
      <c r="U236" s="255"/>
      <c r="V236" s="255"/>
      <c r="W236" s="255"/>
      <c r="X236" s="255"/>
      <c r="Y236" s="255"/>
      <c r="Z236" s="255" t="s">
        <v>388</v>
      </c>
      <c r="AA236" s="255"/>
      <c r="AB236" s="255"/>
      <c r="AC236" s="255"/>
      <c r="AD236" s="255"/>
      <c r="AE236" s="255"/>
      <c r="AF236" s="255"/>
      <c r="AG236" s="255"/>
    </row>
    <row r="237" spans="1:33" x14ac:dyDescent="0.2">
      <c r="A237" s="13" t="s">
        <v>286</v>
      </c>
      <c r="B237" s="69">
        <v>271</v>
      </c>
      <c r="C237" s="69">
        <v>326</v>
      </c>
      <c r="D237" s="69">
        <v>499</v>
      </c>
      <c r="E237" s="69">
        <v>332</v>
      </c>
      <c r="F237" s="69">
        <v>291</v>
      </c>
      <c r="G237" s="69">
        <v>496</v>
      </c>
      <c r="H237" s="69">
        <v>470</v>
      </c>
      <c r="I237" s="69">
        <v>397</v>
      </c>
      <c r="J237" s="69">
        <v>255</v>
      </c>
      <c r="K237" s="69">
        <v>31</v>
      </c>
      <c r="L237" s="69">
        <v>582</v>
      </c>
      <c r="M237" s="69">
        <v>279</v>
      </c>
      <c r="N237" s="69">
        <v>527</v>
      </c>
      <c r="O237" s="69">
        <v>-296</v>
      </c>
      <c r="P237" s="69">
        <v>533</v>
      </c>
      <c r="Q237" s="69">
        <v>306</v>
      </c>
      <c r="R237" s="69">
        <v>65</v>
      </c>
      <c r="S237" s="69">
        <v>89</v>
      </c>
      <c r="T237" s="69">
        <v>98</v>
      </c>
      <c r="U237" s="69">
        <v>48</v>
      </c>
      <c r="V237" s="69">
        <v>39</v>
      </c>
      <c r="W237" s="69">
        <v>45</v>
      </c>
      <c r="X237" s="69">
        <v>72</v>
      </c>
      <c r="Y237" s="69">
        <v>65</v>
      </c>
      <c r="Z237" s="69">
        <v>63</v>
      </c>
      <c r="AA237" s="69">
        <v>96</v>
      </c>
      <c r="AB237" s="69">
        <v>87</v>
      </c>
      <c r="AC237" s="69">
        <v>76</v>
      </c>
      <c r="AD237" s="69">
        <v>102</v>
      </c>
      <c r="AE237" s="69">
        <v>-196</v>
      </c>
      <c r="AF237" s="69">
        <v>50</v>
      </c>
      <c r="AG237" s="69">
        <v>86</v>
      </c>
    </row>
    <row r="238" spans="1:33" x14ac:dyDescent="0.2">
      <c r="A238" s="13" t="s">
        <v>287</v>
      </c>
      <c r="B238" s="69">
        <v>175</v>
      </c>
      <c r="C238" s="69">
        <v>230</v>
      </c>
      <c r="D238" s="69">
        <v>362</v>
      </c>
      <c r="E238" s="69">
        <v>257</v>
      </c>
      <c r="F238" s="69">
        <v>206</v>
      </c>
      <c r="G238" s="69">
        <v>283</v>
      </c>
      <c r="H238" s="69">
        <v>237</v>
      </c>
      <c r="I238" s="69">
        <v>234</v>
      </c>
      <c r="J238" s="69">
        <v>186</v>
      </c>
      <c r="K238" s="69">
        <v>-61</v>
      </c>
      <c r="L238" s="69">
        <v>308</v>
      </c>
      <c r="M238" s="69">
        <v>200</v>
      </c>
      <c r="N238" s="69">
        <v>311</v>
      </c>
      <c r="O238" s="69">
        <v>-413</v>
      </c>
      <c r="P238" s="69">
        <v>461</v>
      </c>
      <c r="Q238" s="69">
        <v>179</v>
      </c>
      <c r="R238" s="69">
        <v>134</v>
      </c>
      <c r="S238" s="69">
        <v>98</v>
      </c>
      <c r="T238" s="69">
        <v>115</v>
      </c>
      <c r="U238" s="69">
        <v>67</v>
      </c>
      <c r="V238" s="69">
        <v>28</v>
      </c>
      <c r="W238" s="69">
        <v>29</v>
      </c>
      <c r="X238" s="69">
        <v>58</v>
      </c>
      <c r="Y238" s="69">
        <v>61</v>
      </c>
      <c r="Z238" s="69">
        <v>95</v>
      </c>
      <c r="AA238" s="69">
        <v>161</v>
      </c>
      <c r="AB238" s="69">
        <v>51</v>
      </c>
      <c r="AC238" s="69">
        <v>67</v>
      </c>
      <c r="AD238" s="69">
        <v>37</v>
      </c>
      <c r="AE238" s="69">
        <v>-185</v>
      </c>
      <c r="AF238" s="69">
        <v>33</v>
      </c>
      <c r="AG238" s="69">
        <v>47</v>
      </c>
    </row>
    <row r="239" spans="1:33" x14ac:dyDescent="0.2">
      <c r="A239" s="13" t="s">
        <v>288</v>
      </c>
      <c r="B239" s="69">
        <v>131</v>
      </c>
      <c r="C239" s="69">
        <v>132</v>
      </c>
      <c r="D239" s="69">
        <v>247</v>
      </c>
      <c r="E239" s="69">
        <v>177</v>
      </c>
      <c r="F239" s="69">
        <v>191</v>
      </c>
      <c r="G239" s="69">
        <v>189</v>
      </c>
      <c r="H239" s="69">
        <v>186</v>
      </c>
      <c r="I239" s="69">
        <v>253</v>
      </c>
      <c r="J239" s="69">
        <v>117</v>
      </c>
      <c r="K239" s="69">
        <v>-161</v>
      </c>
      <c r="L239" s="69">
        <v>193</v>
      </c>
      <c r="M239" s="69">
        <v>127</v>
      </c>
      <c r="N239" s="69">
        <v>258</v>
      </c>
      <c r="O239" s="69">
        <v>-421</v>
      </c>
      <c r="P239" s="69">
        <v>435</v>
      </c>
      <c r="Q239" s="69">
        <v>150</v>
      </c>
      <c r="R239" s="69">
        <v>53</v>
      </c>
      <c r="S239" s="69">
        <v>41</v>
      </c>
      <c r="T239" s="69">
        <v>32</v>
      </c>
      <c r="U239" s="69">
        <v>27</v>
      </c>
      <c r="V239" s="69">
        <v>52</v>
      </c>
      <c r="W239" s="69">
        <v>32</v>
      </c>
      <c r="X239" s="69">
        <v>68</v>
      </c>
      <c r="Y239" s="69">
        <v>56</v>
      </c>
      <c r="Z239" s="69">
        <v>42</v>
      </c>
      <c r="AA239" s="69">
        <v>54</v>
      </c>
      <c r="AB239" s="69">
        <v>13</v>
      </c>
      <c r="AC239" s="69">
        <v>2</v>
      </c>
      <c r="AD239" s="69">
        <v>56</v>
      </c>
      <c r="AE239" s="69">
        <v>-173</v>
      </c>
      <c r="AF239" s="69">
        <v>58</v>
      </c>
      <c r="AG239" s="69">
        <v>98</v>
      </c>
    </row>
    <row r="240" spans="1:33" x14ac:dyDescent="0.2">
      <c r="A240" s="13" t="s">
        <v>289</v>
      </c>
      <c r="B240" s="69">
        <v>161</v>
      </c>
      <c r="C240" s="69">
        <v>154</v>
      </c>
      <c r="D240" s="69">
        <v>258</v>
      </c>
      <c r="E240" s="69">
        <v>209</v>
      </c>
      <c r="F240" s="69">
        <v>170</v>
      </c>
      <c r="G240" s="69">
        <v>179</v>
      </c>
      <c r="H240" s="69">
        <v>141</v>
      </c>
      <c r="I240" s="69">
        <v>278</v>
      </c>
      <c r="J240" s="69">
        <v>118</v>
      </c>
      <c r="K240" s="69">
        <v>-146</v>
      </c>
      <c r="L240" s="69">
        <v>172</v>
      </c>
      <c r="M240" s="69">
        <v>147</v>
      </c>
      <c r="N240" s="69">
        <v>263</v>
      </c>
      <c r="O240" s="69">
        <v>-422</v>
      </c>
      <c r="P240" s="69">
        <v>352</v>
      </c>
      <c r="Q240" s="69">
        <v>176</v>
      </c>
      <c r="R240" s="69">
        <v>52</v>
      </c>
      <c r="S240" s="69">
        <v>57</v>
      </c>
      <c r="T240" s="69">
        <v>75</v>
      </c>
      <c r="U240" s="69">
        <v>31</v>
      </c>
      <c r="V240" s="69">
        <v>38</v>
      </c>
      <c r="W240" s="69">
        <v>31</v>
      </c>
      <c r="X240" s="69">
        <v>51</v>
      </c>
      <c r="Y240" s="69">
        <v>53</v>
      </c>
      <c r="Z240" s="69">
        <v>57</v>
      </c>
      <c r="AA240" s="69">
        <v>110</v>
      </c>
      <c r="AB240" s="69">
        <v>43</v>
      </c>
      <c r="AC240" s="69">
        <v>26</v>
      </c>
      <c r="AD240" s="69">
        <v>52</v>
      </c>
      <c r="AE240" s="69">
        <v>-177</v>
      </c>
      <c r="AF240" s="69">
        <v>38</v>
      </c>
      <c r="AG240" s="69">
        <v>77</v>
      </c>
    </row>
    <row r="241" spans="1:33" x14ac:dyDescent="0.2">
      <c r="A241" s="13" t="s">
        <v>290</v>
      </c>
      <c r="B241" s="69">
        <v>219</v>
      </c>
      <c r="C241" s="69">
        <v>161</v>
      </c>
      <c r="D241" s="69">
        <v>279</v>
      </c>
      <c r="E241" s="69">
        <v>208</v>
      </c>
      <c r="F241" s="69">
        <v>172</v>
      </c>
      <c r="G241" s="69">
        <v>160</v>
      </c>
      <c r="H241" s="69">
        <v>569</v>
      </c>
      <c r="I241" s="69">
        <v>243</v>
      </c>
      <c r="J241" s="69">
        <v>140</v>
      </c>
      <c r="K241" s="69">
        <v>-109</v>
      </c>
      <c r="L241" s="69">
        <v>224</v>
      </c>
      <c r="M241" s="69">
        <v>140</v>
      </c>
      <c r="N241" s="69">
        <v>225</v>
      </c>
      <c r="O241" s="69">
        <v>-413</v>
      </c>
      <c r="P241" s="69">
        <v>305</v>
      </c>
      <c r="Q241" s="69">
        <v>176</v>
      </c>
      <c r="R241" s="69">
        <v>125</v>
      </c>
      <c r="S241" s="69">
        <v>78</v>
      </c>
      <c r="T241" s="69">
        <v>142</v>
      </c>
      <c r="U241" s="69">
        <v>70</v>
      </c>
      <c r="V241" s="69">
        <v>67</v>
      </c>
      <c r="W241" s="69">
        <v>59</v>
      </c>
      <c r="X241" s="69">
        <v>88</v>
      </c>
      <c r="Y241" s="69">
        <v>54</v>
      </c>
      <c r="Z241" s="69">
        <v>100</v>
      </c>
      <c r="AA241" s="69">
        <v>205</v>
      </c>
      <c r="AB241" s="69">
        <v>100</v>
      </c>
      <c r="AC241" s="69">
        <v>81</v>
      </c>
      <c r="AD241" s="69">
        <v>87</v>
      </c>
      <c r="AE241" s="69">
        <v>-150</v>
      </c>
      <c r="AF241" s="69">
        <v>55</v>
      </c>
      <c r="AG241" s="69">
        <v>100</v>
      </c>
    </row>
    <row r="242" spans="1:33" x14ac:dyDescent="0.2">
      <c r="A242" s="13" t="s">
        <v>291</v>
      </c>
      <c r="B242" s="69">
        <v>197</v>
      </c>
      <c r="C242" s="69">
        <v>171</v>
      </c>
      <c r="D242" s="69">
        <v>291</v>
      </c>
      <c r="E242" s="69">
        <v>216</v>
      </c>
      <c r="F242" s="69">
        <v>192</v>
      </c>
      <c r="G242" s="69">
        <v>267</v>
      </c>
      <c r="H242" s="69">
        <v>1672</v>
      </c>
      <c r="I242" s="69">
        <v>333</v>
      </c>
      <c r="J242" s="69">
        <v>172</v>
      </c>
      <c r="K242" s="69">
        <v>-101</v>
      </c>
      <c r="L242" s="69">
        <v>272</v>
      </c>
      <c r="M242" s="69">
        <v>164</v>
      </c>
      <c r="N242" s="69">
        <v>264</v>
      </c>
      <c r="O242" s="69">
        <v>-382</v>
      </c>
      <c r="P242" s="69">
        <v>348</v>
      </c>
      <c r="Q242" s="69">
        <v>187</v>
      </c>
      <c r="R242" s="69">
        <v>51</v>
      </c>
      <c r="S242" s="69">
        <v>39</v>
      </c>
      <c r="T242" s="69">
        <v>63</v>
      </c>
      <c r="U242" s="69">
        <v>14</v>
      </c>
      <c r="V242" s="69">
        <v>72</v>
      </c>
      <c r="W242" s="69">
        <v>54</v>
      </c>
      <c r="X242" s="69">
        <v>87</v>
      </c>
      <c r="Y242" s="69">
        <v>32</v>
      </c>
      <c r="Z242" s="69">
        <v>55</v>
      </c>
      <c r="AA242" s="69">
        <v>70</v>
      </c>
      <c r="AB242" s="69">
        <v>60</v>
      </c>
      <c r="AC242" s="69">
        <v>33</v>
      </c>
      <c r="AD242" s="69">
        <v>65</v>
      </c>
      <c r="AE242" s="69">
        <v>-150</v>
      </c>
      <c r="AF242" s="69">
        <v>85</v>
      </c>
      <c r="AG242" s="69">
        <v>141</v>
      </c>
    </row>
    <row r="243" spans="1:33" x14ac:dyDescent="0.2">
      <c r="A243" s="13" t="s">
        <v>292</v>
      </c>
      <c r="B243" s="69">
        <v>198</v>
      </c>
      <c r="C243" s="69">
        <v>157</v>
      </c>
      <c r="D243" s="69">
        <v>260</v>
      </c>
      <c r="E243" s="69">
        <v>191</v>
      </c>
      <c r="F243" s="69">
        <v>156</v>
      </c>
      <c r="G243" s="69">
        <v>299</v>
      </c>
      <c r="H243" s="69">
        <v>359</v>
      </c>
      <c r="I243" s="69">
        <v>1216</v>
      </c>
      <c r="J243" s="69">
        <v>138</v>
      </c>
      <c r="K243" s="69">
        <v>-114</v>
      </c>
      <c r="L243" s="69">
        <v>201</v>
      </c>
      <c r="M243" s="69">
        <v>157</v>
      </c>
      <c r="N243" s="69">
        <v>314</v>
      </c>
      <c r="O243" s="69">
        <v>-374</v>
      </c>
      <c r="P243" s="69">
        <v>282</v>
      </c>
      <c r="Q243" s="69">
        <v>218</v>
      </c>
      <c r="R243" s="69">
        <v>15</v>
      </c>
      <c r="S243" s="69">
        <v>37</v>
      </c>
      <c r="T243" s="69">
        <v>57</v>
      </c>
      <c r="U243" s="69">
        <v>23</v>
      </c>
      <c r="V243" s="69">
        <v>39</v>
      </c>
      <c r="W243" s="69">
        <v>31</v>
      </c>
      <c r="X243" s="69">
        <v>51</v>
      </c>
      <c r="Y243" s="69">
        <v>29</v>
      </c>
      <c r="Z243" s="69">
        <v>47</v>
      </c>
      <c r="AA243" s="69">
        <v>44</v>
      </c>
      <c r="AB243" s="69">
        <v>40</v>
      </c>
      <c r="AC243" s="69">
        <v>9</v>
      </c>
      <c r="AD243" s="69">
        <v>34</v>
      </c>
      <c r="AE243" s="69">
        <v>-162</v>
      </c>
      <c r="AF243" s="69">
        <v>36</v>
      </c>
      <c r="AG243" s="69">
        <v>94</v>
      </c>
    </row>
    <row r="244" spans="1:33" x14ac:dyDescent="0.2">
      <c r="A244" s="13" t="s">
        <v>293</v>
      </c>
      <c r="B244" s="69">
        <v>164</v>
      </c>
      <c r="C244" s="69">
        <v>135</v>
      </c>
      <c r="D244" s="69">
        <v>284</v>
      </c>
      <c r="E244" s="69">
        <v>179</v>
      </c>
      <c r="F244" s="69">
        <v>175</v>
      </c>
      <c r="G244" s="69">
        <v>173</v>
      </c>
      <c r="H244" s="69">
        <v>431</v>
      </c>
      <c r="I244" s="69">
        <v>1952</v>
      </c>
      <c r="J244" s="69">
        <v>161</v>
      </c>
      <c r="K244" s="69">
        <v>-148</v>
      </c>
      <c r="L244" s="69">
        <v>179</v>
      </c>
      <c r="M244" s="69">
        <v>123</v>
      </c>
      <c r="N244" s="69">
        <v>301</v>
      </c>
      <c r="O244" s="69">
        <v>-394</v>
      </c>
      <c r="P244" s="69">
        <v>307</v>
      </c>
      <c r="Q244" s="69">
        <v>193</v>
      </c>
      <c r="R244" s="69">
        <v>11</v>
      </c>
      <c r="S244" s="69">
        <v>27</v>
      </c>
      <c r="T244" s="69">
        <v>32</v>
      </c>
      <c r="U244" s="69">
        <v>19</v>
      </c>
      <c r="V244" s="69">
        <v>50</v>
      </c>
      <c r="W244" s="69">
        <v>30</v>
      </c>
      <c r="X244" s="69">
        <v>58</v>
      </c>
      <c r="Y244" s="69">
        <v>49</v>
      </c>
      <c r="Z244" s="69">
        <v>51</v>
      </c>
      <c r="AA244" s="69">
        <v>30</v>
      </c>
      <c r="AB244" s="69">
        <v>25</v>
      </c>
      <c r="AC244" s="69">
        <v>7</v>
      </c>
      <c r="AD244" s="69">
        <v>54</v>
      </c>
      <c r="AE244" s="69">
        <v>-145</v>
      </c>
      <c r="AF244" s="69">
        <v>41</v>
      </c>
      <c r="AG244" s="69">
        <v>134</v>
      </c>
    </row>
    <row r="245" spans="1:33" x14ac:dyDescent="0.2">
      <c r="A245" s="13" t="s">
        <v>294</v>
      </c>
      <c r="B245" s="69">
        <v>183</v>
      </c>
      <c r="C245" s="69">
        <v>115</v>
      </c>
      <c r="D245" s="69">
        <v>363</v>
      </c>
      <c r="E245" s="69">
        <v>170</v>
      </c>
      <c r="F245" s="69">
        <v>175</v>
      </c>
      <c r="G245" s="69">
        <v>317</v>
      </c>
      <c r="H245" s="69">
        <v>1305</v>
      </c>
      <c r="I245" s="69">
        <v>977</v>
      </c>
      <c r="J245" s="69">
        <v>184</v>
      </c>
      <c r="K245" s="69">
        <v>-155</v>
      </c>
      <c r="L245" s="69">
        <v>251</v>
      </c>
      <c r="M245" s="69">
        <v>168</v>
      </c>
      <c r="N245" s="69">
        <v>342</v>
      </c>
      <c r="O245" s="69">
        <v>-342</v>
      </c>
      <c r="P245" s="69">
        <v>245</v>
      </c>
      <c r="Q245" s="69">
        <v>197</v>
      </c>
      <c r="R245" s="69">
        <v>15</v>
      </c>
      <c r="S245" s="69">
        <v>35</v>
      </c>
      <c r="T245" s="69">
        <v>60</v>
      </c>
      <c r="U245" s="69">
        <v>26</v>
      </c>
      <c r="V245" s="69">
        <v>128</v>
      </c>
      <c r="W245" s="69">
        <v>105</v>
      </c>
      <c r="X245" s="69">
        <v>182</v>
      </c>
      <c r="Y245" s="69">
        <v>78</v>
      </c>
      <c r="Z245" s="69">
        <v>50</v>
      </c>
      <c r="AA245" s="69">
        <v>72</v>
      </c>
      <c r="AB245" s="69">
        <v>46</v>
      </c>
      <c r="AC245" s="69">
        <v>24</v>
      </c>
      <c r="AD245" s="69">
        <v>115</v>
      </c>
      <c r="AE245" s="69">
        <v>-70</v>
      </c>
      <c r="AF245" s="69">
        <v>112</v>
      </c>
      <c r="AG245" s="69">
        <v>179</v>
      </c>
    </row>
    <row r="246" spans="1:33" x14ac:dyDescent="0.2">
      <c r="A246" s="13" t="s">
        <v>285</v>
      </c>
      <c r="B246" s="69">
        <v>174</v>
      </c>
      <c r="C246" s="69">
        <v>113</v>
      </c>
      <c r="D246" s="69">
        <v>298</v>
      </c>
      <c r="E246" s="69">
        <v>201</v>
      </c>
      <c r="F246" s="69">
        <v>103</v>
      </c>
      <c r="G246" s="69">
        <v>188</v>
      </c>
      <c r="H246" s="69">
        <v>588</v>
      </c>
      <c r="I246" s="69">
        <v>330</v>
      </c>
      <c r="J246" s="69">
        <v>186</v>
      </c>
      <c r="K246" s="69">
        <v>-164</v>
      </c>
      <c r="L246" s="69">
        <v>210</v>
      </c>
      <c r="M246" s="69">
        <v>171</v>
      </c>
      <c r="N246" s="69">
        <v>287</v>
      </c>
      <c r="O246" s="69">
        <v>-375</v>
      </c>
      <c r="P246" s="69">
        <v>284</v>
      </c>
      <c r="Q246" s="69">
        <v>157</v>
      </c>
      <c r="R246" s="69">
        <v>19</v>
      </c>
      <c r="S246" s="69">
        <v>33</v>
      </c>
      <c r="T246" s="69">
        <v>38</v>
      </c>
      <c r="U246" s="69">
        <v>39</v>
      </c>
      <c r="V246" s="69">
        <v>142</v>
      </c>
      <c r="W246" s="69">
        <v>97</v>
      </c>
      <c r="X246" s="69">
        <v>189</v>
      </c>
      <c r="Y246" s="69">
        <v>194</v>
      </c>
      <c r="Z246" s="69">
        <v>51</v>
      </c>
      <c r="AA246" s="69">
        <v>35</v>
      </c>
      <c r="AB246" s="69">
        <v>74</v>
      </c>
      <c r="AC246" s="69">
        <v>7</v>
      </c>
      <c r="AD246" s="69">
        <v>161</v>
      </c>
      <c r="AE246" s="69">
        <v>-58</v>
      </c>
      <c r="AF246" s="69">
        <v>129</v>
      </c>
      <c r="AG246" s="69">
        <v>204</v>
      </c>
    </row>
    <row r="247" spans="1:33" x14ac:dyDescent="0.2">
      <c r="A247" s="13" t="s">
        <v>295</v>
      </c>
      <c r="B247" s="69">
        <v>177</v>
      </c>
      <c r="C247" s="69">
        <v>123</v>
      </c>
      <c r="D247" s="69">
        <v>405</v>
      </c>
      <c r="E247" s="69">
        <v>194</v>
      </c>
      <c r="F247" s="69">
        <v>185</v>
      </c>
      <c r="G247" s="69">
        <v>239</v>
      </c>
      <c r="H247" s="69">
        <v>838</v>
      </c>
      <c r="I247" s="69">
        <v>669</v>
      </c>
      <c r="J247" s="69">
        <v>146</v>
      </c>
      <c r="K247" s="69">
        <v>-140</v>
      </c>
      <c r="L247" s="69">
        <v>257</v>
      </c>
      <c r="M247" s="69">
        <v>230</v>
      </c>
      <c r="N247" s="69">
        <v>330</v>
      </c>
      <c r="O247" s="69">
        <v>-360</v>
      </c>
      <c r="P247" s="69">
        <v>286</v>
      </c>
      <c r="Q247" s="69">
        <v>192</v>
      </c>
      <c r="R247" s="69">
        <v>17</v>
      </c>
      <c r="S247" s="69">
        <v>19</v>
      </c>
      <c r="T247" s="69">
        <v>53</v>
      </c>
      <c r="U247" s="69">
        <v>34</v>
      </c>
      <c r="V247" s="69">
        <v>65</v>
      </c>
      <c r="W247" s="69">
        <v>51</v>
      </c>
      <c r="X247" s="69">
        <v>86</v>
      </c>
      <c r="Y247" s="69">
        <v>125</v>
      </c>
      <c r="Z247" s="69">
        <v>58</v>
      </c>
      <c r="AA247" s="69">
        <v>42</v>
      </c>
      <c r="AB247" s="69">
        <v>63</v>
      </c>
      <c r="AC247" s="69">
        <v>-1</v>
      </c>
      <c r="AD247" s="69">
        <v>79</v>
      </c>
      <c r="AE247" s="69">
        <v>-142</v>
      </c>
      <c r="AF247" s="69">
        <v>58</v>
      </c>
      <c r="AG247" s="69">
        <v>154</v>
      </c>
    </row>
    <row r="248" spans="1:33" x14ac:dyDescent="0.2">
      <c r="A248" s="13" t="s">
        <v>296</v>
      </c>
    </row>
    <row r="249" spans="1:33" x14ac:dyDescent="0.2">
      <c r="A249" s="68" t="s">
        <v>389</v>
      </c>
      <c r="B249" s="70">
        <f>AVERAGE(B237:B248)</f>
        <v>186.36363636363637</v>
      </c>
      <c r="C249" s="70">
        <f t="shared" ref="C249" si="68">AVERAGE(C237:C248)</f>
        <v>165.18181818181819</v>
      </c>
      <c r="D249" s="70">
        <f>AVERAGE(D237:D248)</f>
        <v>322.36363636363637</v>
      </c>
      <c r="E249" s="70">
        <f t="shared" ref="E249:I249" si="69">AVERAGE(E237:E248)</f>
        <v>212.18181818181819</v>
      </c>
      <c r="F249" s="70">
        <f t="shared" si="69"/>
        <v>183.27272727272728</v>
      </c>
      <c r="G249" s="70">
        <f t="shared" si="69"/>
        <v>253.63636363636363</v>
      </c>
      <c r="H249" s="70">
        <f t="shared" si="69"/>
        <v>617.81818181818187</v>
      </c>
      <c r="I249" s="70">
        <f t="shared" si="69"/>
        <v>625.63636363636363</v>
      </c>
      <c r="J249" s="70">
        <f>AVERAGE(J237:J248)</f>
        <v>163.90909090909091</v>
      </c>
      <c r="K249" s="70">
        <f t="shared" ref="K249:Q249" si="70">AVERAGE(K237:K248)</f>
        <v>-115.27272727272727</v>
      </c>
      <c r="L249" s="70">
        <f t="shared" si="70"/>
        <v>259</v>
      </c>
      <c r="M249" s="70">
        <f t="shared" si="70"/>
        <v>173.27272727272728</v>
      </c>
      <c r="N249" s="70">
        <f t="shared" si="70"/>
        <v>311.09090909090907</v>
      </c>
      <c r="O249" s="70">
        <f t="shared" si="70"/>
        <v>-381.09090909090907</v>
      </c>
      <c r="P249" s="70">
        <f t="shared" si="70"/>
        <v>348.90909090909093</v>
      </c>
      <c r="Q249" s="70">
        <f t="shared" si="70"/>
        <v>193.72727272727272</v>
      </c>
      <c r="R249" s="70">
        <f>AVERAGE(R237:R248)</f>
        <v>50.636363636363633</v>
      </c>
      <c r="S249" s="70">
        <f t="shared" ref="S249:Y249" si="71">AVERAGE(S237:S248)</f>
        <v>50.272727272727273</v>
      </c>
      <c r="T249" s="70">
        <f t="shared" si="71"/>
        <v>69.545454545454547</v>
      </c>
      <c r="U249" s="70">
        <f t="shared" si="71"/>
        <v>36.18181818181818</v>
      </c>
      <c r="V249" s="70">
        <f t="shared" si="71"/>
        <v>65.454545454545453</v>
      </c>
      <c r="W249" s="70">
        <f t="shared" si="71"/>
        <v>51.272727272727273</v>
      </c>
      <c r="X249" s="70">
        <f t="shared" si="71"/>
        <v>90</v>
      </c>
      <c r="Y249" s="70">
        <f t="shared" si="71"/>
        <v>72.36363636363636</v>
      </c>
      <c r="Z249" s="70">
        <f>AVERAGE(Z237:Z248)</f>
        <v>60.81818181818182</v>
      </c>
      <c r="AA249" s="70">
        <f t="shared" ref="AA249:AG249" si="72">AVERAGE(AA237:AA248)</f>
        <v>83.545454545454547</v>
      </c>
      <c r="AB249" s="70">
        <f t="shared" si="72"/>
        <v>54.727272727272727</v>
      </c>
      <c r="AC249" s="70">
        <f t="shared" si="72"/>
        <v>30.09090909090909</v>
      </c>
      <c r="AD249" s="70">
        <f t="shared" si="72"/>
        <v>76.545454545454547</v>
      </c>
      <c r="AE249" s="70">
        <f t="shared" si="72"/>
        <v>-146.18181818181819</v>
      </c>
      <c r="AF249" s="70">
        <f t="shared" si="72"/>
        <v>63.18181818181818</v>
      </c>
      <c r="AG249" s="70">
        <f t="shared" si="72"/>
        <v>119.45454545454545</v>
      </c>
    </row>
    <row r="250" spans="1:33" s="76" customFormat="1" x14ac:dyDescent="0.2">
      <c r="A250" s="76" t="s">
        <v>392</v>
      </c>
      <c r="B250" s="77">
        <f>AVERAGE(B249:I249)</f>
        <v>320.80681818181819</v>
      </c>
      <c r="C250" s="77">
        <f>STDEV(B249:I249)/SQRT(COUNT(B249:I249))</f>
        <v>67.96272903314599</v>
      </c>
      <c r="D250" s="77"/>
      <c r="E250" s="77"/>
      <c r="F250" s="77"/>
      <c r="G250" s="77"/>
      <c r="H250" s="77"/>
      <c r="I250" s="77"/>
      <c r="J250" s="77">
        <f>AVERAGE(J249:Q249)</f>
        <v>119.19318181818183</v>
      </c>
      <c r="K250" s="77">
        <f>STDEV(J249:Q249)/SQRT(COUNT(J249:Q249))</f>
        <v>87.103997534620731</v>
      </c>
      <c r="L250" s="77"/>
      <c r="M250" s="77"/>
      <c r="N250" s="77"/>
      <c r="O250" s="77"/>
      <c r="P250" s="77"/>
      <c r="Q250" s="77"/>
      <c r="R250" s="77">
        <f>AVERAGE(R249:Y249)</f>
        <v>60.715909090909086</v>
      </c>
      <c r="S250" s="77">
        <f>STDEV(R249:Y249)/SQRT(COUNT(R249:Y249))</f>
        <v>5.9692600360349575</v>
      </c>
      <c r="T250" s="77"/>
      <c r="U250" s="77"/>
      <c r="V250" s="77"/>
      <c r="W250" s="77"/>
      <c r="X250" s="77"/>
      <c r="Y250" s="77"/>
      <c r="Z250" s="77">
        <f>AVERAGE(Z249:AG249)</f>
        <v>42.772727272727273</v>
      </c>
      <c r="AA250" s="77">
        <f>STDEV(Z249:AG249)/SQRT(COUNT(Z249:AG249))</f>
        <v>28.48334192847468</v>
      </c>
      <c r="AB250" s="77"/>
      <c r="AC250" s="77"/>
      <c r="AD250" s="77"/>
      <c r="AE250" s="77"/>
      <c r="AF250" s="77"/>
      <c r="AG250" s="77"/>
    </row>
    <row r="251" spans="1:33" x14ac:dyDescent="0.2">
      <c r="A251" s="13" t="s">
        <v>297</v>
      </c>
      <c r="B251" s="69">
        <v>527</v>
      </c>
      <c r="C251" s="69">
        <v>540</v>
      </c>
      <c r="D251" s="69">
        <v>963</v>
      </c>
      <c r="E251" s="69">
        <v>812</v>
      </c>
      <c r="F251" s="69">
        <v>329</v>
      </c>
      <c r="G251" s="69">
        <v>729</v>
      </c>
      <c r="H251" s="69">
        <v>352</v>
      </c>
      <c r="I251" s="69">
        <v>546</v>
      </c>
      <c r="J251" s="69">
        <v>509</v>
      </c>
      <c r="K251" s="69">
        <v>512</v>
      </c>
      <c r="L251" s="69">
        <v>804</v>
      </c>
      <c r="M251" s="69">
        <v>565</v>
      </c>
      <c r="N251" s="69">
        <v>601</v>
      </c>
      <c r="O251" s="69">
        <v>84</v>
      </c>
      <c r="P251" s="69">
        <v>563</v>
      </c>
      <c r="Q251" s="69">
        <v>477</v>
      </c>
      <c r="R251" s="69">
        <v>45</v>
      </c>
      <c r="S251" s="69">
        <v>29</v>
      </c>
      <c r="T251" s="69">
        <v>68</v>
      </c>
      <c r="U251" s="69">
        <v>-15</v>
      </c>
      <c r="V251" s="69">
        <v>48</v>
      </c>
      <c r="W251" s="69">
        <v>110</v>
      </c>
      <c r="X251" s="69">
        <v>36</v>
      </c>
      <c r="Y251" s="69">
        <v>54</v>
      </c>
      <c r="Z251" s="69">
        <v>38</v>
      </c>
      <c r="AA251" s="69" t="s">
        <v>405</v>
      </c>
      <c r="AB251" s="69">
        <v>71</v>
      </c>
      <c r="AC251" s="69">
        <v>24</v>
      </c>
      <c r="AD251" s="69">
        <v>83</v>
      </c>
      <c r="AE251" s="69">
        <v>92</v>
      </c>
      <c r="AF251" s="69">
        <v>51</v>
      </c>
      <c r="AG251" s="69">
        <v>85</v>
      </c>
    </row>
    <row r="252" spans="1:33" x14ac:dyDescent="0.2">
      <c r="A252" s="13" t="s">
        <v>321</v>
      </c>
      <c r="B252" s="69">
        <v>290</v>
      </c>
      <c r="C252" s="69">
        <v>525</v>
      </c>
      <c r="D252" s="69">
        <v>526</v>
      </c>
      <c r="E252" s="69">
        <v>466</v>
      </c>
      <c r="F252" s="69">
        <v>247</v>
      </c>
      <c r="G252" s="69">
        <v>465</v>
      </c>
      <c r="H252" s="69">
        <v>343</v>
      </c>
      <c r="I252" s="69">
        <v>307</v>
      </c>
      <c r="J252" s="69">
        <v>422</v>
      </c>
      <c r="K252" s="69">
        <v>272</v>
      </c>
      <c r="L252" s="69">
        <v>920</v>
      </c>
      <c r="M252" s="69">
        <v>312</v>
      </c>
      <c r="N252" s="69">
        <v>443</v>
      </c>
      <c r="O252" s="69">
        <v>-223</v>
      </c>
      <c r="P252" s="69">
        <v>395</v>
      </c>
      <c r="Q252" s="69">
        <v>428</v>
      </c>
      <c r="R252" s="69">
        <v>33</v>
      </c>
      <c r="S252" s="69">
        <v>53</v>
      </c>
      <c r="T252" s="69">
        <v>45</v>
      </c>
      <c r="U252" s="69">
        <v>-28</v>
      </c>
      <c r="V252" s="69">
        <v>116</v>
      </c>
      <c r="W252" s="69">
        <v>191</v>
      </c>
      <c r="X252" s="69">
        <v>109</v>
      </c>
      <c r="Y252" s="69">
        <v>143</v>
      </c>
      <c r="Z252" s="69">
        <v>42</v>
      </c>
      <c r="AA252" s="69" t="s">
        <v>406</v>
      </c>
      <c r="AB252" s="69">
        <v>57</v>
      </c>
      <c r="AC252" s="69">
        <v>23</v>
      </c>
      <c r="AD252" s="69">
        <v>161</v>
      </c>
      <c r="AE252" s="69">
        <v>174</v>
      </c>
      <c r="AF252" s="69">
        <v>121</v>
      </c>
      <c r="AG252" s="69">
        <v>154</v>
      </c>
    </row>
    <row r="253" spans="1:33" x14ac:dyDescent="0.2">
      <c r="A253" s="13" t="s">
        <v>298</v>
      </c>
      <c r="B253" s="69">
        <v>169</v>
      </c>
      <c r="C253" s="69">
        <v>263</v>
      </c>
      <c r="D253" s="69">
        <v>392</v>
      </c>
      <c r="E253" s="69">
        <v>248</v>
      </c>
      <c r="F253" s="69">
        <v>170</v>
      </c>
      <c r="G253" s="69">
        <v>275</v>
      </c>
      <c r="H253" s="69">
        <v>275</v>
      </c>
      <c r="I253" s="69">
        <v>188</v>
      </c>
      <c r="J253" s="69">
        <v>225</v>
      </c>
      <c r="K253" s="69">
        <v>121</v>
      </c>
      <c r="L253" s="69">
        <v>311</v>
      </c>
      <c r="M253" s="69">
        <v>197</v>
      </c>
      <c r="N253" s="69">
        <v>382</v>
      </c>
      <c r="O253" s="69">
        <v>-13</v>
      </c>
      <c r="P253" s="69">
        <v>310</v>
      </c>
      <c r="Q253" s="69">
        <v>280</v>
      </c>
      <c r="R253" s="69">
        <v>27</v>
      </c>
      <c r="S253" s="69">
        <v>35</v>
      </c>
      <c r="T253" s="69">
        <v>52</v>
      </c>
      <c r="U253" s="69">
        <v>-14</v>
      </c>
      <c r="V253" s="69">
        <v>101</v>
      </c>
      <c r="W253" s="69">
        <v>457</v>
      </c>
      <c r="X253" s="69">
        <v>127</v>
      </c>
      <c r="Y253" s="69">
        <v>78</v>
      </c>
      <c r="Z253" s="69">
        <v>38</v>
      </c>
      <c r="AA253" s="69" t="s">
        <v>407</v>
      </c>
      <c r="AB253" s="69">
        <v>42</v>
      </c>
      <c r="AC253" s="69">
        <v>5</v>
      </c>
      <c r="AD253" s="69">
        <v>112</v>
      </c>
      <c r="AE253" s="69">
        <v>121</v>
      </c>
      <c r="AF253" s="69">
        <v>67</v>
      </c>
      <c r="AG253" s="69">
        <v>101</v>
      </c>
    </row>
    <row r="254" spans="1:33" x14ac:dyDescent="0.2">
      <c r="A254" s="13" t="s">
        <v>299</v>
      </c>
      <c r="B254" s="69">
        <v>167</v>
      </c>
      <c r="C254" s="69">
        <v>184</v>
      </c>
      <c r="D254" s="69">
        <v>246</v>
      </c>
      <c r="E254" s="69">
        <v>224</v>
      </c>
      <c r="F254" s="69">
        <v>153</v>
      </c>
      <c r="G254" s="69">
        <v>237</v>
      </c>
      <c r="H254" s="69">
        <v>200</v>
      </c>
      <c r="I254" s="69">
        <v>188</v>
      </c>
      <c r="J254" s="69">
        <v>169</v>
      </c>
      <c r="K254" s="69">
        <v>44</v>
      </c>
      <c r="L254" s="69">
        <v>287</v>
      </c>
      <c r="M254" s="69">
        <v>162</v>
      </c>
      <c r="N254" s="69">
        <v>355</v>
      </c>
      <c r="O254" s="69">
        <v>-1</v>
      </c>
      <c r="P254" s="69">
        <v>235</v>
      </c>
      <c r="Q254" s="69">
        <v>231</v>
      </c>
      <c r="R254" s="69">
        <v>19</v>
      </c>
      <c r="S254" s="69">
        <v>23</v>
      </c>
      <c r="T254" s="69">
        <v>30</v>
      </c>
      <c r="U254" s="69">
        <v>-52</v>
      </c>
      <c r="V254" s="69">
        <v>30</v>
      </c>
      <c r="W254" s="69">
        <v>253</v>
      </c>
      <c r="X254" s="69">
        <v>60</v>
      </c>
      <c r="Y254" s="69">
        <v>23</v>
      </c>
      <c r="Z254" s="69">
        <v>25</v>
      </c>
      <c r="AA254" s="69" t="s">
        <v>408</v>
      </c>
      <c r="AB254" s="69">
        <v>15</v>
      </c>
      <c r="AC254" s="69">
        <v>10</v>
      </c>
      <c r="AD254" s="69">
        <v>72</v>
      </c>
      <c r="AE254" s="69">
        <v>81</v>
      </c>
      <c r="AF254" s="69">
        <v>43</v>
      </c>
      <c r="AG254" s="69">
        <v>56</v>
      </c>
    </row>
    <row r="255" spans="1:33" x14ac:dyDescent="0.2">
      <c r="A255" s="13" t="s">
        <v>300</v>
      </c>
      <c r="B255" s="69">
        <v>130</v>
      </c>
      <c r="C255" s="69">
        <v>123</v>
      </c>
      <c r="D255" s="69">
        <v>198</v>
      </c>
      <c r="E255" s="69">
        <v>186</v>
      </c>
      <c r="F255" s="69">
        <v>151</v>
      </c>
      <c r="G255" s="69">
        <v>195</v>
      </c>
      <c r="H255" s="69">
        <v>167</v>
      </c>
      <c r="I255" s="69">
        <v>180</v>
      </c>
      <c r="J255" s="69">
        <v>134</v>
      </c>
      <c r="K255" s="69">
        <v>-9</v>
      </c>
      <c r="L255" s="69">
        <v>343</v>
      </c>
      <c r="M255" s="69">
        <v>144</v>
      </c>
      <c r="N255" s="69">
        <v>282</v>
      </c>
      <c r="O255" s="69">
        <v>-11</v>
      </c>
      <c r="P255" s="69">
        <v>330</v>
      </c>
      <c r="Q255" s="69">
        <v>255</v>
      </c>
      <c r="R255" s="69">
        <v>17</v>
      </c>
      <c r="S255" s="69">
        <v>15</v>
      </c>
      <c r="T255" s="69">
        <v>15</v>
      </c>
      <c r="U255" s="69">
        <v>-43</v>
      </c>
      <c r="V255" s="69">
        <v>-6</v>
      </c>
      <c r="W255" s="69">
        <v>38</v>
      </c>
      <c r="X255" s="69">
        <v>54</v>
      </c>
      <c r="Y255" s="69">
        <v>-2</v>
      </c>
      <c r="Z255" s="69">
        <v>10</v>
      </c>
      <c r="AA255" s="69" t="s">
        <v>409</v>
      </c>
      <c r="AB255" s="69">
        <v>26</v>
      </c>
      <c r="AC255" s="69">
        <v>-1</v>
      </c>
      <c r="AD255" s="69">
        <v>24</v>
      </c>
      <c r="AE255" s="69">
        <v>93</v>
      </c>
      <c r="AF255" s="69">
        <v>25</v>
      </c>
      <c r="AG255" s="69">
        <v>20</v>
      </c>
    </row>
    <row r="256" spans="1:33" x14ac:dyDescent="0.2">
      <c r="A256" s="13" t="s">
        <v>301</v>
      </c>
      <c r="B256" s="69">
        <v>100</v>
      </c>
      <c r="C256" s="69">
        <v>126</v>
      </c>
      <c r="D256" s="69">
        <v>193</v>
      </c>
      <c r="E256" s="69">
        <v>216</v>
      </c>
      <c r="F256" s="69">
        <v>98</v>
      </c>
      <c r="G256" s="69">
        <v>205</v>
      </c>
      <c r="H256" s="69">
        <v>204</v>
      </c>
      <c r="I256" s="69">
        <v>176</v>
      </c>
      <c r="J256" s="69">
        <v>106</v>
      </c>
      <c r="K256" s="69">
        <v>-26</v>
      </c>
      <c r="L256" s="69">
        <v>156</v>
      </c>
      <c r="M256" s="69">
        <v>113</v>
      </c>
      <c r="N256" s="69">
        <v>210</v>
      </c>
      <c r="O256" s="69">
        <v>-44</v>
      </c>
      <c r="P256" s="69">
        <v>144</v>
      </c>
      <c r="Q256" s="69">
        <v>249</v>
      </c>
      <c r="R256" s="69">
        <v>27</v>
      </c>
      <c r="S256" s="69">
        <v>20</v>
      </c>
      <c r="T256" s="69">
        <v>29</v>
      </c>
      <c r="U256" s="69">
        <v>-48</v>
      </c>
      <c r="V256" s="69">
        <v>27</v>
      </c>
      <c r="W256" s="69">
        <v>76</v>
      </c>
      <c r="X256" s="69">
        <v>54</v>
      </c>
      <c r="Y256" s="69">
        <v>24</v>
      </c>
      <c r="Z256" s="69">
        <v>43</v>
      </c>
      <c r="AA256" s="69" t="s">
        <v>410</v>
      </c>
      <c r="AB256" s="69">
        <v>28</v>
      </c>
      <c r="AC256" s="69">
        <v>21</v>
      </c>
      <c r="AD256" s="69">
        <v>78</v>
      </c>
      <c r="AE256" s="69">
        <v>107</v>
      </c>
      <c r="AF256" s="69">
        <v>36</v>
      </c>
      <c r="AG256" s="69">
        <v>37</v>
      </c>
    </row>
    <row r="257" spans="1:33" x14ac:dyDescent="0.2">
      <c r="A257" s="13" t="s">
        <v>302</v>
      </c>
      <c r="B257" s="69">
        <v>156</v>
      </c>
      <c r="C257" s="69">
        <v>156</v>
      </c>
      <c r="D257" s="69">
        <v>207</v>
      </c>
      <c r="E257" s="69">
        <v>139</v>
      </c>
      <c r="F257" s="69">
        <v>83</v>
      </c>
      <c r="G257" s="69">
        <v>193</v>
      </c>
      <c r="H257" s="69">
        <v>164</v>
      </c>
      <c r="I257" s="69">
        <v>150</v>
      </c>
      <c r="J257" s="69">
        <v>136</v>
      </c>
      <c r="K257" s="69">
        <v>-26</v>
      </c>
      <c r="L257" s="69">
        <v>185</v>
      </c>
      <c r="M257" s="69">
        <v>95</v>
      </c>
      <c r="N257" s="69">
        <v>241</v>
      </c>
      <c r="O257" s="69">
        <v>-32</v>
      </c>
      <c r="P257" s="69">
        <v>255</v>
      </c>
      <c r="Q257" s="69">
        <v>231</v>
      </c>
      <c r="R257" s="69">
        <v>26</v>
      </c>
      <c r="S257" s="69">
        <v>18</v>
      </c>
      <c r="T257" s="69">
        <v>30</v>
      </c>
      <c r="U257" s="69">
        <v>-34</v>
      </c>
      <c r="V257" s="69">
        <v>49</v>
      </c>
      <c r="W257" s="69">
        <v>48</v>
      </c>
      <c r="X257" s="69">
        <v>69</v>
      </c>
      <c r="Y257" s="69">
        <v>-9</v>
      </c>
      <c r="Z257" s="69">
        <v>27</v>
      </c>
      <c r="AA257" s="69" t="s">
        <v>408</v>
      </c>
      <c r="AB257" s="69">
        <v>25</v>
      </c>
      <c r="AC257" s="69">
        <v>19</v>
      </c>
      <c r="AD257" s="69">
        <v>89</v>
      </c>
      <c r="AE257" s="69">
        <v>115</v>
      </c>
      <c r="AF257" s="69">
        <v>73</v>
      </c>
      <c r="AG257" s="69">
        <v>54</v>
      </c>
    </row>
    <row r="258" spans="1:33" x14ac:dyDescent="0.2">
      <c r="A258" s="13" t="s">
        <v>303</v>
      </c>
      <c r="B258" s="69">
        <v>130</v>
      </c>
      <c r="C258" s="69">
        <v>186</v>
      </c>
      <c r="D258" s="69">
        <v>186</v>
      </c>
      <c r="E258" s="69">
        <v>142</v>
      </c>
      <c r="F258" s="69">
        <v>90</v>
      </c>
      <c r="G258" s="69">
        <v>210</v>
      </c>
      <c r="H258" s="69">
        <v>150</v>
      </c>
      <c r="I258" s="69">
        <v>192</v>
      </c>
      <c r="J258" s="69">
        <v>126</v>
      </c>
      <c r="K258" s="69">
        <v>-30</v>
      </c>
      <c r="L258" s="69">
        <v>144</v>
      </c>
      <c r="M258" s="69">
        <v>142</v>
      </c>
      <c r="N258" s="69">
        <v>224</v>
      </c>
      <c r="O258" s="69">
        <v>-49</v>
      </c>
      <c r="P258" s="69">
        <v>215</v>
      </c>
      <c r="Q258" s="69">
        <v>185</v>
      </c>
      <c r="R258" s="69">
        <v>23</v>
      </c>
      <c r="S258" s="69">
        <v>25</v>
      </c>
      <c r="T258" s="69">
        <v>14</v>
      </c>
      <c r="U258" s="69">
        <v>-11</v>
      </c>
      <c r="V258" s="69">
        <v>39</v>
      </c>
      <c r="W258" s="69">
        <v>34</v>
      </c>
      <c r="X258" s="69">
        <v>51</v>
      </c>
      <c r="Y258" s="69">
        <v>-1</v>
      </c>
      <c r="Z258" s="69">
        <v>18</v>
      </c>
      <c r="AA258" s="69" t="s">
        <v>411</v>
      </c>
      <c r="AB258" s="69">
        <v>35</v>
      </c>
      <c r="AC258" s="69">
        <v>16</v>
      </c>
      <c r="AD258" s="69">
        <v>44</v>
      </c>
      <c r="AE258" s="69">
        <v>81</v>
      </c>
      <c r="AF258" s="69">
        <v>62</v>
      </c>
      <c r="AG258" s="69">
        <v>71</v>
      </c>
    </row>
    <row r="259" spans="1:33" x14ac:dyDescent="0.2">
      <c r="A259" s="13" t="s">
        <v>304</v>
      </c>
      <c r="B259" s="69">
        <v>109</v>
      </c>
      <c r="C259" s="69">
        <v>143</v>
      </c>
      <c r="D259" s="69">
        <v>208</v>
      </c>
      <c r="E259" s="69">
        <v>156</v>
      </c>
      <c r="F259" s="69">
        <v>77</v>
      </c>
      <c r="G259" s="69">
        <v>196</v>
      </c>
      <c r="H259" s="69">
        <v>107</v>
      </c>
      <c r="I259" s="69">
        <v>145</v>
      </c>
      <c r="J259" s="69">
        <v>136</v>
      </c>
      <c r="K259" s="69">
        <v>-9</v>
      </c>
      <c r="L259" s="69">
        <v>169</v>
      </c>
      <c r="M259" s="69">
        <v>142</v>
      </c>
      <c r="N259" s="69">
        <v>180</v>
      </c>
      <c r="O259" s="69">
        <v>-84</v>
      </c>
      <c r="P259" s="69">
        <v>122</v>
      </c>
      <c r="Q259" s="69">
        <v>163</v>
      </c>
      <c r="R259" s="69">
        <v>24</v>
      </c>
      <c r="S259" s="69">
        <v>21</v>
      </c>
      <c r="T259" s="69">
        <v>10</v>
      </c>
      <c r="U259" s="69">
        <v>-40</v>
      </c>
      <c r="V259" s="69">
        <v>30</v>
      </c>
      <c r="W259" s="69">
        <v>27</v>
      </c>
      <c r="X259" s="69">
        <v>32</v>
      </c>
      <c r="Y259" s="69">
        <v>13</v>
      </c>
      <c r="Z259" s="69">
        <v>29</v>
      </c>
      <c r="AA259" s="69" t="s">
        <v>412</v>
      </c>
      <c r="AB259" s="69">
        <v>26</v>
      </c>
      <c r="AC259" s="69">
        <v>23</v>
      </c>
      <c r="AD259" s="69">
        <v>64</v>
      </c>
      <c r="AE259" s="69">
        <v>83</v>
      </c>
      <c r="AF259" s="69">
        <v>38</v>
      </c>
      <c r="AG259" s="69">
        <v>56</v>
      </c>
    </row>
    <row r="260" spans="1:33" x14ac:dyDescent="0.2">
      <c r="A260" s="13" t="s">
        <v>305</v>
      </c>
      <c r="B260" s="69">
        <v>166</v>
      </c>
      <c r="C260" s="69">
        <v>184</v>
      </c>
      <c r="D260" s="69">
        <v>286</v>
      </c>
      <c r="E260" s="69">
        <v>173</v>
      </c>
      <c r="F260" s="69">
        <v>66</v>
      </c>
      <c r="G260" s="69">
        <v>186</v>
      </c>
      <c r="H260" s="69">
        <v>110</v>
      </c>
      <c r="I260" s="69">
        <v>213</v>
      </c>
      <c r="J260" s="69">
        <v>143</v>
      </c>
      <c r="K260" s="69">
        <v>-12</v>
      </c>
      <c r="L260" s="69">
        <v>180</v>
      </c>
      <c r="M260" s="69">
        <v>142</v>
      </c>
      <c r="N260" s="69">
        <v>232</v>
      </c>
      <c r="O260" s="69">
        <v>-44</v>
      </c>
      <c r="P260" s="69">
        <v>152</v>
      </c>
      <c r="Q260" s="69">
        <v>63</v>
      </c>
      <c r="R260" s="69">
        <v>34</v>
      </c>
      <c r="S260" s="69">
        <v>15</v>
      </c>
      <c r="T260" s="69">
        <v>13</v>
      </c>
      <c r="U260" s="69">
        <v>-29</v>
      </c>
      <c r="V260" s="69">
        <v>13</v>
      </c>
      <c r="W260" s="69">
        <v>28</v>
      </c>
      <c r="X260" s="69">
        <v>41</v>
      </c>
      <c r="Y260" s="69">
        <v>-35</v>
      </c>
      <c r="Z260" s="69">
        <v>26</v>
      </c>
      <c r="AA260" s="69" t="s">
        <v>413</v>
      </c>
      <c r="AB260" s="69">
        <v>21</v>
      </c>
      <c r="AC260" s="69">
        <v>20</v>
      </c>
      <c r="AD260" s="69">
        <v>54</v>
      </c>
      <c r="AE260" s="69">
        <v>116</v>
      </c>
      <c r="AF260" s="69">
        <v>37</v>
      </c>
      <c r="AG260" s="69">
        <v>58</v>
      </c>
    </row>
    <row r="261" spans="1:33" x14ac:dyDescent="0.2">
      <c r="A261" s="13" t="s">
        <v>306</v>
      </c>
      <c r="B261" s="69">
        <v>146</v>
      </c>
      <c r="C261" s="69">
        <v>164</v>
      </c>
      <c r="D261" s="69">
        <v>271</v>
      </c>
      <c r="E261" s="69">
        <v>120</v>
      </c>
      <c r="F261" s="69">
        <v>96</v>
      </c>
      <c r="G261" s="69">
        <v>235</v>
      </c>
      <c r="H261" s="69">
        <v>137</v>
      </c>
      <c r="I261" s="69">
        <v>191</v>
      </c>
      <c r="J261" s="69">
        <v>92</v>
      </c>
      <c r="K261" s="69">
        <v>-1</v>
      </c>
      <c r="L261" s="69">
        <v>150</v>
      </c>
      <c r="M261" s="69">
        <v>125</v>
      </c>
      <c r="N261" s="69">
        <v>201</v>
      </c>
      <c r="O261" s="69">
        <v>-48</v>
      </c>
      <c r="P261" s="69">
        <v>184</v>
      </c>
      <c r="Q261" s="69">
        <v>222</v>
      </c>
      <c r="R261" s="69">
        <v>17</v>
      </c>
      <c r="S261" s="69">
        <v>11</v>
      </c>
      <c r="T261" s="69">
        <v>-4</v>
      </c>
      <c r="U261" s="69">
        <v>-26</v>
      </c>
      <c r="V261" s="69">
        <v>23</v>
      </c>
      <c r="W261" s="69">
        <v>35</v>
      </c>
      <c r="X261" s="69">
        <v>59</v>
      </c>
      <c r="Y261" s="69">
        <v>6</v>
      </c>
      <c r="Z261" s="69">
        <v>19</v>
      </c>
      <c r="AA261" s="69" t="s">
        <v>414</v>
      </c>
      <c r="AB261" s="69">
        <v>10</v>
      </c>
      <c r="AC261" s="69">
        <v>27</v>
      </c>
      <c r="AD261" s="69">
        <v>57</v>
      </c>
      <c r="AE261" s="69">
        <v>146</v>
      </c>
      <c r="AF261" s="69">
        <v>41</v>
      </c>
      <c r="AG261" s="69">
        <v>44</v>
      </c>
    </row>
    <row r="262" spans="1:33" x14ac:dyDescent="0.2">
      <c r="A262" s="13" t="s">
        <v>307</v>
      </c>
      <c r="B262" s="69">
        <v>131</v>
      </c>
      <c r="C262" s="69">
        <v>125</v>
      </c>
      <c r="D262" s="69">
        <v>337</v>
      </c>
      <c r="E262" s="69">
        <v>175</v>
      </c>
      <c r="F262" s="69">
        <v>84</v>
      </c>
      <c r="G262" s="69">
        <v>224</v>
      </c>
      <c r="H262" s="69">
        <v>178</v>
      </c>
      <c r="I262" s="69">
        <v>160</v>
      </c>
      <c r="J262" s="69">
        <v>86</v>
      </c>
      <c r="K262" s="69">
        <v>-15</v>
      </c>
      <c r="L262" s="69">
        <v>148</v>
      </c>
      <c r="M262" s="69">
        <v>121</v>
      </c>
      <c r="N262" s="69">
        <v>219</v>
      </c>
      <c r="O262" s="69">
        <v>-67</v>
      </c>
      <c r="P262" s="69">
        <v>191</v>
      </c>
      <c r="Q262" s="69">
        <v>279</v>
      </c>
      <c r="R262" s="69">
        <v>17</v>
      </c>
      <c r="S262" s="69">
        <v>31</v>
      </c>
      <c r="T262" s="69">
        <v>17</v>
      </c>
      <c r="U262" s="69">
        <v>-22</v>
      </c>
      <c r="V262" s="69">
        <v>25</v>
      </c>
      <c r="W262" s="69">
        <v>62</v>
      </c>
      <c r="X262" s="69">
        <v>79</v>
      </c>
      <c r="Y262" s="69">
        <v>25</v>
      </c>
      <c r="Z262" s="69">
        <v>31</v>
      </c>
      <c r="AA262" s="69" t="s">
        <v>415</v>
      </c>
      <c r="AB262" s="69">
        <v>35</v>
      </c>
      <c r="AC262" s="69">
        <v>22</v>
      </c>
      <c r="AD262" s="69">
        <v>89</v>
      </c>
      <c r="AE262" s="69">
        <v>137</v>
      </c>
      <c r="AF262" s="69">
        <v>47</v>
      </c>
      <c r="AG262" s="69">
        <v>41</v>
      </c>
    </row>
    <row r="263" spans="1:33" x14ac:dyDescent="0.2">
      <c r="A263" s="68" t="s">
        <v>389</v>
      </c>
      <c r="B263" s="70">
        <f>AVERAGE(B251:B262)</f>
        <v>185.08333333333334</v>
      </c>
      <c r="C263" s="70">
        <f t="shared" ref="C263:I263" si="73">AVERAGE(C251:C262)</f>
        <v>226.58333333333334</v>
      </c>
      <c r="D263" s="70">
        <f t="shared" si="73"/>
        <v>334.41666666666669</v>
      </c>
      <c r="E263" s="70">
        <f t="shared" si="73"/>
        <v>254.75</v>
      </c>
      <c r="F263" s="70">
        <f t="shared" si="73"/>
        <v>137</v>
      </c>
      <c r="G263" s="70">
        <f t="shared" si="73"/>
        <v>279.16666666666669</v>
      </c>
      <c r="H263" s="70">
        <f t="shared" si="73"/>
        <v>198.91666666666666</v>
      </c>
      <c r="I263" s="70">
        <f t="shared" si="73"/>
        <v>219.66666666666666</v>
      </c>
      <c r="J263" s="70">
        <f>AVERAGE(J251:J262)</f>
        <v>190.33333333333334</v>
      </c>
      <c r="K263" s="70">
        <f t="shared" ref="K263:Q263" si="74">AVERAGE(K251:K262)</f>
        <v>68.416666666666671</v>
      </c>
      <c r="L263" s="70">
        <f t="shared" si="74"/>
        <v>316.41666666666669</v>
      </c>
      <c r="M263" s="70">
        <f t="shared" si="74"/>
        <v>188.33333333333334</v>
      </c>
      <c r="N263" s="70">
        <f t="shared" si="74"/>
        <v>297.5</v>
      </c>
      <c r="O263" s="70">
        <f t="shared" si="74"/>
        <v>-44.333333333333336</v>
      </c>
      <c r="P263" s="70">
        <f t="shared" si="74"/>
        <v>258</v>
      </c>
      <c r="Q263" s="70">
        <f t="shared" si="74"/>
        <v>255.25</v>
      </c>
      <c r="R263" s="70">
        <f>AVERAGE(R251:R262)</f>
        <v>25.75</v>
      </c>
      <c r="S263" s="70">
        <f t="shared" ref="S263:Y263" si="75">AVERAGE(S251:S262)</f>
        <v>24.666666666666668</v>
      </c>
      <c r="T263" s="70">
        <f t="shared" si="75"/>
        <v>26.583333333333332</v>
      </c>
      <c r="U263" s="70">
        <f t="shared" si="75"/>
        <v>-30.166666666666668</v>
      </c>
      <c r="V263" s="70">
        <f t="shared" si="75"/>
        <v>41.25</v>
      </c>
      <c r="W263" s="70">
        <f t="shared" si="75"/>
        <v>113.25</v>
      </c>
      <c r="X263" s="70">
        <f t="shared" si="75"/>
        <v>64.25</v>
      </c>
      <c r="Y263" s="70">
        <f t="shared" si="75"/>
        <v>26.583333333333332</v>
      </c>
      <c r="Z263" s="70">
        <f>AVERAGE(Z251:Z262)</f>
        <v>28.833333333333332</v>
      </c>
      <c r="AA263" s="70" t="s">
        <v>416</v>
      </c>
      <c r="AB263" s="70">
        <f t="shared" ref="AB263:AG263" si="76">AVERAGE(AB251:AB262)</f>
        <v>32.583333333333336</v>
      </c>
      <c r="AC263" s="70">
        <f t="shared" si="76"/>
        <v>17.416666666666668</v>
      </c>
      <c r="AD263" s="70">
        <f t="shared" si="76"/>
        <v>77.25</v>
      </c>
      <c r="AE263" s="70">
        <f t="shared" si="76"/>
        <v>112.16666666666667</v>
      </c>
      <c r="AF263" s="70">
        <f t="shared" si="76"/>
        <v>53.416666666666664</v>
      </c>
      <c r="AG263" s="70">
        <f t="shared" si="76"/>
        <v>64.75</v>
      </c>
    </row>
    <row r="264" spans="1:33" s="76" customFormat="1" x14ac:dyDescent="0.2">
      <c r="A264" s="76" t="s">
        <v>392</v>
      </c>
      <c r="B264" s="77">
        <f>AVERAGE(B263:I263)</f>
        <v>229.44791666666671</v>
      </c>
      <c r="C264" s="77">
        <f>STDEV(B263:I263)/SQRT(COUNT(B263:I263))</f>
        <v>21.414888623037491</v>
      </c>
      <c r="D264" s="77"/>
      <c r="E264" s="77"/>
      <c r="F264" s="77"/>
      <c r="G264" s="77"/>
      <c r="H264" s="77"/>
      <c r="I264" s="77"/>
      <c r="J264" s="77">
        <f>AVERAGE(J263:Q263)</f>
        <v>191.23958333333331</v>
      </c>
      <c r="K264" s="77">
        <f>STDEV(J263:Q263)/SQRT(COUNT(J263:Q263))</f>
        <v>43.528357038182051</v>
      </c>
      <c r="L264" s="77"/>
      <c r="M264" s="77"/>
      <c r="N264" s="77"/>
      <c r="O264" s="77"/>
      <c r="P264" s="77"/>
      <c r="Q264" s="77"/>
      <c r="R264" s="77">
        <f>AVERAGE(R263:Y263)</f>
        <v>36.520833333333329</v>
      </c>
      <c r="S264" s="77">
        <f>STDEV(R263:Y263)/SQRT(COUNT(R263:Y263))</f>
        <v>14.379983176994152</v>
      </c>
      <c r="T264" s="77"/>
      <c r="U264" s="77"/>
      <c r="V264" s="77"/>
      <c r="W264" s="77"/>
      <c r="X264" s="77"/>
      <c r="Y264" s="77"/>
      <c r="Z264" s="77">
        <f>AVERAGE(Z263:AG263)</f>
        <v>55.202380952380956</v>
      </c>
      <c r="AA264" s="77">
        <f>STDEV(Z263:AG263)/SQRT(COUNT(Z263:AG263))</f>
        <v>12.40207485445033</v>
      </c>
      <c r="AB264" s="77"/>
      <c r="AC264" s="77"/>
      <c r="AD264" s="77"/>
      <c r="AE264" s="77"/>
      <c r="AF264" s="77"/>
      <c r="AG264" s="77"/>
    </row>
    <row r="265" spans="1:33" x14ac:dyDescent="0.2">
      <c r="A265" s="12" t="s">
        <v>400</v>
      </c>
      <c r="B265" s="255" t="s">
        <v>282</v>
      </c>
      <c r="C265" s="255"/>
      <c r="D265" s="255"/>
      <c r="E265" s="255"/>
      <c r="F265" s="255"/>
      <c r="G265" s="255"/>
      <c r="H265" s="255"/>
      <c r="I265" s="255"/>
      <c r="J265" s="255" t="s">
        <v>387</v>
      </c>
      <c r="K265" s="255"/>
      <c r="L265" s="255"/>
      <c r="M265" s="255"/>
      <c r="N265" s="255"/>
      <c r="O265" s="255"/>
      <c r="P265" s="255"/>
      <c r="Q265" s="255"/>
      <c r="R265" s="255" t="s">
        <v>283</v>
      </c>
      <c r="S265" s="255"/>
      <c r="T265" s="255"/>
      <c r="U265" s="255"/>
      <c r="V265" s="255"/>
      <c r="W265" s="255"/>
      <c r="X265" s="255"/>
      <c r="Y265" s="255"/>
      <c r="Z265" s="255" t="s">
        <v>388</v>
      </c>
      <c r="AA265" s="255"/>
      <c r="AB265" s="255"/>
      <c r="AC265" s="255"/>
      <c r="AD265" s="255"/>
      <c r="AE265" s="255"/>
      <c r="AF265" s="255"/>
      <c r="AG265" s="255"/>
    </row>
    <row r="266" spans="1:33" x14ac:dyDescent="0.2">
      <c r="A266" s="13" t="s">
        <v>286</v>
      </c>
      <c r="B266" s="69">
        <v>253</v>
      </c>
      <c r="C266" s="69">
        <v>305</v>
      </c>
      <c r="D266" s="69">
        <v>462</v>
      </c>
      <c r="E266" s="69">
        <v>165</v>
      </c>
      <c r="F266" s="69">
        <v>259</v>
      </c>
      <c r="G266" s="69">
        <v>435</v>
      </c>
      <c r="H266" s="69">
        <v>423</v>
      </c>
      <c r="I266" s="69">
        <v>366</v>
      </c>
      <c r="J266" s="69">
        <v>238</v>
      </c>
      <c r="K266" s="69">
        <v>5</v>
      </c>
      <c r="L266" s="69">
        <v>514</v>
      </c>
      <c r="M266" s="69">
        <v>256</v>
      </c>
      <c r="N266" s="69">
        <v>488</v>
      </c>
      <c r="O266" s="69">
        <v>-282</v>
      </c>
      <c r="P266" s="69">
        <v>499</v>
      </c>
      <c r="Q266" s="69">
        <v>301</v>
      </c>
      <c r="R266" s="69">
        <v>63</v>
      </c>
      <c r="S266" s="69">
        <v>88</v>
      </c>
      <c r="T266" s="69">
        <v>104</v>
      </c>
      <c r="U266" s="69">
        <v>49</v>
      </c>
      <c r="V266" s="69">
        <v>36</v>
      </c>
      <c r="W266" s="69">
        <v>45</v>
      </c>
      <c r="X266" s="69">
        <v>66</v>
      </c>
      <c r="Y266" s="69">
        <v>65</v>
      </c>
      <c r="Z266" s="69">
        <v>62</v>
      </c>
      <c r="AA266" s="69">
        <v>105</v>
      </c>
      <c r="AB266" s="69">
        <v>93</v>
      </c>
      <c r="AC266" s="69">
        <v>83</v>
      </c>
      <c r="AD266" s="69">
        <v>100</v>
      </c>
      <c r="AE266" s="69">
        <v>-219</v>
      </c>
      <c r="AF266" s="69">
        <v>50</v>
      </c>
      <c r="AG266" s="69">
        <v>80</v>
      </c>
    </row>
    <row r="267" spans="1:33" x14ac:dyDescent="0.2">
      <c r="A267" s="13" t="s">
        <v>287</v>
      </c>
      <c r="B267" s="69">
        <v>167</v>
      </c>
      <c r="C267" s="69">
        <v>213</v>
      </c>
      <c r="D267" s="69">
        <v>332</v>
      </c>
      <c r="E267" s="69">
        <v>118</v>
      </c>
      <c r="F267" s="69">
        <v>194</v>
      </c>
      <c r="G267" s="69">
        <v>251</v>
      </c>
      <c r="H267" s="69">
        <v>178</v>
      </c>
      <c r="I267" s="69">
        <v>214</v>
      </c>
      <c r="J267" s="69">
        <v>169</v>
      </c>
      <c r="K267" s="69">
        <v>-82</v>
      </c>
      <c r="L267" s="69">
        <v>232</v>
      </c>
      <c r="M267" s="69">
        <v>193</v>
      </c>
      <c r="N267" s="69">
        <v>288</v>
      </c>
      <c r="O267" s="69">
        <v>-396</v>
      </c>
      <c r="P267" s="69">
        <v>394</v>
      </c>
      <c r="Q267" s="69">
        <v>176</v>
      </c>
      <c r="R267" s="69">
        <v>127</v>
      </c>
      <c r="S267" s="69">
        <v>90</v>
      </c>
      <c r="T267" s="69">
        <v>106</v>
      </c>
      <c r="U267" s="69">
        <v>66</v>
      </c>
      <c r="V267" s="69">
        <v>22</v>
      </c>
      <c r="W267" s="69">
        <v>17</v>
      </c>
      <c r="X267" s="69">
        <v>47</v>
      </c>
      <c r="Y267" s="69">
        <v>51</v>
      </c>
      <c r="Z267" s="69">
        <v>84</v>
      </c>
      <c r="AA267" s="69">
        <v>153</v>
      </c>
      <c r="AB267" s="69">
        <v>53</v>
      </c>
      <c r="AC267" s="69">
        <v>67</v>
      </c>
      <c r="AD267" s="69">
        <v>27</v>
      </c>
      <c r="AE267" s="69">
        <v>-218</v>
      </c>
      <c r="AF267" s="69">
        <v>26</v>
      </c>
      <c r="AG267" s="69">
        <v>22</v>
      </c>
    </row>
    <row r="268" spans="1:33" x14ac:dyDescent="0.2">
      <c r="A268" s="13" t="s">
        <v>288</v>
      </c>
      <c r="B268" s="69">
        <v>121</v>
      </c>
      <c r="C268" s="69">
        <v>120</v>
      </c>
      <c r="D268" s="69">
        <v>220</v>
      </c>
      <c r="E268" s="69">
        <v>112</v>
      </c>
      <c r="F268" s="69">
        <v>176</v>
      </c>
      <c r="G268" s="69">
        <v>179</v>
      </c>
      <c r="H268" s="69">
        <v>160</v>
      </c>
      <c r="I268" s="69">
        <v>230</v>
      </c>
      <c r="J268" s="69">
        <v>101</v>
      </c>
      <c r="K268" s="69">
        <v>-180</v>
      </c>
      <c r="L268" s="69">
        <v>91</v>
      </c>
      <c r="M268" s="69">
        <v>124</v>
      </c>
      <c r="N268" s="69">
        <v>236</v>
      </c>
      <c r="O268" s="69">
        <v>-404</v>
      </c>
      <c r="P268" s="69">
        <v>392</v>
      </c>
      <c r="Q268" s="69">
        <v>143</v>
      </c>
      <c r="R268" s="69">
        <v>49</v>
      </c>
      <c r="S268" s="69">
        <v>33</v>
      </c>
      <c r="T268" s="69">
        <v>24</v>
      </c>
      <c r="U268" s="69">
        <v>24</v>
      </c>
      <c r="V268" s="69">
        <v>48</v>
      </c>
      <c r="W268" s="69">
        <v>24</v>
      </c>
      <c r="X268" s="69">
        <v>56</v>
      </c>
      <c r="Y268" s="69">
        <v>52</v>
      </c>
      <c r="Z268" s="69">
        <v>32</v>
      </c>
      <c r="AA268" s="69">
        <v>49</v>
      </c>
      <c r="AB268" s="69">
        <v>11</v>
      </c>
      <c r="AC268" s="69">
        <v>1</v>
      </c>
      <c r="AD268" s="69">
        <v>50</v>
      </c>
      <c r="AE268" s="69">
        <v>-202</v>
      </c>
      <c r="AF268" s="69">
        <v>47</v>
      </c>
      <c r="AG268" s="69">
        <v>73</v>
      </c>
    </row>
    <row r="269" spans="1:33" x14ac:dyDescent="0.2">
      <c r="A269" s="13" t="s">
        <v>289</v>
      </c>
      <c r="B269" s="69">
        <v>149</v>
      </c>
      <c r="C269" s="69">
        <v>139</v>
      </c>
      <c r="D269" s="69">
        <v>237</v>
      </c>
      <c r="E269" s="69">
        <v>152</v>
      </c>
      <c r="F269" s="69">
        <v>154</v>
      </c>
      <c r="G269" s="69">
        <v>182</v>
      </c>
      <c r="H269" s="69">
        <v>116</v>
      </c>
      <c r="I269" s="69">
        <v>245</v>
      </c>
      <c r="J269" s="69">
        <v>102</v>
      </c>
      <c r="K269" s="69">
        <v>-164</v>
      </c>
      <c r="L269" s="69">
        <v>90</v>
      </c>
      <c r="M269" s="69">
        <v>144</v>
      </c>
      <c r="N269" s="69">
        <v>240</v>
      </c>
      <c r="O269" s="69">
        <v>-404</v>
      </c>
      <c r="P269" s="69">
        <v>321</v>
      </c>
      <c r="Q269" s="69">
        <v>166</v>
      </c>
      <c r="R269" s="69">
        <v>49</v>
      </c>
      <c r="S269" s="69">
        <v>54</v>
      </c>
      <c r="T269" s="69">
        <v>70</v>
      </c>
      <c r="U269" s="69">
        <v>27</v>
      </c>
      <c r="V269" s="69">
        <v>31</v>
      </c>
      <c r="W269" s="69">
        <v>22</v>
      </c>
      <c r="X269" s="69">
        <v>43</v>
      </c>
      <c r="Y269" s="69">
        <v>46</v>
      </c>
      <c r="Z269" s="69">
        <v>51</v>
      </c>
      <c r="AA269" s="69">
        <v>111</v>
      </c>
      <c r="AB269" s="69">
        <v>45</v>
      </c>
      <c r="AC269" s="69">
        <v>27</v>
      </c>
      <c r="AD269" s="69">
        <v>41</v>
      </c>
      <c r="AE269" s="69">
        <v>-198</v>
      </c>
      <c r="AF269" s="69">
        <v>28</v>
      </c>
      <c r="AG269" s="69">
        <v>51</v>
      </c>
    </row>
    <row r="270" spans="1:33" x14ac:dyDescent="0.2">
      <c r="A270" s="13" t="s">
        <v>290</v>
      </c>
      <c r="B270" s="69">
        <v>196</v>
      </c>
      <c r="C270" s="69">
        <v>146</v>
      </c>
      <c r="D270" s="69">
        <v>255</v>
      </c>
      <c r="E270" s="69">
        <v>125</v>
      </c>
      <c r="F270" s="69">
        <v>155</v>
      </c>
      <c r="G270" s="69">
        <v>165</v>
      </c>
      <c r="H270" s="69">
        <v>297</v>
      </c>
      <c r="I270" s="69">
        <v>211</v>
      </c>
      <c r="J270" s="69">
        <v>119</v>
      </c>
      <c r="K270" s="69">
        <v>-135</v>
      </c>
      <c r="L270" s="69">
        <v>152</v>
      </c>
      <c r="M270" s="69">
        <v>134</v>
      </c>
      <c r="N270" s="69">
        <v>212</v>
      </c>
      <c r="O270" s="69">
        <v>-394</v>
      </c>
      <c r="P270" s="69">
        <v>279</v>
      </c>
      <c r="Q270" s="69">
        <v>166</v>
      </c>
      <c r="R270" s="69">
        <v>118</v>
      </c>
      <c r="S270" s="69">
        <v>76</v>
      </c>
      <c r="T270" s="69">
        <v>131</v>
      </c>
      <c r="U270" s="69">
        <v>67</v>
      </c>
      <c r="V270" s="69">
        <v>58</v>
      </c>
      <c r="W270" s="69">
        <v>47</v>
      </c>
      <c r="X270" s="69">
        <v>76</v>
      </c>
      <c r="Y270" s="69">
        <v>46</v>
      </c>
      <c r="Z270" s="69">
        <v>86</v>
      </c>
      <c r="AA270" s="69">
        <v>196</v>
      </c>
      <c r="AB270" s="69">
        <v>103</v>
      </c>
      <c r="AC270" s="69">
        <v>81</v>
      </c>
      <c r="AD270" s="69">
        <v>76</v>
      </c>
      <c r="AE270" s="69">
        <v>-185</v>
      </c>
      <c r="AF270" s="69">
        <v>44</v>
      </c>
      <c r="AG270" s="69">
        <v>79</v>
      </c>
    </row>
    <row r="271" spans="1:33" x14ac:dyDescent="0.2">
      <c r="A271" s="13" t="s">
        <v>291</v>
      </c>
      <c r="B271" s="69">
        <v>171</v>
      </c>
      <c r="C271" s="69">
        <v>155</v>
      </c>
      <c r="D271" s="69">
        <v>268</v>
      </c>
      <c r="E271" s="69">
        <v>138</v>
      </c>
      <c r="F271" s="69">
        <v>174</v>
      </c>
      <c r="G271" s="69">
        <v>247</v>
      </c>
      <c r="H271" s="69">
        <v>293</v>
      </c>
      <c r="I271" s="69">
        <v>268</v>
      </c>
      <c r="J271" s="69">
        <v>153</v>
      </c>
      <c r="K271" s="69">
        <v>-123</v>
      </c>
      <c r="L271" s="69">
        <v>107</v>
      </c>
      <c r="M271" s="69">
        <v>157</v>
      </c>
      <c r="N271" s="69">
        <v>250</v>
      </c>
      <c r="O271" s="69">
        <v>-367</v>
      </c>
      <c r="P271" s="69">
        <v>308</v>
      </c>
      <c r="Q271" s="69">
        <v>171</v>
      </c>
      <c r="R271" s="69">
        <v>47</v>
      </c>
      <c r="S271" s="69">
        <v>32</v>
      </c>
      <c r="T271" s="69">
        <v>56</v>
      </c>
      <c r="U271" s="69">
        <v>3</v>
      </c>
      <c r="V271" s="69">
        <v>63</v>
      </c>
      <c r="W271" s="69">
        <v>46</v>
      </c>
      <c r="X271" s="69">
        <v>74</v>
      </c>
      <c r="Y271" s="69">
        <v>16</v>
      </c>
      <c r="Z271" s="69">
        <v>42</v>
      </c>
      <c r="AA271" s="69">
        <v>67</v>
      </c>
      <c r="AB271" s="69">
        <v>57</v>
      </c>
      <c r="AC271" s="69">
        <v>30</v>
      </c>
      <c r="AD271" s="69">
        <v>54</v>
      </c>
      <c r="AE271" s="69">
        <v>-189</v>
      </c>
      <c r="AF271" s="69">
        <v>72</v>
      </c>
      <c r="AG271" s="69">
        <v>98</v>
      </c>
    </row>
    <row r="272" spans="1:33" x14ac:dyDescent="0.2">
      <c r="A272" s="13" t="s">
        <v>292</v>
      </c>
      <c r="B272" s="69">
        <v>161</v>
      </c>
      <c r="C272" s="69">
        <v>148</v>
      </c>
      <c r="D272" s="69">
        <v>243</v>
      </c>
      <c r="E272" s="69">
        <v>128</v>
      </c>
      <c r="F272" s="69">
        <v>145</v>
      </c>
      <c r="G272" s="69">
        <v>245</v>
      </c>
      <c r="H272" s="69">
        <v>341</v>
      </c>
      <c r="I272" s="69">
        <v>1056</v>
      </c>
      <c r="J272" s="69">
        <v>116</v>
      </c>
      <c r="K272" s="69">
        <v>-139</v>
      </c>
      <c r="L272" s="69">
        <v>64</v>
      </c>
      <c r="M272" s="69">
        <v>151</v>
      </c>
      <c r="N272" s="69">
        <v>292</v>
      </c>
      <c r="O272" s="69">
        <v>-361</v>
      </c>
      <c r="P272" s="69">
        <v>257</v>
      </c>
      <c r="Q272" s="69">
        <v>202</v>
      </c>
      <c r="R272" s="69">
        <v>11</v>
      </c>
      <c r="S272" s="69">
        <v>30</v>
      </c>
      <c r="T272" s="69">
        <v>48</v>
      </c>
      <c r="U272" s="69">
        <v>11</v>
      </c>
      <c r="V272" s="69">
        <v>26</v>
      </c>
      <c r="W272" s="69">
        <v>25</v>
      </c>
      <c r="X272" s="69">
        <v>41</v>
      </c>
      <c r="Y272" s="69">
        <v>11</v>
      </c>
      <c r="Z272" s="69">
        <v>34</v>
      </c>
      <c r="AA272" s="69">
        <v>44</v>
      </c>
      <c r="AB272" s="69">
        <v>40</v>
      </c>
      <c r="AC272" s="69">
        <v>7</v>
      </c>
      <c r="AD272" s="69">
        <v>16</v>
      </c>
      <c r="AE272" s="69">
        <v>-197</v>
      </c>
      <c r="AF272" s="69">
        <v>26</v>
      </c>
      <c r="AG272" s="69">
        <v>59</v>
      </c>
    </row>
    <row r="273" spans="1:33" x14ac:dyDescent="0.2">
      <c r="A273" s="13" t="s">
        <v>293</v>
      </c>
      <c r="B273" s="69">
        <v>144</v>
      </c>
      <c r="C273" s="69">
        <v>128</v>
      </c>
      <c r="D273" s="69">
        <v>260</v>
      </c>
      <c r="E273" s="69">
        <v>127</v>
      </c>
      <c r="F273" s="69">
        <v>162</v>
      </c>
      <c r="G273" s="69">
        <v>161</v>
      </c>
      <c r="H273" s="69">
        <v>808</v>
      </c>
      <c r="I273" s="69">
        <v>1513</v>
      </c>
      <c r="J273" s="69">
        <v>110</v>
      </c>
      <c r="K273" s="69">
        <v>-171</v>
      </c>
      <c r="L273" s="69">
        <v>85</v>
      </c>
      <c r="M273" s="69">
        <v>119</v>
      </c>
      <c r="N273" s="69">
        <v>290</v>
      </c>
      <c r="O273" s="69">
        <v>-383</v>
      </c>
      <c r="P273" s="69">
        <v>276</v>
      </c>
      <c r="Q273" s="69">
        <v>178</v>
      </c>
      <c r="R273" s="69">
        <v>6</v>
      </c>
      <c r="S273" s="69">
        <v>20</v>
      </c>
      <c r="T273" s="69">
        <v>27</v>
      </c>
      <c r="U273" s="69">
        <v>6</v>
      </c>
      <c r="V273" s="69">
        <v>36</v>
      </c>
      <c r="W273" s="69">
        <v>20</v>
      </c>
      <c r="X273" s="69">
        <v>48</v>
      </c>
      <c r="Y273" s="69">
        <v>29</v>
      </c>
      <c r="Z273" s="69">
        <v>42</v>
      </c>
      <c r="AA273" s="69">
        <v>30</v>
      </c>
      <c r="AB273" s="69">
        <v>20</v>
      </c>
      <c r="AC273" s="69">
        <v>5</v>
      </c>
      <c r="AD273" s="69">
        <v>41</v>
      </c>
      <c r="AE273" s="69">
        <v>-182</v>
      </c>
      <c r="AF273" s="69">
        <v>30</v>
      </c>
      <c r="AG273" s="69">
        <v>95</v>
      </c>
    </row>
    <row r="274" spans="1:33" x14ac:dyDescent="0.2">
      <c r="A274" s="13" t="s">
        <v>294</v>
      </c>
      <c r="B274" s="69">
        <v>162</v>
      </c>
      <c r="C274" s="69">
        <v>107</v>
      </c>
      <c r="D274" s="69">
        <v>335</v>
      </c>
      <c r="E274" s="69">
        <v>146</v>
      </c>
      <c r="F274" s="69">
        <v>164</v>
      </c>
      <c r="G274" s="69">
        <v>283</v>
      </c>
      <c r="H274" s="69">
        <v>433</v>
      </c>
      <c r="I274" s="69">
        <v>748</v>
      </c>
      <c r="J274" s="69">
        <v>163</v>
      </c>
      <c r="K274" s="69">
        <v>-181</v>
      </c>
      <c r="L274" s="69">
        <v>192</v>
      </c>
      <c r="M274" s="69">
        <v>163</v>
      </c>
      <c r="N274" s="69">
        <v>311</v>
      </c>
      <c r="O274" s="69">
        <v>-331</v>
      </c>
      <c r="P274" s="69">
        <v>220</v>
      </c>
      <c r="Q274" s="69">
        <v>183</v>
      </c>
      <c r="R274" s="69">
        <v>7</v>
      </c>
      <c r="S274" s="69">
        <v>27</v>
      </c>
      <c r="T274" s="69">
        <v>50</v>
      </c>
      <c r="U274" s="69">
        <v>13</v>
      </c>
      <c r="V274" s="69">
        <v>110</v>
      </c>
      <c r="W274" s="69">
        <v>95</v>
      </c>
      <c r="X274" s="69">
        <v>162</v>
      </c>
      <c r="Y274" s="69">
        <v>49</v>
      </c>
      <c r="Z274" s="69">
        <v>41</v>
      </c>
      <c r="AA274" s="69">
        <v>71</v>
      </c>
      <c r="AB274" s="69">
        <v>46</v>
      </c>
      <c r="AC274" s="69">
        <v>23</v>
      </c>
      <c r="AD274" s="69">
        <v>98</v>
      </c>
      <c r="AE274" s="69">
        <v>-121</v>
      </c>
      <c r="AF274" s="69">
        <v>103</v>
      </c>
      <c r="AG274" s="69">
        <v>144</v>
      </c>
    </row>
    <row r="275" spans="1:33" x14ac:dyDescent="0.2">
      <c r="A275" s="13" t="s">
        <v>285</v>
      </c>
      <c r="B275" s="69">
        <v>145</v>
      </c>
      <c r="C275" s="69">
        <v>94</v>
      </c>
      <c r="D275" s="69">
        <v>268</v>
      </c>
      <c r="E275" s="69">
        <v>149</v>
      </c>
      <c r="F275" s="69">
        <v>99</v>
      </c>
      <c r="G275" s="69">
        <v>186</v>
      </c>
      <c r="H275" s="69">
        <v>762</v>
      </c>
      <c r="I275" s="69">
        <v>298</v>
      </c>
      <c r="J275" s="69">
        <v>162</v>
      </c>
      <c r="K275" s="69">
        <v>-182</v>
      </c>
      <c r="L275" s="69">
        <v>137</v>
      </c>
      <c r="M275" s="69">
        <v>163</v>
      </c>
      <c r="N275" s="69">
        <v>272</v>
      </c>
      <c r="O275" s="69">
        <v>-365</v>
      </c>
      <c r="P275" s="69">
        <v>255</v>
      </c>
      <c r="Q275" s="69">
        <v>144</v>
      </c>
      <c r="R275" s="69">
        <v>13</v>
      </c>
      <c r="S275" s="69">
        <v>21</v>
      </c>
      <c r="T275" s="69">
        <v>29</v>
      </c>
      <c r="U275" s="69">
        <v>23</v>
      </c>
      <c r="V275" s="69">
        <v>121</v>
      </c>
      <c r="W275" s="69">
        <v>80</v>
      </c>
      <c r="X275" s="69">
        <v>165</v>
      </c>
      <c r="Y275" s="69">
        <v>169</v>
      </c>
      <c r="Z275" s="69">
        <v>37</v>
      </c>
      <c r="AA275" s="69">
        <v>32</v>
      </c>
      <c r="AB275" s="69">
        <v>72</v>
      </c>
      <c r="AC275" s="69">
        <v>8</v>
      </c>
      <c r="AD275" s="69">
        <v>134</v>
      </c>
      <c r="AE275" s="69">
        <v>-115</v>
      </c>
      <c r="AF275" s="69">
        <v>111</v>
      </c>
      <c r="AG275" s="69">
        <v>159</v>
      </c>
    </row>
    <row r="276" spans="1:33" x14ac:dyDescent="0.2">
      <c r="A276" s="13" t="s">
        <v>295</v>
      </c>
      <c r="B276" s="69">
        <v>156</v>
      </c>
      <c r="C276" s="69">
        <v>105</v>
      </c>
      <c r="D276" s="69">
        <v>376</v>
      </c>
      <c r="E276" s="69">
        <v>146</v>
      </c>
      <c r="F276" s="69">
        <v>167</v>
      </c>
      <c r="G276" s="69">
        <v>216</v>
      </c>
      <c r="H276" s="69">
        <v>508</v>
      </c>
      <c r="I276" s="69">
        <v>543</v>
      </c>
      <c r="J276" s="69">
        <v>124</v>
      </c>
      <c r="K276" s="69">
        <v>-161</v>
      </c>
      <c r="L276" s="69">
        <v>189</v>
      </c>
      <c r="M276" s="69">
        <v>221</v>
      </c>
      <c r="N276" s="69">
        <v>311</v>
      </c>
      <c r="O276" s="69">
        <v>-358</v>
      </c>
      <c r="P276" s="69">
        <v>257</v>
      </c>
      <c r="Q276" s="69">
        <v>177</v>
      </c>
      <c r="R276" s="69">
        <v>11</v>
      </c>
      <c r="S276" s="69">
        <v>11</v>
      </c>
      <c r="T276" s="69">
        <v>44</v>
      </c>
      <c r="U276" s="69">
        <v>26</v>
      </c>
      <c r="V276" s="69">
        <v>49</v>
      </c>
      <c r="W276" s="69">
        <v>39</v>
      </c>
      <c r="X276" s="69">
        <v>70</v>
      </c>
      <c r="Y276" s="69">
        <v>113</v>
      </c>
      <c r="Z276" s="69">
        <v>45</v>
      </c>
      <c r="AA276" s="69">
        <v>44</v>
      </c>
      <c r="AB276" s="69">
        <v>66</v>
      </c>
      <c r="AC276" s="69">
        <v>2</v>
      </c>
      <c r="AD276" s="69">
        <v>60</v>
      </c>
      <c r="AE276" s="69">
        <v>-190</v>
      </c>
      <c r="AF276" s="69">
        <v>44</v>
      </c>
      <c r="AG276" s="69">
        <v>109</v>
      </c>
    </row>
    <row r="277" spans="1:33" x14ac:dyDescent="0.2">
      <c r="A277" s="13" t="s">
        <v>296</v>
      </c>
    </row>
    <row r="278" spans="1:33" x14ac:dyDescent="0.2">
      <c r="A278" s="68" t="s">
        <v>389</v>
      </c>
      <c r="B278" s="70">
        <f>AVERAGE(B266:B277)</f>
        <v>165.90909090909091</v>
      </c>
      <c r="C278" s="70">
        <f t="shared" ref="C278:I278" si="77">AVERAGE(C266:C277)</f>
        <v>150.90909090909091</v>
      </c>
      <c r="D278" s="70">
        <f t="shared" si="77"/>
        <v>296</v>
      </c>
      <c r="E278" s="70">
        <f t="shared" si="77"/>
        <v>136.90909090909091</v>
      </c>
      <c r="F278" s="70">
        <f t="shared" si="77"/>
        <v>168.09090909090909</v>
      </c>
      <c r="G278" s="70">
        <f t="shared" si="77"/>
        <v>231.81818181818181</v>
      </c>
      <c r="H278" s="70">
        <f t="shared" si="77"/>
        <v>392.63636363636363</v>
      </c>
      <c r="I278" s="70">
        <f t="shared" si="77"/>
        <v>517.4545454545455</v>
      </c>
      <c r="J278" s="70">
        <f>AVERAGE(J266:J277)</f>
        <v>141.54545454545453</v>
      </c>
      <c r="K278" s="70">
        <f t="shared" ref="K278:Q278" si="78">AVERAGE(K266:K277)</f>
        <v>-137.54545454545453</v>
      </c>
      <c r="L278" s="70">
        <f t="shared" si="78"/>
        <v>168.45454545454547</v>
      </c>
      <c r="M278" s="70">
        <f t="shared" si="78"/>
        <v>165.90909090909091</v>
      </c>
      <c r="N278" s="70">
        <f t="shared" si="78"/>
        <v>290</v>
      </c>
      <c r="O278" s="70">
        <f t="shared" si="78"/>
        <v>-367.72727272727275</v>
      </c>
      <c r="P278" s="70">
        <f t="shared" si="78"/>
        <v>314.36363636363637</v>
      </c>
      <c r="Q278" s="70">
        <f t="shared" si="78"/>
        <v>182.45454545454547</v>
      </c>
      <c r="R278" s="70">
        <f>AVERAGE(R266:R277)</f>
        <v>45.545454545454547</v>
      </c>
      <c r="S278" s="70">
        <f t="shared" ref="S278:Y278" si="79">AVERAGE(S266:S277)</f>
        <v>43.81818181818182</v>
      </c>
      <c r="T278" s="70">
        <f t="shared" si="79"/>
        <v>62.636363636363633</v>
      </c>
      <c r="U278" s="70">
        <f t="shared" si="79"/>
        <v>28.636363636363637</v>
      </c>
      <c r="V278" s="70">
        <f t="shared" si="79"/>
        <v>54.545454545454547</v>
      </c>
      <c r="W278" s="70">
        <f t="shared" si="79"/>
        <v>41.81818181818182</v>
      </c>
      <c r="X278" s="70">
        <f t="shared" si="79"/>
        <v>77.090909090909093</v>
      </c>
      <c r="Y278" s="70">
        <f t="shared" si="79"/>
        <v>58.81818181818182</v>
      </c>
      <c r="Z278" s="70">
        <f>AVERAGE(Z266:Z277)</f>
        <v>50.545454545454547</v>
      </c>
      <c r="AA278" s="70">
        <f t="shared" ref="AA278:AG278" si="80">AVERAGE(AA266:AA277)</f>
        <v>82</v>
      </c>
      <c r="AB278" s="70">
        <f t="shared" si="80"/>
        <v>55.090909090909093</v>
      </c>
      <c r="AC278" s="70">
        <f t="shared" si="80"/>
        <v>30.363636363636363</v>
      </c>
      <c r="AD278" s="70">
        <f t="shared" si="80"/>
        <v>63.363636363636367</v>
      </c>
      <c r="AE278" s="70">
        <f t="shared" si="80"/>
        <v>-183.27272727272728</v>
      </c>
      <c r="AF278" s="70">
        <f t="shared" si="80"/>
        <v>52.81818181818182</v>
      </c>
      <c r="AG278" s="70">
        <f t="shared" si="80"/>
        <v>88.090909090909093</v>
      </c>
    </row>
    <row r="279" spans="1:33" s="76" customFormat="1" x14ac:dyDescent="0.2">
      <c r="A279" s="76" t="s">
        <v>392</v>
      </c>
      <c r="B279" s="77">
        <f>AVERAGE(B278:I278)</f>
        <v>257.46590909090907</v>
      </c>
      <c r="C279" s="77">
        <f>STDEV(B278:I278)/SQRT(COUNT(B278:I278))</f>
        <v>48.230597206920905</v>
      </c>
      <c r="D279" s="77"/>
      <c r="E279" s="77"/>
      <c r="F279" s="77"/>
      <c r="G279" s="77"/>
      <c r="H279" s="77"/>
      <c r="I279" s="77"/>
      <c r="J279" s="77">
        <f>AVERAGE(J278:Q278)</f>
        <v>94.681818181818187</v>
      </c>
      <c r="K279" s="77">
        <f>STDEV(J278:Q278)/SQRT(COUNT(J278:Q278))</f>
        <v>81.785538221017617</v>
      </c>
      <c r="L279" s="77"/>
      <c r="M279" s="77"/>
      <c r="N279" s="77"/>
      <c r="O279" s="77"/>
      <c r="P279" s="77"/>
      <c r="Q279" s="77"/>
      <c r="R279" s="77">
        <f>AVERAGE(R278:Y278)</f>
        <v>51.613636363636367</v>
      </c>
      <c r="S279" s="77">
        <f>STDEV(R278:Y278)/SQRT(COUNT(R278:Y278))</f>
        <v>5.2654380313832938</v>
      </c>
      <c r="T279" s="77"/>
      <c r="U279" s="77"/>
      <c r="V279" s="77"/>
      <c r="W279" s="77"/>
      <c r="X279" s="77"/>
      <c r="Y279" s="77"/>
      <c r="Z279" s="77">
        <f>AVERAGE(Z278:AG278)</f>
        <v>29.875</v>
      </c>
      <c r="AA279" s="77">
        <f>STDEV(Z278:AG278)/SQRT(COUNT(Z278:AG278))</f>
        <v>31.124544811112298</v>
      </c>
      <c r="AB279" s="77"/>
      <c r="AC279" s="77"/>
      <c r="AD279" s="77"/>
      <c r="AE279" s="77"/>
      <c r="AF279" s="77"/>
      <c r="AG279" s="77"/>
    </row>
    <row r="280" spans="1:33" x14ac:dyDescent="0.2">
      <c r="A280" s="13" t="s">
        <v>297</v>
      </c>
      <c r="B280" s="69">
        <v>425</v>
      </c>
      <c r="C280" s="69">
        <v>482</v>
      </c>
      <c r="D280" s="69">
        <v>914</v>
      </c>
      <c r="E280" s="69">
        <v>673</v>
      </c>
      <c r="F280" s="69">
        <v>283</v>
      </c>
      <c r="G280" s="69">
        <v>652</v>
      </c>
      <c r="H280" s="69">
        <v>311</v>
      </c>
      <c r="I280" s="69">
        <v>481</v>
      </c>
      <c r="J280" s="69">
        <v>383</v>
      </c>
      <c r="K280" s="69" t="s">
        <v>439</v>
      </c>
      <c r="L280" s="69">
        <v>750</v>
      </c>
      <c r="M280" s="69">
        <v>493</v>
      </c>
      <c r="N280" s="69">
        <v>591</v>
      </c>
      <c r="O280" s="69">
        <v>36</v>
      </c>
      <c r="P280" s="69">
        <v>488</v>
      </c>
      <c r="Q280" s="69">
        <v>461</v>
      </c>
      <c r="R280" s="69">
        <v>49</v>
      </c>
      <c r="S280" s="69">
        <v>36</v>
      </c>
      <c r="T280" s="69">
        <v>68</v>
      </c>
      <c r="U280" s="69">
        <v>-37</v>
      </c>
      <c r="V280" s="69">
        <v>54</v>
      </c>
      <c r="W280" s="69">
        <v>83</v>
      </c>
      <c r="X280" s="69">
        <v>37</v>
      </c>
      <c r="Y280" s="69">
        <v>48</v>
      </c>
      <c r="Z280" s="69">
        <v>42</v>
      </c>
      <c r="AA280" s="69" t="s">
        <v>410</v>
      </c>
      <c r="AB280" s="69">
        <v>72</v>
      </c>
      <c r="AC280" s="69">
        <v>28</v>
      </c>
      <c r="AD280" s="69">
        <v>74</v>
      </c>
      <c r="AE280" s="69">
        <v>89</v>
      </c>
      <c r="AF280" s="69">
        <v>50</v>
      </c>
      <c r="AG280" s="69">
        <v>83</v>
      </c>
    </row>
    <row r="281" spans="1:33" x14ac:dyDescent="0.2">
      <c r="A281" s="13" t="s">
        <v>321</v>
      </c>
      <c r="B281" s="69">
        <v>242</v>
      </c>
      <c r="C281" s="69">
        <v>494</v>
      </c>
      <c r="D281" s="69">
        <v>467</v>
      </c>
      <c r="E281" s="69">
        <v>407</v>
      </c>
      <c r="F281" s="69">
        <v>225</v>
      </c>
      <c r="G281" s="69">
        <v>429</v>
      </c>
      <c r="H281" s="69">
        <v>322</v>
      </c>
      <c r="I281" s="69">
        <v>278</v>
      </c>
      <c r="J281" s="69">
        <v>308</v>
      </c>
      <c r="K281" s="69" t="s">
        <v>440</v>
      </c>
      <c r="L281" s="69">
        <v>777</v>
      </c>
      <c r="M281" s="69">
        <v>291</v>
      </c>
      <c r="N281" s="69">
        <v>362</v>
      </c>
      <c r="O281" s="69">
        <v>-272</v>
      </c>
      <c r="P281" s="69">
        <v>344</v>
      </c>
      <c r="Q281" s="69">
        <v>416</v>
      </c>
      <c r="R281" s="69">
        <v>34</v>
      </c>
      <c r="S281" s="69">
        <v>58</v>
      </c>
      <c r="T281" s="69">
        <v>45</v>
      </c>
      <c r="U281" s="69">
        <v>-41</v>
      </c>
      <c r="V281" s="69">
        <v>121</v>
      </c>
      <c r="W281" s="69">
        <v>127</v>
      </c>
      <c r="X281" s="69">
        <v>105</v>
      </c>
      <c r="Y281" s="69">
        <v>108</v>
      </c>
      <c r="Z281" s="69">
        <v>44</v>
      </c>
      <c r="AA281" s="69" t="s">
        <v>448</v>
      </c>
      <c r="AB281" s="69">
        <v>58</v>
      </c>
      <c r="AC281" s="69">
        <v>25</v>
      </c>
      <c r="AD281" s="69">
        <v>145</v>
      </c>
      <c r="AE281" s="69">
        <v>155</v>
      </c>
      <c r="AF281" s="69">
        <v>103</v>
      </c>
      <c r="AG281" s="69">
        <v>145</v>
      </c>
    </row>
    <row r="282" spans="1:33" x14ac:dyDescent="0.2">
      <c r="A282" s="13" t="s">
        <v>298</v>
      </c>
      <c r="B282" s="69">
        <v>142</v>
      </c>
      <c r="C282" s="69">
        <v>245</v>
      </c>
      <c r="D282" s="69">
        <v>349</v>
      </c>
      <c r="E282" s="69">
        <v>224</v>
      </c>
      <c r="F282" s="69">
        <v>157</v>
      </c>
      <c r="G282" s="69">
        <v>246</v>
      </c>
      <c r="H282" s="69">
        <v>221</v>
      </c>
      <c r="I282" s="69">
        <v>167</v>
      </c>
      <c r="J282" s="69">
        <v>183</v>
      </c>
      <c r="K282" s="69" t="s">
        <v>441</v>
      </c>
      <c r="L282" s="69">
        <v>274</v>
      </c>
      <c r="M282" s="69">
        <v>188</v>
      </c>
      <c r="N282" s="69">
        <v>363</v>
      </c>
      <c r="O282" s="69">
        <v>-97</v>
      </c>
      <c r="P282" s="69">
        <v>257</v>
      </c>
      <c r="Q282" s="69">
        <v>263</v>
      </c>
      <c r="R282" s="69">
        <v>25</v>
      </c>
      <c r="S282" s="69">
        <v>36</v>
      </c>
      <c r="T282" s="69">
        <v>45</v>
      </c>
      <c r="U282" s="69">
        <v>-40</v>
      </c>
      <c r="V282" s="69">
        <v>98</v>
      </c>
      <c r="W282" s="69">
        <v>265</v>
      </c>
      <c r="X282" s="69">
        <v>116</v>
      </c>
      <c r="Y282" s="69">
        <v>65</v>
      </c>
      <c r="Z282" s="69">
        <v>36</v>
      </c>
      <c r="AA282" s="69" t="s">
        <v>449</v>
      </c>
      <c r="AB282" s="69">
        <v>38</v>
      </c>
      <c r="AC282" s="69">
        <v>5</v>
      </c>
      <c r="AD282" s="69">
        <v>84</v>
      </c>
      <c r="AE282" s="69">
        <v>99</v>
      </c>
      <c r="AF282" s="69">
        <v>55</v>
      </c>
      <c r="AG282" s="69">
        <v>91</v>
      </c>
    </row>
    <row r="283" spans="1:33" x14ac:dyDescent="0.2">
      <c r="A283" s="13" t="s">
        <v>299</v>
      </c>
      <c r="B283" s="69">
        <v>138</v>
      </c>
      <c r="C283" s="69">
        <v>168</v>
      </c>
      <c r="D283" s="69">
        <v>206</v>
      </c>
      <c r="E283" s="69">
        <v>203</v>
      </c>
      <c r="F283" s="69">
        <v>139</v>
      </c>
      <c r="G283" s="69">
        <v>209</v>
      </c>
      <c r="H283" s="69">
        <v>147</v>
      </c>
      <c r="I283" s="69">
        <v>162</v>
      </c>
      <c r="J283" s="69">
        <v>145</v>
      </c>
      <c r="K283" s="69" t="s">
        <v>442</v>
      </c>
      <c r="L283" s="69">
        <v>258</v>
      </c>
      <c r="M283" s="69">
        <v>158</v>
      </c>
      <c r="N283" s="69">
        <v>332</v>
      </c>
      <c r="O283" s="69">
        <v>-91</v>
      </c>
      <c r="P283" s="69">
        <v>207</v>
      </c>
      <c r="Q283" s="69">
        <v>218</v>
      </c>
      <c r="R283" s="69">
        <v>16</v>
      </c>
      <c r="S283" s="69">
        <v>20</v>
      </c>
      <c r="T283" s="69">
        <v>21</v>
      </c>
      <c r="U283" s="69">
        <v>-66</v>
      </c>
      <c r="V283" s="69">
        <v>31</v>
      </c>
      <c r="W283" s="69">
        <v>119</v>
      </c>
      <c r="X283" s="69">
        <v>50</v>
      </c>
      <c r="Y283" s="69">
        <v>4</v>
      </c>
      <c r="Z283" s="69">
        <v>20</v>
      </c>
      <c r="AA283" s="69" t="s">
        <v>450</v>
      </c>
      <c r="AB283" s="69">
        <v>13</v>
      </c>
      <c r="AC283" s="69">
        <v>6</v>
      </c>
      <c r="AD283" s="69">
        <v>63</v>
      </c>
      <c r="AE283" s="69">
        <v>66</v>
      </c>
      <c r="AF283" s="69">
        <v>30</v>
      </c>
      <c r="AG283" s="69">
        <v>53</v>
      </c>
    </row>
    <row r="284" spans="1:33" x14ac:dyDescent="0.2">
      <c r="A284" s="13" t="s">
        <v>300</v>
      </c>
      <c r="B284" s="69">
        <v>108</v>
      </c>
      <c r="C284" s="69">
        <v>116</v>
      </c>
      <c r="D284" s="69">
        <v>165</v>
      </c>
      <c r="E284" s="69">
        <v>164</v>
      </c>
      <c r="F284" s="69">
        <v>138</v>
      </c>
      <c r="G284" s="69">
        <v>170</v>
      </c>
      <c r="H284" s="69">
        <v>140</v>
      </c>
      <c r="I284" s="69">
        <v>158</v>
      </c>
      <c r="J284" s="69">
        <v>101</v>
      </c>
      <c r="K284" s="69" t="s">
        <v>443</v>
      </c>
      <c r="L284" s="69">
        <v>293</v>
      </c>
      <c r="M284" s="69">
        <v>144</v>
      </c>
      <c r="N284" s="69">
        <v>265</v>
      </c>
      <c r="O284" s="69">
        <v>-99</v>
      </c>
      <c r="P284" s="69">
        <v>226</v>
      </c>
      <c r="Q284" s="69">
        <v>243</v>
      </c>
      <c r="R284" s="69">
        <v>13</v>
      </c>
      <c r="S284" s="69">
        <v>14</v>
      </c>
      <c r="T284" s="69">
        <v>6</v>
      </c>
      <c r="U284" s="69">
        <v>-56</v>
      </c>
      <c r="V284" s="69">
        <v>-6</v>
      </c>
      <c r="W284" s="69">
        <v>27</v>
      </c>
      <c r="X284" s="69">
        <v>40</v>
      </c>
      <c r="Y284" s="69">
        <v>-20</v>
      </c>
      <c r="Z284" s="69">
        <v>7</v>
      </c>
      <c r="AA284" s="69" t="s">
        <v>451</v>
      </c>
      <c r="AB284" s="69">
        <v>19</v>
      </c>
      <c r="AC284" s="69">
        <v>-3</v>
      </c>
      <c r="AD284" s="69">
        <v>19</v>
      </c>
      <c r="AE284" s="69">
        <v>75</v>
      </c>
      <c r="AF284" s="69">
        <v>13</v>
      </c>
      <c r="AG284" s="69">
        <v>18</v>
      </c>
    </row>
    <row r="285" spans="1:33" x14ac:dyDescent="0.2">
      <c r="A285" s="13" t="s">
        <v>301</v>
      </c>
      <c r="B285" s="69">
        <v>80</v>
      </c>
      <c r="C285" s="69">
        <v>117</v>
      </c>
      <c r="D285" s="69">
        <v>162</v>
      </c>
      <c r="E285" s="69">
        <v>197</v>
      </c>
      <c r="F285" s="69">
        <v>92</v>
      </c>
      <c r="G285" s="69">
        <v>178</v>
      </c>
      <c r="H285" s="69">
        <v>173</v>
      </c>
      <c r="I285" s="69">
        <v>155</v>
      </c>
      <c r="J285" s="69">
        <v>78</v>
      </c>
      <c r="K285" s="69" t="s">
        <v>444</v>
      </c>
      <c r="L285" s="69">
        <v>145</v>
      </c>
      <c r="M285" s="69">
        <v>113</v>
      </c>
      <c r="N285" s="69">
        <v>193</v>
      </c>
      <c r="O285" s="69">
        <v>-127</v>
      </c>
      <c r="P285" s="69">
        <v>128</v>
      </c>
      <c r="Q285" s="69">
        <v>233</v>
      </c>
      <c r="R285" s="69">
        <v>25</v>
      </c>
      <c r="S285" s="69">
        <v>22</v>
      </c>
      <c r="T285" s="69">
        <v>18</v>
      </c>
      <c r="U285" s="69">
        <v>-55</v>
      </c>
      <c r="V285" s="69">
        <v>28</v>
      </c>
      <c r="W285" s="69">
        <v>56</v>
      </c>
      <c r="X285" s="69">
        <v>41</v>
      </c>
      <c r="Y285" s="69">
        <v>-5</v>
      </c>
      <c r="Z285" s="69">
        <v>38</v>
      </c>
      <c r="AA285" s="69" t="s">
        <v>452</v>
      </c>
      <c r="AB285" s="69">
        <v>25</v>
      </c>
      <c r="AC285" s="69">
        <v>17</v>
      </c>
      <c r="AD285" s="69">
        <v>70</v>
      </c>
      <c r="AE285" s="69">
        <v>73</v>
      </c>
      <c r="AF285" s="69">
        <v>25</v>
      </c>
      <c r="AG285" s="69">
        <v>31</v>
      </c>
    </row>
    <row r="286" spans="1:33" x14ac:dyDescent="0.2">
      <c r="A286" s="13" t="s">
        <v>302</v>
      </c>
      <c r="B286" s="69">
        <v>131</v>
      </c>
      <c r="C286" s="69">
        <v>141</v>
      </c>
      <c r="D286" s="69">
        <v>183</v>
      </c>
      <c r="E286" s="69">
        <v>122</v>
      </c>
      <c r="F286" s="69">
        <v>78</v>
      </c>
      <c r="G286" s="69">
        <v>169</v>
      </c>
      <c r="H286" s="69">
        <v>139</v>
      </c>
      <c r="I286" s="69">
        <v>127</v>
      </c>
      <c r="J286" s="69">
        <v>101</v>
      </c>
      <c r="K286" s="69" t="s">
        <v>444</v>
      </c>
      <c r="L286" s="69">
        <v>163</v>
      </c>
      <c r="M286" s="69">
        <v>92</v>
      </c>
      <c r="N286" s="69">
        <v>226</v>
      </c>
      <c r="O286" s="69">
        <v>-119</v>
      </c>
      <c r="P286" s="69">
        <v>203</v>
      </c>
      <c r="Q286" s="69">
        <v>213</v>
      </c>
      <c r="R286" s="69">
        <v>22</v>
      </c>
      <c r="S286" s="69">
        <v>16</v>
      </c>
      <c r="T286" s="69">
        <v>18</v>
      </c>
      <c r="U286" s="69">
        <v>-47</v>
      </c>
      <c r="V286" s="69">
        <v>51</v>
      </c>
      <c r="W286" s="69">
        <v>39</v>
      </c>
      <c r="X286" s="69">
        <v>56</v>
      </c>
      <c r="Y286" s="69">
        <v>-28</v>
      </c>
      <c r="Z286" s="69">
        <v>21</v>
      </c>
      <c r="AA286" s="69" t="s">
        <v>453</v>
      </c>
      <c r="AB286" s="69">
        <v>19</v>
      </c>
      <c r="AC286" s="69">
        <v>11</v>
      </c>
      <c r="AD286" s="69">
        <v>79</v>
      </c>
      <c r="AE286" s="69">
        <v>83</v>
      </c>
      <c r="AF286" s="69">
        <v>62</v>
      </c>
      <c r="AG286" s="69">
        <v>44</v>
      </c>
    </row>
    <row r="287" spans="1:33" x14ac:dyDescent="0.2">
      <c r="A287" s="13" t="s">
        <v>303</v>
      </c>
      <c r="B287" s="69">
        <v>107</v>
      </c>
      <c r="C287" s="69">
        <v>172</v>
      </c>
      <c r="D287" s="69">
        <v>160</v>
      </c>
      <c r="E287" s="69">
        <v>127</v>
      </c>
      <c r="F287" s="69">
        <v>84</v>
      </c>
      <c r="G287" s="69">
        <v>187</v>
      </c>
      <c r="H287" s="69">
        <v>129</v>
      </c>
      <c r="I287" s="69">
        <v>157</v>
      </c>
      <c r="J287" s="69">
        <v>95</v>
      </c>
      <c r="K287" s="69" t="s">
        <v>445</v>
      </c>
      <c r="L287" s="69">
        <v>133</v>
      </c>
      <c r="M287" s="69">
        <v>139</v>
      </c>
      <c r="N287" s="69">
        <v>214</v>
      </c>
      <c r="O287" s="69">
        <v>-136</v>
      </c>
      <c r="P287" s="69">
        <v>191</v>
      </c>
      <c r="Q287" s="69">
        <v>171</v>
      </c>
      <c r="R287" s="69">
        <v>19</v>
      </c>
      <c r="S287" s="69">
        <v>19</v>
      </c>
      <c r="T287" s="69">
        <v>2</v>
      </c>
      <c r="U287" s="69">
        <v>-26</v>
      </c>
      <c r="V287" s="69">
        <v>47</v>
      </c>
      <c r="W287" s="69">
        <v>26</v>
      </c>
      <c r="X287" s="69">
        <v>45</v>
      </c>
      <c r="Y287" s="69">
        <v>-21</v>
      </c>
      <c r="Z287" s="69">
        <v>12</v>
      </c>
      <c r="AA287" s="69" t="s">
        <v>454</v>
      </c>
      <c r="AB287" s="69">
        <v>28</v>
      </c>
      <c r="AC287" s="69">
        <v>11</v>
      </c>
      <c r="AD287" s="69">
        <v>39</v>
      </c>
      <c r="AE287" s="69">
        <v>49</v>
      </c>
      <c r="AF287" s="69">
        <v>52</v>
      </c>
      <c r="AG287" s="69">
        <v>64</v>
      </c>
    </row>
    <row r="288" spans="1:33" x14ac:dyDescent="0.2">
      <c r="A288" s="13" t="s">
        <v>304</v>
      </c>
      <c r="B288" s="69">
        <v>90</v>
      </c>
      <c r="C288" s="69">
        <v>128</v>
      </c>
      <c r="D288" s="69">
        <v>182</v>
      </c>
      <c r="E288" s="69">
        <v>134</v>
      </c>
      <c r="F288" s="69">
        <v>74</v>
      </c>
      <c r="G288" s="69">
        <v>178</v>
      </c>
      <c r="H288" s="69">
        <v>87</v>
      </c>
      <c r="I288" s="69">
        <v>128</v>
      </c>
      <c r="J288" s="69">
        <v>103</v>
      </c>
      <c r="K288" s="69" t="s">
        <v>446</v>
      </c>
      <c r="L288" s="69">
        <v>154</v>
      </c>
      <c r="M288" s="69">
        <v>138</v>
      </c>
      <c r="N288" s="69">
        <v>169</v>
      </c>
      <c r="O288" s="69">
        <v>-167</v>
      </c>
      <c r="P288" s="69">
        <v>114</v>
      </c>
      <c r="Q288" s="69">
        <v>150</v>
      </c>
      <c r="R288" s="69">
        <v>19</v>
      </c>
      <c r="S288" s="69">
        <v>14</v>
      </c>
      <c r="T288" s="69">
        <v>-1</v>
      </c>
      <c r="U288" s="69">
        <v>-51</v>
      </c>
      <c r="V288" s="69">
        <v>39</v>
      </c>
      <c r="W288" s="69">
        <v>19</v>
      </c>
      <c r="X288" s="69">
        <v>32</v>
      </c>
      <c r="Y288" s="69">
        <v>-7</v>
      </c>
      <c r="Z288" s="69">
        <v>24</v>
      </c>
      <c r="AA288" s="69" t="s">
        <v>409</v>
      </c>
      <c r="AB288" s="69">
        <v>20</v>
      </c>
      <c r="AC288" s="69">
        <v>17</v>
      </c>
      <c r="AD288" s="69">
        <v>59</v>
      </c>
      <c r="AE288" s="69">
        <v>53</v>
      </c>
      <c r="AF288" s="69">
        <v>27</v>
      </c>
      <c r="AG288" s="69">
        <v>50</v>
      </c>
    </row>
    <row r="289" spans="1:33" x14ac:dyDescent="0.2">
      <c r="A289" s="13" t="s">
        <v>305</v>
      </c>
      <c r="B289" s="69">
        <v>142</v>
      </c>
      <c r="C289" s="69">
        <v>169</v>
      </c>
      <c r="D289" s="69">
        <v>254</v>
      </c>
      <c r="E289" s="69">
        <v>158</v>
      </c>
      <c r="F289" s="69">
        <v>62</v>
      </c>
      <c r="G289" s="69">
        <v>166</v>
      </c>
      <c r="H289" s="69">
        <v>91</v>
      </c>
      <c r="I289" s="69">
        <v>189</v>
      </c>
      <c r="J289" s="69">
        <v>118</v>
      </c>
      <c r="K289" s="69" t="s">
        <v>443</v>
      </c>
      <c r="L289" s="69">
        <v>162</v>
      </c>
      <c r="M289" s="69">
        <v>137</v>
      </c>
      <c r="N289" s="69">
        <v>212</v>
      </c>
      <c r="O289" s="69">
        <v>-131</v>
      </c>
      <c r="P289" s="69">
        <v>139</v>
      </c>
      <c r="Q289" s="69">
        <v>58</v>
      </c>
      <c r="R289" s="69">
        <v>28</v>
      </c>
      <c r="S289" s="69">
        <v>10</v>
      </c>
      <c r="T289" s="69">
        <v>7</v>
      </c>
      <c r="U289" s="69">
        <v>-47</v>
      </c>
      <c r="V289" s="69">
        <v>18</v>
      </c>
      <c r="W289" s="69">
        <v>20</v>
      </c>
      <c r="X289" s="69">
        <v>39</v>
      </c>
      <c r="Y289" s="69">
        <v>-45</v>
      </c>
      <c r="Z289" s="69">
        <v>20</v>
      </c>
      <c r="AA289" s="69" t="s">
        <v>455</v>
      </c>
      <c r="AB289" s="69">
        <v>18</v>
      </c>
      <c r="AC289" s="69">
        <v>12</v>
      </c>
      <c r="AD289" s="69">
        <v>53</v>
      </c>
      <c r="AE289" s="69">
        <v>77</v>
      </c>
      <c r="AF289" s="69">
        <v>25</v>
      </c>
      <c r="AG289" s="69">
        <v>48</v>
      </c>
    </row>
    <row r="290" spans="1:33" x14ac:dyDescent="0.2">
      <c r="A290" s="13" t="s">
        <v>306</v>
      </c>
      <c r="B290" s="68">
        <v>124</v>
      </c>
      <c r="C290" s="68">
        <v>137</v>
      </c>
      <c r="D290" s="68">
        <v>236</v>
      </c>
      <c r="E290" s="68">
        <v>114</v>
      </c>
      <c r="F290" s="68">
        <v>95</v>
      </c>
      <c r="G290" s="68">
        <v>208</v>
      </c>
      <c r="H290" s="68">
        <v>109</v>
      </c>
      <c r="I290" s="68">
        <v>164</v>
      </c>
      <c r="J290" s="68">
        <v>64</v>
      </c>
      <c r="K290" s="68" t="s">
        <v>447</v>
      </c>
      <c r="L290" s="68">
        <v>137</v>
      </c>
      <c r="M290" s="68">
        <v>123</v>
      </c>
      <c r="N290" s="68">
        <v>189</v>
      </c>
      <c r="O290" s="68">
        <v>-136</v>
      </c>
      <c r="P290" s="68">
        <v>166</v>
      </c>
      <c r="Q290" s="68">
        <v>199</v>
      </c>
      <c r="R290" s="68">
        <v>10</v>
      </c>
      <c r="S290" s="68">
        <v>5</v>
      </c>
      <c r="T290" s="68">
        <v>-16</v>
      </c>
      <c r="U290" s="68">
        <v>-48</v>
      </c>
      <c r="V290" s="68">
        <v>21</v>
      </c>
      <c r="W290" s="68">
        <v>26</v>
      </c>
      <c r="X290" s="68">
        <v>48</v>
      </c>
      <c r="Y290" s="68">
        <v>-17</v>
      </c>
      <c r="Z290" s="68">
        <v>14</v>
      </c>
      <c r="AA290" s="68" t="s">
        <v>456</v>
      </c>
      <c r="AB290" s="68">
        <v>6</v>
      </c>
      <c r="AC290" s="68">
        <v>16</v>
      </c>
      <c r="AD290" s="68">
        <v>46</v>
      </c>
      <c r="AE290" s="68">
        <v>75</v>
      </c>
      <c r="AF290" s="68">
        <v>27</v>
      </c>
      <c r="AG290" s="68">
        <v>31</v>
      </c>
    </row>
    <row r="291" spans="1:33" x14ac:dyDescent="0.2">
      <c r="A291" s="13" t="s">
        <v>307</v>
      </c>
    </row>
    <row r="292" spans="1:33" x14ac:dyDescent="0.2">
      <c r="A292" s="68" t="s">
        <v>389</v>
      </c>
      <c r="B292" s="70">
        <f>AVERAGE(B280:B291)</f>
        <v>157.18181818181819</v>
      </c>
      <c r="C292" s="70">
        <f t="shared" ref="C292:I292" si="81">AVERAGE(C280:C291)</f>
        <v>215.36363636363637</v>
      </c>
      <c r="D292" s="70">
        <f t="shared" si="81"/>
        <v>298</v>
      </c>
      <c r="E292" s="70">
        <f t="shared" si="81"/>
        <v>229.36363636363637</v>
      </c>
      <c r="F292" s="70">
        <f t="shared" si="81"/>
        <v>129.72727272727272</v>
      </c>
      <c r="G292" s="70">
        <f t="shared" si="81"/>
        <v>253.81818181818181</v>
      </c>
      <c r="H292" s="70">
        <f t="shared" si="81"/>
        <v>169.90909090909091</v>
      </c>
      <c r="I292" s="70">
        <f t="shared" si="81"/>
        <v>196.90909090909091</v>
      </c>
      <c r="J292" s="70">
        <f>AVERAGE(J280:J291)</f>
        <v>152.63636363636363</v>
      </c>
      <c r="K292" s="70" t="s">
        <v>416</v>
      </c>
      <c r="L292" s="70">
        <f t="shared" ref="L292:Q292" si="82">AVERAGE(L280:L291)</f>
        <v>295.09090909090907</v>
      </c>
      <c r="M292" s="70">
        <f t="shared" si="82"/>
        <v>183.27272727272728</v>
      </c>
      <c r="N292" s="70">
        <f t="shared" si="82"/>
        <v>283.27272727272725</v>
      </c>
      <c r="O292" s="70">
        <f t="shared" si="82"/>
        <v>-121.72727272727273</v>
      </c>
      <c r="P292" s="70">
        <f t="shared" si="82"/>
        <v>223.90909090909091</v>
      </c>
      <c r="Q292" s="70">
        <f t="shared" si="82"/>
        <v>238.63636363636363</v>
      </c>
      <c r="R292" s="70">
        <f>AVERAGE(R280:R291)</f>
        <v>23.636363636363637</v>
      </c>
      <c r="S292" s="70">
        <f t="shared" ref="S292:Y292" si="83">AVERAGE(S280:S291)</f>
        <v>22.727272727272727</v>
      </c>
      <c r="T292" s="70">
        <f t="shared" si="83"/>
        <v>19.363636363636363</v>
      </c>
      <c r="U292" s="70">
        <f t="shared" si="83"/>
        <v>-46.727272727272727</v>
      </c>
      <c r="V292" s="70">
        <f t="shared" si="83"/>
        <v>45.636363636363633</v>
      </c>
      <c r="W292" s="70">
        <f t="shared" si="83"/>
        <v>73.36363636363636</v>
      </c>
      <c r="X292" s="70">
        <f t="shared" si="83"/>
        <v>55.363636363636367</v>
      </c>
      <c r="Y292" s="70">
        <f t="shared" si="83"/>
        <v>7.4545454545454541</v>
      </c>
      <c r="Z292" s="70">
        <f>AVERAGE(Z280:Z291)</f>
        <v>25.272727272727273</v>
      </c>
      <c r="AA292" s="70" t="s">
        <v>416</v>
      </c>
      <c r="AB292" s="70">
        <f t="shared" ref="AB292:AG292" si="84">AVERAGE(AB280:AB291)</f>
        <v>28.727272727272727</v>
      </c>
      <c r="AC292" s="70">
        <f t="shared" si="84"/>
        <v>13.181818181818182</v>
      </c>
      <c r="AD292" s="70">
        <f t="shared" si="84"/>
        <v>66.454545454545453</v>
      </c>
      <c r="AE292" s="70">
        <f t="shared" si="84"/>
        <v>81.272727272727266</v>
      </c>
      <c r="AF292" s="70">
        <f t="shared" si="84"/>
        <v>42.636363636363633</v>
      </c>
      <c r="AG292" s="70">
        <f t="shared" si="84"/>
        <v>59.81818181818182</v>
      </c>
    </row>
    <row r="293" spans="1:33" s="76" customFormat="1" x14ac:dyDescent="0.2">
      <c r="A293" s="76" t="s">
        <v>392</v>
      </c>
      <c r="B293" s="77">
        <f>AVERAGE(B292:I292)</f>
        <v>206.28409090909091</v>
      </c>
      <c r="C293" s="77">
        <f>STDEV(B292:I292)/SQRT(COUNT(B292:I292))</f>
        <v>19.350808487208457</v>
      </c>
      <c r="D293" s="77"/>
      <c r="E293" s="77"/>
      <c r="F293" s="77"/>
      <c r="G293" s="77"/>
      <c r="H293" s="77"/>
      <c r="I293" s="77"/>
      <c r="J293" s="77">
        <f>AVERAGE(J292:Q292)</f>
        <v>179.29870129870127</v>
      </c>
      <c r="K293" s="77">
        <f>STDEV(J292:Q292)/SQRT(COUNT(J292:Q292))</f>
        <v>53.690645781418041</v>
      </c>
      <c r="L293" s="77"/>
      <c r="M293" s="77"/>
      <c r="N293" s="77"/>
      <c r="O293" s="77"/>
      <c r="P293" s="77"/>
      <c r="Q293" s="77"/>
      <c r="R293" s="77">
        <f>AVERAGE(R292:Y292)</f>
        <v>25.10227272727273</v>
      </c>
      <c r="S293" s="77">
        <f>STDEV(R292:Y292)/SQRT(COUNT(R292:Y292))</f>
        <v>12.802207941902886</v>
      </c>
      <c r="T293" s="77"/>
      <c r="U293" s="77"/>
      <c r="V293" s="77"/>
      <c r="W293" s="77"/>
      <c r="X293" s="77"/>
      <c r="Y293" s="77"/>
      <c r="Z293" s="77">
        <f>AVERAGE(Z292:AG292)</f>
        <v>45.33766233766233</v>
      </c>
      <c r="AA293" s="77">
        <f>STDEV(Z292:AG292)/SQRT(COUNT(Z292:AG292))</f>
        <v>9.3436241045542676</v>
      </c>
      <c r="AB293" s="77"/>
      <c r="AC293" s="77"/>
      <c r="AD293" s="77"/>
      <c r="AE293" s="77"/>
      <c r="AF293" s="77"/>
      <c r="AG293" s="77"/>
    </row>
    <row r="294" spans="1:33" x14ac:dyDescent="0.2">
      <c r="A294" s="12" t="s">
        <v>401</v>
      </c>
      <c r="B294" s="255" t="s">
        <v>282</v>
      </c>
      <c r="C294" s="255"/>
      <c r="D294" s="255"/>
      <c r="E294" s="255"/>
      <c r="F294" s="255"/>
      <c r="G294" s="255"/>
      <c r="H294" s="255"/>
      <c r="I294" s="255"/>
      <c r="J294" s="255" t="s">
        <v>387</v>
      </c>
      <c r="K294" s="255"/>
      <c r="L294" s="255"/>
      <c r="M294" s="255"/>
      <c r="N294" s="255"/>
      <c r="O294" s="255"/>
      <c r="P294" s="255"/>
      <c r="Q294" s="255"/>
      <c r="R294" s="255" t="s">
        <v>283</v>
      </c>
      <c r="S294" s="255"/>
      <c r="T294" s="255"/>
      <c r="U294" s="255"/>
      <c r="V294" s="255"/>
      <c r="W294" s="255"/>
      <c r="X294" s="255"/>
      <c r="Y294" s="255"/>
      <c r="Z294" s="255" t="s">
        <v>388</v>
      </c>
      <c r="AA294" s="255"/>
      <c r="AB294" s="255"/>
      <c r="AC294" s="255"/>
      <c r="AD294" s="255"/>
      <c r="AE294" s="255"/>
      <c r="AF294" s="255"/>
      <c r="AG294" s="255"/>
    </row>
    <row r="295" spans="1:33" x14ac:dyDescent="0.2">
      <c r="A295" s="13" t="s">
        <v>286</v>
      </c>
      <c r="B295" s="69">
        <v>0.03</v>
      </c>
      <c r="C295" s="69">
        <v>0.04</v>
      </c>
      <c r="D295" s="69">
        <v>0.05</v>
      </c>
      <c r="E295" s="69">
        <v>-0.04</v>
      </c>
      <c r="F295" s="69">
        <v>0.06</v>
      </c>
      <c r="G295" s="69">
        <v>0.02</v>
      </c>
      <c r="H295" s="69">
        <v>0.03</v>
      </c>
      <c r="I295" s="69">
        <v>0.02</v>
      </c>
      <c r="J295" s="69">
        <v>0.03</v>
      </c>
      <c r="K295" s="69">
        <v>0.03</v>
      </c>
      <c r="L295" s="69">
        <v>0.08</v>
      </c>
      <c r="M295" s="69">
        <v>0.03</v>
      </c>
      <c r="N295" s="69">
        <v>0.05</v>
      </c>
      <c r="O295" s="69">
        <v>0.09</v>
      </c>
      <c r="P295" s="69">
        <v>-0.01</v>
      </c>
      <c r="Q295" s="69">
        <v>0.04</v>
      </c>
      <c r="R295" s="69">
        <v>-0.01</v>
      </c>
      <c r="S295" s="69">
        <v>0.03</v>
      </c>
      <c r="T295" s="69">
        <v>-0.01</v>
      </c>
      <c r="U295" s="69">
        <v>0.04</v>
      </c>
      <c r="V295" s="69">
        <v>0.06</v>
      </c>
      <c r="W295" s="69">
        <v>0.02</v>
      </c>
      <c r="X295" s="69">
        <v>0.03</v>
      </c>
      <c r="Y295" s="69">
        <v>0.02</v>
      </c>
      <c r="Z295" s="69">
        <v>0.03</v>
      </c>
      <c r="AA295" s="69">
        <v>0.03</v>
      </c>
      <c r="AB295" s="69">
        <v>7.0000000000000007E-2</v>
      </c>
      <c r="AC295" s="69">
        <v>0</v>
      </c>
      <c r="AD295" s="69">
        <v>0.11</v>
      </c>
      <c r="AE295" s="69">
        <v>0.09</v>
      </c>
      <c r="AF295" s="69">
        <v>0.05</v>
      </c>
      <c r="AG295" s="69">
        <v>0.03</v>
      </c>
    </row>
    <row r="296" spans="1:33" x14ac:dyDescent="0.2">
      <c r="A296" s="13" t="s">
        <v>287</v>
      </c>
      <c r="B296" s="69">
        <v>0.04</v>
      </c>
      <c r="C296" s="69">
        <v>0.08</v>
      </c>
      <c r="D296" s="69">
        <v>0.04</v>
      </c>
      <c r="E296" s="69">
        <v>-0.02</v>
      </c>
      <c r="F296" s="69">
        <v>0.11</v>
      </c>
      <c r="G296" s="69">
        <v>0.06</v>
      </c>
      <c r="H296" s="69">
        <v>0.03</v>
      </c>
      <c r="I296" s="69">
        <v>0.03</v>
      </c>
      <c r="J296" s="69">
        <v>0.05</v>
      </c>
      <c r="K296" s="69">
        <v>0.04</v>
      </c>
      <c r="L296" s="69">
        <v>0.08</v>
      </c>
      <c r="M296" s="69">
        <v>0.05</v>
      </c>
      <c r="N296" s="69">
        <v>0.06</v>
      </c>
      <c r="O296" s="69">
        <v>0.09</v>
      </c>
      <c r="P296" s="69">
        <v>-0.01</v>
      </c>
      <c r="Q296" s="69">
        <v>0.05</v>
      </c>
      <c r="R296" s="69">
        <v>0.05</v>
      </c>
      <c r="S296" s="69">
        <v>7.0000000000000007E-2</v>
      </c>
      <c r="T296" s="69">
        <v>0.04</v>
      </c>
      <c r="U296" s="69">
        <v>0.05</v>
      </c>
      <c r="V296" s="69">
        <v>0.01</v>
      </c>
      <c r="W296" s="69">
        <v>0.04</v>
      </c>
      <c r="X296" s="69">
        <v>0.04</v>
      </c>
      <c r="Y296" s="69">
        <v>0.05</v>
      </c>
      <c r="Z296" s="69">
        <v>0.04</v>
      </c>
      <c r="AA296" s="69">
        <v>0.04</v>
      </c>
      <c r="AB296" s="69">
        <v>0.06</v>
      </c>
      <c r="AC296" s="69">
        <v>0.03</v>
      </c>
      <c r="AD296" s="69">
        <v>0.1</v>
      </c>
      <c r="AE296" s="69">
        <v>0.06</v>
      </c>
      <c r="AF296" s="69">
        <v>0.06</v>
      </c>
      <c r="AG296" s="69">
        <v>0</v>
      </c>
    </row>
    <row r="297" spans="1:33" x14ac:dyDescent="0.2">
      <c r="A297" s="13" t="s">
        <v>288</v>
      </c>
      <c r="B297" s="69">
        <v>0.05</v>
      </c>
      <c r="C297" s="69">
        <v>0.08</v>
      </c>
      <c r="D297" s="69">
        <v>0.04</v>
      </c>
      <c r="E297" s="69">
        <v>-0.03</v>
      </c>
      <c r="F297" s="69">
        <v>0.11</v>
      </c>
      <c r="G297" s="69">
        <v>7.0000000000000007E-2</v>
      </c>
      <c r="H297" s="69">
        <v>0.03</v>
      </c>
      <c r="I297" s="69">
        <v>0.04</v>
      </c>
      <c r="J297" s="69">
        <v>0.05</v>
      </c>
      <c r="K297" s="69">
        <v>0.04</v>
      </c>
      <c r="L297" s="69">
        <v>0.03</v>
      </c>
      <c r="M297" s="69">
        <v>0.04</v>
      </c>
      <c r="N297" s="69">
        <v>0.06</v>
      </c>
      <c r="O297" s="69">
        <v>0.08</v>
      </c>
      <c r="P297" s="69">
        <v>-0.01</v>
      </c>
      <c r="Q297" s="69">
        <v>0.05</v>
      </c>
      <c r="R297" s="69">
        <v>0.06</v>
      </c>
      <c r="S297" s="69">
        <v>0.08</v>
      </c>
      <c r="T297" s="69">
        <v>0.03</v>
      </c>
      <c r="U297" s="69">
        <v>0.06</v>
      </c>
      <c r="V297" s="69">
        <v>0.04</v>
      </c>
      <c r="W297" s="69">
        <v>0.04</v>
      </c>
      <c r="X297" s="69">
        <v>0.04</v>
      </c>
      <c r="Y297" s="69">
        <v>0.04</v>
      </c>
      <c r="Z297" s="69">
        <v>0.04</v>
      </c>
      <c r="AA297" s="69">
        <v>0.04</v>
      </c>
      <c r="AB297" s="69">
        <v>0.05</v>
      </c>
      <c r="AC297" s="69">
        <v>0.01</v>
      </c>
      <c r="AD297" s="69">
        <v>0.1</v>
      </c>
      <c r="AE297" s="69">
        <v>7.0000000000000007E-2</v>
      </c>
      <c r="AF297" s="69">
        <v>0.06</v>
      </c>
      <c r="AG297" s="69">
        <v>0.02</v>
      </c>
    </row>
    <row r="298" spans="1:33" x14ac:dyDescent="0.2">
      <c r="A298" s="13" t="s">
        <v>289</v>
      </c>
      <c r="B298" s="69">
        <v>0.06</v>
      </c>
      <c r="C298" s="69">
        <v>0.09</v>
      </c>
      <c r="D298" s="69">
        <v>0.05</v>
      </c>
      <c r="E298" s="69">
        <v>-0.02</v>
      </c>
      <c r="F298" s="69">
        <v>0.11</v>
      </c>
      <c r="G298" s="69">
        <v>0.11</v>
      </c>
      <c r="H298" s="69">
        <v>0.04</v>
      </c>
      <c r="I298" s="69">
        <v>0.04</v>
      </c>
      <c r="J298" s="69">
        <v>0.05</v>
      </c>
      <c r="K298" s="69">
        <v>0.04</v>
      </c>
      <c r="L298" s="69">
        <v>0.04</v>
      </c>
      <c r="M298" s="69">
        <v>0.05</v>
      </c>
      <c r="N298" s="69">
        <v>0.05</v>
      </c>
      <c r="O298" s="69">
        <v>0.08</v>
      </c>
      <c r="P298" s="69">
        <v>-0.01</v>
      </c>
      <c r="Q298" s="69">
        <v>0.06</v>
      </c>
      <c r="R298" s="69">
        <v>0.02</v>
      </c>
      <c r="S298" s="69">
        <v>0.09</v>
      </c>
      <c r="T298" s="69">
        <v>0.04</v>
      </c>
      <c r="U298" s="69">
        <v>0.06</v>
      </c>
      <c r="V298" s="69">
        <v>0.03</v>
      </c>
      <c r="W298" s="69">
        <v>0.04</v>
      </c>
      <c r="X298" s="69">
        <v>0.04</v>
      </c>
      <c r="Y298" s="69">
        <v>0.04</v>
      </c>
      <c r="Z298" s="69">
        <v>0.03</v>
      </c>
      <c r="AA298" s="69">
        <v>0.05</v>
      </c>
      <c r="AB298" s="69">
        <v>0.05</v>
      </c>
      <c r="AC298" s="69">
        <v>0.03</v>
      </c>
      <c r="AD298" s="69">
        <v>0.13</v>
      </c>
      <c r="AE298" s="69">
        <v>0.06</v>
      </c>
      <c r="AF298" s="69">
        <v>0.06</v>
      </c>
      <c r="AG298" s="69">
        <v>0.01</v>
      </c>
    </row>
    <row r="299" spans="1:33" x14ac:dyDescent="0.2">
      <c r="A299" s="13" t="s">
        <v>290</v>
      </c>
      <c r="B299" s="69">
        <v>0.06</v>
      </c>
      <c r="C299" s="69">
        <v>0.09</v>
      </c>
      <c r="D299" s="69">
        <v>0.04</v>
      </c>
      <c r="E299" s="69">
        <v>-0.03</v>
      </c>
      <c r="F299" s="69">
        <v>0.11</v>
      </c>
      <c r="G299" s="69">
        <v>0.09</v>
      </c>
      <c r="H299" s="69">
        <v>0.02</v>
      </c>
      <c r="I299" s="69">
        <v>0.04</v>
      </c>
      <c r="J299" s="69">
        <v>0.05</v>
      </c>
      <c r="K299" s="69">
        <v>0.05</v>
      </c>
      <c r="L299" s="69">
        <v>0.05</v>
      </c>
      <c r="M299" s="69">
        <v>0.04</v>
      </c>
      <c r="N299" s="69">
        <v>0.05</v>
      </c>
      <c r="O299" s="69">
        <v>0.08</v>
      </c>
      <c r="P299" s="69">
        <v>-0.01</v>
      </c>
      <c r="Q299" s="69">
        <v>0.06</v>
      </c>
      <c r="R299" s="69">
        <v>0.04</v>
      </c>
      <c r="S299" s="69">
        <v>7.0000000000000007E-2</v>
      </c>
      <c r="T299" s="69">
        <v>0</v>
      </c>
      <c r="U299" s="69">
        <v>0.06</v>
      </c>
      <c r="V299" s="69">
        <v>0.05</v>
      </c>
      <c r="W299" s="69">
        <v>0.04</v>
      </c>
      <c r="X299" s="69">
        <v>0.04</v>
      </c>
      <c r="Y299" s="69">
        <v>0.02</v>
      </c>
      <c r="Z299" s="69">
        <v>0.04</v>
      </c>
      <c r="AA299" s="69">
        <v>0.04</v>
      </c>
      <c r="AB299" s="69">
        <v>0.05</v>
      </c>
      <c r="AC299" s="69">
        <v>0.03</v>
      </c>
      <c r="AD299" s="69">
        <v>0.11</v>
      </c>
      <c r="AE299" s="69">
        <v>7.0000000000000007E-2</v>
      </c>
      <c r="AF299" s="69">
        <v>0.06</v>
      </c>
      <c r="AG299" s="69">
        <v>0.02</v>
      </c>
    </row>
    <row r="300" spans="1:33" x14ac:dyDescent="0.2">
      <c r="A300" s="13" t="s">
        <v>291</v>
      </c>
      <c r="B300" s="69">
        <v>0.05</v>
      </c>
      <c r="C300" s="69">
        <v>0.09</v>
      </c>
      <c r="D300" s="69">
        <v>0.04</v>
      </c>
      <c r="E300" s="69">
        <v>-0.02</v>
      </c>
      <c r="F300" s="69">
        <v>0.1</v>
      </c>
      <c r="G300" s="69">
        <v>0.04</v>
      </c>
      <c r="H300" s="69">
        <v>0.04</v>
      </c>
      <c r="I300" s="69">
        <v>0.03</v>
      </c>
      <c r="J300" s="69">
        <v>0.05</v>
      </c>
      <c r="K300" s="69">
        <v>0.04</v>
      </c>
      <c r="L300" s="69">
        <v>0.04</v>
      </c>
      <c r="M300" s="69">
        <v>0.05</v>
      </c>
      <c r="N300" s="69">
        <v>0.05</v>
      </c>
      <c r="O300" s="69">
        <v>0.09</v>
      </c>
      <c r="P300" s="69">
        <v>-0.01</v>
      </c>
      <c r="Q300" s="69">
        <v>0.06</v>
      </c>
      <c r="R300" s="69">
        <v>0.03</v>
      </c>
      <c r="S300" s="69">
        <v>0.08</v>
      </c>
      <c r="T300" s="69">
        <v>0.01</v>
      </c>
      <c r="U300" s="69">
        <v>0.03</v>
      </c>
      <c r="V300" s="69">
        <v>0.05</v>
      </c>
      <c r="W300" s="69">
        <v>0.04</v>
      </c>
      <c r="X300" s="69">
        <v>0.04</v>
      </c>
      <c r="Y300" s="69">
        <v>0.01</v>
      </c>
      <c r="Z300" s="69">
        <v>0.03</v>
      </c>
      <c r="AA300" s="69">
        <v>0.04</v>
      </c>
      <c r="AB300" s="69">
        <v>0.06</v>
      </c>
      <c r="AC300" s="69">
        <v>0.03</v>
      </c>
      <c r="AD300" s="69">
        <v>0.08</v>
      </c>
      <c r="AE300" s="69">
        <v>0.06</v>
      </c>
      <c r="AF300" s="69">
        <v>0.06</v>
      </c>
      <c r="AG300" s="69">
        <v>0</v>
      </c>
    </row>
    <row r="301" spans="1:33" x14ac:dyDescent="0.2">
      <c r="A301" s="13" t="s">
        <v>292</v>
      </c>
      <c r="B301" s="69">
        <v>0.04</v>
      </c>
      <c r="C301" s="69">
        <v>0.05</v>
      </c>
      <c r="D301" s="69">
        <v>0.04</v>
      </c>
      <c r="E301" s="69">
        <v>-0.03</v>
      </c>
      <c r="F301" s="69">
        <v>0.09</v>
      </c>
      <c r="G301" s="69">
        <v>-0.02</v>
      </c>
      <c r="H301" s="69">
        <v>0.04</v>
      </c>
      <c r="I301" s="69">
        <v>0.01</v>
      </c>
      <c r="J301" s="69">
        <v>0.05</v>
      </c>
      <c r="K301" s="69">
        <v>0.05</v>
      </c>
      <c r="L301" s="69">
        <v>0.03</v>
      </c>
      <c r="M301" s="69">
        <v>0.05</v>
      </c>
      <c r="N301" s="69">
        <v>0.05</v>
      </c>
      <c r="O301" s="69">
        <v>0.09</v>
      </c>
      <c r="P301" s="69">
        <v>-0.01</v>
      </c>
      <c r="Q301" s="69">
        <v>7.0000000000000007E-2</v>
      </c>
      <c r="R301" s="69">
        <v>0.02</v>
      </c>
      <c r="S301" s="69">
        <v>0.1</v>
      </c>
      <c r="T301" s="69">
        <v>0.04</v>
      </c>
      <c r="U301" s="69">
        <v>0.06</v>
      </c>
      <c r="V301" s="69">
        <v>-0.01</v>
      </c>
      <c r="W301" s="69">
        <v>0.03</v>
      </c>
      <c r="X301" s="69">
        <v>0.03</v>
      </c>
      <c r="Y301" s="69">
        <v>0</v>
      </c>
      <c r="Z301" s="69">
        <v>0.03</v>
      </c>
      <c r="AA301" s="69">
        <v>0.04</v>
      </c>
      <c r="AB301" s="69">
        <v>0.06</v>
      </c>
      <c r="AC301" s="69">
        <v>0.03</v>
      </c>
      <c r="AD301" s="69">
        <v>0.03</v>
      </c>
      <c r="AE301" s="69">
        <v>7.0000000000000007E-2</v>
      </c>
      <c r="AF301" s="69">
        <v>0.05</v>
      </c>
      <c r="AG301" s="69">
        <v>0.03</v>
      </c>
    </row>
    <row r="302" spans="1:33" x14ac:dyDescent="0.2">
      <c r="A302" s="13" t="s">
        <v>293</v>
      </c>
      <c r="B302" s="69">
        <v>0.03</v>
      </c>
      <c r="C302" s="69">
        <v>7.0000000000000007E-2</v>
      </c>
      <c r="D302" s="69">
        <v>0.04</v>
      </c>
      <c r="E302" s="69">
        <v>-0.02</v>
      </c>
      <c r="F302" s="69">
        <v>0.1</v>
      </c>
      <c r="G302" s="69">
        <v>0.01</v>
      </c>
      <c r="H302" s="69">
        <v>0.04</v>
      </c>
      <c r="I302" s="69">
        <v>0.01</v>
      </c>
      <c r="J302" s="69">
        <v>0.04</v>
      </c>
      <c r="K302" s="69">
        <v>0.05</v>
      </c>
      <c r="L302" s="69">
        <v>0.03</v>
      </c>
      <c r="M302" s="69">
        <v>0.04</v>
      </c>
      <c r="N302" s="69">
        <v>0.05</v>
      </c>
      <c r="O302" s="69">
        <v>0.08</v>
      </c>
      <c r="P302" s="69">
        <v>-0.01</v>
      </c>
      <c r="Q302" s="69">
        <v>7.0000000000000007E-2</v>
      </c>
      <c r="R302" s="69">
        <v>0.01</v>
      </c>
      <c r="S302" s="69">
        <v>7.0000000000000007E-2</v>
      </c>
      <c r="T302" s="69">
        <v>0.01</v>
      </c>
      <c r="U302" s="69">
        <v>0.05</v>
      </c>
      <c r="V302" s="69">
        <v>0.04</v>
      </c>
      <c r="W302" s="69">
        <v>0.04</v>
      </c>
      <c r="X302" s="69">
        <v>0.03</v>
      </c>
      <c r="Y302" s="69">
        <v>0</v>
      </c>
      <c r="Z302" s="69">
        <v>0.03</v>
      </c>
      <c r="AA302" s="69">
        <v>0.04</v>
      </c>
      <c r="AB302" s="69">
        <v>0.04</v>
      </c>
      <c r="AC302" s="69">
        <v>0.03</v>
      </c>
      <c r="AD302" s="69">
        <v>7.0000000000000007E-2</v>
      </c>
      <c r="AE302" s="69">
        <v>0.08</v>
      </c>
      <c r="AF302" s="69">
        <v>0.05</v>
      </c>
      <c r="AG302" s="69">
        <v>0.03</v>
      </c>
    </row>
    <row r="303" spans="1:33" x14ac:dyDescent="0.2">
      <c r="A303" s="13" t="s">
        <v>294</v>
      </c>
      <c r="B303" s="69">
        <v>0.04</v>
      </c>
      <c r="C303" s="69">
        <v>0.02</v>
      </c>
      <c r="D303" s="69">
        <v>0.04</v>
      </c>
      <c r="E303" s="69">
        <v>-0.02</v>
      </c>
      <c r="F303" s="69">
        <v>0.09</v>
      </c>
      <c r="G303" s="69">
        <v>0.01</v>
      </c>
      <c r="H303" s="69">
        <v>0.02</v>
      </c>
      <c r="I303" s="69">
        <v>0.02</v>
      </c>
      <c r="J303" s="69">
        <v>0.04</v>
      </c>
      <c r="K303" s="69">
        <v>0.04</v>
      </c>
      <c r="L303" s="69">
        <v>0.04</v>
      </c>
      <c r="M303" s="69">
        <v>0.05</v>
      </c>
      <c r="N303" s="69">
        <v>0.04</v>
      </c>
      <c r="O303" s="69">
        <v>0.09</v>
      </c>
      <c r="P303" s="69">
        <v>-0.01</v>
      </c>
      <c r="Q303" s="69">
        <v>0.08</v>
      </c>
      <c r="R303" s="69">
        <v>-0.01</v>
      </c>
      <c r="S303" s="69">
        <v>0.09</v>
      </c>
      <c r="T303" s="69">
        <v>0</v>
      </c>
      <c r="U303" s="69">
        <v>0.04</v>
      </c>
      <c r="V303" s="69">
        <v>0.03</v>
      </c>
      <c r="W303" s="69">
        <v>0.04</v>
      </c>
      <c r="X303" s="69">
        <v>0.05</v>
      </c>
      <c r="Y303" s="69">
        <v>0</v>
      </c>
      <c r="Z303" s="69">
        <v>0.03</v>
      </c>
      <c r="AA303" s="69">
        <v>0.03</v>
      </c>
      <c r="AB303" s="69">
        <v>0.05</v>
      </c>
      <c r="AC303" s="69">
        <v>0.03</v>
      </c>
      <c r="AD303" s="69">
        <v>0.04</v>
      </c>
      <c r="AE303" s="69">
        <v>7.0000000000000007E-2</v>
      </c>
      <c r="AF303" s="69">
        <v>0.06</v>
      </c>
      <c r="AG303" s="69">
        <v>0.02</v>
      </c>
    </row>
    <row r="304" spans="1:33" x14ac:dyDescent="0.2">
      <c r="A304" s="13" t="s">
        <v>285</v>
      </c>
      <c r="B304" s="69">
        <v>0.04</v>
      </c>
      <c r="C304" s="69">
        <v>0.01</v>
      </c>
      <c r="D304" s="69">
        <v>0.05</v>
      </c>
      <c r="E304" s="69">
        <v>-0.01</v>
      </c>
      <c r="F304" s="69">
        <v>0.05</v>
      </c>
      <c r="G304" s="69">
        <v>0.02</v>
      </c>
      <c r="H304" s="69">
        <v>0.11</v>
      </c>
      <c r="I304" s="69">
        <v>0.03</v>
      </c>
      <c r="J304" s="69">
        <v>0.06</v>
      </c>
      <c r="K304" s="69">
        <v>0.04</v>
      </c>
      <c r="L304" s="69">
        <v>0.04</v>
      </c>
      <c r="M304" s="69">
        <v>0.06</v>
      </c>
      <c r="N304" s="69">
        <v>0.03</v>
      </c>
      <c r="O304" s="69">
        <v>0.08</v>
      </c>
      <c r="P304" s="69">
        <v>-0.02</v>
      </c>
      <c r="Q304" s="69">
        <v>0.06</v>
      </c>
      <c r="R304" s="69">
        <v>0.02</v>
      </c>
      <c r="S304" s="69">
        <v>0.08</v>
      </c>
      <c r="T304" s="69">
        <v>0.01</v>
      </c>
      <c r="U304" s="69">
        <v>0.03</v>
      </c>
      <c r="V304" s="69">
        <v>0.06</v>
      </c>
      <c r="W304" s="69">
        <v>0.04</v>
      </c>
      <c r="X304" s="69">
        <v>0.06</v>
      </c>
      <c r="Y304" s="69">
        <v>0.03</v>
      </c>
      <c r="Z304" s="69">
        <v>0.03</v>
      </c>
      <c r="AA304" s="69">
        <v>0.04</v>
      </c>
      <c r="AB304" s="69">
        <v>0.05</v>
      </c>
      <c r="AC304" s="69">
        <v>0.03</v>
      </c>
      <c r="AD304" s="69">
        <v>0.04</v>
      </c>
      <c r="AE304" s="69">
        <v>0.08</v>
      </c>
      <c r="AF304" s="69">
        <v>7.0000000000000007E-2</v>
      </c>
      <c r="AG304" s="69">
        <v>0.01</v>
      </c>
    </row>
    <row r="305" spans="1:33" x14ac:dyDescent="0.2">
      <c r="A305" s="13" t="s">
        <v>295</v>
      </c>
    </row>
    <row r="306" spans="1:33" x14ac:dyDescent="0.2">
      <c r="A306" s="13" t="s">
        <v>296</v>
      </c>
    </row>
    <row r="307" spans="1:33" s="72" customFormat="1" x14ac:dyDescent="0.2">
      <c r="A307" s="68" t="s">
        <v>389</v>
      </c>
      <c r="B307" s="71">
        <f>AVERAGE(B295:B306)</f>
        <v>4.3999999999999997E-2</v>
      </c>
      <c r="C307" s="71">
        <f t="shared" ref="C307:I307" si="85">AVERAGE(C295:C306)</f>
        <v>6.2000000000000013E-2</v>
      </c>
      <c r="D307" s="71">
        <f t="shared" si="85"/>
        <v>4.2999999999999997E-2</v>
      </c>
      <c r="E307" s="71">
        <f t="shared" si="85"/>
        <v>-2.4E-2</v>
      </c>
      <c r="F307" s="71">
        <f t="shared" si="85"/>
        <v>9.2999999999999999E-2</v>
      </c>
      <c r="G307" s="71">
        <f t="shared" si="85"/>
        <v>4.0999999999999995E-2</v>
      </c>
      <c r="H307" s="71">
        <f t="shared" si="85"/>
        <v>0.04</v>
      </c>
      <c r="I307" s="71">
        <f t="shared" si="85"/>
        <v>2.7000000000000003E-2</v>
      </c>
      <c r="J307" s="71">
        <f>AVERAGE(J295:J306)</f>
        <v>4.6999999999999993E-2</v>
      </c>
      <c r="K307" s="71">
        <f t="shared" ref="K307:Q307" si="86">AVERAGE(K295:K306)</f>
        <v>4.1999999999999996E-2</v>
      </c>
      <c r="L307" s="71">
        <f t="shared" si="86"/>
        <v>4.5999999999999999E-2</v>
      </c>
      <c r="M307" s="71">
        <f t="shared" si="86"/>
        <v>4.5999999999999999E-2</v>
      </c>
      <c r="N307" s="71">
        <f t="shared" si="86"/>
        <v>4.8999999999999988E-2</v>
      </c>
      <c r="O307" s="71">
        <f t="shared" si="86"/>
        <v>8.4999999999999992E-2</v>
      </c>
      <c r="P307" s="71">
        <f t="shared" si="86"/>
        <v>-1.0999999999999999E-2</v>
      </c>
      <c r="Q307" s="71">
        <f t="shared" si="86"/>
        <v>6.0000000000000012E-2</v>
      </c>
      <c r="R307" s="71">
        <f>AVERAGE(R295:R306)</f>
        <v>2.3E-2</v>
      </c>
      <c r="S307" s="71">
        <f t="shared" ref="S307:Y307" si="87">AVERAGE(S295:S306)</f>
        <v>7.5999999999999998E-2</v>
      </c>
      <c r="T307" s="71">
        <f t="shared" si="87"/>
        <v>1.7000000000000001E-2</v>
      </c>
      <c r="U307" s="71">
        <f t="shared" si="87"/>
        <v>4.8000000000000001E-2</v>
      </c>
      <c r="V307" s="71">
        <f t="shared" si="87"/>
        <v>3.599999999999999E-2</v>
      </c>
      <c r="W307" s="71">
        <f t="shared" si="87"/>
        <v>3.6999999999999991E-2</v>
      </c>
      <c r="X307" s="71">
        <f t="shared" si="87"/>
        <v>0.04</v>
      </c>
      <c r="Y307" s="71">
        <f t="shared" si="87"/>
        <v>2.1000000000000001E-2</v>
      </c>
      <c r="Z307" s="71">
        <f>AVERAGE(Z295:Z306)</f>
        <v>3.3000000000000008E-2</v>
      </c>
      <c r="AA307" s="71">
        <f t="shared" ref="AA307:AG307" si="88">AVERAGE(AA295:AA306)</f>
        <v>3.8999999999999993E-2</v>
      </c>
      <c r="AB307" s="71">
        <f t="shared" si="88"/>
        <v>5.3999999999999992E-2</v>
      </c>
      <c r="AC307" s="71">
        <f t="shared" si="88"/>
        <v>2.5000000000000001E-2</v>
      </c>
      <c r="AD307" s="71">
        <f t="shared" si="88"/>
        <v>8.1000000000000003E-2</v>
      </c>
      <c r="AE307" s="71">
        <f t="shared" si="88"/>
        <v>7.1000000000000008E-2</v>
      </c>
      <c r="AF307" s="71">
        <f t="shared" si="88"/>
        <v>5.800000000000001E-2</v>
      </c>
      <c r="AG307" s="71">
        <f t="shared" si="88"/>
        <v>1.7000000000000001E-2</v>
      </c>
    </row>
    <row r="308" spans="1:33" s="78" customFormat="1" x14ac:dyDescent="0.2">
      <c r="A308" s="76" t="s">
        <v>392</v>
      </c>
      <c r="B308" s="78">
        <f>AVERAGE(B307:I307)</f>
        <v>4.0750000000000001E-2</v>
      </c>
      <c r="C308" s="78">
        <f>STDEV(B307:I307)/SQRT(COUNT(B307:I307))</f>
        <v>1.1633925145268655E-2</v>
      </c>
      <c r="J308" s="78">
        <f>AVERAGE(J307:Q307)</f>
        <v>4.5499999999999992E-2</v>
      </c>
      <c r="K308" s="78">
        <f>STDEV(J307:Q307)/SQRT(COUNT(J307:Q307))</f>
        <v>9.4396579841190716E-3</v>
      </c>
      <c r="R308" s="78">
        <f>AVERAGE(R307:Y307)</f>
        <v>3.7249999999999998E-2</v>
      </c>
      <c r="S308" s="78">
        <f>STDEV(R307:Y307)/SQRT(COUNT(R307:Y307))</f>
        <v>6.6862064837138495E-3</v>
      </c>
      <c r="Z308" s="78">
        <f>AVERAGE(Z307:AG307)</f>
        <v>4.725E-2</v>
      </c>
      <c r="AA308" s="78">
        <f>STDEV(Z307:AG307)/SQRT(COUNT(Z307:AG307))</f>
        <v>7.9569152314197776E-3</v>
      </c>
    </row>
    <row r="309" spans="1:33" x14ac:dyDescent="0.2">
      <c r="A309" s="13" t="s">
        <v>297</v>
      </c>
      <c r="B309" s="69">
        <v>-0.01</v>
      </c>
      <c r="C309" s="69">
        <v>0.05</v>
      </c>
      <c r="D309" s="69">
        <v>0.04</v>
      </c>
      <c r="E309" s="69">
        <v>0</v>
      </c>
      <c r="F309" s="69">
        <v>-0.03</v>
      </c>
      <c r="G309" s="69">
        <v>0.04</v>
      </c>
      <c r="H309" s="69">
        <v>-0.02</v>
      </c>
      <c r="I309" s="69">
        <v>-0.01</v>
      </c>
      <c r="J309" s="69">
        <v>-0.01</v>
      </c>
      <c r="K309" s="69">
        <v>0.05</v>
      </c>
      <c r="L309" s="69">
        <v>0.06</v>
      </c>
      <c r="M309" s="69">
        <v>0.02</v>
      </c>
      <c r="N309" s="69">
        <v>0.05</v>
      </c>
      <c r="O309" s="69">
        <v>-0.02</v>
      </c>
      <c r="P309" s="69">
        <v>-0.01</v>
      </c>
      <c r="Q309" s="69">
        <v>0.05</v>
      </c>
      <c r="R309" s="69">
        <v>0</v>
      </c>
      <c r="S309" s="69">
        <v>0.06</v>
      </c>
      <c r="T309" s="69">
        <v>0.04</v>
      </c>
      <c r="U309" s="69">
        <v>0.02</v>
      </c>
      <c r="V309" s="69">
        <v>0.04</v>
      </c>
      <c r="W309" s="69">
        <v>0.01</v>
      </c>
      <c r="X309" s="69">
        <v>0.04</v>
      </c>
      <c r="Y309" s="69">
        <v>0.04</v>
      </c>
      <c r="Z309" s="69">
        <v>0.02</v>
      </c>
      <c r="AA309" s="69">
        <v>0.03</v>
      </c>
      <c r="AB309" s="69">
        <v>0.04</v>
      </c>
      <c r="AC309" s="69">
        <v>0.01</v>
      </c>
      <c r="AD309" s="69">
        <v>0.02</v>
      </c>
      <c r="AE309" s="69">
        <v>0.06</v>
      </c>
      <c r="AF309" s="69">
        <v>0.02</v>
      </c>
      <c r="AG309" s="69">
        <v>0.03</v>
      </c>
    </row>
    <row r="310" spans="1:33" x14ac:dyDescent="0.2">
      <c r="A310" s="13" t="s">
        <v>321</v>
      </c>
      <c r="B310" s="69">
        <v>0</v>
      </c>
      <c r="C310" s="69">
        <v>0.04</v>
      </c>
      <c r="D310" s="69">
        <v>0.06</v>
      </c>
      <c r="E310" s="69">
        <v>0</v>
      </c>
      <c r="F310" s="69">
        <v>-0.02</v>
      </c>
      <c r="G310" s="69">
        <v>0.01</v>
      </c>
      <c r="H310" s="69">
        <v>0.02</v>
      </c>
      <c r="I310" s="69">
        <v>0.02</v>
      </c>
      <c r="J310" s="69">
        <v>0</v>
      </c>
      <c r="K310" s="69">
        <v>0.08</v>
      </c>
      <c r="L310" s="69">
        <v>0.05</v>
      </c>
      <c r="M310" s="69">
        <v>0.05</v>
      </c>
      <c r="N310" s="69">
        <v>0.1</v>
      </c>
      <c r="O310" s="69">
        <v>0.02</v>
      </c>
      <c r="P310" s="69">
        <v>0.01</v>
      </c>
      <c r="Q310" s="69">
        <v>0.04</v>
      </c>
      <c r="R310" s="69">
        <v>0</v>
      </c>
      <c r="S310" s="69">
        <v>0.08</v>
      </c>
      <c r="T310" s="69">
        <v>0.01</v>
      </c>
      <c r="U310" s="69">
        <v>0</v>
      </c>
      <c r="V310" s="69">
        <v>0.03</v>
      </c>
      <c r="W310" s="69">
        <v>0.01</v>
      </c>
      <c r="X310" s="69">
        <v>0.04</v>
      </c>
      <c r="Y310" s="69">
        <v>0</v>
      </c>
      <c r="Z310" s="69">
        <v>0.03</v>
      </c>
      <c r="AA310" s="69">
        <v>0.04</v>
      </c>
      <c r="AB310" s="69">
        <v>0.04</v>
      </c>
      <c r="AC310" s="69">
        <v>0.01</v>
      </c>
      <c r="AD310" s="69">
        <v>0.02</v>
      </c>
      <c r="AE310" s="69">
        <v>7.0000000000000007E-2</v>
      </c>
      <c r="AF310" s="69">
        <v>0.04</v>
      </c>
      <c r="AG310" s="69">
        <v>0.04</v>
      </c>
    </row>
    <row r="311" spans="1:33" x14ac:dyDescent="0.2">
      <c r="A311" s="13" t="s">
        <v>298</v>
      </c>
      <c r="B311" s="69">
        <v>0.01</v>
      </c>
      <c r="C311" s="69">
        <v>0.04</v>
      </c>
      <c r="D311" s="69">
        <v>0.05</v>
      </c>
      <c r="E311" s="69">
        <v>0.03</v>
      </c>
      <c r="F311" s="69">
        <v>0.03</v>
      </c>
      <c r="G311" s="69">
        <v>0.06</v>
      </c>
      <c r="H311" s="69">
        <v>0.04</v>
      </c>
      <c r="I311" s="69">
        <v>0.02</v>
      </c>
      <c r="J311" s="69">
        <v>0.03</v>
      </c>
      <c r="K311" s="69">
        <v>0.08</v>
      </c>
      <c r="L311" s="69">
        <v>0.06</v>
      </c>
      <c r="M311" s="69">
        <v>0.06</v>
      </c>
      <c r="N311" s="69">
        <v>7.0000000000000007E-2</v>
      </c>
      <c r="O311" s="69">
        <v>0.11</v>
      </c>
      <c r="P311" s="69">
        <v>0.02</v>
      </c>
      <c r="Q311" s="69">
        <v>0.08</v>
      </c>
      <c r="R311" s="69">
        <v>0.01</v>
      </c>
      <c r="S311" s="69">
        <v>0.08</v>
      </c>
      <c r="T311" s="69">
        <v>0.03</v>
      </c>
      <c r="U311" s="69">
        <v>0</v>
      </c>
      <c r="V311" s="69">
        <v>7.0000000000000007E-2</v>
      </c>
      <c r="W311" s="69">
        <v>0.02</v>
      </c>
      <c r="X311" s="69">
        <v>0.09</v>
      </c>
      <c r="Y311" s="69">
        <v>0.04</v>
      </c>
      <c r="Z311" s="69">
        <v>0.04</v>
      </c>
      <c r="AA311" s="69">
        <v>0.04</v>
      </c>
      <c r="AB311" s="69">
        <v>0.04</v>
      </c>
      <c r="AC311" s="69">
        <v>0.01</v>
      </c>
      <c r="AD311" s="69">
        <v>0.02</v>
      </c>
      <c r="AE311" s="69">
        <v>0.06</v>
      </c>
      <c r="AF311" s="69">
        <v>0.03</v>
      </c>
      <c r="AG311" s="69">
        <v>0.03</v>
      </c>
    </row>
    <row r="312" spans="1:33" x14ac:dyDescent="0.2">
      <c r="A312" s="13" t="s">
        <v>299</v>
      </c>
      <c r="B312" s="69">
        <v>0.01</v>
      </c>
      <c r="C312" s="69">
        <v>0.04</v>
      </c>
      <c r="D312" s="69">
        <v>0.05</v>
      </c>
      <c r="E312" s="69">
        <v>0.04</v>
      </c>
      <c r="F312" s="69">
        <v>0.04</v>
      </c>
      <c r="G312" s="69">
        <v>0.09</v>
      </c>
      <c r="H312" s="69">
        <v>0.04</v>
      </c>
      <c r="I312" s="69">
        <v>0.03</v>
      </c>
      <c r="J312" s="69">
        <v>0.03</v>
      </c>
      <c r="K312" s="69">
        <v>7.0000000000000007E-2</v>
      </c>
      <c r="L312" s="69">
        <v>0.06</v>
      </c>
      <c r="M312" s="69">
        <v>0.04</v>
      </c>
      <c r="N312" s="69">
        <v>0.09</v>
      </c>
      <c r="O312" s="69">
        <v>0.12</v>
      </c>
      <c r="P312" s="69">
        <v>0.02</v>
      </c>
      <c r="Q312" s="69">
        <v>0.1</v>
      </c>
      <c r="R312" s="69">
        <v>0.01</v>
      </c>
      <c r="S312" s="69">
        <v>0.09</v>
      </c>
      <c r="T312" s="69">
        <v>0.02</v>
      </c>
      <c r="U312" s="69">
        <v>0.02</v>
      </c>
      <c r="V312" s="69">
        <v>0.05</v>
      </c>
      <c r="W312" s="69">
        <v>0.02</v>
      </c>
      <c r="X312" s="69">
        <v>0.05</v>
      </c>
      <c r="Y312" s="69">
        <v>0.03</v>
      </c>
      <c r="Z312" s="69">
        <v>0.04</v>
      </c>
      <c r="AA312" s="69">
        <v>0.05</v>
      </c>
      <c r="AB312" s="69">
        <v>0.04</v>
      </c>
      <c r="AC312" s="69">
        <v>0.02</v>
      </c>
      <c r="AD312" s="69">
        <v>0.02</v>
      </c>
      <c r="AE312" s="69">
        <v>0.06</v>
      </c>
      <c r="AF312" s="69">
        <v>0.03</v>
      </c>
      <c r="AG312" s="69">
        <v>0.03</v>
      </c>
    </row>
    <row r="313" spans="1:33" x14ac:dyDescent="0.2">
      <c r="A313" s="13" t="s">
        <v>300</v>
      </c>
      <c r="B313" s="69">
        <v>0.01</v>
      </c>
      <c r="C313" s="69">
        <v>0.03</v>
      </c>
      <c r="D313" s="69">
        <v>0.04</v>
      </c>
      <c r="E313" s="69">
        <v>0.04</v>
      </c>
      <c r="F313" s="69">
        <v>0.03</v>
      </c>
      <c r="G313" s="69">
        <v>0.11</v>
      </c>
      <c r="H313" s="69">
        <v>0.05</v>
      </c>
      <c r="I313" s="69">
        <v>0.03</v>
      </c>
      <c r="J313" s="69">
        <v>0.03</v>
      </c>
      <c r="K313" s="69">
        <v>7.0000000000000007E-2</v>
      </c>
      <c r="L313" s="69">
        <v>7.0000000000000007E-2</v>
      </c>
      <c r="M313" s="69">
        <v>0.05</v>
      </c>
      <c r="N313" s="69">
        <v>7.0000000000000007E-2</v>
      </c>
      <c r="O313" s="69">
        <v>0.11</v>
      </c>
      <c r="P313" s="69">
        <v>0.02</v>
      </c>
      <c r="Q313" s="69">
        <v>0.11</v>
      </c>
      <c r="R313" s="69">
        <v>0.02</v>
      </c>
      <c r="S313" s="69">
        <v>0.08</v>
      </c>
      <c r="T313" s="69">
        <v>0.02</v>
      </c>
      <c r="U313" s="69">
        <v>0.02</v>
      </c>
      <c r="V313" s="69">
        <v>0.02</v>
      </c>
      <c r="W313" s="69">
        <v>0.03</v>
      </c>
      <c r="X313" s="69">
        <v>0.03</v>
      </c>
      <c r="Y313" s="69">
        <v>0.02</v>
      </c>
      <c r="Z313" s="69">
        <v>0.03</v>
      </c>
      <c r="AA313" s="69">
        <v>0.04</v>
      </c>
      <c r="AB313" s="69">
        <v>0.04</v>
      </c>
      <c r="AC313" s="69">
        <v>0.03</v>
      </c>
      <c r="AD313" s="69">
        <v>0.02</v>
      </c>
      <c r="AE313" s="69">
        <v>7.0000000000000007E-2</v>
      </c>
      <c r="AF313" s="69">
        <v>0.03</v>
      </c>
      <c r="AG313" s="69">
        <v>0.02</v>
      </c>
    </row>
    <row r="314" spans="1:33" x14ac:dyDescent="0.2">
      <c r="A314" s="13" t="s">
        <v>301</v>
      </c>
      <c r="B314" s="69">
        <v>0.01</v>
      </c>
      <c r="C314" s="69">
        <v>0.03</v>
      </c>
      <c r="D314" s="69">
        <v>0.04</v>
      </c>
      <c r="E314" s="69">
        <v>0.05</v>
      </c>
      <c r="F314" s="69">
        <v>0.02</v>
      </c>
      <c r="G314" s="69">
        <v>7.0000000000000007E-2</v>
      </c>
      <c r="H314" s="69">
        <v>0.05</v>
      </c>
      <c r="I314" s="69">
        <v>0</v>
      </c>
      <c r="J314" s="69">
        <v>0.02</v>
      </c>
      <c r="K314" s="69">
        <v>7.0000000000000007E-2</v>
      </c>
      <c r="L314" s="69">
        <v>0.06</v>
      </c>
      <c r="M314" s="69">
        <v>0.03</v>
      </c>
      <c r="N314" s="69">
        <v>0.06</v>
      </c>
      <c r="O314" s="69">
        <v>0.1</v>
      </c>
      <c r="P314" s="69">
        <v>0.02</v>
      </c>
      <c r="Q314" s="69">
        <v>0.08</v>
      </c>
      <c r="R314" s="69">
        <v>0.01</v>
      </c>
      <c r="S314" s="69">
        <v>7.0000000000000007E-2</v>
      </c>
      <c r="T314" s="69">
        <v>0</v>
      </c>
      <c r="U314" s="69">
        <v>0.04</v>
      </c>
      <c r="V314" s="69">
        <v>0</v>
      </c>
      <c r="W314" s="69">
        <v>0.03</v>
      </c>
      <c r="X314" s="69">
        <v>0.01</v>
      </c>
      <c r="Y314" s="69">
        <v>0.03</v>
      </c>
      <c r="Z314" s="69">
        <v>0.04</v>
      </c>
      <c r="AA314" s="69">
        <v>0.05</v>
      </c>
      <c r="AB314" s="69">
        <v>0.03</v>
      </c>
      <c r="AC314" s="69">
        <v>0.03</v>
      </c>
      <c r="AD314" s="69">
        <v>0.04</v>
      </c>
      <c r="AE314" s="69">
        <v>0.05</v>
      </c>
      <c r="AF314" s="69">
        <v>0.03</v>
      </c>
      <c r="AG314" s="69">
        <v>0</v>
      </c>
    </row>
    <row r="315" spans="1:33" x14ac:dyDescent="0.2">
      <c r="A315" s="13" t="s">
        <v>302</v>
      </c>
      <c r="B315" s="69">
        <v>0.01</v>
      </c>
      <c r="C315" s="69">
        <v>0.01</v>
      </c>
      <c r="D315" s="69">
        <v>0.01</v>
      </c>
      <c r="E315" s="69">
        <v>0.02</v>
      </c>
      <c r="F315" s="69">
        <v>0.02</v>
      </c>
      <c r="G315" s="69">
        <v>7.0000000000000007E-2</v>
      </c>
      <c r="H315" s="69">
        <v>0.04</v>
      </c>
      <c r="I315" s="69">
        <v>-0.01</v>
      </c>
      <c r="J315" s="69">
        <v>0.03</v>
      </c>
      <c r="K315" s="69">
        <v>7.0000000000000007E-2</v>
      </c>
      <c r="L315" s="69">
        <v>0.06</v>
      </c>
      <c r="M315" s="69">
        <v>0.03</v>
      </c>
      <c r="N315" s="69">
        <v>0.04</v>
      </c>
      <c r="O315" s="69">
        <v>0.1</v>
      </c>
      <c r="P315" s="69">
        <v>0.03</v>
      </c>
      <c r="Q315" s="69">
        <v>0.09</v>
      </c>
      <c r="R315" s="69">
        <v>0.01</v>
      </c>
      <c r="S315" s="69">
        <v>0.08</v>
      </c>
      <c r="T315" s="69">
        <v>0.01</v>
      </c>
      <c r="U315" s="69">
        <v>0.03</v>
      </c>
      <c r="V315" s="69">
        <v>0.04</v>
      </c>
      <c r="W315" s="69">
        <v>0.02</v>
      </c>
      <c r="X315" s="69">
        <v>0.03</v>
      </c>
      <c r="Y315" s="69">
        <v>0.02</v>
      </c>
      <c r="Z315" s="69">
        <v>0.03</v>
      </c>
      <c r="AA315" s="69">
        <v>0.05</v>
      </c>
      <c r="AB315" s="69">
        <v>0.04</v>
      </c>
      <c r="AC315" s="69">
        <v>0.03</v>
      </c>
      <c r="AD315" s="69">
        <v>0.02</v>
      </c>
      <c r="AE315" s="69">
        <v>0.05</v>
      </c>
      <c r="AF315" s="69">
        <v>0.03</v>
      </c>
      <c r="AG315" s="69">
        <v>0.01</v>
      </c>
    </row>
    <row r="316" spans="1:33" x14ac:dyDescent="0.2">
      <c r="A316" s="13" t="s">
        <v>303</v>
      </c>
      <c r="B316" s="69">
        <v>0.01</v>
      </c>
      <c r="C316" s="69">
        <v>0.01</v>
      </c>
      <c r="D316" s="69">
        <v>0.04</v>
      </c>
      <c r="E316" s="69">
        <v>0.04</v>
      </c>
      <c r="F316" s="69">
        <v>0.02</v>
      </c>
      <c r="G316" s="69">
        <v>0.08</v>
      </c>
      <c r="H316" s="69">
        <v>0.04</v>
      </c>
      <c r="I316" s="69">
        <v>-0.03</v>
      </c>
      <c r="J316" s="69">
        <v>0.04</v>
      </c>
      <c r="K316" s="69">
        <v>7.0000000000000007E-2</v>
      </c>
      <c r="L316" s="69">
        <v>0.06</v>
      </c>
      <c r="M316" s="69">
        <v>0.05</v>
      </c>
      <c r="N316" s="69">
        <v>0.05</v>
      </c>
      <c r="O316" s="69">
        <v>0.1</v>
      </c>
      <c r="P316" s="69">
        <v>0.03</v>
      </c>
      <c r="Q316" s="69">
        <v>0.08</v>
      </c>
      <c r="R316" s="69">
        <v>0.01</v>
      </c>
      <c r="S316" s="69">
        <v>0.1</v>
      </c>
      <c r="T316" s="69">
        <v>0.01</v>
      </c>
      <c r="U316" s="69">
        <v>0.03</v>
      </c>
      <c r="V316" s="69">
        <v>0.03</v>
      </c>
      <c r="W316" s="69">
        <v>0.02</v>
      </c>
      <c r="X316" s="69">
        <v>0.03</v>
      </c>
      <c r="Y316" s="69">
        <v>0.02</v>
      </c>
      <c r="Z316" s="69">
        <v>0.05</v>
      </c>
      <c r="AA316" s="69">
        <v>0.05</v>
      </c>
      <c r="AB316" s="69">
        <v>0.05</v>
      </c>
      <c r="AC316" s="69">
        <v>0.05</v>
      </c>
      <c r="AD316" s="69">
        <v>0</v>
      </c>
      <c r="AE316" s="69">
        <v>0.04</v>
      </c>
      <c r="AF316" s="69">
        <v>0.03</v>
      </c>
      <c r="AG316" s="69">
        <v>0.01</v>
      </c>
    </row>
    <row r="317" spans="1:33" x14ac:dyDescent="0.2">
      <c r="A317" s="13" t="s">
        <v>304</v>
      </c>
      <c r="B317" s="69">
        <v>0.01</v>
      </c>
      <c r="C317" s="69">
        <v>0.03</v>
      </c>
      <c r="D317" s="69">
        <v>0.03</v>
      </c>
      <c r="E317" s="69">
        <v>0.04</v>
      </c>
      <c r="F317" s="69">
        <v>-0.01</v>
      </c>
      <c r="G317" s="69">
        <v>0.06</v>
      </c>
      <c r="H317" s="69">
        <v>0.04</v>
      </c>
      <c r="I317" s="69">
        <v>-0.02</v>
      </c>
      <c r="J317" s="69">
        <v>0.05</v>
      </c>
      <c r="K317" s="69">
        <v>7.0000000000000007E-2</v>
      </c>
      <c r="L317" s="69">
        <v>0.06</v>
      </c>
      <c r="M317" s="69">
        <v>0.04</v>
      </c>
      <c r="N317" s="69">
        <v>0.04</v>
      </c>
      <c r="O317" s="69">
        <v>0.08</v>
      </c>
      <c r="P317" s="69">
        <v>0.02</v>
      </c>
      <c r="Q317" s="69">
        <v>7.0000000000000007E-2</v>
      </c>
      <c r="R317" s="69">
        <v>0.02</v>
      </c>
      <c r="S317" s="69">
        <v>0.1</v>
      </c>
      <c r="T317" s="69">
        <v>0.02</v>
      </c>
      <c r="U317" s="69">
        <v>0.05</v>
      </c>
      <c r="V317" s="69">
        <v>0.04</v>
      </c>
      <c r="W317" s="69">
        <v>0.02</v>
      </c>
      <c r="X317" s="69">
        <v>0.01</v>
      </c>
      <c r="Y317" s="69">
        <v>0.04</v>
      </c>
      <c r="Z317" s="69">
        <v>0.04</v>
      </c>
      <c r="AA317" s="69">
        <v>0.05</v>
      </c>
      <c r="AB317" s="69">
        <v>0.04</v>
      </c>
      <c r="AC317" s="69">
        <v>0.06</v>
      </c>
      <c r="AD317" s="69">
        <v>0.01</v>
      </c>
      <c r="AE317" s="69">
        <v>0.04</v>
      </c>
      <c r="AF317" s="69">
        <v>0.02</v>
      </c>
      <c r="AG317" s="69">
        <v>0.01</v>
      </c>
    </row>
    <row r="318" spans="1:33" x14ac:dyDescent="0.2">
      <c r="A318" s="13" t="s">
        <v>305</v>
      </c>
      <c r="B318" s="69">
        <v>0.01</v>
      </c>
      <c r="C318" s="69">
        <v>7.0000000000000007E-2</v>
      </c>
      <c r="D318" s="69">
        <v>0.03</v>
      </c>
      <c r="E318" s="69">
        <v>0.04</v>
      </c>
      <c r="F318" s="69">
        <v>0</v>
      </c>
      <c r="G318" s="69">
        <v>0.08</v>
      </c>
      <c r="H318" s="69">
        <v>0.03</v>
      </c>
      <c r="I318" s="69">
        <v>0</v>
      </c>
      <c r="J318" s="69">
        <v>0.05</v>
      </c>
      <c r="K318" s="69">
        <v>7.0000000000000007E-2</v>
      </c>
      <c r="L318" s="69">
        <v>0.05</v>
      </c>
      <c r="M318" s="69">
        <v>0.05</v>
      </c>
      <c r="N318" s="69">
        <v>0.04</v>
      </c>
      <c r="O318" s="69">
        <v>0.1</v>
      </c>
      <c r="P318" s="69">
        <v>0.03</v>
      </c>
      <c r="Q318" s="69">
        <v>0.06</v>
      </c>
      <c r="R318" s="69">
        <v>0.02</v>
      </c>
      <c r="S318" s="69">
        <v>7.0000000000000007E-2</v>
      </c>
      <c r="T318" s="69">
        <v>0.05</v>
      </c>
      <c r="U318" s="69">
        <v>0.03</v>
      </c>
      <c r="V318" s="69">
        <v>0.02</v>
      </c>
      <c r="W318" s="69">
        <v>0.02</v>
      </c>
      <c r="X318" s="69">
        <v>0.05</v>
      </c>
      <c r="Y318" s="69">
        <v>0.05</v>
      </c>
      <c r="Z318" s="69">
        <v>0.04</v>
      </c>
      <c r="AA318" s="69">
        <v>0.05</v>
      </c>
      <c r="AB318" s="69">
        <v>0.04</v>
      </c>
      <c r="AC318" s="69">
        <v>0.06</v>
      </c>
      <c r="AD318" s="69">
        <v>0.02</v>
      </c>
      <c r="AE318" s="69">
        <v>0.05</v>
      </c>
      <c r="AF318" s="69">
        <v>0.03</v>
      </c>
      <c r="AG318" s="69">
        <v>0.01</v>
      </c>
    </row>
    <row r="319" spans="1:33" x14ac:dyDescent="0.2">
      <c r="A319" s="13" t="s">
        <v>306</v>
      </c>
      <c r="B319" s="68">
        <v>0.01</v>
      </c>
      <c r="C319" s="68">
        <v>-0.03</v>
      </c>
      <c r="D319" s="68">
        <v>0.05</v>
      </c>
      <c r="E319" s="68">
        <v>0</v>
      </c>
      <c r="F319" s="68">
        <v>0</v>
      </c>
      <c r="G319" s="68">
        <v>0.03</v>
      </c>
      <c r="H319" s="68">
        <v>0.02</v>
      </c>
      <c r="I319" s="68">
        <v>-0.01</v>
      </c>
      <c r="J319" s="68">
        <v>0.03</v>
      </c>
      <c r="K319" s="68">
        <v>0.06</v>
      </c>
      <c r="L319" s="68">
        <v>0.06</v>
      </c>
      <c r="M319" s="68">
        <v>0.04</v>
      </c>
      <c r="N319" s="68">
        <v>0.05</v>
      </c>
      <c r="O319" s="68">
        <v>0.1</v>
      </c>
      <c r="P319" s="68">
        <v>0.02</v>
      </c>
      <c r="Q319" s="68">
        <v>7.0000000000000007E-2</v>
      </c>
      <c r="R319" s="68">
        <v>0.02</v>
      </c>
      <c r="S319" s="68">
        <v>7.0000000000000007E-2</v>
      </c>
      <c r="T319" s="68">
        <v>0</v>
      </c>
      <c r="U319" s="68">
        <v>0.02</v>
      </c>
      <c r="V319" s="68">
        <v>0.04</v>
      </c>
      <c r="W319" s="68">
        <v>0.02</v>
      </c>
      <c r="X319" s="68">
        <v>0.04</v>
      </c>
      <c r="Y319" s="68">
        <v>0.02</v>
      </c>
      <c r="Z319" s="68">
        <v>0.03</v>
      </c>
      <c r="AA319" s="68">
        <v>0.04</v>
      </c>
      <c r="AB319" s="68">
        <v>0.05</v>
      </c>
      <c r="AC319" s="68">
        <v>0.08</v>
      </c>
      <c r="AD319" s="68">
        <v>0.01</v>
      </c>
      <c r="AE319" s="68">
        <v>0.06</v>
      </c>
      <c r="AF319" s="68">
        <v>0.03</v>
      </c>
      <c r="AG319" s="68">
        <v>0.01</v>
      </c>
    </row>
    <row r="320" spans="1:33" x14ac:dyDescent="0.2">
      <c r="A320" s="13" t="s">
        <v>307</v>
      </c>
      <c r="B320" s="68">
        <v>0.01</v>
      </c>
      <c r="C320" s="68">
        <v>-0.01</v>
      </c>
      <c r="D320" s="68">
        <v>0.02</v>
      </c>
      <c r="E320" s="68">
        <v>0.02</v>
      </c>
      <c r="F320" s="68">
        <v>0.02</v>
      </c>
      <c r="G320" s="68">
        <v>0.01</v>
      </c>
      <c r="H320" s="68">
        <v>0.03</v>
      </c>
      <c r="I320" s="68">
        <v>0</v>
      </c>
      <c r="J320" s="68">
        <v>0.04</v>
      </c>
      <c r="K320" s="68">
        <v>0.06</v>
      </c>
      <c r="L320" s="68">
        <v>0.06</v>
      </c>
      <c r="M320" s="68">
        <v>0.04</v>
      </c>
      <c r="N320" s="68">
        <v>0.05</v>
      </c>
      <c r="O320" s="68">
        <v>0.09</v>
      </c>
      <c r="P320" s="68">
        <v>0.03</v>
      </c>
      <c r="Q320" s="68">
        <v>0.12</v>
      </c>
      <c r="R320" s="68">
        <v>0.01</v>
      </c>
      <c r="S320" s="68">
        <v>0.09</v>
      </c>
      <c r="T320" s="68">
        <v>0.01</v>
      </c>
      <c r="U320" s="68">
        <v>0.04</v>
      </c>
      <c r="V320" s="68">
        <v>0.04</v>
      </c>
      <c r="W320" s="68">
        <v>0.02</v>
      </c>
      <c r="X320" s="68">
        <v>0.06</v>
      </c>
      <c r="Y320" s="68">
        <v>0.04</v>
      </c>
      <c r="Z320" s="68">
        <v>0.03</v>
      </c>
      <c r="AA320" s="68">
        <v>0.04</v>
      </c>
      <c r="AB320" s="68">
        <v>0.04</v>
      </c>
      <c r="AC320" s="68">
        <v>0.06</v>
      </c>
      <c r="AD320" s="68">
        <v>0.01</v>
      </c>
      <c r="AE320" s="68">
        <v>0.06</v>
      </c>
      <c r="AF320" s="68">
        <v>0.03</v>
      </c>
      <c r="AG320" s="68">
        <v>0</v>
      </c>
    </row>
    <row r="321" spans="1:33" s="72" customFormat="1" x14ac:dyDescent="0.2">
      <c r="A321" s="68" t="s">
        <v>389</v>
      </c>
      <c r="B321" s="71">
        <f>AVERAGE(B309:B320)</f>
        <v>7.4999999999999997E-3</v>
      </c>
      <c r="C321" s="71">
        <f t="shared" ref="C321:I321" si="89">AVERAGE(C309:C320)</f>
        <v>2.5833333333333337E-2</v>
      </c>
      <c r="D321" s="71">
        <f t="shared" si="89"/>
        <v>3.8333333333333337E-2</v>
      </c>
      <c r="E321" s="71">
        <f t="shared" si="89"/>
        <v>2.6666666666666668E-2</v>
      </c>
      <c r="F321" s="71">
        <f t="shared" si="89"/>
        <v>0.01</v>
      </c>
      <c r="G321" s="71">
        <f t="shared" si="89"/>
        <v>5.9166666666666673E-2</v>
      </c>
      <c r="H321" s="71">
        <f t="shared" si="89"/>
        <v>3.1666666666666669E-2</v>
      </c>
      <c r="I321" s="71">
        <f t="shared" si="89"/>
        <v>1.666666666666667E-3</v>
      </c>
      <c r="J321" s="71">
        <f>AVERAGE(J309:J320)</f>
        <v>2.8333333333333335E-2</v>
      </c>
      <c r="K321" s="71">
        <f t="shared" ref="K321:Q321" si="90">AVERAGE(K309:K320)</f>
        <v>6.8333333333333357E-2</v>
      </c>
      <c r="L321" s="71">
        <f t="shared" si="90"/>
        <v>5.916666666666668E-2</v>
      </c>
      <c r="M321" s="71">
        <f t="shared" si="90"/>
        <v>4.1666666666666664E-2</v>
      </c>
      <c r="N321" s="71">
        <f t="shared" si="90"/>
        <v>5.916666666666668E-2</v>
      </c>
      <c r="O321" s="71">
        <f t="shared" si="90"/>
        <v>8.4166666666666654E-2</v>
      </c>
      <c r="P321" s="71">
        <f t="shared" si="90"/>
        <v>0.02</v>
      </c>
      <c r="Q321" s="71">
        <f t="shared" si="90"/>
        <v>7.9166666666666677E-2</v>
      </c>
      <c r="R321" s="71">
        <f>AVERAGE(R309:R320)</f>
        <v>1.1666666666666667E-2</v>
      </c>
      <c r="S321" s="71">
        <f t="shared" ref="S321:Y321" si="91">AVERAGE(S309:S320)</f>
        <v>8.083333333333334E-2</v>
      </c>
      <c r="T321" s="71">
        <f t="shared" si="91"/>
        <v>1.8333333333333337E-2</v>
      </c>
      <c r="U321" s="71">
        <f t="shared" si="91"/>
        <v>2.4999999999999998E-2</v>
      </c>
      <c r="V321" s="71">
        <f t="shared" si="91"/>
        <v>3.4999999999999996E-2</v>
      </c>
      <c r="W321" s="71">
        <f t="shared" si="91"/>
        <v>1.9999999999999993E-2</v>
      </c>
      <c r="X321" s="71">
        <f t="shared" si="91"/>
        <v>3.9999999999999994E-2</v>
      </c>
      <c r="Y321" s="71">
        <f t="shared" si="91"/>
        <v>2.9166666666666664E-2</v>
      </c>
      <c r="Z321" s="71">
        <f>AVERAGE(Z309:Z320)</f>
        <v>3.5000000000000003E-2</v>
      </c>
      <c r="AA321" s="71">
        <f t="shared" ref="AA321:AG321" si="92">AVERAGE(AA309:AA320)</f>
        <v>4.4166666666666667E-2</v>
      </c>
      <c r="AB321" s="71">
        <f t="shared" si="92"/>
        <v>4.0833333333333326E-2</v>
      </c>
      <c r="AC321" s="71">
        <f t="shared" si="92"/>
        <v>3.7499999999999999E-2</v>
      </c>
      <c r="AD321" s="71">
        <f t="shared" si="92"/>
        <v>1.7500000000000002E-2</v>
      </c>
      <c r="AE321" s="71">
        <f t="shared" si="92"/>
        <v>5.5833333333333325E-2</v>
      </c>
      <c r="AF321" s="71">
        <f t="shared" si="92"/>
        <v>2.9166666666666674E-2</v>
      </c>
      <c r="AG321" s="71">
        <f t="shared" si="92"/>
        <v>1.666666666666667E-2</v>
      </c>
    </row>
    <row r="322" spans="1:33" s="78" customFormat="1" x14ac:dyDescent="0.2">
      <c r="A322" s="78" t="s">
        <v>392</v>
      </c>
      <c r="B322" s="78">
        <f>AVERAGE(B321:I321)</f>
        <v>2.5104166666666674E-2</v>
      </c>
      <c r="C322" s="78">
        <f>STDEV(B321:I321)/SQRT(COUNT(B321:I321))</f>
        <v>6.6395234263736912E-3</v>
      </c>
      <c r="J322" s="78">
        <f>AVERAGE(J321:Q321)</f>
        <v>5.5000000000000007E-2</v>
      </c>
      <c r="K322" s="78">
        <f>STDEV(J321:Q321)/SQRT(COUNT(J321:Q321))</f>
        <v>8.195285133093198E-3</v>
      </c>
      <c r="R322" s="78">
        <f>AVERAGE(R321:Y321)</f>
        <v>3.2500000000000001E-2</v>
      </c>
      <c r="S322" s="78">
        <f>STDEV(R321:Y321)/SQRT(COUNT(R321:Y321))</f>
        <v>7.6262521740512994E-3</v>
      </c>
      <c r="Z322" s="78">
        <f>AVERAGE(Z321:AG321)</f>
        <v>3.4583333333333334E-2</v>
      </c>
      <c r="AA322" s="78">
        <f>STDEV(Z321:AG321)/SQRT(COUNT(Z321:AG321))</f>
        <v>4.6929531772445278E-3</v>
      </c>
    </row>
    <row r="323" spans="1:33" x14ac:dyDescent="0.2">
      <c r="A323" s="12" t="s">
        <v>402</v>
      </c>
      <c r="B323" s="255" t="s">
        <v>282</v>
      </c>
      <c r="C323" s="255"/>
      <c r="D323" s="255"/>
      <c r="E323" s="255"/>
      <c r="F323" s="255"/>
      <c r="G323" s="255"/>
      <c r="H323" s="255"/>
      <c r="I323" s="255"/>
      <c r="J323" s="255" t="s">
        <v>387</v>
      </c>
      <c r="K323" s="255"/>
      <c r="L323" s="255"/>
      <c r="M323" s="255"/>
      <c r="N323" s="255"/>
      <c r="O323" s="255"/>
      <c r="P323" s="255"/>
      <c r="Q323" s="255"/>
      <c r="R323" s="255" t="s">
        <v>283</v>
      </c>
      <c r="S323" s="255"/>
      <c r="T323" s="255"/>
      <c r="U323" s="255"/>
      <c r="V323" s="255"/>
      <c r="W323" s="255"/>
      <c r="X323" s="255"/>
      <c r="Y323" s="255"/>
      <c r="Z323" s="255" t="s">
        <v>388</v>
      </c>
      <c r="AA323" s="255"/>
      <c r="AB323" s="255"/>
      <c r="AC323" s="255"/>
      <c r="AD323" s="255"/>
      <c r="AE323" s="255"/>
      <c r="AF323" s="255"/>
      <c r="AG323" s="255"/>
    </row>
    <row r="324" spans="1:33" x14ac:dyDescent="0.2">
      <c r="A324" s="13" t="s">
        <v>286</v>
      </c>
      <c r="B324" s="69">
        <v>-0.02</v>
      </c>
      <c r="C324" s="69">
        <v>0.01</v>
      </c>
      <c r="D324" s="69">
        <v>0.18</v>
      </c>
      <c r="E324" s="69">
        <v>-0.64</v>
      </c>
      <c r="F324" s="69">
        <v>-0.33</v>
      </c>
      <c r="G324" s="69">
        <v>-0.42</v>
      </c>
      <c r="H324" s="69">
        <v>-0.28000000000000003</v>
      </c>
      <c r="I324" s="69">
        <v>-0.31</v>
      </c>
      <c r="J324" s="69">
        <v>0.13</v>
      </c>
      <c r="K324" s="69">
        <v>0.09</v>
      </c>
      <c r="L324" s="69">
        <v>0.22</v>
      </c>
      <c r="M324" s="69">
        <v>0.08</v>
      </c>
      <c r="N324" s="69">
        <v>7.0000000000000007E-2</v>
      </c>
      <c r="O324" s="69">
        <v>0.68</v>
      </c>
      <c r="P324" s="69">
        <v>-0.57999999999999996</v>
      </c>
      <c r="Q324" s="69">
        <v>-0.17</v>
      </c>
      <c r="R324" s="69">
        <v>-0.23</v>
      </c>
      <c r="S324" s="69">
        <v>0.37</v>
      </c>
      <c r="T324" s="69">
        <v>-0.08</v>
      </c>
      <c r="U324" s="69">
        <v>0.49</v>
      </c>
      <c r="V324" s="69">
        <v>0.56999999999999995</v>
      </c>
      <c r="W324" s="69">
        <v>0.24</v>
      </c>
      <c r="X324" s="69">
        <v>0.19</v>
      </c>
      <c r="Y324" s="69">
        <v>0.02</v>
      </c>
      <c r="Z324" s="69">
        <v>0.48</v>
      </c>
      <c r="AA324" s="69">
        <v>0.62</v>
      </c>
      <c r="AB324" s="69">
        <v>0.62</v>
      </c>
      <c r="AC324" s="69">
        <v>7.0000000000000007E-2</v>
      </c>
      <c r="AD324" s="69">
        <v>1.04</v>
      </c>
      <c r="AE324" s="69">
        <v>0.85</v>
      </c>
      <c r="AF324" s="69">
        <v>0.75</v>
      </c>
      <c r="AG324" s="69">
        <v>0.19</v>
      </c>
    </row>
    <row r="325" spans="1:33" x14ac:dyDescent="0.2">
      <c r="A325" s="13" t="s">
        <v>287</v>
      </c>
      <c r="B325" s="69">
        <v>0.23</v>
      </c>
      <c r="C325" s="69">
        <v>0.48</v>
      </c>
      <c r="D325" s="69">
        <v>0.05</v>
      </c>
      <c r="E325" s="69">
        <v>-0.68</v>
      </c>
      <c r="F325" s="69">
        <v>0.1</v>
      </c>
      <c r="G325" s="69">
        <v>-0.09</v>
      </c>
      <c r="H325" s="69">
        <v>-0.03</v>
      </c>
      <c r="I325" s="69">
        <v>-0.18</v>
      </c>
      <c r="J325" s="69">
        <v>0.27</v>
      </c>
      <c r="K325" s="69">
        <v>0.2</v>
      </c>
      <c r="L325" s="69">
        <v>0.28000000000000003</v>
      </c>
      <c r="M325" s="69">
        <v>0.24</v>
      </c>
      <c r="N325" s="69">
        <v>0.28000000000000003</v>
      </c>
      <c r="O325" s="69">
        <v>0.68</v>
      </c>
      <c r="P325" s="69">
        <v>-0.56000000000000005</v>
      </c>
      <c r="Q325" s="69">
        <v>0.08</v>
      </c>
      <c r="R325" s="69">
        <v>0.18</v>
      </c>
      <c r="S325" s="69">
        <v>0.15</v>
      </c>
      <c r="T325" s="69">
        <v>0.15</v>
      </c>
      <c r="U325" s="69">
        <v>0.03</v>
      </c>
      <c r="V325" s="69">
        <v>-0.32</v>
      </c>
      <c r="W325" s="69">
        <v>0.1</v>
      </c>
      <c r="X325" s="69">
        <v>-0.23</v>
      </c>
      <c r="Y325" s="69">
        <v>-0.1</v>
      </c>
      <c r="Z325" s="69">
        <v>0.15</v>
      </c>
      <c r="AA325" s="69">
        <v>0.24</v>
      </c>
      <c r="AB325" s="69">
        <v>0.51</v>
      </c>
      <c r="AC325" s="69">
        <v>0.01</v>
      </c>
      <c r="AD325" s="69">
        <v>0.7</v>
      </c>
      <c r="AE325" s="69">
        <v>0.39</v>
      </c>
      <c r="AF325" s="69">
        <v>0.55000000000000004</v>
      </c>
      <c r="AG325" s="69">
        <v>-0.23</v>
      </c>
    </row>
    <row r="326" spans="1:33" x14ac:dyDescent="0.2">
      <c r="A326" s="13" t="s">
        <v>288</v>
      </c>
      <c r="B326" s="69">
        <v>0.28999999999999998</v>
      </c>
      <c r="C326" s="69">
        <v>0.51</v>
      </c>
      <c r="D326" s="69">
        <v>0.06</v>
      </c>
      <c r="E326" s="69">
        <v>-0.8</v>
      </c>
      <c r="F326" s="69">
        <v>0.1</v>
      </c>
      <c r="G326" s="69">
        <v>0.14000000000000001</v>
      </c>
      <c r="H326" s="69">
        <v>0.23</v>
      </c>
      <c r="I326" s="69">
        <v>-0.22</v>
      </c>
      <c r="J326" s="69">
        <v>0.25</v>
      </c>
      <c r="K326" s="69">
        <v>0.21</v>
      </c>
      <c r="L326" s="69">
        <v>-0.02</v>
      </c>
      <c r="M326" s="69">
        <v>0.16</v>
      </c>
      <c r="N326" s="69">
        <v>0.21</v>
      </c>
      <c r="O326" s="69">
        <v>0.63</v>
      </c>
      <c r="P326" s="69">
        <v>-0.66</v>
      </c>
      <c r="Q326" s="69">
        <v>-0.03</v>
      </c>
      <c r="R326" s="69">
        <v>0.23</v>
      </c>
      <c r="S326" s="69">
        <v>0.27</v>
      </c>
      <c r="T326" s="69">
        <v>-0.05</v>
      </c>
      <c r="U326" s="69">
        <v>0.17</v>
      </c>
      <c r="V326" s="69">
        <v>-0.05</v>
      </c>
      <c r="W326" s="69">
        <v>0.18</v>
      </c>
      <c r="X326" s="69">
        <v>-0.16</v>
      </c>
      <c r="Y326" s="69">
        <v>0.02</v>
      </c>
      <c r="Z326" s="69">
        <v>-0.01</v>
      </c>
      <c r="AA326" s="69">
        <v>0.24</v>
      </c>
      <c r="AB326" s="69">
        <v>0.32</v>
      </c>
      <c r="AC326" s="69">
        <v>-0.28999999999999998</v>
      </c>
      <c r="AD326" s="69">
        <v>0.86</v>
      </c>
      <c r="AE326" s="69">
        <v>0.49</v>
      </c>
      <c r="AF326" s="69">
        <v>0.49</v>
      </c>
      <c r="AG326" s="69">
        <v>-0.28000000000000003</v>
      </c>
    </row>
    <row r="327" spans="1:33" x14ac:dyDescent="0.2">
      <c r="A327" s="13" t="s">
        <v>289</v>
      </c>
      <c r="B327" s="69">
        <v>0.2</v>
      </c>
      <c r="C327" s="69">
        <v>0.48</v>
      </c>
      <c r="D327" s="69">
        <v>0.22</v>
      </c>
      <c r="E327" s="69">
        <v>-0.75</v>
      </c>
      <c r="F327" s="69">
        <v>0.02</v>
      </c>
      <c r="G327" s="69">
        <v>0.47</v>
      </c>
      <c r="H327" s="69">
        <v>-0.13</v>
      </c>
      <c r="I327" s="69">
        <v>-0.27</v>
      </c>
      <c r="J327" s="69">
        <v>0.26</v>
      </c>
      <c r="K327" s="69">
        <v>0.23</v>
      </c>
      <c r="L327" s="69">
        <v>0.1</v>
      </c>
      <c r="M327" s="69">
        <v>0.13</v>
      </c>
      <c r="N327" s="69">
        <v>0.19</v>
      </c>
      <c r="O327" s="69">
        <v>0.55000000000000004</v>
      </c>
      <c r="P327" s="69">
        <v>-0.7</v>
      </c>
      <c r="Q327" s="69">
        <v>-7.0000000000000007E-2</v>
      </c>
      <c r="R327" s="69">
        <v>-0.1</v>
      </c>
      <c r="S327" s="69">
        <v>0.37</v>
      </c>
      <c r="T327" s="69">
        <v>0.05</v>
      </c>
      <c r="U327" s="69">
        <v>0.04</v>
      </c>
      <c r="V327" s="69">
        <v>-0.18</v>
      </c>
      <c r="W327" s="69">
        <v>0.1</v>
      </c>
      <c r="X327" s="69">
        <v>-0.08</v>
      </c>
      <c r="Y327" s="69">
        <v>-0.15</v>
      </c>
      <c r="Z327" s="69">
        <v>0.02</v>
      </c>
      <c r="AA327" s="69">
        <v>0.4</v>
      </c>
      <c r="AB327" s="69">
        <v>0.4</v>
      </c>
      <c r="AC327" s="69">
        <v>-0.08</v>
      </c>
      <c r="AD327" s="69">
        <v>0.92</v>
      </c>
      <c r="AE327" s="69">
        <v>0.47</v>
      </c>
      <c r="AF327" s="69">
        <v>0.51</v>
      </c>
      <c r="AG327" s="69">
        <v>-0.23</v>
      </c>
    </row>
    <row r="328" spans="1:33" x14ac:dyDescent="0.2">
      <c r="A328" s="13" t="s">
        <v>290</v>
      </c>
      <c r="B328" s="69">
        <v>0.09</v>
      </c>
      <c r="C328" s="69">
        <v>0.44</v>
      </c>
      <c r="D328" s="69">
        <v>0.05</v>
      </c>
      <c r="E328" s="69">
        <v>-0.79</v>
      </c>
      <c r="F328" s="69">
        <v>-0.04</v>
      </c>
      <c r="G328" s="69">
        <v>0.35</v>
      </c>
      <c r="H328" s="69">
        <v>-0.23</v>
      </c>
      <c r="I328" s="69">
        <v>-0.25</v>
      </c>
      <c r="J328" s="69">
        <v>0.15</v>
      </c>
      <c r="K328" s="69">
        <v>0.2</v>
      </c>
      <c r="L328" s="69">
        <v>0.04</v>
      </c>
      <c r="M328" s="69">
        <v>0.02</v>
      </c>
      <c r="N328" s="69">
        <v>0.16</v>
      </c>
      <c r="O328" s="69">
        <v>0.54</v>
      </c>
      <c r="P328" s="69">
        <v>-0.69</v>
      </c>
      <c r="Q328" s="69">
        <v>-0.11</v>
      </c>
      <c r="R328" s="69">
        <v>-0.01</v>
      </c>
      <c r="S328" s="69">
        <v>0.28000000000000003</v>
      </c>
      <c r="T328" s="69">
        <v>-0.35</v>
      </c>
      <c r="U328" s="69">
        <v>0.12</v>
      </c>
      <c r="V328" s="69">
        <v>-0.04</v>
      </c>
      <c r="W328" s="69">
        <v>0.1</v>
      </c>
      <c r="X328" s="69">
        <v>-7.0000000000000007E-2</v>
      </c>
      <c r="Y328" s="69">
        <v>-0.02</v>
      </c>
      <c r="Z328" s="69">
        <v>7.0000000000000007E-2</v>
      </c>
      <c r="AA328" s="69">
        <v>0.27</v>
      </c>
      <c r="AB328" s="69">
        <v>0.44</v>
      </c>
      <c r="AC328" s="69">
        <v>0</v>
      </c>
      <c r="AD328" s="69">
        <v>0.78</v>
      </c>
      <c r="AE328" s="69">
        <v>0.42</v>
      </c>
      <c r="AF328" s="69">
        <v>0.45</v>
      </c>
      <c r="AG328" s="69">
        <v>-0.25</v>
      </c>
    </row>
    <row r="329" spans="1:33" x14ac:dyDescent="0.2">
      <c r="A329" s="13" t="s">
        <v>291</v>
      </c>
      <c r="B329" s="69">
        <v>0.04</v>
      </c>
      <c r="C329" s="69">
        <v>0.41</v>
      </c>
      <c r="D329" s="69">
        <v>0.08</v>
      </c>
      <c r="E329" s="69">
        <v>-0.72</v>
      </c>
      <c r="F329" s="69">
        <v>-7.0000000000000007E-2</v>
      </c>
      <c r="G329" s="69">
        <v>-0.13</v>
      </c>
      <c r="H329" s="69">
        <v>-0.5</v>
      </c>
      <c r="I329" s="69">
        <v>-0.38</v>
      </c>
      <c r="J329" s="69">
        <v>0.1</v>
      </c>
      <c r="K329" s="69">
        <v>0.19</v>
      </c>
      <c r="L329" s="69">
        <v>0.19</v>
      </c>
      <c r="M329" s="69">
        <v>0.14000000000000001</v>
      </c>
      <c r="N329" s="69">
        <v>0.22</v>
      </c>
      <c r="O329" s="69">
        <v>0.59</v>
      </c>
      <c r="P329" s="69">
        <v>-0.72</v>
      </c>
      <c r="Q329" s="69">
        <v>-0.09</v>
      </c>
      <c r="R329" s="69">
        <v>-0.06</v>
      </c>
      <c r="S329" s="69">
        <v>0.28000000000000003</v>
      </c>
      <c r="T329" s="69">
        <v>-0.24</v>
      </c>
      <c r="U329" s="69">
        <v>0.36</v>
      </c>
      <c r="V329" s="69">
        <v>-0.1</v>
      </c>
      <c r="W329" s="69">
        <v>0.08</v>
      </c>
      <c r="X329" s="69">
        <v>-0.28999999999999998</v>
      </c>
      <c r="Y329" s="69">
        <v>-0.18</v>
      </c>
      <c r="Z329" s="69">
        <v>-0.12</v>
      </c>
      <c r="AA329" s="69">
        <v>0.32</v>
      </c>
      <c r="AB329" s="69">
        <v>0.48</v>
      </c>
      <c r="AC329" s="69">
        <v>-0.16</v>
      </c>
      <c r="AD329" s="69">
        <v>0.57999999999999996</v>
      </c>
      <c r="AE329" s="69">
        <v>0.38</v>
      </c>
      <c r="AF329" s="69">
        <v>0.38</v>
      </c>
      <c r="AG329" s="69">
        <v>-0.06</v>
      </c>
    </row>
    <row r="330" spans="1:33" x14ac:dyDescent="0.2">
      <c r="A330" s="13" t="s">
        <v>292</v>
      </c>
      <c r="B330" s="69">
        <v>0.04</v>
      </c>
      <c r="C330" s="69">
        <v>0.22</v>
      </c>
      <c r="D330" s="69">
        <v>0.19</v>
      </c>
      <c r="E330" s="69">
        <v>-0.77</v>
      </c>
      <c r="F330" s="69">
        <v>-0.15</v>
      </c>
      <c r="G330" s="69">
        <v>-0.66</v>
      </c>
      <c r="H330" s="69">
        <v>-0.32</v>
      </c>
      <c r="I330" s="69">
        <v>-0.85</v>
      </c>
      <c r="J330" s="69">
        <v>0.08</v>
      </c>
      <c r="K330" s="69">
        <v>0.24</v>
      </c>
      <c r="L330" s="69">
        <v>0.14000000000000001</v>
      </c>
      <c r="M330" s="69">
        <v>0.09</v>
      </c>
      <c r="N330" s="69">
        <v>0.14000000000000001</v>
      </c>
      <c r="O330" s="69">
        <v>0.56999999999999995</v>
      </c>
      <c r="P330" s="69">
        <v>-0.71</v>
      </c>
      <c r="Q330" s="69">
        <v>-7.0000000000000007E-2</v>
      </c>
      <c r="R330" s="69">
        <v>-0.2</v>
      </c>
      <c r="S330" s="69">
        <v>0.44</v>
      </c>
      <c r="T330" s="69">
        <v>-0.05</v>
      </c>
      <c r="U330" s="69">
        <v>-0.01</v>
      </c>
      <c r="V330" s="69">
        <v>-0.41</v>
      </c>
      <c r="W330" s="69">
        <v>0.08</v>
      </c>
      <c r="X330" s="69">
        <v>-0.38</v>
      </c>
      <c r="Y330" s="69">
        <v>-0.4</v>
      </c>
      <c r="Z330" s="69">
        <v>-0.17</v>
      </c>
      <c r="AA330" s="69">
        <v>0.36</v>
      </c>
      <c r="AB330" s="69">
        <v>0.43</v>
      </c>
      <c r="AC330" s="69">
        <v>-0.08</v>
      </c>
      <c r="AD330" s="69">
        <v>0.09</v>
      </c>
      <c r="AE330" s="69">
        <v>0.38</v>
      </c>
      <c r="AF330" s="69">
        <v>0.36</v>
      </c>
      <c r="AG330" s="69">
        <v>-0.33</v>
      </c>
    </row>
    <row r="331" spans="1:33" x14ac:dyDescent="0.2">
      <c r="A331" s="13" t="s">
        <v>293</v>
      </c>
      <c r="B331" s="69">
        <v>-0.22</v>
      </c>
      <c r="C331" s="69">
        <v>0.28999999999999998</v>
      </c>
      <c r="D331" s="69">
        <v>0.1</v>
      </c>
      <c r="E331" s="69">
        <v>-0.73</v>
      </c>
      <c r="F331" s="69">
        <v>-0.11</v>
      </c>
      <c r="G331" s="69">
        <v>-0.46</v>
      </c>
      <c r="H331" s="69">
        <v>-0.34</v>
      </c>
      <c r="I331" s="69">
        <v>-0.94</v>
      </c>
      <c r="J331" s="69">
        <v>0.04</v>
      </c>
      <c r="K331" s="69">
        <v>0.22</v>
      </c>
      <c r="L331" s="69">
        <v>0.08</v>
      </c>
      <c r="M331" s="69">
        <v>7.0000000000000007E-2</v>
      </c>
      <c r="N331" s="69">
        <v>0.17</v>
      </c>
      <c r="O331" s="69">
        <v>0.5</v>
      </c>
      <c r="P331" s="69">
        <v>-0.69</v>
      </c>
      <c r="Q331" s="69">
        <v>0.03</v>
      </c>
      <c r="R331" s="69">
        <v>-0.37</v>
      </c>
      <c r="S331" s="69">
        <v>0.4</v>
      </c>
      <c r="T331" s="69">
        <v>-0.27</v>
      </c>
      <c r="U331" s="69">
        <v>0.05</v>
      </c>
      <c r="V331" s="69">
        <v>-0.28000000000000003</v>
      </c>
      <c r="W331" s="69">
        <v>7.0000000000000007E-2</v>
      </c>
      <c r="X331" s="69">
        <v>-0.32</v>
      </c>
      <c r="Y331" s="69">
        <v>-0.45</v>
      </c>
      <c r="Z331" s="69">
        <v>0</v>
      </c>
      <c r="AA331" s="69">
        <v>0.32</v>
      </c>
      <c r="AB331" s="69">
        <v>0.18</v>
      </c>
      <c r="AC331" s="69">
        <v>-0.12</v>
      </c>
      <c r="AD331" s="69">
        <v>0.42</v>
      </c>
      <c r="AE331" s="69">
        <v>0.43</v>
      </c>
      <c r="AF331" s="69">
        <v>0.35</v>
      </c>
      <c r="AG331" s="69">
        <v>-0.41</v>
      </c>
    </row>
    <row r="332" spans="1:33" x14ac:dyDescent="0.2">
      <c r="A332" s="13" t="s">
        <v>294</v>
      </c>
      <c r="B332" s="69">
        <v>-0.28000000000000003</v>
      </c>
      <c r="C332" s="69">
        <v>-0.02</v>
      </c>
      <c r="D332" s="69">
        <v>0.03</v>
      </c>
      <c r="E332" s="69">
        <v>-0.65</v>
      </c>
      <c r="F332" s="69">
        <v>-0.12</v>
      </c>
      <c r="G332" s="69">
        <v>-0.09</v>
      </c>
      <c r="H332" s="69">
        <v>-0.48</v>
      </c>
      <c r="I332" s="69">
        <v>-0.66</v>
      </c>
      <c r="J332" s="69">
        <v>-0.08</v>
      </c>
      <c r="K332" s="69">
        <v>0.25</v>
      </c>
      <c r="L332" s="69">
        <v>0.05</v>
      </c>
      <c r="M332" s="69">
        <v>0.17</v>
      </c>
      <c r="N332" s="69">
        <v>0.05</v>
      </c>
      <c r="O332" s="69">
        <v>0.6</v>
      </c>
      <c r="P332" s="69">
        <v>-0.71</v>
      </c>
      <c r="Q332" s="69">
        <v>0.11</v>
      </c>
      <c r="R332" s="69">
        <v>-0.54</v>
      </c>
      <c r="S332" s="69">
        <v>0.41</v>
      </c>
      <c r="T332" s="69">
        <v>-0.38</v>
      </c>
      <c r="U332" s="69">
        <v>0.22</v>
      </c>
      <c r="V332" s="69">
        <v>-0.2</v>
      </c>
      <c r="W332" s="69">
        <v>7.0000000000000007E-2</v>
      </c>
      <c r="X332" s="69">
        <v>-0.16</v>
      </c>
      <c r="Y332" s="69">
        <v>0.1</v>
      </c>
      <c r="Z332" s="69">
        <v>-0.11</v>
      </c>
      <c r="AA332" s="69">
        <v>0.27</v>
      </c>
      <c r="AB332" s="69">
        <v>0.32</v>
      </c>
      <c r="AC332" s="69">
        <v>-0.08</v>
      </c>
      <c r="AD332" s="69">
        <v>0.2</v>
      </c>
      <c r="AE332" s="69">
        <v>0.38</v>
      </c>
      <c r="AF332" s="69">
        <v>0.47</v>
      </c>
      <c r="AG332" s="69">
        <v>-0.34</v>
      </c>
    </row>
    <row r="333" spans="1:33" x14ac:dyDescent="0.2">
      <c r="A333" s="13" t="s">
        <v>285</v>
      </c>
      <c r="B333" s="69">
        <v>-0.27</v>
      </c>
      <c r="C333" s="69">
        <v>-0.31</v>
      </c>
      <c r="D333" s="69">
        <v>0.02</v>
      </c>
      <c r="E333" s="69">
        <v>-0.69</v>
      </c>
      <c r="F333" s="69">
        <v>-0.13</v>
      </c>
      <c r="G333" s="69">
        <v>-0.28999999999999998</v>
      </c>
      <c r="H333" s="69">
        <v>0.86</v>
      </c>
      <c r="I333" s="69">
        <v>-0.43</v>
      </c>
      <c r="J333" s="69">
        <v>0.06</v>
      </c>
      <c r="K333" s="69">
        <v>0.15</v>
      </c>
      <c r="L333" s="69">
        <v>0.1</v>
      </c>
      <c r="M333" s="69">
        <v>0.14000000000000001</v>
      </c>
      <c r="N333" s="69">
        <v>-0.01</v>
      </c>
      <c r="O333" s="69">
        <v>0.49</v>
      </c>
      <c r="P333" s="69">
        <v>-0.74</v>
      </c>
      <c r="Q333" s="69">
        <v>-0.06</v>
      </c>
      <c r="R333" s="69">
        <v>-0.26</v>
      </c>
      <c r="S333" s="69">
        <v>0.35</v>
      </c>
      <c r="T333" s="69">
        <v>-0.33</v>
      </c>
      <c r="U333" s="69">
        <v>-0.1</v>
      </c>
      <c r="V333" s="69">
        <v>-0.2</v>
      </c>
      <c r="W333" s="69">
        <v>-0.08</v>
      </c>
      <c r="X333" s="69">
        <v>-0.27</v>
      </c>
      <c r="Y333" s="69">
        <v>-0.24</v>
      </c>
      <c r="Z333" s="69">
        <v>-0.12</v>
      </c>
      <c r="AA333" s="69">
        <v>0.24</v>
      </c>
      <c r="AB333" s="69">
        <v>0.3</v>
      </c>
      <c r="AC333" s="69">
        <v>-0.01</v>
      </c>
      <c r="AD333" s="69">
        <v>0.01</v>
      </c>
      <c r="AE333" s="69">
        <v>0.35</v>
      </c>
      <c r="AF333" s="69">
        <v>0.38</v>
      </c>
      <c r="AG333" s="69">
        <v>-0.53</v>
      </c>
    </row>
    <row r="334" spans="1:33" x14ac:dyDescent="0.2">
      <c r="A334" s="13" t="s">
        <v>295</v>
      </c>
      <c r="R334" s="68">
        <v>-0.33</v>
      </c>
      <c r="S334" s="68">
        <v>0.45</v>
      </c>
      <c r="T334" s="68">
        <v>-0.26</v>
      </c>
      <c r="U334" s="68">
        <v>-0.04</v>
      </c>
      <c r="V334" s="68">
        <v>-0.24</v>
      </c>
      <c r="W334" s="68">
        <v>0.03</v>
      </c>
      <c r="X334" s="68">
        <v>-0.26</v>
      </c>
      <c r="Y334" s="68">
        <v>-0.34</v>
      </c>
      <c r="Z334" s="68">
        <v>-0.12</v>
      </c>
      <c r="AA334" s="68">
        <v>0.34</v>
      </c>
      <c r="AB334" s="68">
        <v>0.36</v>
      </c>
      <c r="AC334" s="68">
        <v>-0.04</v>
      </c>
      <c r="AD334" s="68">
        <v>0.16</v>
      </c>
      <c r="AE334" s="68">
        <v>0.37</v>
      </c>
      <c r="AF334" s="68">
        <v>0.33</v>
      </c>
      <c r="AG334" s="68">
        <v>-0.37</v>
      </c>
    </row>
    <row r="335" spans="1:33" x14ac:dyDescent="0.2">
      <c r="A335" s="13" t="s">
        <v>296</v>
      </c>
    </row>
    <row r="336" spans="1:33" s="72" customFormat="1" x14ac:dyDescent="0.2">
      <c r="A336" s="68" t="s">
        <v>389</v>
      </c>
      <c r="B336" s="71">
        <f>AVERAGE(B324:B335)</f>
        <v>9.9999999999999985E-3</v>
      </c>
      <c r="C336" s="71">
        <f t="shared" ref="C336:I336" si="93">AVERAGE(C324:C335)</f>
        <v>0.251</v>
      </c>
      <c r="D336" s="71">
        <f t="shared" si="93"/>
        <v>9.8000000000000004E-2</v>
      </c>
      <c r="E336" s="71">
        <f t="shared" si="93"/>
        <v>-0.72200000000000009</v>
      </c>
      <c r="F336" s="71">
        <f t="shared" si="93"/>
        <v>-7.2999999999999995E-2</v>
      </c>
      <c r="G336" s="71">
        <f t="shared" si="93"/>
        <v>-0.11799999999999999</v>
      </c>
      <c r="H336" s="71">
        <f t="shared" si="93"/>
        <v>-0.12200000000000003</v>
      </c>
      <c r="I336" s="71">
        <f t="shared" si="93"/>
        <v>-0.44899999999999995</v>
      </c>
      <c r="J336" s="71">
        <f>AVERAGE(J324:J335)</f>
        <v>0.12600000000000003</v>
      </c>
      <c r="K336" s="71">
        <f t="shared" ref="K336:Q336" si="94">AVERAGE(K324:K335)</f>
        <v>0.19799999999999998</v>
      </c>
      <c r="L336" s="71">
        <f t="shared" si="94"/>
        <v>0.11800000000000002</v>
      </c>
      <c r="M336" s="71">
        <f t="shared" si="94"/>
        <v>0.12399999999999997</v>
      </c>
      <c r="N336" s="71">
        <f t="shared" si="94"/>
        <v>0.14799999999999999</v>
      </c>
      <c r="O336" s="71">
        <f t="shared" si="94"/>
        <v>0.58299999999999996</v>
      </c>
      <c r="P336" s="71">
        <f t="shared" si="94"/>
        <v>-0.67600000000000005</v>
      </c>
      <c r="Q336" s="71">
        <f t="shared" si="94"/>
        <v>-3.8000000000000006E-2</v>
      </c>
      <c r="R336" s="71">
        <f>AVERAGE(R324:R335)</f>
        <v>-0.15363636363636365</v>
      </c>
      <c r="S336" s="71">
        <f t="shared" ref="S336:Y336" si="95">AVERAGE(S324:S335)</f>
        <v>0.34272727272727277</v>
      </c>
      <c r="T336" s="71">
        <f t="shared" si="95"/>
        <v>-0.16454545454545458</v>
      </c>
      <c r="U336" s="71">
        <f t="shared" si="95"/>
        <v>0.1209090909090909</v>
      </c>
      <c r="V336" s="71">
        <f t="shared" si="95"/>
        <v>-0.13181818181818181</v>
      </c>
      <c r="W336" s="71">
        <f t="shared" si="95"/>
        <v>8.8181818181818195E-2</v>
      </c>
      <c r="X336" s="71">
        <f t="shared" si="95"/>
        <v>-0.18454545454545457</v>
      </c>
      <c r="Y336" s="71">
        <f t="shared" si="95"/>
        <v>-0.15818181818181817</v>
      </c>
      <c r="Z336" s="71">
        <f>AVERAGE(Z324:Z335)</f>
        <v>6.3636363636363595E-3</v>
      </c>
      <c r="AA336" s="71">
        <f t="shared" ref="AA336:AG336" si="96">AVERAGE(AA324:AA335)</f>
        <v>0.32909090909090905</v>
      </c>
      <c r="AB336" s="71">
        <f t="shared" si="96"/>
        <v>0.39636363636363642</v>
      </c>
      <c r="AC336" s="71">
        <f t="shared" si="96"/>
        <v>-7.0909090909090908E-2</v>
      </c>
      <c r="AD336" s="71">
        <f t="shared" si="96"/>
        <v>0.52363636363636357</v>
      </c>
      <c r="AE336" s="71">
        <f t="shared" si="96"/>
        <v>0.44636363636363635</v>
      </c>
      <c r="AF336" s="71">
        <f t="shared" si="96"/>
        <v>0.4563636363636363</v>
      </c>
      <c r="AG336" s="71">
        <f t="shared" si="96"/>
        <v>-0.25818181818181823</v>
      </c>
    </row>
    <row r="337" spans="1:33" s="78" customFormat="1" x14ac:dyDescent="0.2">
      <c r="A337" s="76" t="s">
        <v>392</v>
      </c>
      <c r="B337" s="78">
        <f>AVERAGE(B336:I336)</f>
        <v>-0.140625</v>
      </c>
      <c r="C337" s="78">
        <f>STDEV(B336:I336)/SQRT(COUNT(B336:I336))</f>
        <v>0.10950569742190196</v>
      </c>
      <c r="J337" s="78">
        <f>AVERAGE(J336:Q336)</f>
        <v>7.2875000000000009E-2</v>
      </c>
      <c r="K337" s="78">
        <f>STDEV(J336:Q336)/SQRT(COUNT(J336:Q336))</f>
        <v>0.12407564476963236</v>
      </c>
      <c r="R337" s="78">
        <f>AVERAGE(R336:Y336)</f>
        <v>-3.0113636363636363E-2</v>
      </c>
      <c r="S337" s="78">
        <f>STDEV(R336:Y336)/SQRT(COUNT(R336:Y336))</f>
        <v>6.8103946331348433E-2</v>
      </c>
      <c r="Z337" s="78">
        <f>AVERAGE(Z336:AG336)</f>
        <v>0.22863636363636358</v>
      </c>
      <c r="AA337" s="78">
        <f>STDEV(Z336:AG336)/SQRT(COUNT(Z336:AG336))</f>
        <v>0.1035648534329478</v>
      </c>
    </row>
    <row r="338" spans="1:33" x14ac:dyDescent="0.2">
      <c r="A338" s="13" t="s">
        <v>297</v>
      </c>
      <c r="B338" s="69">
        <v>-1.01</v>
      </c>
      <c r="C338" s="69">
        <v>-0.02</v>
      </c>
      <c r="D338" s="69">
        <v>0.02</v>
      </c>
      <c r="E338" s="69">
        <v>-0.86</v>
      </c>
      <c r="F338" s="69">
        <v>-0.65</v>
      </c>
      <c r="G338" s="69">
        <v>-0.38</v>
      </c>
      <c r="H338" s="69">
        <v>-0.42</v>
      </c>
      <c r="I338" s="69">
        <v>-0.76</v>
      </c>
      <c r="J338" s="69">
        <v>-0.75</v>
      </c>
      <c r="K338" s="69">
        <v>0.02</v>
      </c>
      <c r="L338" s="69">
        <v>0.37</v>
      </c>
      <c r="M338" s="69">
        <v>-0.22</v>
      </c>
      <c r="N338" s="69">
        <v>0.1</v>
      </c>
      <c r="O338" s="69">
        <v>-0.24</v>
      </c>
      <c r="P338" s="69">
        <v>-0.67</v>
      </c>
      <c r="Q338" s="69">
        <v>-0.69</v>
      </c>
      <c r="R338" s="69">
        <v>0.05</v>
      </c>
      <c r="S338" s="69">
        <v>0.53</v>
      </c>
      <c r="T338" s="69">
        <v>0.27</v>
      </c>
      <c r="U338" s="69">
        <v>0.36</v>
      </c>
      <c r="V338" s="69">
        <v>0.16</v>
      </c>
      <c r="W338" s="69">
        <v>-0.54</v>
      </c>
      <c r="X338" s="69">
        <v>0.46</v>
      </c>
      <c r="Y338" s="69">
        <v>0.3</v>
      </c>
      <c r="Z338" s="69">
        <v>0.28000000000000003</v>
      </c>
      <c r="AA338" s="69">
        <v>0.59</v>
      </c>
      <c r="AB338" s="69">
        <v>0.42</v>
      </c>
      <c r="AC338" s="69">
        <v>-0.12</v>
      </c>
      <c r="AD338" s="69">
        <v>0.24</v>
      </c>
      <c r="AE338" s="69">
        <v>0.36</v>
      </c>
      <c r="AF338" s="69">
        <v>0.28999999999999998</v>
      </c>
      <c r="AG338" s="69">
        <v>0.02</v>
      </c>
    </row>
    <row r="339" spans="1:33" x14ac:dyDescent="0.2">
      <c r="A339" s="13" t="s">
        <v>321</v>
      </c>
      <c r="B339" s="69">
        <v>-1.06</v>
      </c>
      <c r="C339" s="69">
        <v>-0.1</v>
      </c>
      <c r="D339" s="69">
        <v>0</v>
      </c>
      <c r="E339" s="69">
        <v>-0.84</v>
      </c>
      <c r="F339" s="69">
        <v>-0.67</v>
      </c>
      <c r="G339" s="69">
        <v>-0.43</v>
      </c>
      <c r="H339" s="69">
        <v>-0.25</v>
      </c>
      <c r="I339" s="69">
        <v>-0.47</v>
      </c>
      <c r="J339" s="69">
        <v>-0.76</v>
      </c>
      <c r="K339" s="69">
        <v>0.31</v>
      </c>
      <c r="L339" s="69">
        <v>0.11</v>
      </c>
      <c r="M339" s="69">
        <v>0.18</v>
      </c>
      <c r="N339" s="69">
        <v>0.47</v>
      </c>
      <c r="O339" s="69">
        <v>-0.04</v>
      </c>
      <c r="P339" s="69">
        <v>-0.28999999999999998</v>
      </c>
      <c r="Q339" s="69">
        <v>-1.1000000000000001</v>
      </c>
      <c r="R339" s="69">
        <v>0</v>
      </c>
      <c r="S339" s="69">
        <v>0.67</v>
      </c>
      <c r="T339" s="69">
        <v>0.11</v>
      </c>
      <c r="U339" s="69">
        <v>-0.04</v>
      </c>
      <c r="V339" s="69">
        <v>0.04</v>
      </c>
      <c r="W339" s="69">
        <v>-0.68</v>
      </c>
      <c r="X339" s="69">
        <v>0.08</v>
      </c>
      <c r="Y339" s="69">
        <v>-0.15</v>
      </c>
      <c r="Z339" s="69">
        <v>0.44</v>
      </c>
      <c r="AA339" s="69">
        <v>0.38</v>
      </c>
      <c r="AB339" s="69">
        <v>0.44</v>
      </c>
      <c r="AC339" s="69">
        <v>-0.13</v>
      </c>
      <c r="AD339" s="69">
        <v>-0.02</v>
      </c>
      <c r="AE339" s="69">
        <v>0.26</v>
      </c>
      <c r="AF339" s="69">
        <v>0.18</v>
      </c>
      <c r="AG339" s="69">
        <v>0.06</v>
      </c>
    </row>
    <row r="340" spans="1:33" x14ac:dyDescent="0.2">
      <c r="A340" s="13" t="s">
        <v>298</v>
      </c>
      <c r="B340" s="69">
        <v>-0.69</v>
      </c>
      <c r="C340" s="69">
        <v>0.01</v>
      </c>
      <c r="D340" s="69">
        <v>-0.14000000000000001</v>
      </c>
      <c r="E340" s="69">
        <v>-0.09</v>
      </c>
      <c r="F340" s="69">
        <v>-0.34</v>
      </c>
      <c r="G340" s="69">
        <v>0.02</v>
      </c>
      <c r="H340" s="69">
        <v>-0.42</v>
      </c>
      <c r="I340" s="69">
        <v>-0.39</v>
      </c>
      <c r="J340" s="69">
        <v>-0.55000000000000004</v>
      </c>
      <c r="K340" s="69">
        <v>0.4</v>
      </c>
      <c r="L340" s="69">
        <v>0.25</v>
      </c>
      <c r="M340" s="69">
        <v>0.38</v>
      </c>
      <c r="N340" s="69">
        <v>0.12</v>
      </c>
      <c r="O340" s="69">
        <v>0.8</v>
      </c>
      <c r="P340" s="69">
        <v>-0.4</v>
      </c>
      <c r="Q340" s="69">
        <v>-0.86</v>
      </c>
      <c r="R340" s="69">
        <v>-0.01</v>
      </c>
      <c r="S340" s="69">
        <v>0.44</v>
      </c>
      <c r="T340" s="69">
        <v>0.03</v>
      </c>
      <c r="U340" s="69">
        <v>-0.16</v>
      </c>
      <c r="V340" s="69">
        <v>0.1</v>
      </c>
      <c r="W340" s="69">
        <v>-0.93</v>
      </c>
      <c r="X340" s="69">
        <v>0.27</v>
      </c>
      <c r="Y340" s="69">
        <v>0.11</v>
      </c>
      <c r="Z340" s="69">
        <v>0.25</v>
      </c>
      <c r="AA340" s="69">
        <v>0.43</v>
      </c>
      <c r="AB340" s="69">
        <v>0.33</v>
      </c>
      <c r="AC340" s="69">
        <v>-0.21</v>
      </c>
      <c r="AD340" s="69">
        <v>-0.15</v>
      </c>
      <c r="AE340" s="69">
        <v>0.21</v>
      </c>
      <c r="AF340" s="69">
        <v>0.12</v>
      </c>
      <c r="AG340" s="69">
        <v>0.01</v>
      </c>
    </row>
    <row r="341" spans="1:33" x14ac:dyDescent="0.2">
      <c r="A341" s="13" t="s">
        <v>299</v>
      </c>
      <c r="B341" s="69">
        <v>-0.56000000000000005</v>
      </c>
      <c r="C341" s="69">
        <v>0.09</v>
      </c>
      <c r="D341" s="69">
        <v>-0.22</v>
      </c>
      <c r="E341" s="69">
        <v>-0.01</v>
      </c>
      <c r="F341" s="69">
        <v>-0.27</v>
      </c>
      <c r="G341" s="69">
        <v>0.28000000000000003</v>
      </c>
      <c r="H341" s="69">
        <v>-0.43</v>
      </c>
      <c r="I341" s="69">
        <v>-0.34</v>
      </c>
      <c r="J341" s="69">
        <v>-0.41</v>
      </c>
      <c r="K341" s="69">
        <v>0.45</v>
      </c>
      <c r="L341" s="69">
        <v>0.18</v>
      </c>
      <c r="M341" s="69">
        <v>0.21</v>
      </c>
      <c r="N341" s="69">
        <v>0.28000000000000003</v>
      </c>
      <c r="O341" s="69">
        <v>0.76</v>
      </c>
      <c r="P341" s="69">
        <v>-0.47</v>
      </c>
      <c r="Q341" s="69">
        <v>-0.61</v>
      </c>
      <c r="R341" s="69">
        <v>-0.05</v>
      </c>
      <c r="S341" s="69">
        <v>0.59</v>
      </c>
      <c r="T341" s="69">
        <v>-0.05</v>
      </c>
      <c r="U341" s="69">
        <v>0.4</v>
      </c>
      <c r="V341" s="69">
        <v>-0.02</v>
      </c>
      <c r="W341" s="69">
        <v>-0.7</v>
      </c>
      <c r="X341" s="69">
        <v>-0.08</v>
      </c>
      <c r="Y341" s="69">
        <v>-0.06</v>
      </c>
      <c r="Z341" s="69">
        <v>0.17</v>
      </c>
      <c r="AA341" s="69">
        <v>0.4</v>
      </c>
      <c r="AB341" s="69">
        <v>0.37</v>
      </c>
      <c r="AC341" s="69">
        <v>-0.18</v>
      </c>
      <c r="AD341" s="69">
        <v>-0.12</v>
      </c>
      <c r="AE341" s="69">
        <v>0.18</v>
      </c>
      <c r="AF341" s="69">
        <v>0.12</v>
      </c>
      <c r="AG341" s="69">
        <v>0.04</v>
      </c>
    </row>
    <row r="342" spans="1:33" x14ac:dyDescent="0.2">
      <c r="A342" s="13" t="s">
        <v>300</v>
      </c>
      <c r="B342" s="69">
        <v>-0.61</v>
      </c>
      <c r="C342" s="69">
        <v>-0.01</v>
      </c>
      <c r="D342" s="69">
        <v>-0.19</v>
      </c>
      <c r="E342" s="69">
        <v>0</v>
      </c>
      <c r="F342" s="69">
        <v>-0.3</v>
      </c>
      <c r="G342" s="69">
        <v>0.44</v>
      </c>
      <c r="H342" s="69">
        <v>-0.16</v>
      </c>
      <c r="I342" s="69">
        <v>-0.31</v>
      </c>
      <c r="J342" s="69">
        <v>-0.4</v>
      </c>
      <c r="K342" s="69">
        <v>0.41</v>
      </c>
      <c r="L342" s="69">
        <v>0.18</v>
      </c>
      <c r="M342" s="69">
        <v>0.22</v>
      </c>
      <c r="N342" s="69">
        <v>0.1</v>
      </c>
      <c r="O342" s="69">
        <v>0.72</v>
      </c>
      <c r="P342" s="69">
        <v>-0.51</v>
      </c>
      <c r="Q342" s="69">
        <v>-0.44</v>
      </c>
      <c r="R342" s="69">
        <v>-0.04</v>
      </c>
      <c r="S342" s="69">
        <v>0.42</v>
      </c>
      <c r="T342" s="69">
        <v>-0.06</v>
      </c>
      <c r="U342" s="69">
        <v>0.01</v>
      </c>
      <c r="V342" s="69">
        <v>-0.25</v>
      </c>
      <c r="W342" s="69">
        <v>-0.09</v>
      </c>
      <c r="X342" s="69">
        <v>-0.3</v>
      </c>
      <c r="Y342" s="69">
        <v>-0.06</v>
      </c>
      <c r="Z342" s="69">
        <v>0.11</v>
      </c>
      <c r="AA342" s="69">
        <v>0.4</v>
      </c>
      <c r="AB342" s="69">
        <v>0.31</v>
      </c>
      <c r="AC342" s="69">
        <v>-0.12</v>
      </c>
      <c r="AD342" s="69">
        <v>-0.02</v>
      </c>
      <c r="AE342" s="69">
        <v>0.19</v>
      </c>
      <c r="AF342" s="69">
        <v>0.14000000000000001</v>
      </c>
      <c r="AG342" s="69">
        <v>0.01</v>
      </c>
    </row>
    <row r="343" spans="1:33" x14ac:dyDescent="0.2">
      <c r="A343" s="13" t="s">
        <v>301</v>
      </c>
      <c r="B343" s="69">
        <v>-0.46</v>
      </c>
      <c r="C343" s="69">
        <v>0.03</v>
      </c>
      <c r="D343" s="69">
        <v>-0.14000000000000001</v>
      </c>
      <c r="E343" s="69">
        <v>0.13</v>
      </c>
      <c r="F343" s="69">
        <v>-0.4</v>
      </c>
      <c r="G343" s="69">
        <v>0.21</v>
      </c>
      <c r="H343" s="69">
        <v>-0.12</v>
      </c>
      <c r="I343" s="69">
        <v>-0.59</v>
      </c>
      <c r="J343" s="69">
        <v>-0.54</v>
      </c>
      <c r="K343" s="69">
        <v>0.38</v>
      </c>
      <c r="L343" s="69">
        <v>0.21</v>
      </c>
      <c r="M343" s="69">
        <v>0.16</v>
      </c>
      <c r="N343" s="69">
        <v>-0.03</v>
      </c>
      <c r="O343" s="69">
        <v>0.69</v>
      </c>
      <c r="P343" s="69">
        <v>-0.19</v>
      </c>
      <c r="Q343" s="69">
        <v>-0.73</v>
      </c>
      <c r="R343" s="69">
        <v>-0.11</v>
      </c>
      <c r="S343" s="69">
        <v>0.48</v>
      </c>
      <c r="T343" s="69">
        <v>-0.11</v>
      </c>
      <c r="U343" s="69">
        <v>0.49</v>
      </c>
      <c r="V343" s="69">
        <v>-0.37</v>
      </c>
      <c r="W343" s="69">
        <v>-0.22</v>
      </c>
      <c r="X343" s="69">
        <v>-0.35</v>
      </c>
      <c r="Y343" s="69">
        <v>0.08</v>
      </c>
      <c r="Z343" s="69">
        <v>0.19</v>
      </c>
      <c r="AA343" s="69">
        <v>0.36</v>
      </c>
      <c r="AB343" s="69">
        <v>0.26</v>
      </c>
      <c r="AC343" s="69">
        <v>-0.12</v>
      </c>
      <c r="AD343" s="69">
        <v>0.04</v>
      </c>
      <c r="AE343" s="69">
        <v>0.21</v>
      </c>
      <c r="AF343" s="69">
        <v>0.09</v>
      </c>
      <c r="AG343" s="69">
        <v>-0.28999999999999998</v>
      </c>
    </row>
    <row r="344" spans="1:33" x14ac:dyDescent="0.2">
      <c r="A344" s="13" t="s">
        <v>302</v>
      </c>
      <c r="B344" s="69">
        <v>-0.64</v>
      </c>
      <c r="C344" s="69">
        <v>-0.23</v>
      </c>
      <c r="D344" s="69">
        <v>-0.28999999999999998</v>
      </c>
      <c r="E344" s="69">
        <v>-7.0000000000000007E-2</v>
      </c>
      <c r="F344" s="69">
        <v>-0.36</v>
      </c>
      <c r="G344" s="69">
        <v>0.18</v>
      </c>
      <c r="H344" s="69">
        <v>-0.15</v>
      </c>
      <c r="I344" s="69">
        <v>-0.74</v>
      </c>
      <c r="J344" s="69">
        <v>-0.49</v>
      </c>
      <c r="K344" s="69">
        <v>0.36</v>
      </c>
      <c r="L344" s="69">
        <v>0.18</v>
      </c>
      <c r="M344" s="69">
        <v>7.0000000000000007E-2</v>
      </c>
      <c r="N344" s="69">
        <v>-0.15</v>
      </c>
      <c r="O344" s="69">
        <v>0.59</v>
      </c>
      <c r="P344" s="69">
        <v>-0.22</v>
      </c>
      <c r="Q344" s="69">
        <v>-0.68</v>
      </c>
      <c r="R344" s="69">
        <v>-0.1</v>
      </c>
      <c r="S344" s="69">
        <v>0.43</v>
      </c>
      <c r="T344" s="69">
        <v>-0.12</v>
      </c>
      <c r="U344" s="69">
        <v>-0.09</v>
      </c>
      <c r="V344" s="69">
        <v>-0.08</v>
      </c>
      <c r="W344" s="69">
        <v>-0.08</v>
      </c>
      <c r="X344" s="69">
        <v>-0.32</v>
      </c>
      <c r="Y344" s="69">
        <v>0.64</v>
      </c>
      <c r="Z344" s="69">
        <v>0.1</v>
      </c>
      <c r="AA344" s="69">
        <v>0.44</v>
      </c>
      <c r="AB344" s="69">
        <v>0.3</v>
      </c>
      <c r="AC344" s="69">
        <v>-0.12</v>
      </c>
      <c r="AD344" s="69">
        <v>-0.13</v>
      </c>
      <c r="AE344" s="69">
        <v>0.18</v>
      </c>
      <c r="AF344" s="69">
        <v>0.11</v>
      </c>
      <c r="AG344" s="69">
        <v>-0.18</v>
      </c>
    </row>
    <row r="345" spans="1:33" x14ac:dyDescent="0.2">
      <c r="A345" s="13" t="s">
        <v>303</v>
      </c>
      <c r="B345" s="69">
        <v>-0.54</v>
      </c>
      <c r="C345" s="69">
        <v>-0.11</v>
      </c>
      <c r="D345" s="69">
        <v>-0.15</v>
      </c>
      <c r="E345" s="69">
        <v>0.01</v>
      </c>
      <c r="F345" s="69">
        <v>-0.33</v>
      </c>
      <c r="G345" s="69">
        <v>0.23</v>
      </c>
      <c r="H345" s="69">
        <v>-0.18</v>
      </c>
      <c r="I345" s="69">
        <v>-0.86</v>
      </c>
      <c r="J345" s="69">
        <v>-0.35</v>
      </c>
      <c r="K345" s="69">
        <v>0.36</v>
      </c>
      <c r="L345" s="69">
        <v>0.23</v>
      </c>
      <c r="M345" s="69">
        <v>0.17</v>
      </c>
      <c r="N345" s="69">
        <v>0</v>
      </c>
      <c r="O345" s="69">
        <v>0.65</v>
      </c>
      <c r="P345" s="69">
        <v>-0.2</v>
      </c>
      <c r="Q345" s="69">
        <v>-0.78</v>
      </c>
      <c r="R345" s="69">
        <v>-0.16</v>
      </c>
      <c r="S345" s="69">
        <v>0.56999999999999995</v>
      </c>
      <c r="T345" s="69">
        <v>-7.0000000000000007E-2</v>
      </c>
      <c r="U345" s="69">
        <v>-0.21</v>
      </c>
      <c r="V345" s="69">
        <v>0.13</v>
      </c>
      <c r="W345" s="69">
        <v>-0.09</v>
      </c>
      <c r="X345" s="69">
        <v>-0.18</v>
      </c>
      <c r="Y345" s="69">
        <v>0.39</v>
      </c>
      <c r="Z345" s="69">
        <v>0.22</v>
      </c>
      <c r="AA345" s="69">
        <v>0.33</v>
      </c>
      <c r="AB345" s="69">
        <v>0.35</v>
      </c>
      <c r="AC345" s="69">
        <v>0</v>
      </c>
      <c r="AD345" s="69">
        <v>-0.06</v>
      </c>
      <c r="AE345" s="69">
        <v>0.22</v>
      </c>
      <c r="AF345" s="69">
        <v>0.13</v>
      </c>
      <c r="AG345" s="69">
        <v>-0.13</v>
      </c>
    </row>
    <row r="346" spans="1:33" x14ac:dyDescent="0.2">
      <c r="A346" s="13" t="s">
        <v>304</v>
      </c>
      <c r="B346" s="69">
        <v>-0.64</v>
      </c>
      <c r="C346" s="69">
        <v>-0.1</v>
      </c>
      <c r="D346" s="69">
        <v>-0.23</v>
      </c>
      <c r="E346" s="69">
        <v>-0.03</v>
      </c>
      <c r="F346" s="69">
        <v>-0.39</v>
      </c>
      <c r="G346" s="69">
        <v>0.34</v>
      </c>
      <c r="H346" s="69">
        <v>0.09</v>
      </c>
      <c r="I346" s="69">
        <v>-0.69</v>
      </c>
      <c r="J346" s="69">
        <v>-0.48</v>
      </c>
      <c r="K346" s="69">
        <v>0.31</v>
      </c>
      <c r="L346" s="69">
        <v>0.26</v>
      </c>
      <c r="M346" s="69">
        <v>0.13</v>
      </c>
      <c r="N346" s="69">
        <v>-0.04</v>
      </c>
      <c r="O346" s="69">
        <v>0.51</v>
      </c>
      <c r="P346" s="69">
        <v>-0.15</v>
      </c>
      <c r="Q346" s="69">
        <v>-0.75</v>
      </c>
      <c r="R346" s="69">
        <v>-0.16</v>
      </c>
      <c r="S346" s="69">
        <v>0.67</v>
      </c>
      <c r="T346" s="69">
        <v>0.02</v>
      </c>
      <c r="U346" s="69">
        <v>0.75</v>
      </c>
      <c r="V346" s="69">
        <v>0.1</v>
      </c>
      <c r="W346" s="69">
        <v>-0.1</v>
      </c>
      <c r="X346" s="69">
        <v>-0.11</v>
      </c>
      <c r="Y346" s="69">
        <v>1.08</v>
      </c>
      <c r="Z346" s="69">
        <v>0.12</v>
      </c>
      <c r="AA346" s="69">
        <v>0.35</v>
      </c>
      <c r="AB346" s="69">
        <v>0.3</v>
      </c>
      <c r="AC346" s="69">
        <v>0.08</v>
      </c>
      <c r="AD346" s="69">
        <v>-0.14000000000000001</v>
      </c>
      <c r="AE346" s="69">
        <v>0.13</v>
      </c>
      <c r="AF346" s="69">
        <v>7.0000000000000007E-2</v>
      </c>
      <c r="AG346" s="69">
        <v>-0.13</v>
      </c>
    </row>
    <row r="347" spans="1:33" x14ac:dyDescent="0.2">
      <c r="A347" s="13" t="s">
        <v>305</v>
      </c>
      <c r="B347" s="69">
        <v>-0.66</v>
      </c>
      <c r="C347" s="69">
        <v>0.27</v>
      </c>
      <c r="D347" s="69">
        <v>-0.21</v>
      </c>
      <c r="E347" s="69">
        <v>7.0000000000000007E-2</v>
      </c>
      <c r="F347" s="69">
        <v>-0.51</v>
      </c>
      <c r="G347" s="69">
        <v>0.22</v>
      </c>
      <c r="H347" s="69">
        <v>-0.12</v>
      </c>
      <c r="I347" s="69">
        <v>-0.63</v>
      </c>
      <c r="J347" s="69">
        <v>-0.28000000000000003</v>
      </c>
      <c r="K347" s="69">
        <v>0.35</v>
      </c>
      <c r="L347" s="69">
        <v>0.2</v>
      </c>
      <c r="M347" s="69">
        <v>0.14000000000000001</v>
      </c>
      <c r="N347" s="69">
        <v>-7.0000000000000007E-2</v>
      </c>
      <c r="O347" s="69">
        <v>0.59</v>
      </c>
      <c r="P347" s="69">
        <v>-0.16</v>
      </c>
      <c r="Q347" s="69">
        <v>1.76</v>
      </c>
      <c r="R347" s="69">
        <v>-0.21</v>
      </c>
      <c r="S347" s="69">
        <v>0.64</v>
      </c>
      <c r="T347" s="69">
        <v>0.19</v>
      </c>
      <c r="U347" s="69">
        <v>-0.1</v>
      </c>
      <c r="V347" s="69">
        <v>-0.14000000000000001</v>
      </c>
      <c r="W347" s="69">
        <v>-0.12</v>
      </c>
      <c r="X347" s="69">
        <v>0</v>
      </c>
      <c r="Y347" s="69">
        <v>2.13</v>
      </c>
      <c r="Z347" s="69">
        <v>0.11</v>
      </c>
      <c r="AA347" s="69">
        <v>0.34</v>
      </c>
      <c r="AB347" s="69">
        <v>0.32</v>
      </c>
      <c r="AC347" s="69">
        <v>0.09</v>
      </c>
      <c r="AD347" s="69">
        <v>0.02</v>
      </c>
      <c r="AE347" s="69">
        <v>0.04</v>
      </c>
      <c r="AF347" s="69">
        <v>0.06</v>
      </c>
      <c r="AG347" s="69">
        <v>-0.21</v>
      </c>
    </row>
    <row r="348" spans="1:33" x14ac:dyDescent="0.2">
      <c r="A348" s="13" t="s">
        <v>306</v>
      </c>
      <c r="B348" s="68">
        <v>-0.62</v>
      </c>
      <c r="C348" s="68">
        <v>-0.5</v>
      </c>
      <c r="D348" s="68">
        <v>-0.19</v>
      </c>
      <c r="E348" s="68">
        <v>-0.35</v>
      </c>
      <c r="F348" s="68">
        <v>-0.37</v>
      </c>
      <c r="G348" s="68">
        <v>-0.31</v>
      </c>
      <c r="H348" s="68">
        <v>-0.37</v>
      </c>
      <c r="I348" s="68">
        <v>-0.76</v>
      </c>
      <c r="J348" s="68">
        <v>-0.21</v>
      </c>
      <c r="K348" s="68">
        <v>0.31</v>
      </c>
      <c r="L348" s="68">
        <v>0.18</v>
      </c>
      <c r="M348" s="68">
        <v>7.0000000000000007E-2</v>
      </c>
      <c r="N348" s="68">
        <v>-0.04</v>
      </c>
      <c r="O348" s="68">
        <v>0.56000000000000005</v>
      </c>
      <c r="P348" s="68">
        <v>-0.19</v>
      </c>
      <c r="Q348" s="68">
        <v>-0.71</v>
      </c>
      <c r="R348" s="68">
        <v>-0.17</v>
      </c>
      <c r="S348" s="68">
        <v>0.73</v>
      </c>
      <c r="T348" s="68">
        <v>-0.01</v>
      </c>
      <c r="U348" s="68">
        <v>-0.16</v>
      </c>
      <c r="V348" s="68">
        <v>-0.18</v>
      </c>
      <c r="W348" s="68">
        <v>-0.14000000000000001</v>
      </c>
      <c r="X348" s="68">
        <v>-0.27</v>
      </c>
      <c r="Y348" s="68">
        <v>-0.05</v>
      </c>
      <c r="Z348" s="68">
        <v>7.0000000000000007E-2</v>
      </c>
      <c r="AA348" s="68">
        <v>0.19</v>
      </c>
      <c r="AB348" s="68">
        <v>0.35</v>
      </c>
      <c r="AC348" s="68">
        <v>0.14000000000000001</v>
      </c>
      <c r="AD348" s="68">
        <v>-0.17</v>
      </c>
      <c r="AE348" s="68">
        <v>0.17</v>
      </c>
      <c r="AF348" s="68">
        <v>0.03</v>
      </c>
      <c r="AG348" s="68">
        <v>-0.22</v>
      </c>
    </row>
    <row r="349" spans="1:33" x14ac:dyDescent="0.2">
      <c r="A349" s="13" t="s">
        <v>307</v>
      </c>
      <c r="B349" s="68">
        <v>-0.59</v>
      </c>
      <c r="C349" s="68">
        <v>-0.45</v>
      </c>
      <c r="D349" s="68">
        <v>-0.17</v>
      </c>
      <c r="E349" s="68">
        <v>-0.15</v>
      </c>
      <c r="F349" s="68">
        <v>-0.46</v>
      </c>
      <c r="G349" s="68">
        <v>-0.41</v>
      </c>
      <c r="H349" s="68">
        <v>-0.31</v>
      </c>
      <c r="I349" s="68">
        <v>-0.65</v>
      </c>
      <c r="J349" s="68">
        <v>-0.22</v>
      </c>
      <c r="K349" s="68">
        <v>0.25</v>
      </c>
      <c r="L349" s="68">
        <v>0.23</v>
      </c>
      <c r="M349" s="68">
        <v>0.12</v>
      </c>
      <c r="N349" s="68">
        <v>0.05</v>
      </c>
      <c r="O349" s="68">
        <v>0.52</v>
      </c>
      <c r="P349" s="68">
        <v>-0.14000000000000001</v>
      </c>
      <c r="Q349" s="68">
        <v>-0.27</v>
      </c>
      <c r="R349" s="68">
        <v>-0.06</v>
      </c>
      <c r="S349" s="68">
        <v>0.68</v>
      </c>
      <c r="T349" s="68">
        <v>-0.05</v>
      </c>
      <c r="U349" s="68">
        <v>0.21</v>
      </c>
      <c r="V349" s="68">
        <v>-0.14000000000000001</v>
      </c>
      <c r="W349" s="68">
        <v>-0.27</v>
      </c>
      <c r="X349" s="68">
        <v>-0.16</v>
      </c>
      <c r="Y349" s="68">
        <v>-0.15</v>
      </c>
      <c r="Z349" s="68">
        <v>0.18</v>
      </c>
      <c r="AA349" s="68">
        <v>0.28000000000000003</v>
      </c>
      <c r="AB349" s="68">
        <v>0.33</v>
      </c>
      <c r="AC349" s="68">
        <v>0.15</v>
      </c>
      <c r="AD349" s="68">
        <v>-0.17</v>
      </c>
      <c r="AE349" s="68">
        <v>0.13</v>
      </c>
      <c r="AF349" s="68">
        <v>0.13</v>
      </c>
      <c r="AG349" s="68">
        <v>-0.23</v>
      </c>
    </row>
    <row r="350" spans="1:33" s="72" customFormat="1" x14ac:dyDescent="0.2">
      <c r="A350" s="68" t="s">
        <v>389</v>
      </c>
      <c r="B350" s="71">
        <f>AVERAGE(B338:B349)</f>
        <v>-0.67333333333333334</v>
      </c>
      <c r="C350" s="71">
        <f t="shared" ref="C350:I350" si="97">AVERAGE(C338:C349)</f>
        <v>-9.3333333333333338E-2</v>
      </c>
      <c r="D350" s="71">
        <f t="shared" si="97"/>
        <v>-0.15916666666666665</v>
      </c>
      <c r="E350" s="71">
        <f t="shared" si="97"/>
        <v>-0.1825</v>
      </c>
      <c r="F350" s="71">
        <f t="shared" si="97"/>
        <v>-0.42083333333333334</v>
      </c>
      <c r="G350" s="71">
        <f t="shared" si="97"/>
        <v>3.2499999999999987E-2</v>
      </c>
      <c r="H350" s="71">
        <f t="shared" si="97"/>
        <v>-0.23666666666666669</v>
      </c>
      <c r="I350" s="71">
        <f t="shared" si="97"/>
        <v>-0.59916666666666674</v>
      </c>
      <c r="J350" s="71">
        <f>AVERAGE(J338:J349)</f>
        <v>-0.45333333333333337</v>
      </c>
      <c r="K350" s="71">
        <f t="shared" ref="K350:Q350" si="98">AVERAGE(K338:K349)</f>
        <v>0.32583333333333331</v>
      </c>
      <c r="L350" s="71">
        <f t="shared" si="98"/>
        <v>0.215</v>
      </c>
      <c r="M350" s="71">
        <f t="shared" si="98"/>
        <v>0.13583333333333333</v>
      </c>
      <c r="N350" s="71">
        <f t="shared" si="98"/>
        <v>6.5833333333333341E-2</v>
      </c>
      <c r="O350" s="71">
        <f t="shared" si="98"/>
        <v>0.50916666666666666</v>
      </c>
      <c r="P350" s="71">
        <f t="shared" si="98"/>
        <v>-0.29916666666666669</v>
      </c>
      <c r="Q350" s="71">
        <f t="shared" si="98"/>
        <v>-0.48833333333333329</v>
      </c>
      <c r="R350" s="71">
        <f>AVERAGE(R338:R349)</f>
        <v>-8.5000000000000006E-2</v>
      </c>
      <c r="S350" s="71">
        <f t="shared" ref="S350:Y350" si="99">AVERAGE(S338:S349)</f>
        <v>0.5708333333333333</v>
      </c>
      <c r="T350" s="71">
        <f t="shared" si="99"/>
        <v>1.2500000000000002E-2</v>
      </c>
      <c r="U350" s="71">
        <f t="shared" si="99"/>
        <v>0.12166666666666669</v>
      </c>
      <c r="V350" s="71">
        <f t="shared" si="99"/>
        <v>-5.4166666666666669E-2</v>
      </c>
      <c r="W350" s="71">
        <f t="shared" si="99"/>
        <v>-0.33000000000000007</v>
      </c>
      <c r="X350" s="71">
        <f t="shared" si="99"/>
        <v>-0.08</v>
      </c>
      <c r="Y350" s="71">
        <f t="shared" si="99"/>
        <v>0.35499999999999998</v>
      </c>
      <c r="Z350" s="71">
        <f>AVERAGE(Z338:Z349)</f>
        <v>0.18666666666666668</v>
      </c>
      <c r="AA350" s="71">
        <f t="shared" ref="AA350:AG350" si="100">AVERAGE(AA338:AA349)</f>
        <v>0.3741666666666667</v>
      </c>
      <c r="AB350" s="71">
        <f t="shared" si="100"/>
        <v>0.33999999999999991</v>
      </c>
      <c r="AC350" s="71">
        <f t="shared" si="100"/>
        <v>-4.4999999999999991E-2</v>
      </c>
      <c r="AD350" s="71">
        <f t="shared" si="100"/>
        <v>-5.6666666666666671E-2</v>
      </c>
      <c r="AE350" s="71">
        <f t="shared" si="100"/>
        <v>0.18999999999999997</v>
      </c>
      <c r="AF350" s="71">
        <f t="shared" si="100"/>
        <v>0.12250000000000001</v>
      </c>
      <c r="AG350" s="71">
        <f t="shared" si="100"/>
        <v>-0.10416666666666667</v>
      </c>
    </row>
    <row r="351" spans="1:33" s="78" customFormat="1" x14ac:dyDescent="0.2">
      <c r="A351" s="78" t="s">
        <v>392</v>
      </c>
      <c r="B351" s="78">
        <f>AVERAGE(B350:I350)</f>
        <v>-0.2915625</v>
      </c>
      <c r="C351" s="78">
        <f>STDEV(B350:I350)/SQRT(COUNT(B350:I350))</f>
        <v>8.8016677134898968E-2</v>
      </c>
      <c r="J351" s="78">
        <f>AVERAGE(J350:Q350)</f>
        <v>1.3541666666666702E-3</v>
      </c>
      <c r="K351" s="78">
        <f>STDEV(J350:Q350)/SQRT(COUNT(J350:Q350))</f>
        <v>0.13146797258260337</v>
      </c>
      <c r="R351" s="78">
        <f>AVERAGE(R350:Y350)</f>
        <v>6.3854166666666656E-2</v>
      </c>
      <c r="S351" s="78">
        <f>STDEV(R350:Y350)/SQRT(COUNT(R350:Y350))</f>
        <v>9.9970970178708499E-2</v>
      </c>
      <c r="Z351" s="78">
        <f>AVERAGE(Z350:AG350)</f>
        <v>0.12593749999999998</v>
      </c>
      <c r="AA351" s="78">
        <f>STDEV(Z350:AG350)/SQRT(COUNT(Z350:AG350))</f>
        <v>6.4192256319040256E-2</v>
      </c>
    </row>
    <row r="352" spans="1:33" x14ac:dyDescent="0.2">
      <c r="A352" s="12" t="s">
        <v>403</v>
      </c>
      <c r="B352" s="255" t="s">
        <v>282</v>
      </c>
      <c r="C352" s="255"/>
      <c r="D352" s="255"/>
      <c r="E352" s="255"/>
      <c r="F352" s="255"/>
      <c r="G352" s="255"/>
      <c r="H352" s="255"/>
      <c r="I352" s="255"/>
      <c r="J352" s="255" t="s">
        <v>387</v>
      </c>
      <c r="K352" s="255"/>
      <c r="L352" s="255"/>
      <c r="M352" s="255"/>
      <c r="N352" s="255"/>
      <c r="O352" s="255"/>
      <c r="P352" s="255"/>
      <c r="Q352" s="255"/>
      <c r="R352" s="255" t="s">
        <v>283</v>
      </c>
      <c r="S352" s="255"/>
      <c r="T352" s="255"/>
      <c r="U352" s="255"/>
      <c r="V352" s="255"/>
      <c r="W352" s="255"/>
      <c r="X352" s="255"/>
      <c r="Y352" s="255"/>
      <c r="Z352" s="255" t="s">
        <v>388</v>
      </c>
      <c r="AA352" s="255"/>
      <c r="AB352" s="255"/>
      <c r="AC352" s="255"/>
      <c r="AD352" s="255"/>
      <c r="AE352" s="255"/>
      <c r="AF352" s="255"/>
      <c r="AG352" s="255"/>
    </row>
    <row r="353" spans="1:33" x14ac:dyDescent="0.2">
      <c r="A353" s="13" t="s">
        <v>286</v>
      </c>
      <c r="B353" s="73">
        <v>-0.18</v>
      </c>
      <c r="C353" s="73">
        <v>-0.17</v>
      </c>
      <c r="D353" s="73">
        <v>-0.11</v>
      </c>
      <c r="E353" s="73">
        <v>-0.71</v>
      </c>
      <c r="F353" s="73">
        <v>-0.77</v>
      </c>
      <c r="G353" s="73">
        <v>-0.51</v>
      </c>
      <c r="H353" s="73">
        <v>-0.27</v>
      </c>
      <c r="I353" s="73">
        <v>-0.26</v>
      </c>
      <c r="J353" s="73">
        <v>-0.11</v>
      </c>
      <c r="K353" s="73">
        <v>-0.2</v>
      </c>
      <c r="L353" s="73">
        <v>-0.02</v>
      </c>
      <c r="M353" s="73">
        <v>0.08</v>
      </c>
      <c r="N353" s="73">
        <v>-0.02</v>
      </c>
      <c r="O353" s="73">
        <v>0.68</v>
      </c>
      <c r="P353" s="73">
        <v>-0.56999999999999995</v>
      </c>
      <c r="Q353" s="73">
        <v>-0.25</v>
      </c>
      <c r="R353" s="73">
        <v>-0.28999999999999998</v>
      </c>
      <c r="S353" s="73">
        <v>0.16</v>
      </c>
      <c r="T353" s="73">
        <v>-7.0000000000000007E-2</v>
      </c>
      <c r="U353" s="73">
        <v>0.24</v>
      </c>
      <c r="V353" s="73">
        <v>0.54</v>
      </c>
      <c r="W353" s="73">
        <v>0.16</v>
      </c>
      <c r="X353" s="73">
        <v>-0.03</v>
      </c>
      <c r="Y353" s="73">
        <v>-0.14000000000000001</v>
      </c>
      <c r="Z353" s="73">
        <v>0.35</v>
      </c>
      <c r="AA353" s="73">
        <v>0.45</v>
      </c>
      <c r="AB353" s="73">
        <v>0.5</v>
      </c>
      <c r="AC353" s="73">
        <v>-0.15</v>
      </c>
      <c r="AD353" s="73">
        <v>0.77</v>
      </c>
      <c r="AE353" s="73">
        <v>0.64</v>
      </c>
      <c r="AF353" s="73">
        <v>0.67</v>
      </c>
      <c r="AG353" s="73">
        <v>-0.16</v>
      </c>
    </row>
    <row r="354" spans="1:33" x14ac:dyDescent="0.2">
      <c r="A354" s="13" t="s">
        <v>287</v>
      </c>
      <c r="B354" s="73">
        <v>0.35</v>
      </c>
      <c r="C354" s="73">
        <v>0.5</v>
      </c>
      <c r="D354" s="73">
        <v>-0.12</v>
      </c>
      <c r="E354" s="73">
        <v>-0.89</v>
      </c>
      <c r="F354" s="73">
        <v>0.09</v>
      </c>
      <c r="G354" s="73">
        <v>-0.14000000000000001</v>
      </c>
      <c r="H354" s="73">
        <v>0.02</v>
      </c>
      <c r="I354" s="73">
        <v>-0.11</v>
      </c>
      <c r="J354" s="73">
        <v>0.35</v>
      </c>
      <c r="K354" s="73">
        <v>0.12</v>
      </c>
      <c r="L354" s="73">
        <v>0.09</v>
      </c>
      <c r="M354" s="73">
        <v>0.3</v>
      </c>
      <c r="N354" s="73">
        <v>0.3</v>
      </c>
      <c r="O354" s="73">
        <v>0.72</v>
      </c>
      <c r="P354" s="73">
        <v>-0.55000000000000004</v>
      </c>
      <c r="Q354" s="73">
        <v>0.15</v>
      </c>
      <c r="R354" s="73">
        <v>0.31</v>
      </c>
      <c r="S354" s="73">
        <v>0.13</v>
      </c>
      <c r="T354" s="73">
        <v>0.42</v>
      </c>
      <c r="U354" s="73">
        <v>-0.03</v>
      </c>
      <c r="V354" s="73">
        <v>-0.23</v>
      </c>
      <c r="W354" s="73">
        <v>0.3</v>
      </c>
      <c r="X354" s="73">
        <v>-0.14000000000000001</v>
      </c>
      <c r="Y354" s="73">
        <v>-0.11</v>
      </c>
      <c r="Z354" s="73">
        <v>0.23</v>
      </c>
      <c r="AA354" s="73">
        <v>0.14000000000000001</v>
      </c>
      <c r="AB354" s="73">
        <v>0.56999999999999995</v>
      </c>
      <c r="AC354" s="73">
        <v>0.1</v>
      </c>
      <c r="AD354" s="73">
        <v>0.67</v>
      </c>
      <c r="AE354" s="73">
        <v>0.24</v>
      </c>
      <c r="AF354" s="73">
        <v>0.56999999999999995</v>
      </c>
      <c r="AG354" s="73">
        <v>-0.45</v>
      </c>
    </row>
    <row r="355" spans="1:33" x14ac:dyDescent="0.2">
      <c r="A355" s="13" t="s">
        <v>288</v>
      </c>
      <c r="B355" s="73">
        <v>0.41</v>
      </c>
      <c r="C355" s="73">
        <v>0.52</v>
      </c>
      <c r="D355" s="73">
        <v>-0.02</v>
      </c>
      <c r="E355" s="73">
        <v>-0.92</v>
      </c>
      <c r="F355" s="73">
        <v>0.17</v>
      </c>
      <c r="G355" s="73">
        <v>0.11</v>
      </c>
      <c r="H355" s="73">
        <v>0.25</v>
      </c>
      <c r="I355" s="73">
        <v>-0.17</v>
      </c>
      <c r="J355" s="73">
        <v>0.36</v>
      </c>
      <c r="K355" s="73">
        <v>0.18</v>
      </c>
      <c r="L355" s="73">
        <v>-0.3</v>
      </c>
      <c r="M355" s="73">
        <v>0.25</v>
      </c>
      <c r="N355" s="73">
        <v>0.21</v>
      </c>
      <c r="O355" s="73">
        <v>0.66</v>
      </c>
      <c r="P355" s="73">
        <v>-0.64</v>
      </c>
      <c r="Q355" s="73">
        <v>0.04</v>
      </c>
      <c r="R355" s="73">
        <v>0.45</v>
      </c>
      <c r="S355" s="73">
        <v>0.33</v>
      </c>
      <c r="T355" s="73">
        <v>0.27</v>
      </c>
      <c r="U355" s="73">
        <v>0.18</v>
      </c>
      <c r="V355" s="73">
        <v>0</v>
      </c>
      <c r="W355" s="73">
        <v>0.27</v>
      </c>
      <c r="X355" s="73">
        <v>-0.09</v>
      </c>
      <c r="Y355" s="73">
        <v>0</v>
      </c>
      <c r="Z355" s="73">
        <v>0.04</v>
      </c>
      <c r="AA355" s="73">
        <v>0.12</v>
      </c>
      <c r="AB355" s="73">
        <v>0.39</v>
      </c>
      <c r="AC355" s="73">
        <v>-0.17</v>
      </c>
      <c r="AD355" s="73">
        <v>0.76</v>
      </c>
      <c r="AE355" s="73">
        <v>0.31</v>
      </c>
      <c r="AF355" s="73">
        <v>0.49</v>
      </c>
      <c r="AG355" s="73">
        <v>-0.49</v>
      </c>
    </row>
    <row r="356" spans="1:33" x14ac:dyDescent="0.2">
      <c r="A356" s="13" t="s">
        <v>289</v>
      </c>
      <c r="B356" s="73">
        <v>0.27</v>
      </c>
      <c r="C356" s="73">
        <v>0.45</v>
      </c>
      <c r="D356" s="73">
        <v>0.17</v>
      </c>
      <c r="E356" s="73">
        <v>-0.92</v>
      </c>
      <c r="F356" s="73">
        <v>0.06</v>
      </c>
      <c r="G356" s="73">
        <v>0.42</v>
      </c>
      <c r="H356" s="73">
        <v>-0.05</v>
      </c>
      <c r="I356" s="73">
        <v>-0.23</v>
      </c>
      <c r="J356" s="73">
        <v>0.35</v>
      </c>
      <c r="K356" s="73">
        <v>0.19</v>
      </c>
      <c r="L356" s="73">
        <v>-0.25</v>
      </c>
      <c r="M356" s="73">
        <v>0.18</v>
      </c>
      <c r="N356" s="73">
        <v>0.17</v>
      </c>
      <c r="O356" s="73">
        <v>0.56000000000000005</v>
      </c>
      <c r="P356" s="73">
        <v>-0.67</v>
      </c>
      <c r="Q356" s="73">
        <v>-0.01</v>
      </c>
      <c r="R356" s="73">
        <v>-0.01</v>
      </c>
      <c r="S356" s="73">
        <v>0.32</v>
      </c>
      <c r="T356" s="73">
        <v>0.34</v>
      </c>
      <c r="U356" s="73">
        <v>0.02</v>
      </c>
      <c r="V356" s="73">
        <v>-0.14000000000000001</v>
      </c>
      <c r="W356" s="73">
        <v>0.15</v>
      </c>
      <c r="X356" s="73">
        <v>0</v>
      </c>
      <c r="Y356" s="73">
        <v>-0.21</v>
      </c>
      <c r="Z356" s="73">
        <v>0.02</v>
      </c>
      <c r="AA356" s="73">
        <v>0.23</v>
      </c>
      <c r="AB356" s="73">
        <v>0.45</v>
      </c>
      <c r="AC356" s="73">
        <v>-0.13</v>
      </c>
      <c r="AD356" s="73">
        <v>0.83</v>
      </c>
      <c r="AE356" s="73">
        <v>0.33</v>
      </c>
      <c r="AF356" s="73">
        <v>0.51</v>
      </c>
      <c r="AG356" s="73">
        <v>-0.45</v>
      </c>
    </row>
    <row r="357" spans="1:33" x14ac:dyDescent="0.2">
      <c r="A357" s="13" t="s">
        <v>290</v>
      </c>
      <c r="B357" s="73">
        <v>0.12</v>
      </c>
      <c r="C357" s="73">
        <v>0.43</v>
      </c>
      <c r="D357" s="73">
        <v>-7.0000000000000007E-2</v>
      </c>
      <c r="E357" s="73">
        <v>-0.93</v>
      </c>
      <c r="F357" s="73">
        <v>0.01</v>
      </c>
      <c r="G357" s="73">
        <v>0.35</v>
      </c>
      <c r="H357" s="73">
        <v>-0.36</v>
      </c>
      <c r="I357" s="73">
        <v>-0.21</v>
      </c>
      <c r="J357" s="73">
        <v>0.17</v>
      </c>
      <c r="K357" s="73">
        <v>0.15</v>
      </c>
      <c r="L357" s="73">
        <v>-0.22</v>
      </c>
      <c r="M357" s="73">
        <v>0.09</v>
      </c>
      <c r="N357" s="73">
        <v>0.16</v>
      </c>
      <c r="O357" s="73">
        <v>0.54</v>
      </c>
      <c r="P357" s="73">
        <v>-0.63</v>
      </c>
      <c r="Q357" s="73">
        <v>-0.04</v>
      </c>
      <c r="R357" s="73">
        <v>-0.03</v>
      </c>
      <c r="S357" s="73">
        <v>0.14000000000000001</v>
      </c>
      <c r="T357" s="73">
        <v>-0.2</v>
      </c>
      <c r="U357" s="73">
        <v>-0.02</v>
      </c>
      <c r="V357" s="73">
        <v>0.01</v>
      </c>
      <c r="W357" s="73">
        <v>0.1</v>
      </c>
      <c r="X357" s="73">
        <v>-0.09</v>
      </c>
      <c r="Y357" s="73">
        <v>-0.17</v>
      </c>
      <c r="Z357" s="73">
        <v>0.11</v>
      </c>
      <c r="AA357" s="73">
        <v>0.09</v>
      </c>
      <c r="AB357" s="73">
        <v>0.43</v>
      </c>
      <c r="AC357" s="73">
        <v>-0.11</v>
      </c>
      <c r="AD357" s="73">
        <v>0.62</v>
      </c>
      <c r="AE357" s="73">
        <v>0.22</v>
      </c>
      <c r="AF357" s="73">
        <v>0.45</v>
      </c>
      <c r="AG357" s="73">
        <v>-0.37</v>
      </c>
    </row>
    <row r="358" spans="1:33" x14ac:dyDescent="0.2">
      <c r="A358" s="13" t="s">
        <v>291</v>
      </c>
      <c r="B358" s="73">
        <v>0.09</v>
      </c>
      <c r="C358" s="73">
        <v>0.36</v>
      </c>
      <c r="D358" s="73">
        <v>-0.02</v>
      </c>
      <c r="E358" s="73">
        <v>-0.93</v>
      </c>
      <c r="F358" s="73">
        <v>-0.04</v>
      </c>
      <c r="G358" s="73">
        <v>-0.1</v>
      </c>
      <c r="H358" s="73">
        <v>-0.73</v>
      </c>
      <c r="I358" s="73">
        <v>-0.35</v>
      </c>
      <c r="J358" s="73">
        <v>0.12</v>
      </c>
      <c r="K358" s="73">
        <v>0.13</v>
      </c>
      <c r="L358" s="73">
        <v>-0.22</v>
      </c>
      <c r="M358" s="73">
        <v>0.2</v>
      </c>
      <c r="N358" s="73">
        <v>0.17</v>
      </c>
      <c r="O358" s="73">
        <v>0.6</v>
      </c>
      <c r="P358" s="73">
        <v>-0.67</v>
      </c>
      <c r="Q358" s="73">
        <v>-7.0000000000000007E-2</v>
      </c>
      <c r="R358" s="73">
        <v>0.08</v>
      </c>
      <c r="S358" s="73">
        <v>0.27</v>
      </c>
      <c r="T358" s="73">
        <v>0.05</v>
      </c>
      <c r="U358" s="73">
        <v>0.28000000000000003</v>
      </c>
      <c r="V358" s="73">
        <v>-0.08</v>
      </c>
      <c r="W358" s="73">
        <v>7.0000000000000007E-2</v>
      </c>
      <c r="X358" s="73">
        <v>-0.28000000000000003</v>
      </c>
      <c r="Y358" s="73">
        <v>-0.27</v>
      </c>
      <c r="Z358" s="73">
        <v>-0.08</v>
      </c>
      <c r="AA358" s="73">
        <v>0.21</v>
      </c>
      <c r="AB358" s="73">
        <v>0.54</v>
      </c>
      <c r="AC358" s="73">
        <v>-0.19</v>
      </c>
      <c r="AD358" s="73">
        <v>0.4</v>
      </c>
      <c r="AE358" s="73">
        <v>0.18</v>
      </c>
      <c r="AF358" s="73">
        <v>0.26</v>
      </c>
      <c r="AG358" s="73">
        <v>-0.37</v>
      </c>
    </row>
    <row r="359" spans="1:33" x14ac:dyDescent="0.2">
      <c r="A359" s="13" t="s">
        <v>292</v>
      </c>
      <c r="B359" s="73">
        <v>0.02</v>
      </c>
      <c r="C359" s="73">
        <v>0.09</v>
      </c>
      <c r="D359" s="73">
        <v>0.01</v>
      </c>
      <c r="E359" s="73">
        <v>-0.91</v>
      </c>
      <c r="F359" s="73">
        <v>-0.14000000000000001</v>
      </c>
      <c r="G359" s="73">
        <v>-0.59</v>
      </c>
      <c r="H359" s="73">
        <v>-0.31</v>
      </c>
      <c r="I359" s="73">
        <v>-0.9</v>
      </c>
      <c r="J359" s="73">
        <v>0.17</v>
      </c>
      <c r="K359" s="73">
        <v>0.18</v>
      </c>
      <c r="L359" s="73">
        <v>-0.28999999999999998</v>
      </c>
      <c r="M359" s="73">
        <v>0.12</v>
      </c>
      <c r="N359" s="73">
        <v>0.08</v>
      </c>
      <c r="O359" s="73">
        <v>0.56999999999999995</v>
      </c>
      <c r="P359" s="73">
        <v>-0.65</v>
      </c>
      <c r="Q359" s="73">
        <v>-0.04</v>
      </c>
      <c r="R359" s="73">
        <v>-0.02</v>
      </c>
      <c r="S359" s="73">
        <v>0.41</v>
      </c>
      <c r="T359" s="73">
        <v>0.24</v>
      </c>
      <c r="U359" s="73">
        <v>0.04</v>
      </c>
      <c r="V359" s="73">
        <v>-0.41</v>
      </c>
      <c r="W359" s="73">
        <v>0.05</v>
      </c>
      <c r="X359" s="73">
        <v>-0.33</v>
      </c>
      <c r="Y359" s="73">
        <v>-0.42</v>
      </c>
      <c r="Z359" s="73">
        <v>-0.16</v>
      </c>
      <c r="AA359" s="73">
        <v>0.27</v>
      </c>
      <c r="AB359" s="73">
        <v>0.45</v>
      </c>
      <c r="AC359" s="73">
        <v>-0.19</v>
      </c>
      <c r="AD359" s="73">
        <v>0.01</v>
      </c>
      <c r="AE359" s="73">
        <v>0.18</v>
      </c>
      <c r="AF359" s="73">
        <v>0.3</v>
      </c>
      <c r="AG359" s="73">
        <v>-0.34</v>
      </c>
    </row>
    <row r="360" spans="1:33" x14ac:dyDescent="0.2">
      <c r="A360" s="13" t="s">
        <v>293</v>
      </c>
      <c r="B360" s="73">
        <v>-0.17</v>
      </c>
      <c r="C360" s="73">
        <v>0.31</v>
      </c>
      <c r="D360" s="73">
        <v>0</v>
      </c>
      <c r="E360" s="73">
        <v>-0.9</v>
      </c>
      <c r="F360" s="73">
        <v>-0.09</v>
      </c>
      <c r="G360" s="73">
        <v>-0.4</v>
      </c>
      <c r="H360" s="73">
        <v>-0.35</v>
      </c>
      <c r="I360" s="73">
        <v>-1.01</v>
      </c>
      <c r="J360" s="73">
        <v>0.02</v>
      </c>
      <c r="K360" s="73">
        <v>0.17</v>
      </c>
      <c r="L360" s="73">
        <v>-0.28000000000000003</v>
      </c>
      <c r="M360" s="73">
        <v>0.08</v>
      </c>
      <c r="N360" s="73">
        <v>0.13</v>
      </c>
      <c r="O360" s="73">
        <v>0.5</v>
      </c>
      <c r="P360" s="73">
        <v>-0.64</v>
      </c>
      <c r="Q360" s="73">
        <v>7.0000000000000007E-2</v>
      </c>
      <c r="R360" s="73">
        <v>-0.21</v>
      </c>
      <c r="S360" s="73">
        <v>0.31</v>
      </c>
      <c r="T360" s="73">
        <v>-0.01</v>
      </c>
      <c r="U360" s="73">
        <v>0.02</v>
      </c>
      <c r="V360" s="73">
        <v>-0.21</v>
      </c>
      <c r="W360" s="73">
        <v>0.08</v>
      </c>
      <c r="X360" s="73">
        <v>-0.28999999999999998</v>
      </c>
      <c r="Y360" s="73">
        <v>-0.53</v>
      </c>
      <c r="Z360" s="73">
        <v>-0.06</v>
      </c>
      <c r="AA360" s="73">
        <v>0.21</v>
      </c>
      <c r="AB360" s="73">
        <v>0.19</v>
      </c>
      <c r="AC360" s="73">
        <v>-0.24</v>
      </c>
      <c r="AD360" s="73">
        <v>0.31</v>
      </c>
      <c r="AE360" s="73">
        <v>0.23</v>
      </c>
      <c r="AF360" s="73">
        <v>0.3</v>
      </c>
      <c r="AG360" s="73">
        <v>-0.5</v>
      </c>
    </row>
    <row r="361" spans="1:33" x14ac:dyDescent="0.2">
      <c r="A361" s="13" t="s">
        <v>294</v>
      </c>
      <c r="B361" s="73">
        <v>-0.2</v>
      </c>
      <c r="C361" s="73">
        <v>-0.08</v>
      </c>
      <c r="D361" s="73">
        <v>-0.12</v>
      </c>
      <c r="E361" s="73">
        <v>-0.8</v>
      </c>
      <c r="F361" s="73">
        <v>-0.06</v>
      </c>
      <c r="G361" s="73">
        <v>-0.13</v>
      </c>
      <c r="H361" s="73">
        <v>-0.57999999999999996</v>
      </c>
      <c r="I361" s="73">
        <v>-0.76</v>
      </c>
      <c r="J361" s="73">
        <v>-0.25</v>
      </c>
      <c r="K361" s="73">
        <v>0.19</v>
      </c>
      <c r="L361" s="73">
        <v>-0.24</v>
      </c>
      <c r="M361" s="73">
        <v>0.23</v>
      </c>
      <c r="N361" s="73">
        <v>0</v>
      </c>
      <c r="O361" s="73">
        <v>0.59</v>
      </c>
      <c r="P361" s="73">
        <v>-0.64</v>
      </c>
      <c r="Q361" s="73">
        <v>0.11</v>
      </c>
      <c r="R361" s="73">
        <v>-0.44</v>
      </c>
      <c r="S361" s="73">
        <v>0.33</v>
      </c>
      <c r="T361" s="73">
        <v>-0.3</v>
      </c>
      <c r="U361" s="73">
        <v>0.11</v>
      </c>
      <c r="V361" s="73">
        <v>-0.27</v>
      </c>
      <c r="W361" s="73">
        <v>-7.0000000000000007E-2</v>
      </c>
      <c r="X361" s="73">
        <v>-0.17</v>
      </c>
      <c r="Y361" s="73">
        <v>-0.13</v>
      </c>
      <c r="Z361" s="73">
        <v>-0.14000000000000001</v>
      </c>
      <c r="AA361" s="73">
        <v>0.05</v>
      </c>
      <c r="AB361" s="73">
        <v>0.37</v>
      </c>
      <c r="AC361" s="73">
        <v>-0.25</v>
      </c>
      <c r="AD361" s="73">
        <v>0.02</v>
      </c>
      <c r="AE361" s="73">
        <v>0.15</v>
      </c>
      <c r="AF361" s="73">
        <v>0.32</v>
      </c>
      <c r="AG361" s="73">
        <v>-0.51</v>
      </c>
    </row>
    <row r="362" spans="1:33" x14ac:dyDescent="0.2">
      <c r="A362" s="13" t="s">
        <v>285</v>
      </c>
      <c r="B362" s="73">
        <v>-0.27</v>
      </c>
      <c r="C362" s="73">
        <v>-0.39</v>
      </c>
      <c r="D362" s="73">
        <v>-0.05</v>
      </c>
      <c r="E362" s="73">
        <v>-0.89</v>
      </c>
      <c r="F362" s="73">
        <v>-0.24</v>
      </c>
      <c r="G362" s="73">
        <v>-0.32</v>
      </c>
      <c r="H362" s="73">
        <v>0.61</v>
      </c>
      <c r="I362" s="73">
        <v>-0.47</v>
      </c>
      <c r="J362" s="73">
        <v>0.08</v>
      </c>
      <c r="K362" s="73">
        <v>0.11</v>
      </c>
      <c r="L362" s="73">
        <v>-0.17</v>
      </c>
      <c r="M362" s="73">
        <v>0.21</v>
      </c>
      <c r="N362" s="73">
        <v>-7.0000000000000007E-2</v>
      </c>
      <c r="O362" s="73">
        <v>0.45</v>
      </c>
      <c r="P362" s="73">
        <v>-0.72</v>
      </c>
      <c r="Q362" s="73">
        <v>-0.03</v>
      </c>
      <c r="R362" s="73">
        <v>-0.08</v>
      </c>
      <c r="S362" s="73">
        <v>0.26</v>
      </c>
      <c r="T362" s="73">
        <v>-0.09</v>
      </c>
      <c r="U362" s="73">
        <v>-0.19</v>
      </c>
      <c r="V362" s="73">
        <v>-0.14000000000000001</v>
      </c>
      <c r="W362" s="73">
        <v>-0.01</v>
      </c>
      <c r="X362" s="73">
        <v>-0.25</v>
      </c>
      <c r="Y362" s="73">
        <v>-0.54</v>
      </c>
      <c r="Z362" s="73">
        <v>-0.13</v>
      </c>
      <c r="AA362" s="73">
        <v>0.12</v>
      </c>
      <c r="AB362" s="73">
        <v>0.22</v>
      </c>
      <c r="AC362" s="73">
        <v>-0.17</v>
      </c>
      <c r="AD362" s="73">
        <v>-0.15</v>
      </c>
      <c r="AE362" s="73">
        <v>0.09</v>
      </c>
      <c r="AF362" s="73">
        <v>0.32</v>
      </c>
      <c r="AG362" s="73">
        <v>-0.71</v>
      </c>
    </row>
    <row r="363" spans="1:33" x14ac:dyDescent="0.2">
      <c r="A363" s="13" t="s">
        <v>295</v>
      </c>
      <c r="B363" s="68">
        <v>-0.12</v>
      </c>
      <c r="C363" s="68">
        <v>-0.35</v>
      </c>
      <c r="D363" s="68">
        <v>-0.24</v>
      </c>
      <c r="E363" s="68">
        <v>-0.64</v>
      </c>
      <c r="F363" s="68">
        <v>-0.33</v>
      </c>
      <c r="G363" s="68">
        <v>-0.6</v>
      </c>
      <c r="H363" s="68">
        <v>-0.19</v>
      </c>
      <c r="I363" s="68">
        <v>-0.64</v>
      </c>
      <c r="J363" s="68">
        <v>0.13</v>
      </c>
      <c r="K363" s="68">
        <v>0.09</v>
      </c>
      <c r="L363" s="68">
        <v>-0.14000000000000001</v>
      </c>
      <c r="M363" s="68">
        <v>0.06</v>
      </c>
      <c r="N363" s="68">
        <v>0.04</v>
      </c>
      <c r="O363" s="68">
        <v>0.55000000000000004</v>
      </c>
      <c r="P363" s="68">
        <v>-0.65</v>
      </c>
      <c r="Q363" s="68">
        <v>0.01</v>
      </c>
      <c r="R363" s="68">
        <v>-0.13</v>
      </c>
      <c r="S363" s="68">
        <v>0.35</v>
      </c>
      <c r="T363" s="68">
        <v>-0.02</v>
      </c>
      <c r="U363" s="68">
        <v>-0.16</v>
      </c>
      <c r="V363" s="68">
        <v>-0.2</v>
      </c>
      <c r="W363" s="68">
        <v>0.09</v>
      </c>
      <c r="X363" s="68">
        <v>-0.2</v>
      </c>
      <c r="Y363" s="68">
        <v>-0.46</v>
      </c>
      <c r="Z363" s="68">
        <v>-0.16</v>
      </c>
      <c r="AA363" s="68">
        <v>0.21</v>
      </c>
      <c r="AB363" s="68">
        <v>0.24</v>
      </c>
      <c r="AC363" s="68">
        <v>-0.16</v>
      </c>
      <c r="AD363" s="68">
        <v>7.0000000000000007E-2</v>
      </c>
      <c r="AE363" s="68">
        <v>0.19</v>
      </c>
      <c r="AF363" s="68">
        <v>0.3</v>
      </c>
      <c r="AG363" s="68">
        <v>-0.45</v>
      </c>
    </row>
    <row r="364" spans="1:33" x14ac:dyDescent="0.2">
      <c r="A364" s="13" t="s">
        <v>296</v>
      </c>
    </row>
    <row r="365" spans="1:33" s="72" customFormat="1" x14ac:dyDescent="0.2">
      <c r="A365" s="68" t="s">
        <v>389</v>
      </c>
      <c r="B365" s="71">
        <f>AVERAGE(B353:B364)</f>
        <v>2.9090909090909087E-2</v>
      </c>
      <c r="C365" s="71">
        <f t="shared" ref="C365:I365" si="101">AVERAGE(C353:C364)</f>
        <v>0.15181818181818177</v>
      </c>
      <c r="D365" s="71">
        <f t="shared" si="101"/>
        <v>-5.1818181818181805E-2</v>
      </c>
      <c r="E365" s="71">
        <f t="shared" si="101"/>
        <v>-0.85818181818181827</v>
      </c>
      <c r="F365" s="71">
        <f t="shared" si="101"/>
        <v>-0.12181818181818183</v>
      </c>
      <c r="G365" s="71">
        <f t="shared" si="101"/>
        <v>-0.17363636363636364</v>
      </c>
      <c r="H365" s="71">
        <f t="shared" si="101"/>
        <v>-0.17818181818181819</v>
      </c>
      <c r="I365" s="71">
        <f t="shared" si="101"/>
        <v>-0.46454545454545448</v>
      </c>
      <c r="J365" s="71">
        <f>AVERAGE(J353:J364)</f>
        <v>0.12636363636363634</v>
      </c>
      <c r="K365" s="71">
        <f t="shared" ref="K365:Q365" si="102">AVERAGE(K353:K364)</f>
        <v>0.11909090909090912</v>
      </c>
      <c r="L365" s="71">
        <f t="shared" si="102"/>
        <v>-0.18545454545454546</v>
      </c>
      <c r="M365" s="71">
        <f t="shared" si="102"/>
        <v>0.16363636363636366</v>
      </c>
      <c r="N365" s="71">
        <f t="shared" si="102"/>
        <v>0.10636363636363638</v>
      </c>
      <c r="O365" s="71">
        <f t="shared" si="102"/>
        <v>0.58363636363636362</v>
      </c>
      <c r="P365" s="71">
        <f t="shared" si="102"/>
        <v>-0.63909090909090904</v>
      </c>
      <c r="Q365" s="71">
        <f t="shared" si="102"/>
        <v>-5.4545454545454558E-3</v>
      </c>
      <c r="R365" s="71">
        <f>AVERAGE(R353:R364)</f>
        <v>-3.3636363636363638E-2</v>
      </c>
      <c r="S365" s="71">
        <f t="shared" ref="S365:Y365" si="103">AVERAGE(S353:S364)</f>
        <v>0.27363636363636368</v>
      </c>
      <c r="T365" s="71">
        <f t="shared" si="103"/>
        <v>5.7272727272727274E-2</v>
      </c>
      <c r="U365" s="71">
        <f t="shared" si="103"/>
        <v>4.4545454545454555E-2</v>
      </c>
      <c r="V365" s="71">
        <f t="shared" si="103"/>
        <v>-0.10272727272727272</v>
      </c>
      <c r="W365" s="71">
        <f t="shared" si="103"/>
        <v>0.1081818181818182</v>
      </c>
      <c r="X365" s="71">
        <f t="shared" si="103"/>
        <v>-0.16999999999999998</v>
      </c>
      <c r="Y365" s="71">
        <f t="shared" si="103"/>
        <v>-0.27090909090909093</v>
      </c>
      <c r="Z365" s="71">
        <f>AVERAGE(Z353:Z364)</f>
        <v>1.8181818181818173E-3</v>
      </c>
      <c r="AA365" s="71">
        <f t="shared" ref="AA365:AG365" si="104">AVERAGE(AA353:AA364)</f>
        <v>0.19090909090909092</v>
      </c>
      <c r="AB365" s="71">
        <f t="shared" si="104"/>
        <v>0.3954545454545455</v>
      </c>
      <c r="AC365" s="71">
        <f t="shared" si="104"/>
        <v>-0.15090909090909088</v>
      </c>
      <c r="AD365" s="71">
        <f t="shared" si="104"/>
        <v>0.39181818181818179</v>
      </c>
      <c r="AE365" s="71">
        <f t="shared" si="104"/>
        <v>0.25090909090909091</v>
      </c>
      <c r="AF365" s="71">
        <f t="shared" si="104"/>
        <v>0.40818181818181815</v>
      </c>
      <c r="AG365" s="71">
        <f t="shared" si="104"/>
        <v>-0.43636363636363634</v>
      </c>
    </row>
    <row r="366" spans="1:33" s="78" customFormat="1" x14ac:dyDescent="0.2">
      <c r="A366" s="76" t="s">
        <v>392</v>
      </c>
      <c r="B366" s="78">
        <f>AVERAGE(B365:I365)</f>
        <v>-0.20840909090909093</v>
      </c>
      <c r="C366" s="78">
        <f>STDEV(B365:I365)/SQRT(COUNT(B365:I365))</f>
        <v>0.11245013981018163</v>
      </c>
      <c r="J366" s="78">
        <f>AVERAGE(J365:Q365)</f>
        <v>3.3636363636363652E-2</v>
      </c>
      <c r="K366" s="78">
        <f>STDEV(J365:Q365)/SQRT(COUNT(J365:Q365))</f>
        <v>0.12266977970315389</v>
      </c>
      <c r="R366" s="78">
        <f>AVERAGE(R365:Y365)</f>
        <v>-1.1704545454545447E-2</v>
      </c>
      <c r="S366" s="78">
        <f>STDEV(R365:Y365)/SQRT(COUNT(R365:Y365))</f>
        <v>6.0463195724259254E-2</v>
      </c>
      <c r="Z366" s="78">
        <f>AVERAGE(Z365:AG365)</f>
        <v>0.13147727272727275</v>
      </c>
      <c r="AA366" s="78">
        <f>STDEV(Z365:AG365)/SQRT(COUNT(Z365:AG365))</f>
        <v>0.10780436409508516</v>
      </c>
    </row>
    <row r="367" spans="1:33" x14ac:dyDescent="0.2">
      <c r="A367" s="13" t="s">
        <v>297</v>
      </c>
      <c r="B367" s="73">
        <v>-1.25</v>
      </c>
      <c r="C367" s="73">
        <v>-0.21</v>
      </c>
      <c r="D367" s="73">
        <v>-0.16</v>
      </c>
      <c r="E367" s="73">
        <v>-1.05</v>
      </c>
      <c r="F367" s="73">
        <v>-0.73</v>
      </c>
      <c r="G367" s="73">
        <v>-0.67</v>
      </c>
      <c r="H367" s="73">
        <v>-0.35</v>
      </c>
      <c r="I367" s="73">
        <v>-0.86</v>
      </c>
      <c r="J367" s="73">
        <v>-0.78</v>
      </c>
      <c r="K367" s="73">
        <v>-0.2</v>
      </c>
      <c r="L367" s="73">
        <v>0.21</v>
      </c>
      <c r="M367" s="73">
        <v>-0.52</v>
      </c>
      <c r="N367" s="73">
        <v>-0.09</v>
      </c>
      <c r="O367" s="73">
        <v>-0.26</v>
      </c>
      <c r="P367" s="73">
        <v>-1</v>
      </c>
      <c r="Q367" s="73">
        <v>-0.86</v>
      </c>
      <c r="R367" s="73">
        <v>-0.11</v>
      </c>
      <c r="S367" s="73">
        <v>0.36</v>
      </c>
      <c r="T367" s="73">
        <v>0.28999999999999998</v>
      </c>
      <c r="U367" s="73">
        <v>0.15</v>
      </c>
      <c r="V367" s="73">
        <v>0.17</v>
      </c>
      <c r="W367" s="73">
        <v>-0.51</v>
      </c>
      <c r="X367" s="73">
        <v>0.33</v>
      </c>
      <c r="Y367" s="73">
        <v>0.16</v>
      </c>
      <c r="Z367" s="73">
        <v>0.14000000000000001</v>
      </c>
      <c r="AA367" s="73">
        <v>0.31</v>
      </c>
      <c r="AB367" s="73">
        <v>0.3</v>
      </c>
      <c r="AC367" s="73">
        <v>-0.03</v>
      </c>
      <c r="AD367" s="73">
        <v>7.0000000000000007E-2</v>
      </c>
      <c r="AE367" s="73">
        <v>0.21</v>
      </c>
      <c r="AF367" s="73">
        <v>0.31</v>
      </c>
      <c r="AG367" s="73">
        <v>-0.17</v>
      </c>
    </row>
    <row r="368" spans="1:33" x14ac:dyDescent="0.2">
      <c r="A368" s="13" t="s">
        <v>321</v>
      </c>
      <c r="B368" s="73">
        <v>-1.1599999999999999</v>
      </c>
      <c r="C368" s="73">
        <v>-0.28000000000000003</v>
      </c>
      <c r="D368" s="73">
        <v>-0.02</v>
      </c>
      <c r="E368" s="73">
        <v>-0.97</v>
      </c>
      <c r="F368" s="73">
        <v>-0.64</v>
      </c>
      <c r="G368" s="73">
        <v>-0.74</v>
      </c>
      <c r="H368" s="73">
        <v>-0.09</v>
      </c>
      <c r="I368" s="73">
        <v>-0.4</v>
      </c>
      <c r="J368" s="73">
        <v>-0.91</v>
      </c>
      <c r="K368" s="73">
        <v>0.03</v>
      </c>
      <c r="L368" s="73">
        <v>-7.0000000000000007E-2</v>
      </c>
      <c r="M368" s="73">
        <v>0.15</v>
      </c>
      <c r="N368" s="73">
        <v>0.26</v>
      </c>
      <c r="O368" s="73">
        <v>-0.04</v>
      </c>
      <c r="P368" s="73">
        <v>-0.41</v>
      </c>
      <c r="Q368" s="73">
        <v>-1.03</v>
      </c>
      <c r="R368" s="73">
        <v>-0.01</v>
      </c>
      <c r="S368" s="73">
        <v>0.52</v>
      </c>
      <c r="T368" s="73">
        <v>0.18</v>
      </c>
      <c r="U368" s="73">
        <v>-0.17</v>
      </c>
      <c r="V368" s="73">
        <v>0.1</v>
      </c>
      <c r="W368" s="73">
        <v>-0.57999999999999996</v>
      </c>
      <c r="X368" s="73">
        <v>0.05</v>
      </c>
      <c r="Y368" s="73">
        <v>-0.21</v>
      </c>
      <c r="Z368" s="73">
        <v>0.45</v>
      </c>
      <c r="AA368" s="73">
        <v>0.15</v>
      </c>
      <c r="AB368" s="73">
        <v>0.41</v>
      </c>
      <c r="AC368" s="73">
        <v>0.03</v>
      </c>
      <c r="AD368" s="73">
        <v>-0.08</v>
      </c>
      <c r="AE368" s="73">
        <v>0.19</v>
      </c>
      <c r="AF368" s="73">
        <v>0.19</v>
      </c>
      <c r="AG368" s="73">
        <v>0.05</v>
      </c>
    </row>
    <row r="369" spans="1:33" x14ac:dyDescent="0.2">
      <c r="A369" s="13" t="s">
        <v>298</v>
      </c>
      <c r="B369" s="73">
        <v>-0.63</v>
      </c>
      <c r="C369" s="73">
        <v>-0.05</v>
      </c>
      <c r="D369" s="73">
        <v>-0.1</v>
      </c>
      <c r="E369" s="73">
        <v>-0.13</v>
      </c>
      <c r="F369" s="73">
        <v>-7.0000000000000007E-2</v>
      </c>
      <c r="G369" s="73">
        <v>-0.01</v>
      </c>
      <c r="H369" s="73">
        <v>-0.3</v>
      </c>
      <c r="I369" s="73">
        <v>-0.37</v>
      </c>
      <c r="J369" s="73">
        <v>-0.64</v>
      </c>
      <c r="K369" s="73">
        <v>0.31</v>
      </c>
      <c r="L369" s="73">
        <v>0.16</v>
      </c>
      <c r="M369" s="73">
        <v>0.42</v>
      </c>
      <c r="N369" s="73">
        <v>0.11</v>
      </c>
      <c r="O369" s="73">
        <v>0.81</v>
      </c>
      <c r="P369" s="73">
        <v>-0.4</v>
      </c>
      <c r="Q369" s="73">
        <v>-0.72</v>
      </c>
      <c r="R369" s="73">
        <v>0.08</v>
      </c>
      <c r="S369" s="73">
        <v>0.4</v>
      </c>
      <c r="T369" s="73">
        <v>0.11</v>
      </c>
      <c r="U369" s="73">
        <v>-0.33</v>
      </c>
      <c r="V369" s="73">
        <v>0.16</v>
      </c>
      <c r="W369" s="73">
        <v>-0.88</v>
      </c>
      <c r="X369" s="73">
        <v>0.27</v>
      </c>
      <c r="Y369" s="73">
        <v>0.02</v>
      </c>
      <c r="Z369" s="73">
        <v>0.3</v>
      </c>
      <c r="AA369" s="73">
        <v>0.28999999999999998</v>
      </c>
      <c r="AB369" s="73">
        <v>0.31</v>
      </c>
      <c r="AC369" s="73">
        <v>0.01</v>
      </c>
      <c r="AD369" s="73">
        <v>-0.19</v>
      </c>
      <c r="AE369" s="73">
        <v>0.02</v>
      </c>
      <c r="AF369" s="73">
        <v>0.16</v>
      </c>
      <c r="AG369" s="73">
        <v>-0.01</v>
      </c>
    </row>
    <row r="370" spans="1:33" x14ac:dyDescent="0.2">
      <c r="A370" s="13" t="s">
        <v>299</v>
      </c>
      <c r="B370" s="73">
        <v>-0.56000000000000005</v>
      </c>
      <c r="C370" s="73">
        <v>0.09</v>
      </c>
      <c r="D370" s="73">
        <v>-0.15</v>
      </c>
      <c r="E370" s="73">
        <v>-0.08</v>
      </c>
      <c r="F370" s="73">
        <v>0</v>
      </c>
      <c r="G370" s="73">
        <v>0.26</v>
      </c>
      <c r="H370" s="73">
        <v>-0.26</v>
      </c>
      <c r="I370" s="73">
        <v>-0.36</v>
      </c>
      <c r="J370" s="73">
        <v>-0.45</v>
      </c>
      <c r="K370" s="73">
        <v>0.4</v>
      </c>
      <c r="L370" s="73">
        <v>0.11</v>
      </c>
      <c r="M370" s="73">
        <v>0.28000000000000003</v>
      </c>
      <c r="N370" s="73">
        <v>0.3</v>
      </c>
      <c r="O370" s="73">
        <v>0.77</v>
      </c>
      <c r="P370" s="73">
        <v>-0.41</v>
      </c>
      <c r="Q370" s="73">
        <v>-0.44</v>
      </c>
      <c r="R370" s="73">
        <v>0.04</v>
      </c>
      <c r="S370" s="73">
        <v>0.6</v>
      </c>
      <c r="T370" s="73">
        <v>0.03</v>
      </c>
      <c r="U370" s="73">
        <v>0.2</v>
      </c>
      <c r="V370" s="73">
        <v>0.09</v>
      </c>
      <c r="W370" s="73">
        <v>-0.65</v>
      </c>
      <c r="X370" s="73">
        <v>-0.05</v>
      </c>
      <c r="Y370" s="73">
        <v>-7.0000000000000007E-2</v>
      </c>
      <c r="Z370" s="73">
        <v>0.24</v>
      </c>
      <c r="AA370" s="73">
        <v>0.36</v>
      </c>
      <c r="AB370" s="73">
        <v>0.39</v>
      </c>
      <c r="AC370" s="73">
        <v>0</v>
      </c>
      <c r="AD370" s="73">
        <v>-0.15</v>
      </c>
      <c r="AE370" s="73">
        <v>0.09</v>
      </c>
      <c r="AF370" s="73">
        <v>0.17</v>
      </c>
      <c r="AG370" s="73">
        <v>0.03</v>
      </c>
    </row>
    <row r="371" spans="1:33" x14ac:dyDescent="0.2">
      <c r="A371" s="13" t="s">
        <v>300</v>
      </c>
      <c r="B371" s="73">
        <v>-0.49</v>
      </c>
      <c r="C371" s="73">
        <v>-0.03</v>
      </c>
      <c r="D371" s="73">
        <v>-0.2</v>
      </c>
      <c r="E371" s="73">
        <v>-0.02</v>
      </c>
      <c r="F371" s="73">
        <v>-7.0000000000000007E-2</v>
      </c>
      <c r="G371" s="73">
        <v>0.43</v>
      </c>
      <c r="H371" s="73">
        <v>0.02</v>
      </c>
      <c r="I371" s="73">
        <v>-0.28999999999999998</v>
      </c>
      <c r="J371" s="73">
        <v>-0.36</v>
      </c>
      <c r="K371" s="73">
        <v>0.38</v>
      </c>
      <c r="L371" s="73">
        <v>0.03</v>
      </c>
      <c r="M371" s="73">
        <v>0.26</v>
      </c>
      <c r="N371" s="73">
        <v>0.09</v>
      </c>
      <c r="O371" s="73">
        <v>0.7</v>
      </c>
      <c r="P371" s="73">
        <v>-0.5</v>
      </c>
      <c r="Q371" s="73">
        <v>-0.32</v>
      </c>
      <c r="R371" s="73">
        <v>0.03</v>
      </c>
      <c r="S371" s="73">
        <v>0.42</v>
      </c>
      <c r="T371" s="73">
        <v>-0.02</v>
      </c>
      <c r="U371" s="73">
        <v>0.01</v>
      </c>
      <c r="V371" s="73">
        <v>-0.16</v>
      </c>
      <c r="W371" s="73">
        <v>-0.03</v>
      </c>
      <c r="X371" s="73">
        <v>-0.28999999999999998</v>
      </c>
      <c r="Y371" s="73">
        <v>-0.05</v>
      </c>
      <c r="Z371" s="73">
        <v>0.14000000000000001</v>
      </c>
      <c r="AA371" s="73">
        <v>0.35</v>
      </c>
      <c r="AB371" s="73">
        <v>0.31</v>
      </c>
      <c r="AC371" s="73">
        <v>0.05</v>
      </c>
      <c r="AD371" s="73">
        <v>-0.02</v>
      </c>
      <c r="AE371" s="73">
        <v>0.03</v>
      </c>
      <c r="AF371" s="73">
        <v>0.19</v>
      </c>
      <c r="AG371" s="73">
        <v>0.06</v>
      </c>
    </row>
    <row r="372" spans="1:33" x14ac:dyDescent="0.2">
      <c r="A372" s="13" t="s">
        <v>301</v>
      </c>
      <c r="B372" s="73">
        <v>-0.4</v>
      </c>
      <c r="C372" s="73">
        <v>-0.02</v>
      </c>
      <c r="D372" s="73">
        <v>-0.14000000000000001</v>
      </c>
      <c r="E372" s="73">
        <v>0.06</v>
      </c>
      <c r="F372" s="73">
        <v>-0.21</v>
      </c>
      <c r="G372" s="73">
        <v>0.17</v>
      </c>
      <c r="H372" s="73">
        <v>0.04</v>
      </c>
      <c r="I372" s="73">
        <v>-0.6</v>
      </c>
      <c r="J372" s="73">
        <v>-0.44</v>
      </c>
      <c r="K372" s="73">
        <v>0.34</v>
      </c>
      <c r="L372" s="73">
        <v>0.14000000000000001</v>
      </c>
      <c r="M372" s="73">
        <v>0.12</v>
      </c>
      <c r="N372" s="73">
        <v>-0.06</v>
      </c>
      <c r="O372" s="73">
        <v>0.64</v>
      </c>
      <c r="P372" s="73">
        <v>-0.18</v>
      </c>
      <c r="Q372" s="73">
        <v>-0.71</v>
      </c>
      <c r="R372" s="73">
        <v>-0.1</v>
      </c>
      <c r="S372" s="73">
        <v>0.43</v>
      </c>
      <c r="T372" s="73">
        <v>-0.16</v>
      </c>
      <c r="U372" s="73">
        <v>0.26</v>
      </c>
      <c r="V372" s="73">
        <v>-0.34</v>
      </c>
      <c r="W372" s="73">
        <v>-0.19</v>
      </c>
      <c r="X372" s="73">
        <v>-0.42</v>
      </c>
      <c r="Y372" s="73">
        <v>0</v>
      </c>
      <c r="Z372" s="73">
        <v>0.14000000000000001</v>
      </c>
      <c r="AA372" s="73">
        <v>0.26</v>
      </c>
      <c r="AB372" s="73">
        <v>0.23</v>
      </c>
      <c r="AC372" s="73">
        <v>-7.0000000000000007E-2</v>
      </c>
      <c r="AD372" s="73">
        <v>-0.04</v>
      </c>
      <c r="AE372" s="73">
        <v>-7.0000000000000007E-2</v>
      </c>
      <c r="AF372" s="73">
        <v>0.13</v>
      </c>
      <c r="AG372" s="73">
        <v>-0.28000000000000003</v>
      </c>
    </row>
    <row r="373" spans="1:33" x14ac:dyDescent="0.2">
      <c r="A373" s="13" t="s">
        <v>302</v>
      </c>
      <c r="B373" s="73">
        <v>-0.62</v>
      </c>
      <c r="C373" s="73">
        <v>-0.28000000000000003</v>
      </c>
      <c r="D373" s="73">
        <v>-0.47</v>
      </c>
      <c r="E373" s="73">
        <v>-0.13</v>
      </c>
      <c r="F373" s="73">
        <v>-0.19</v>
      </c>
      <c r="G373" s="73">
        <v>0.11</v>
      </c>
      <c r="H373" s="73">
        <v>0.02</v>
      </c>
      <c r="I373" s="73">
        <v>-0.71</v>
      </c>
      <c r="J373" s="73">
        <v>-0.49</v>
      </c>
      <c r="K373" s="73">
        <v>0.31</v>
      </c>
      <c r="L373" s="73">
        <v>0.13</v>
      </c>
      <c r="M373" s="73">
        <v>0.09</v>
      </c>
      <c r="N373" s="73">
        <v>-0.24</v>
      </c>
      <c r="O373" s="73">
        <v>0.55000000000000004</v>
      </c>
      <c r="P373" s="73">
        <v>-0.24</v>
      </c>
      <c r="Q373" s="73">
        <v>-0.68</v>
      </c>
      <c r="R373" s="73">
        <v>-0.1</v>
      </c>
      <c r="S373" s="73">
        <v>0.43</v>
      </c>
      <c r="T373" s="73">
        <v>-0.12</v>
      </c>
      <c r="U373" s="73">
        <v>-0.09</v>
      </c>
      <c r="V373" s="73">
        <v>0</v>
      </c>
      <c r="W373" s="73">
        <v>-0.04</v>
      </c>
      <c r="X373" s="73">
        <v>-0.31</v>
      </c>
      <c r="Y373" s="73">
        <v>0.44</v>
      </c>
      <c r="Z373" s="73">
        <v>0.06</v>
      </c>
      <c r="AA373" s="73">
        <v>0.42</v>
      </c>
      <c r="AB373" s="73">
        <v>0.28000000000000003</v>
      </c>
      <c r="AC373" s="73">
        <v>0</v>
      </c>
      <c r="AD373" s="73">
        <v>-0.2</v>
      </c>
      <c r="AE373" s="73">
        <v>-7.0000000000000007E-2</v>
      </c>
      <c r="AF373" s="73">
        <v>0.1</v>
      </c>
      <c r="AG373" s="73">
        <v>-0.17</v>
      </c>
    </row>
    <row r="374" spans="1:33" x14ac:dyDescent="0.2">
      <c r="A374" s="13" t="s">
        <v>303</v>
      </c>
      <c r="B374" s="73">
        <v>-0.59</v>
      </c>
      <c r="C374" s="73">
        <v>-0.15</v>
      </c>
      <c r="D374" s="73">
        <v>-0.21</v>
      </c>
      <c r="E374" s="73">
        <v>-0.02</v>
      </c>
      <c r="F374" s="73">
        <v>-0.12</v>
      </c>
      <c r="G374" s="73">
        <v>0.17</v>
      </c>
      <c r="H374" s="73">
        <v>-0.03</v>
      </c>
      <c r="I374" s="73">
        <v>-0.85</v>
      </c>
      <c r="J374" s="73">
        <v>-0.35</v>
      </c>
      <c r="K374" s="73">
        <v>0.3</v>
      </c>
      <c r="L374" s="73">
        <v>0.19</v>
      </c>
      <c r="M374" s="73">
        <v>0.2</v>
      </c>
      <c r="N374" s="73">
        <v>0</v>
      </c>
      <c r="O374" s="73">
        <v>0.63</v>
      </c>
      <c r="P374" s="73">
        <v>-0.21</v>
      </c>
      <c r="Q374" s="73">
        <v>-0.7</v>
      </c>
      <c r="R374" s="73">
        <v>-0.12</v>
      </c>
      <c r="S374" s="73">
        <v>0.54</v>
      </c>
      <c r="T374" s="73">
        <v>0.01</v>
      </c>
      <c r="U374" s="73">
        <v>-0.23</v>
      </c>
      <c r="V374" s="73">
        <v>0.15</v>
      </c>
      <c r="W374" s="73">
        <v>-0.09</v>
      </c>
      <c r="X374" s="73">
        <v>-0.19</v>
      </c>
      <c r="Y374" s="73">
        <v>0.23</v>
      </c>
      <c r="Z374" s="73">
        <v>0.19</v>
      </c>
      <c r="AA374" s="73">
        <v>0.26</v>
      </c>
      <c r="AB374" s="73">
        <v>0.33</v>
      </c>
      <c r="AC374" s="73">
        <v>0.09</v>
      </c>
      <c r="AD374" s="73">
        <v>-0.12</v>
      </c>
      <c r="AE374" s="73">
        <v>-0.02</v>
      </c>
      <c r="AF374" s="73">
        <v>0.08</v>
      </c>
      <c r="AG374" s="73">
        <v>-0.24</v>
      </c>
    </row>
    <row r="375" spans="1:33" x14ac:dyDescent="0.2">
      <c r="A375" s="13" t="s">
        <v>304</v>
      </c>
      <c r="B375" s="73">
        <v>-0.65</v>
      </c>
      <c r="C375" s="73">
        <v>-0.15</v>
      </c>
      <c r="D375" s="73">
        <v>-0.32</v>
      </c>
      <c r="E375" s="73">
        <v>-0.1</v>
      </c>
      <c r="F375" s="73">
        <v>-0.35</v>
      </c>
      <c r="G375" s="73">
        <v>0.2</v>
      </c>
      <c r="H375" s="73">
        <v>0.15</v>
      </c>
      <c r="I375" s="73">
        <v>-0.67</v>
      </c>
      <c r="J375" s="73">
        <v>-0.44</v>
      </c>
      <c r="K375" s="73">
        <v>0.18</v>
      </c>
      <c r="L375" s="73">
        <v>0.2</v>
      </c>
      <c r="M375" s="73">
        <v>0.14000000000000001</v>
      </c>
      <c r="N375" s="73">
        <v>-0.12</v>
      </c>
      <c r="O375" s="73">
        <v>0.41</v>
      </c>
      <c r="P375" s="73">
        <v>-0.11</v>
      </c>
      <c r="Q375" s="73">
        <v>-0.71</v>
      </c>
      <c r="R375" s="73">
        <v>-0.17</v>
      </c>
      <c r="S375" s="73">
        <v>0.63</v>
      </c>
      <c r="T375" s="73">
        <v>0.1</v>
      </c>
      <c r="U375" s="73">
        <v>0.52</v>
      </c>
      <c r="V375" s="73">
        <v>0.17</v>
      </c>
      <c r="W375" s="73">
        <v>-0.1</v>
      </c>
      <c r="X375" s="73">
        <v>-0.17</v>
      </c>
      <c r="Y375" s="73">
        <v>0.8</v>
      </c>
      <c r="Z375" s="73">
        <v>0.08</v>
      </c>
      <c r="AA375" s="73">
        <v>0.3</v>
      </c>
      <c r="AB375" s="73">
        <v>0.23</v>
      </c>
      <c r="AC375" s="73">
        <v>0.12</v>
      </c>
      <c r="AD375" s="73">
        <v>-0.18</v>
      </c>
      <c r="AE375" s="73">
        <v>-0.04</v>
      </c>
      <c r="AF375" s="73">
        <v>0.11</v>
      </c>
      <c r="AG375" s="73">
        <v>-0.16</v>
      </c>
    </row>
    <row r="376" spans="1:33" x14ac:dyDescent="0.2">
      <c r="A376" s="13" t="s">
        <v>305</v>
      </c>
      <c r="B376" s="73">
        <v>-0.65</v>
      </c>
      <c r="C376" s="73">
        <v>0.21</v>
      </c>
      <c r="D376" s="73">
        <v>-0.43</v>
      </c>
      <c r="E376" s="73">
        <v>0.01</v>
      </c>
      <c r="F376" s="73">
        <v>-0.42</v>
      </c>
      <c r="G376" s="73">
        <v>0.12</v>
      </c>
      <c r="H376" s="73">
        <v>0</v>
      </c>
      <c r="I376" s="73">
        <v>-0.71</v>
      </c>
      <c r="J376" s="73">
        <v>-0.39</v>
      </c>
      <c r="K376" s="73">
        <v>0.23</v>
      </c>
      <c r="L376" s="73">
        <v>0.06</v>
      </c>
      <c r="M376" s="73">
        <v>0.13</v>
      </c>
      <c r="N376" s="73">
        <v>-0.16</v>
      </c>
      <c r="O376" s="73">
        <v>0.53</v>
      </c>
      <c r="P376" s="73">
        <v>-0.15</v>
      </c>
      <c r="Q376" s="73">
        <v>1.55</v>
      </c>
      <c r="R376" s="73">
        <v>-0.27</v>
      </c>
      <c r="S376" s="73">
        <v>0.57999999999999996</v>
      </c>
      <c r="T376" s="73">
        <v>0.3</v>
      </c>
      <c r="U376" s="73">
        <v>-0.16</v>
      </c>
      <c r="V376" s="73">
        <v>-0.05</v>
      </c>
      <c r="W376" s="73">
        <v>-0.1</v>
      </c>
      <c r="X376" s="73">
        <v>0.04</v>
      </c>
      <c r="Y376" s="73">
        <v>1.89</v>
      </c>
      <c r="Z376" s="73">
        <v>0.08</v>
      </c>
      <c r="AA376" s="73">
        <v>0.3</v>
      </c>
      <c r="AB376" s="73">
        <v>0.28000000000000003</v>
      </c>
      <c r="AC376" s="73">
        <v>0.18</v>
      </c>
      <c r="AD376" s="73">
        <v>-0.03</v>
      </c>
      <c r="AE376" s="73">
        <v>-0.11</v>
      </c>
      <c r="AF376" s="73">
        <v>0.08</v>
      </c>
      <c r="AG376" s="73">
        <v>-0.25</v>
      </c>
    </row>
    <row r="377" spans="1:33" x14ac:dyDescent="0.2">
      <c r="A377" s="13" t="s">
        <v>306</v>
      </c>
      <c r="B377" s="68">
        <v>-0.65</v>
      </c>
      <c r="C377" s="68">
        <v>-0.53</v>
      </c>
      <c r="D377" s="68">
        <v>-0.27</v>
      </c>
      <c r="E377" s="68">
        <v>-0.48</v>
      </c>
      <c r="F377" s="68">
        <v>-0.39</v>
      </c>
      <c r="G377" s="68">
        <v>-0.34</v>
      </c>
      <c r="H377" s="68">
        <v>-0.27</v>
      </c>
      <c r="I377" s="68">
        <v>-0.84</v>
      </c>
      <c r="J377" s="68">
        <v>-0.21</v>
      </c>
      <c r="K377" s="68">
        <v>0.2</v>
      </c>
      <c r="L377" s="68">
        <v>0.13</v>
      </c>
      <c r="M377" s="68">
        <v>0.04</v>
      </c>
      <c r="N377" s="68">
        <v>-0.06</v>
      </c>
      <c r="O377" s="68">
        <v>0.54</v>
      </c>
      <c r="P377" s="68">
        <v>-0.15</v>
      </c>
      <c r="Q377" s="68">
        <v>-0.83</v>
      </c>
      <c r="R377" s="68">
        <v>-7.0000000000000007E-2</v>
      </c>
      <c r="S377" s="68">
        <v>0.63</v>
      </c>
      <c r="T377" s="68">
        <v>-0.03</v>
      </c>
      <c r="U377" s="68">
        <v>-0.26</v>
      </c>
      <c r="V377" s="68">
        <v>-0.12</v>
      </c>
      <c r="W377" s="68">
        <v>-0.14000000000000001</v>
      </c>
      <c r="X377" s="68">
        <v>-0.21</v>
      </c>
      <c r="Y377" s="68">
        <v>-0.09</v>
      </c>
      <c r="Z377" s="68">
        <v>0.03</v>
      </c>
      <c r="AA377" s="68">
        <v>0.03</v>
      </c>
      <c r="AB377" s="68">
        <v>0.35</v>
      </c>
      <c r="AC377" s="68">
        <v>0.19</v>
      </c>
      <c r="AD377" s="68">
        <v>-0.23</v>
      </c>
      <c r="AE377" s="68">
        <v>-0.1</v>
      </c>
      <c r="AF377" s="68">
        <v>7.0000000000000007E-2</v>
      </c>
      <c r="AG377" s="68">
        <v>-0.22</v>
      </c>
    </row>
    <row r="378" spans="1:33" x14ac:dyDescent="0.2">
      <c r="A378" s="13" t="s">
        <v>307</v>
      </c>
    </row>
    <row r="379" spans="1:33" s="72" customFormat="1" x14ac:dyDescent="0.2">
      <c r="A379" s="68" t="s">
        <v>389</v>
      </c>
      <c r="B379" s="71">
        <f>AVERAGE(B367:B378)</f>
        <v>-0.69545454545454555</v>
      </c>
      <c r="C379" s="71">
        <f t="shared" ref="C379:I379" si="105">AVERAGE(C367:C378)</f>
        <v>-0.12727272727272729</v>
      </c>
      <c r="D379" s="71">
        <f t="shared" si="105"/>
        <v>-0.22454545454545458</v>
      </c>
      <c r="E379" s="71">
        <f t="shared" si="105"/>
        <v>-0.26454545454545458</v>
      </c>
      <c r="F379" s="71">
        <f t="shared" si="105"/>
        <v>-0.29000000000000004</v>
      </c>
      <c r="G379" s="71">
        <f t="shared" si="105"/>
        <v>-2.7272727272727285E-2</v>
      </c>
      <c r="H379" s="71">
        <f t="shared" si="105"/>
        <v>-9.7272727272727261E-2</v>
      </c>
      <c r="I379" s="71">
        <f t="shared" si="105"/>
        <v>-0.60545454545454536</v>
      </c>
      <c r="J379" s="71">
        <f>AVERAGE(J367:J378)</f>
        <v>-0.49636363636363634</v>
      </c>
      <c r="K379" s="71">
        <f t="shared" ref="K379:Q379" si="106">AVERAGE(K367:K378)</f>
        <v>0.22545454545454549</v>
      </c>
      <c r="L379" s="71">
        <f t="shared" si="106"/>
        <v>0.11727272727272728</v>
      </c>
      <c r="M379" s="71">
        <f t="shared" si="106"/>
        <v>0.11909090909090909</v>
      </c>
      <c r="N379" s="71">
        <f t="shared" si="106"/>
        <v>2.7272727272727375E-3</v>
      </c>
      <c r="O379" s="71">
        <f t="shared" si="106"/>
        <v>0.48000000000000004</v>
      </c>
      <c r="P379" s="71">
        <f t="shared" si="106"/>
        <v>-0.34181818181818185</v>
      </c>
      <c r="Q379" s="71">
        <f t="shared" si="106"/>
        <v>-0.49545454545454548</v>
      </c>
      <c r="R379" s="71">
        <f>AVERAGE(R367:R378)</f>
        <v>-7.2727272727272738E-2</v>
      </c>
      <c r="S379" s="71">
        <f t="shared" ref="S379:Y379" si="107">AVERAGE(S367:S378)</f>
        <v>0.50363636363636366</v>
      </c>
      <c r="T379" s="71">
        <f t="shared" si="107"/>
        <v>6.2727272727272729E-2</v>
      </c>
      <c r="U379" s="71">
        <f t="shared" si="107"/>
        <v>-9.0909090909090922E-3</v>
      </c>
      <c r="V379" s="71">
        <f t="shared" si="107"/>
        <v>1.5454545454545453E-2</v>
      </c>
      <c r="W379" s="71">
        <f t="shared" si="107"/>
        <v>-0.30090909090909085</v>
      </c>
      <c r="X379" s="71">
        <f t="shared" si="107"/>
        <v>-8.6363636363636365E-2</v>
      </c>
      <c r="Y379" s="71">
        <f t="shared" si="107"/>
        <v>0.28363636363636363</v>
      </c>
      <c r="Z379" s="71">
        <f>AVERAGE(Z367:Z378)</f>
        <v>0.16818181818181821</v>
      </c>
      <c r="AA379" s="71">
        <f t="shared" ref="AA379:AG379" si="108">AVERAGE(AA367:AA378)</f>
        <v>0.27545454545454545</v>
      </c>
      <c r="AB379" s="71">
        <f t="shared" si="108"/>
        <v>0.31090909090909097</v>
      </c>
      <c r="AC379" s="71">
        <f t="shared" si="108"/>
        <v>5.1818181818181826E-2</v>
      </c>
      <c r="AD379" s="71">
        <f t="shared" si="108"/>
        <v>-0.10636363636363635</v>
      </c>
      <c r="AE379" s="71">
        <f t="shared" si="108"/>
        <v>1.1818181818181821E-2</v>
      </c>
      <c r="AF379" s="71">
        <f t="shared" si="108"/>
        <v>0.14454545454545456</v>
      </c>
      <c r="AG379" s="71">
        <f t="shared" si="108"/>
        <v>-0.12363636363636364</v>
      </c>
    </row>
    <row r="380" spans="1:33" s="78" customFormat="1" x14ac:dyDescent="0.2">
      <c r="A380" s="78" t="s">
        <v>392</v>
      </c>
      <c r="B380" s="78">
        <f>AVERAGE(B379:I379)</f>
        <v>-0.29147727272727275</v>
      </c>
      <c r="C380" s="78">
        <f>STDEV(B379:I379)/SQRT(COUNT(B379:I379))</f>
        <v>8.4670508251294116E-2</v>
      </c>
      <c r="J380" s="78">
        <f>AVERAGE(J379:Q379)</f>
        <v>-4.863636363636363E-2</v>
      </c>
      <c r="K380" s="78">
        <f>STDEV(J379:Q379)/SQRT(COUNT(J379:Q379))</f>
        <v>0.12669849586629503</v>
      </c>
      <c r="R380" s="78">
        <f>AVERAGE(R379:Y379)</f>
        <v>4.9545454545454552E-2</v>
      </c>
      <c r="S380" s="78">
        <f>STDEV(R379:Y379)/SQRT(COUNT(R379:Y379))</f>
        <v>8.6809682048055739E-2</v>
      </c>
      <c r="Z380" s="78">
        <f>AVERAGE(Z379:AG379)</f>
        <v>9.1590909090909112E-2</v>
      </c>
      <c r="AA380" s="78">
        <f>STDEV(Z379:AG379)/SQRT(COUNT(Z379:AG379))</f>
        <v>5.7325977615415892E-2</v>
      </c>
    </row>
    <row r="381" spans="1:33" x14ac:dyDescent="0.2">
      <c r="A381" s="12" t="s">
        <v>404</v>
      </c>
      <c r="B381" s="255" t="s">
        <v>282</v>
      </c>
      <c r="C381" s="255"/>
      <c r="D381" s="255"/>
      <c r="E381" s="255"/>
      <c r="F381" s="255"/>
      <c r="G381" s="255"/>
      <c r="H381" s="255"/>
      <c r="I381" s="255"/>
      <c r="J381" s="255" t="s">
        <v>387</v>
      </c>
      <c r="K381" s="255"/>
      <c r="L381" s="255"/>
      <c r="M381" s="255"/>
      <c r="N381" s="255"/>
      <c r="O381" s="255"/>
      <c r="P381" s="255"/>
      <c r="Q381" s="255"/>
      <c r="R381" s="255" t="s">
        <v>283</v>
      </c>
      <c r="S381" s="255"/>
      <c r="T381" s="255"/>
      <c r="U381" s="255"/>
      <c r="V381" s="255"/>
      <c r="W381" s="255"/>
      <c r="X381" s="255"/>
      <c r="Y381" s="255"/>
      <c r="Z381" s="255" t="s">
        <v>388</v>
      </c>
      <c r="AA381" s="255"/>
      <c r="AB381" s="255"/>
      <c r="AC381" s="255"/>
      <c r="AD381" s="255"/>
      <c r="AE381" s="255"/>
      <c r="AF381" s="255"/>
      <c r="AG381" s="255"/>
    </row>
    <row r="382" spans="1:33" x14ac:dyDescent="0.2">
      <c r="A382" s="13" t="s">
        <v>286</v>
      </c>
      <c r="B382" s="69">
        <v>-0.15</v>
      </c>
      <c r="C382" s="69">
        <v>-0.18</v>
      </c>
      <c r="D382" s="69">
        <v>-0.22</v>
      </c>
      <c r="E382" s="69">
        <v>1.08</v>
      </c>
      <c r="F382" s="69">
        <v>-0.59</v>
      </c>
      <c r="G382" s="69">
        <v>-0.06</v>
      </c>
      <c r="H382" s="69">
        <v>-0.12</v>
      </c>
      <c r="I382" s="69">
        <v>-0.09</v>
      </c>
      <c r="J382" s="69">
        <v>-0.16</v>
      </c>
      <c r="K382" s="69">
        <v>-0.16</v>
      </c>
      <c r="L382" s="69">
        <v>-0.25</v>
      </c>
      <c r="M382" s="69">
        <v>-0.15</v>
      </c>
      <c r="N382" s="69">
        <v>-0.23</v>
      </c>
      <c r="O382" s="69">
        <v>-0.16</v>
      </c>
      <c r="P382" s="69">
        <v>-0.19</v>
      </c>
      <c r="Q382" s="69">
        <v>-0.71</v>
      </c>
      <c r="R382" s="69">
        <v>-0.11</v>
      </c>
      <c r="S382" s="69">
        <v>-0.01</v>
      </c>
      <c r="T382" s="69">
        <v>-0.06</v>
      </c>
      <c r="U382" s="69">
        <v>0.21</v>
      </c>
      <c r="V382" s="69">
        <v>0.26</v>
      </c>
      <c r="W382" s="69">
        <v>-7.0000000000000007E-2</v>
      </c>
      <c r="X382" s="69">
        <v>0.05</v>
      </c>
      <c r="Y382" s="69">
        <v>-0.05</v>
      </c>
      <c r="Z382" s="69">
        <v>0.01</v>
      </c>
      <c r="AA382" s="69">
        <v>-0.1</v>
      </c>
      <c r="AB382" s="69">
        <v>-0.08</v>
      </c>
      <c r="AC382" s="69">
        <v>-0.14000000000000001</v>
      </c>
      <c r="AD382" s="69">
        <v>-0.1</v>
      </c>
      <c r="AE382" s="69">
        <v>0.36</v>
      </c>
      <c r="AF382" s="69">
        <v>-0.1</v>
      </c>
      <c r="AG382" s="69">
        <v>0.03</v>
      </c>
    </row>
    <row r="383" spans="1:33" x14ac:dyDescent="0.2">
      <c r="A383" s="13" t="s">
        <v>287</v>
      </c>
      <c r="B383" s="69">
        <v>-0.08</v>
      </c>
      <c r="C383" s="69">
        <v>-0.15</v>
      </c>
      <c r="D383" s="69">
        <v>-0.22</v>
      </c>
      <c r="E383" s="69">
        <v>0.32</v>
      </c>
      <c r="F383" s="69">
        <v>-0.66</v>
      </c>
      <c r="G383" s="69">
        <v>-0.13</v>
      </c>
      <c r="H383" s="69">
        <v>0.65</v>
      </c>
      <c r="I383" s="69">
        <v>-0.06</v>
      </c>
      <c r="J383" s="69">
        <v>-0.12</v>
      </c>
      <c r="K383" s="69">
        <v>-0.13</v>
      </c>
      <c r="L383" s="69">
        <v>-0.04</v>
      </c>
      <c r="M383" s="69">
        <v>-0.2</v>
      </c>
      <c r="N383" s="69">
        <v>-0.24</v>
      </c>
      <c r="O383" s="69">
        <v>-0.11</v>
      </c>
      <c r="P383" s="69">
        <v>-0.11</v>
      </c>
      <c r="Q383" s="69">
        <v>-0.66</v>
      </c>
      <c r="R383" s="69">
        <v>-0.23</v>
      </c>
      <c r="S383" s="69">
        <v>-0.19</v>
      </c>
      <c r="T383" s="69">
        <v>-0.11</v>
      </c>
      <c r="U383" s="69">
        <v>-0.11</v>
      </c>
      <c r="V383" s="69">
        <v>0.03</v>
      </c>
      <c r="W383" s="69">
        <v>0.1</v>
      </c>
      <c r="X383" s="69">
        <v>-0.08</v>
      </c>
      <c r="Y383" s="69">
        <v>-7.0000000000000007E-2</v>
      </c>
      <c r="Z383" s="69">
        <v>-0.1</v>
      </c>
      <c r="AA383" s="69">
        <v>-0.12</v>
      </c>
      <c r="AB383" s="69">
        <v>-0.04</v>
      </c>
      <c r="AC383" s="69">
        <v>-0.18</v>
      </c>
      <c r="AD383" s="69">
        <v>-0.12</v>
      </c>
      <c r="AE383" s="69">
        <v>0.22</v>
      </c>
      <c r="AF383" s="69">
        <v>-0.03</v>
      </c>
      <c r="AG383" s="69">
        <v>0.14000000000000001</v>
      </c>
    </row>
    <row r="384" spans="1:33" x14ac:dyDescent="0.2">
      <c r="A384" s="13" t="s">
        <v>288</v>
      </c>
      <c r="B384" s="69">
        <v>-0.1</v>
      </c>
      <c r="C384" s="69">
        <v>-0.12</v>
      </c>
      <c r="D384" s="69">
        <v>-0.2</v>
      </c>
      <c r="E384" s="69">
        <v>-0.03</v>
      </c>
      <c r="F384" s="69">
        <v>-0.64</v>
      </c>
      <c r="G384" s="69">
        <v>-0.18</v>
      </c>
      <c r="H384" s="69">
        <v>0.28000000000000003</v>
      </c>
      <c r="I384" s="69">
        <v>-0.1</v>
      </c>
      <c r="J384" s="69">
        <v>-0.08</v>
      </c>
      <c r="K384" s="69">
        <v>-0.1</v>
      </c>
      <c r="L384" s="69">
        <v>0.27</v>
      </c>
      <c r="M384" s="69">
        <v>-0.19</v>
      </c>
      <c r="N384" s="69">
        <v>-0.22</v>
      </c>
      <c r="O384" s="69">
        <v>-0.1</v>
      </c>
      <c r="P384" s="69">
        <v>-0.14000000000000001</v>
      </c>
      <c r="Q384" s="69">
        <v>-0.64</v>
      </c>
      <c r="R384" s="69">
        <v>-0.2</v>
      </c>
      <c r="S384" s="69">
        <v>-0.12</v>
      </c>
      <c r="T384" s="69">
        <v>-0.02</v>
      </c>
      <c r="U384" s="69">
        <v>-0.02</v>
      </c>
      <c r="V384" s="69">
        <v>-0.16</v>
      </c>
      <c r="W384" s="69">
        <v>0.01</v>
      </c>
      <c r="X384" s="69">
        <v>-0.09</v>
      </c>
      <c r="Y384" s="69">
        <v>-0.08</v>
      </c>
      <c r="Z384" s="69">
        <v>-0.08</v>
      </c>
      <c r="AA384" s="69">
        <v>-0.13</v>
      </c>
      <c r="AB384" s="69">
        <v>0</v>
      </c>
      <c r="AC384" s="69">
        <v>-0.12</v>
      </c>
      <c r="AD384" s="69">
        <v>-0.12</v>
      </c>
      <c r="AE384" s="69">
        <v>0.09</v>
      </c>
      <c r="AF384" s="69">
        <v>-0.08</v>
      </c>
      <c r="AG384" s="69">
        <v>0.04</v>
      </c>
    </row>
    <row r="385" spans="1:33" x14ac:dyDescent="0.2">
      <c r="A385" s="13" t="s">
        <v>289</v>
      </c>
      <c r="B385" s="69">
        <v>-0.01</v>
      </c>
      <c r="C385" s="69">
        <v>-0.13</v>
      </c>
      <c r="D385" s="69">
        <v>-0.19</v>
      </c>
      <c r="E385" s="69">
        <v>-0.11</v>
      </c>
      <c r="F385" s="69">
        <v>-0.62</v>
      </c>
      <c r="G385" s="69">
        <v>-0.24</v>
      </c>
      <c r="H385" s="69">
        <v>0.06</v>
      </c>
      <c r="I385" s="69">
        <v>-0.11</v>
      </c>
      <c r="J385" s="69">
        <v>-7.0000000000000007E-2</v>
      </c>
      <c r="K385" s="69">
        <v>-0.11</v>
      </c>
      <c r="L385" s="69">
        <v>0.15</v>
      </c>
      <c r="M385" s="69">
        <v>-0.21</v>
      </c>
      <c r="N385" s="69">
        <v>-0.2</v>
      </c>
      <c r="O385" s="69">
        <v>-0.12</v>
      </c>
      <c r="P385" s="69">
        <v>-0.13</v>
      </c>
      <c r="Q385" s="69">
        <v>-0.65</v>
      </c>
      <c r="R385" s="69">
        <v>-0.2</v>
      </c>
      <c r="S385" s="69">
        <v>-0.2</v>
      </c>
      <c r="T385" s="69">
        <v>-0.1</v>
      </c>
      <c r="U385" s="69">
        <v>-0.04</v>
      </c>
      <c r="V385" s="69">
        <v>-0.04</v>
      </c>
      <c r="W385" s="69">
        <v>0.01</v>
      </c>
      <c r="X385" s="69">
        <v>-0.09</v>
      </c>
      <c r="Y385" s="69">
        <v>-0.06</v>
      </c>
      <c r="Z385" s="69">
        <v>-0.11</v>
      </c>
      <c r="AA385" s="69">
        <v>-0.16</v>
      </c>
      <c r="AB385" s="69">
        <v>-0.05</v>
      </c>
      <c r="AC385" s="69">
        <v>-0.17</v>
      </c>
      <c r="AD385" s="69">
        <v>-0.13</v>
      </c>
      <c r="AE385" s="69">
        <v>-0.03</v>
      </c>
      <c r="AF385" s="69">
        <v>-0.04</v>
      </c>
      <c r="AG385" s="69">
        <v>0.08</v>
      </c>
    </row>
    <row r="386" spans="1:33" x14ac:dyDescent="0.2">
      <c r="A386" s="13" t="s">
        <v>290</v>
      </c>
      <c r="B386" s="69">
        <v>0.14000000000000001</v>
      </c>
      <c r="C386" s="69">
        <v>-0.13</v>
      </c>
      <c r="D386" s="69">
        <v>-0.18</v>
      </c>
      <c r="E386" s="69">
        <v>-0.05</v>
      </c>
      <c r="F386" s="69">
        <v>-0.62</v>
      </c>
      <c r="G386" s="69">
        <v>-0.15</v>
      </c>
      <c r="H386" s="69">
        <v>0.86</v>
      </c>
      <c r="I386" s="69">
        <v>-0.03</v>
      </c>
      <c r="J386" s="69">
        <v>-0.06</v>
      </c>
      <c r="K386" s="69">
        <v>-0.11</v>
      </c>
      <c r="L386" s="69">
        <v>-0.06</v>
      </c>
      <c r="M386" s="69">
        <v>-0.18</v>
      </c>
      <c r="N386" s="69">
        <v>-0.23</v>
      </c>
      <c r="O386" s="69">
        <v>-0.13</v>
      </c>
      <c r="P386" s="69">
        <v>-0.14000000000000001</v>
      </c>
      <c r="Q386" s="69">
        <v>-0.66</v>
      </c>
      <c r="R386" s="69">
        <v>-0.22</v>
      </c>
      <c r="S386" s="69">
        <v>-0.15</v>
      </c>
      <c r="T386" s="69">
        <v>-0.12</v>
      </c>
      <c r="U386" s="69">
        <v>-0.09</v>
      </c>
      <c r="V386" s="69">
        <v>-0.16</v>
      </c>
      <c r="W386" s="69">
        <v>-0.01</v>
      </c>
      <c r="X386" s="69">
        <v>-0.1</v>
      </c>
      <c r="Y386" s="69">
        <v>0.08</v>
      </c>
      <c r="Z386" s="69">
        <v>-0.1</v>
      </c>
      <c r="AA386" s="69">
        <v>-0.18</v>
      </c>
      <c r="AB386" s="69">
        <v>-0.1</v>
      </c>
      <c r="AC386" s="69">
        <v>-0.19</v>
      </c>
      <c r="AD386" s="69">
        <v>-0.18</v>
      </c>
      <c r="AE386" s="69">
        <v>0.06</v>
      </c>
      <c r="AF386" s="69">
        <v>-7.0000000000000007E-2</v>
      </c>
      <c r="AG386" s="69">
        <v>-0.11</v>
      </c>
    </row>
    <row r="387" spans="1:33" x14ac:dyDescent="0.2">
      <c r="A387" s="13" t="s">
        <v>291</v>
      </c>
      <c r="B387" s="69">
        <v>0.13</v>
      </c>
      <c r="C387" s="69">
        <v>-0.14000000000000001</v>
      </c>
      <c r="D387" s="69">
        <v>-0.21</v>
      </c>
      <c r="E387" s="69">
        <v>-0.08</v>
      </c>
      <c r="F387" s="69">
        <v>-0.63</v>
      </c>
      <c r="G387" s="69">
        <v>-0.16</v>
      </c>
      <c r="H387" s="69">
        <v>1.1100000000000001</v>
      </c>
      <c r="I387" s="69">
        <v>0.02</v>
      </c>
      <c r="J387" s="69">
        <v>-0.12</v>
      </c>
      <c r="K387" s="69">
        <v>-0.11</v>
      </c>
      <c r="L387" s="69">
        <v>0.97</v>
      </c>
      <c r="M387" s="69">
        <v>-0.19</v>
      </c>
      <c r="N387" s="69">
        <v>-0.23</v>
      </c>
      <c r="O387" s="69">
        <v>-0.12</v>
      </c>
      <c r="P387" s="69">
        <v>-0.05</v>
      </c>
      <c r="Q387" s="69">
        <v>-0.62</v>
      </c>
      <c r="R387" s="69">
        <v>-0.19</v>
      </c>
      <c r="S387" s="69">
        <v>-0.13</v>
      </c>
      <c r="T387" s="69">
        <v>-7.0000000000000007E-2</v>
      </c>
      <c r="U387" s="69">
        <v>0.28999999999999998</v>
      </c>
      <c r="V387" s="69">
        <v>-0.18</v>
      </c>
      <c r="W387" s="69">
        <v>-0.04</v>
      </c>
      <c r="X387" s="69">
        <v>-0.13</v>
      </c>
      <c r="Y387" s="69">
        <v>0.23</v>
      </c>
      <c r="Z387" s="69">
        <v>-0.09</v>
      </c>
      <c r="AA387" s="69">
        <v>-0.1</v>
      </c>
      <c r="AB387" s="69">
        <v>-0.06</v>
      </c>
      <c r="AC387" s="69">
        <v>-0.17</v>
      </c>
      <c r="AD387" s="69">
        <v>-0.1</v>
      </c>
      <c r="AE387" s="69">
        <v>0.15</v>
      </c>
      <c r="AF387" s="69">
        <v>-0.12</v>
      </c>
      <c r="AG387" s="69">
        <v>0.16</v>
      </c>
    </row>
    <row r="388" spans="1:33" x14ac:dyDescent="0.2">
      <c r="A388" s="13" t="s">
        <v>292</v>
      </c>
      <c r="B388" s="69">
        <v>0.63</v>
      </c>
      <c r="C388" s="69">
        <v>-0.14000000000000001</v>
      </c>
      <c r="D388" s="69">
        <v>-0.18</v>
      </c>
      <c r="E388" s="69">
        <v>-0.05</v>
      </c>
      <c r="F388" s="69">
        <v>-0.65</v>
      </c>
      <c r="G388" s="69">
        <v>-0.04</v>
      </c>
      <c r="H388" s="69">
        <v>0</v>
      </c>
      <c r="I388" s="69">
        <v>0.05</v>
      </c>
      <c r="J388" s="69">
        <v>-7.0000000000000007E-2</v>
      </c>
      <c r="K388" s="69">
        <v>-0.1</v>
      </c>
      <c r="L388" s="69">
        <v>0.99</v>
      </c>
      <c r="M388" s="69">
        <v>-0.2</v>
      </c>
      <c r="N388" s="69">
        <v>-0.18</v>
      </c>
      <c r="O388" s="69">
        <v>-0.14000000000000001</v>
      </c>
      <c r="P388" s="69">
        <v>-0.14000000000000001</v>
      </c>
      <c r="Q388" s="69">
        <v>-0.66</v>
      </c>
      <c r="R388" s="69">
        <v>-0.15</v>
      </c>
      <c r="S388" s="69">
        <v>-0.12</v>
      </c>
      <c r="T388" s="69">
        <v>-0.08</v>
      </c>
      <c r="U388" s="69">
        <v>0.02</v>
      </c>
      <c r="V388" s="69">
        <v>0.2</v>
      </c>
      <c r="W388" s="69">
        <v>-0.03</v>
      </c>
      <c r="X388" s="69">
        <v>-0.11</v>
      </c>
      <c r="Y388" s="69">
        <v>0.13</v>
      </c>
      <c r="Z388" s="69">
        <v>-0.1</v>
      </c>
      <c r="AA388" s="69">
        <v>-0.12</v>
      </c>
      <c r="AB388" s="69">
        <v>-7.0000000000000007E-2</v>
      </c>
      <c r="AC388" s="69">
        <v>-0.15</v>
      </c>
      <c r="AD388" s="69">
        <v>0.08</v>
      </c>
      <c r="AE388" s="69">
        <v>0.03</v>
      </c>
      <c r="AF388" s="69">
        <v>-7.0000000000000007E-2</v>
      </c>
      <c r="AG388" s="69">
        <v>-0.08</v>
      </c>
    </row>
    <row r="389" spans="1:33" x14ac:dyDescent="0.2">
      <c r="A389" s="13" t="s">
        <v>293</v>
      </c>
      <c r="B389" s="69">
        <v>-0.02</v>
      </c>
      <c r="C389" s="69">
        <v>-0.14000000000000001</v>
      </c>
      <c r="D389" s="69">
        <v>-0.2</v>
      </c>
      <c r="E389" s="69">
        <v>-7.0000000000000007E-2</v>
      </c>
      <c r="F389" s="69">
        <v>-0.64</v>
      </c>
      <c r="G389" s="69">
        <v>-0.21</v>
      </c>
      <c r="H389" s="69">
        <v>0.11</v>
      </c>
      <c r="I389" s="69">
        <v>0.2</v>
      </c>
      <c r="J389" s="69">
        <v>0.12</v>
      </c>
      <c r="K389" s="69">
        <v>-0.1</v>
      </c>
      <c r="L389" s="69">
        <v>0.24</v>
      </c>
      <c r="M389" s="69">
        <v>-0.17</v>
      </c>
      <c r="N389" s="69">
        <v>-0.25</v>
      </c>
      <c r="O389" s="69">
        <v>-0.08</v>
      </c>
      <c r="P389" s="69">
        <v>-0.15</v>
      </c>
      <c r="Q389" s="69">
        <v>-0.65</v>
      </c>
      <c r="R389" s="69">
        <v>-0.11</v>
      </c>
      <c r="S389" s="69">
        <v>-0.04</v>
      </c>
      <c r="T389" s="69">
        <v>-0.06</v>
      </c>
      <c r="U389" s="69">
        <v>0.09</v>
      </c>
      <c r="V389" s="69">
        <v>-0.13</v>
      </c>
      <c r="W389" s="69">
        <v>-0.01</v>
      </c>
      <c r="X389" s="69">
        <v>-0.11</v>
      </c>
      <c r="Y389" s="69">
        <v>0.09</v>
      </c>
      <c r="Z389" s="69">
        <v>-0.1</v>
      </c>
      <c r="AA389" s="69">
        <v>-0.11</v>
      </c>
      <c r="AB389" s="69">
        <v>-0.05</v>
      </c>
      <c r="AC389" s="69">
        <v>-0.15</v>
      </c>
      <c r="AD389" s="69">
        <v>-0.15</v>
      </c>
      <c r="AE389" s="69">
        <v>-0.01</v>
      </c>
      <c r="AF389" s="69">
        <v>-0.09</v>
      </c>
      <c r="AG389" s="69">
        <v>-0.13</v>
      </c>
    </row>
    <row r="390" spans="1:33" x14ac:dyDescent="0.2">
      <c r="A390" s="13" t="s">
        <v>294</v>
      </c>
      <c r="B390" s="69">
        <v>-0.11</v>
      </c>
      <c r="C390" s="69">
        <v>-0.11</v>
      </c>
      <c r="D390" s="69">
        <v>-0.19</v>
      </c>
      <c r="E390" s="69">
        <v>-0.16</v>
      </c>
      <c r="F390" s="69">
        <v>-0.64</v>
      </c>
      <c r="G390" s="69">
        <v>0.19</v>
      </c>
      <c r="H390" s="69">
        <v>0.88</v>
      </c>
      <c r="I390" s="69">
        <v>0.25</v>
      </c>
      <c r="J390" s="69">
        <v>-0.17</v>
      </c>
      <c r="K390" s="69">
        <v>-7.0000000000000007E-2</v>
      </c>
      <c r="L390" s="69">
        <v>-0.14000000000000001</v>
      </c>
      <c r="M390" s="69">
        <v>-0.2</v>
      </c>
      <c r="N390" s="69">
        <v>-0.22</v>
      </c>
      <c r="O390" s="69">
        <v>-0.1</v>
      </c>
      <c r="P390" s="69">
        <v>-0.13</v>
      </c>
      <c r="Q390" s="69">
        <v>-0.62</v>
      </c>
      <c r="R390" s="69">
        <v>-7.0000000000000007E-2</v>
      </c>
      <c r="S390" s="69">
        <v>-0.1</v>
      </c>
      <c r="T390" s="69">
        <v>-0.03</v>
      </c>
      <c r="U390" s="69">
        <v>0.15</v>
      </c>
      <c r="V390" s="69">
        <v>-0.1</v>
      </c>
      <c r="W390" s="69">
        <v>-0.09</v>
      </c>
      <c r="X390" s="69">
        <v>-0.17</v>
      </c>
      <c r="Y390" s="69">
        <v>0.56999999999999995</v>
      </c>
      <c r="Z390" s="69">
        <v>-0.11</v>
      </c>
      <c r="AA390" s="69">
        <v>-0.14000000000000001</v>
      </c>
      <c r="AB390" s="69">
        <v>-0.1</v>
      </c>
      <c r="AC390" s="69">
        <v>-0.17</v>
      </c>
      <c r="AD390" s="69">
        <v>-0.1</v>
      </c>
      <c r="AE390" s="69">
        <v>0.03</v>
      </c>
      <c r="AF390" s="69">
        <v>-0.15</v>
      </c>
      <c r="AG390" s="69">
        <v>-0.04</v>
      </c>
    </row>
    <row r="391" spans="1:33" x14ac:dyDescent="0.2">
      <c r="A391" s="13" t="s">
        <v>285</v>
      </c>
      <c r="B391" s="69">
        <v>-0.06</v>
      </c>
      <c r="C391" s="69">
        <v>-7.0000000000000007E-2</v>
      </c>
      <c r="D391" s="69">
        <v>-0.21</v>
      </c>
      <c r="E391" s="69">
        <v>-0.13</v>
      </c>
      <c r="F391" s="69">
        <v>-0.56999999999999995</v>
      </c>
      <c r="G391" s="69">
        <v>-0.21</v>
      </c>
      <c r="H391" s="69">
        <v>0.24</v>
      </c>
      <c r="I391" s="69">
        <v>-0.12</v>
      </c>
      <c r="J391" s="69">
        <v>-0.14000000000000001</v>
      </c>
      <c r="K391" s="69">
        <v>-0.11</v>
      </c>
      <c r="L391" s="69">
        <v>0.09</v>
      </c>
      <c r="M391" s="69">
        <v>-0.2</v>
      </c>
      <c r="N391" s="69">
        <v>-0.24</v>
      </c>
      <c r="O391" s="69">
        <v>-0.12</v>
      </c>
      <c r="P391" s="69">
        <v>-0.14000000000000001</v>
      </c>
      <c r="Q391" s="69">
        <v>-0.62</v>
      </c>
      <c r="R391" s="69">
        <v>-0.16</v>
      </c>
      <c r="S391" s="69">
        <v>-0.06</v>
      </c>
      <c r="T391" s="69">
        <v>-0.06</v>
      </c>
      <c r="U391" s="69">
        <v>0.03</v>
      </c>
      <c r="V391" s="69">
        <v>-0.2</v>
      </c>
      <c r="W391" s="69">
        <v>-0.06</v>
      </c>
      <c r="X391" s="69">
        <v>-0.18</v>
      </c>
      <c r="Y391" s="69">
        <v>0.01</v>
      </c>
      <c r="Z391" s="69">
        <v>-0.1</v>
      </c>
      <c r="AA391" s="69">
        <v>-0.12</v>
      </c>
      <c r="AB391" s="69">
        <v>-0.1</v>
      </c>
      <c r="AC391" s="69">
        <v>-0.17</v>
      </c>
      <c r="AD391" s="69">
        <v>-0.19</v>
      </c>
      <c r="AE391" s="69">
        <v>-0.03</v>
      </c>
      <c r="AF391" s="69">
        <v>-0.15</v>
      </c>
      <c r="AG391" s="69">
        <v>-0.15</v>
      </c>
    </row>
    <row r="392" spans="1:33" x14ac:dyDescent="0.2">
      <c r="A392" s="13" t="s">
        <v>295</v>
      </c>
      <c r="B392" s="68">
        <v>0.01</v>
      </c>
      <c r="C392" s="68">
        <v>-0.09</v>
      </c>
      <c r="D392" s="68">
        <v>-0.22</v>
      </c>
      <c r="E392" s="68">
        <v>-0.1</v>
      </c>
      <c r="F392" s="68">
        <v>-0.65</v>
      </c>
      <c r="G392" s="68">
        <v>-0.26</v>
      </c>
      <c r="H392" s="68">
        <v>-0.19</v>
      </c>
      <c r="I392" s="68">
        <v>0.68</v>
      </c>
      <c r="J392" s="68">
        <v>-0.09</v>
      </c>
      <c r="K392" s="68">
        <v>-0.1</v>
      </c>
      <c r="L392" s="68">
        <v>-7.0000000000000007E-2</v>
      </c>
      <c r="M392" s="68">
        <v>-0.24</v>
      </c>
      <c r="N392" s="68">
        <v>-0.22</v>
      </c>
      <c r="O392" s="68">
        <v>-0.08</v>
      </c>
      <c r="P392" s="68">
        <v>-0.13</v>
      </c>
      <c r="Q392" s="68">
        <v>-0.65</v>
      </c>
      <c r="R392" s="68">
        <v>-0.16</v>
      </c>
      <c r="S392" s="68">
        <v>0.1</v>
      </c>
      <c r="T392" s="68">
        <v>-0.09</v>
      </c>
      <c r="U392" s="68">
        <v>-0.01</v>
      </c>
      <c r="V392" s="68">
        <v>-0.13</v>
      </c>
      <c r="W392" s="68">
        <v>-0.04</v>
      </c>
      <c r="X392" s="68">
        <v>-0.14000000000000001</v>
      </c>
      <c r="Y392" s="68">
        <v>-0.1</v>
      </c>
      <c r="Z392" s="68">
        <v>-0.11</v>
      </c>
      <c r="AA392" s="68">
        <v>-0.13</v>
      </c>
      <c r="AB392" s="68">
        <v>-0.08</v>
      </c>
      <c r="AC392" s="68">
        <v>-0.13</v>
      </c>
      <c r="AD392" s="68">
        <v>-0.2</v>
      </c>
      <c r="AE392" s="68">
        <v>0.12</v>
      </c>
      <c r="AF392" s="68">
        <v>-0.11</v>
      </c>
      <c r="AG392" s="68">
        <v>-0.01</v>
      </c>
    </row>
    <row r="393" spans="1:33" x14ac:dyDescent="0.2">
      <c r="A393" s="13" t="s">
        <v>296</v>
      </c>
    </row>
    <row r="394" spans="1:33" s="72" customFormat="1" x14ac:dyDescent="0.2">
      <c r="A394" s="68" t="s">
        <v>389</v>
      </c>
      <c r="B394" s="71">
        <f>AVERAGE(B382:B393)</f>
        <v>3.4545454545454553E-2</v>
      </c>
      <c r="C394" s="71">
        <f t="shared" ref="C394:I394" si="109">AVERAGE(C382:C393)</f>
        <v>-0.12727272727272729</v>
      </c>
      <c r="D394" s="71">
        <f t="shared" si="109"/>
        <v>-0.20181818181818179</v>
      </c>
      <c r="E394" s="71">
        <f t="shared" si="109"/>
        <v>5.6363636363636345E-2</v>
      </c>
      <c r="F394" s="71">
        <f t="shared" si="109"/>
        <v>-0.62818181818181817</v>
      </c>
      <c r="G394" s="71">
        <f t="shared" si="109"/>
        <v>-0.13181818181818183</v>
      </c>
      <c r="H394" s="71">
        <f t="shared" si="109"/>
        <v>0.35272727272727267</v>
      </c>
      <c r="I394" s="71">
        <f t="shared" si="109"/>
        <v>6.2727272727272729E-2</v>
      </c>
      <c r="J394" s="71">
        <f>AVERAGE(J382:J393)</f>
        <v>-8.7272727272727293E-2</v>
      </c>
      <c r="K394" s="71">
        <f t="shared" ref="K394:Q394" si="110">AVERAGE(K382:K393)</f>
        <v>-0.10909090909090911</v>
      </c>
      <c r="L394" s="71">
        <f t="shared" si="110"/>
        <v>0.19545454545454549</v>
      </c>
      <c r="M394" s="71">
        <f t="shared" si="110"/>
        <v>-0.19363636363636363</v>
      </c>
      <c r="N394" s="71">
        <f t="shared" si="110"/>
        <v>-0.22363636363636363</v>
      </c>
      <c r="O394" s="71">
        <f t="shared" si="110"/>
        <v>-0.11454545454545456</v>
      </c>
      <c r="P394" s="71">
        <f t="shared" si="110"/>
        <v>-0.13181818181818183</v>
      </c>
      <c r="Q394" s="71">
        <f t="shared" si="110"/>
        <v>-0.64909090909090927</v>
      </c>
      <c r="R394" s="71">
        <f>AVERAGE(R382:R393)</f>
        <v>-0.16363636363636361</v>
      </c>
      <c r="S394" s="71">
        <f t="shared" ref="S394:Y394" si="111">AVERAGE(S382:S393)</f>
        <v>-9.2727272727272728E-2</v>
      </c>
      <c r="T394" s="71">
        <f t="shared" si="111"/>
        <v>-7.2727272727272724E-2</v>
      </c>
      <c r="U394" s="71">
        <f t="shared" si="111"/>
        <v>4.7272727272727272E-2</v>
      </c>
      <c r="V394" s="71">
        <f t="shared" si="111"/>
        <v>-5.5454545454545451E-2</v>
      </c>
      <c r="W394" s="71">
        <f t="shared" si="111"/>
        <v>-2.0909090909090908E-2</v>
      </c>
      <c r="X394" s="71">
        <f t="shared" si="111"/>
        <v>-0.10454545454545454</v>
      </c>
      <c r="Y394" s="71">
        <f t="shared" si="111"/>
        <v>6.8181818181818177E-2</v>
      </c>
      <c r="Z394" s="71">
        <f>AVERAGE(Z382:Z393)</f>
        <v>-8.9999999999999983E-2</v>
      </c>
      <c r="AA394" s="71">
        <f t="shared" ref="AA394:AG394" si="112">AVERAGE(AA382:AA393)</f>
        <v>-0.1281818181818182</v>
      </c>
      <c r="AB394" s="71">
        <f t="shared" si="112"/>
        <v>-6.6363636363636361E-2</v>
      </c>
      <c r="AC394" s="71">
        <f t="shared" si="112"/>
        <v>-0.15818181818181817</v>
      </c>
      <c r="AD394" s="71">
        <f t="shared" si="112"/>
        <v>-0.11909090909090908</v>
      </c>
      <c r="AE394" s="71">
        <f t="shared" si="112"/>
        <v>0.09</v>
      </c>
      <c r="AF394" s="71">
        <f t="shared" si="112"/>
        <v>-9.1818181818181813E-2</v>
      </c>
      <c r="AG394" s="71">
        <f t="shared" si="112"/>
        <v>-6.3636363636363578E-3</v>
      </c>
    </row>
    <row r="395" spans="1:33" s="78" customFormat="1" x14ac:dyDescent="0.2">
      <c r="A395" s="76" t="s">
        <v>392</v>
      </c>
      <c r="B395" s="78">
        <f>AVERAGE(B394:I394)</f>
        <v>-7.2840909090909109E-2</v>
      </c>
      <c r="C395" s="78">
        <f>STDEV(B394:I394)/SQRT(COUNT(B394:I394))</f>
        <v>9.992787208404065E-2</v>
      </c>
      <c r="J395" s="78">
        <f>AVERAGE(J394:Q394)</f>
        <v>-0.16420454545454549</v>
      </c>
      <c r="K395" s="78">
        <f>STDEV(J394:Q394)/SQRT(COUNT(J394:Q394))</f>
        <v>8.2520423843068527E-2</v>
      </c>
      <c r="R395" s="78">
        <f>AVERAGE(R394:Y394)</f>
        <v>-4.9318181818181824E-2</v>
      </c>
      <c r="S395" s="78">
        <f>STDEV(R394:Y394)/SQRT(COUNT(R394:Y394))</f>
        <v>2.7558968653539139E-2</v>
      </c>
      <c r="Z395" s="78">
        <f>AVERAGE(Z394:AG394)</f>
        <v>-7.1249999999999994E-2</v>
      </c>
      <c r="AA395" s="78">
        <f>STDEV(Z394:AG394)/SQRT(COUNT(Z394:AG394))</f>
        <v>2.8061608673522739E-2</v>
      </c>
    </row>
    <row r="396" spans="1:33" x14ac:dyDescent="0.2">
      <c r="A396" s="13" t="s">
        <v>297</v>
      </c>
      <c r="B396" s="69">
        <v>7.0000000000000007E-2</v>
      </c>
      <c r="C396" s="69">
        <v>-7.0000000000000007E-2</v>
      </c>
      <c r="D396" s="69">
        <v>-0.16</v>
      </c>
      <c r="E396" s="69">
        <v>0.16</v>
      </c>
      <c r="F396" s="69">
        <v>-0.04</v>
      </c>
      <c r="G396" s="69">
        <v>-0.05</v>
      </c>
      <c r="H396" s="69">
        <v>0.1</v>
      </c>
      <c r="I396" s="69">
        <v>-0.23</v>
      </c>
      <c r="J396" s="69">
        <v>0.33</v>
      </c>
      <c r="K396" s="69">
        <v>0.12</v>
      </c>
      <c r="L396" s="69">
        <v>-0.31</v>
      </c>
      <c r="M396" s="69">
        <v>-0.14000000000000001</v>
      </c>
      <c r="N396" s="69">
        <v>-0.37</v>
      </c>
      <c r="O396" s="69">
        <v>-0.28000000000000003</v>
      </c>
      <c r="P396" s="69">
        <v>-0.17</v>
      </c>
      <c r="Q396" s="69">
        <v>-0.92</v>
      </c>
      <c r="R396" s="69">
        <v>-0.08</v>
      </c>
      <c r="S396" s="69">
        <v>-0.12</v>
      </c>
      <c r="T396" s="69">
        <v>-0.12</v>
      </c>
      <c r="U396" s="69">
        <v>0.56999999999999995</v>
      </c>
      <c r="V396" s="69">
        <v>-0.04</v>
      </c>
      <c r="W396" s="69">
        <v>0.01</v>
      </c>
      <c r="X396" s="69">
        <v>0.11</v>
      </c>
      <c r="Y396" s="69">
        <v>0.14000000000000001</v>
      </c>
      <c r="Z396" s="69">
        <v>-0.09</v>
      </c>
      <c r="AA396" s="69">
        <v>-0.15</v>
      </c>
      <c r="AB396" s="69">
        <v>-7.0000000000000007E-2</v>
      </c>
      <c r="AC396" s="69">
        <v>-0.06</v>
      </c>
      <c r="AD396" s="69">
        <v>0</v>
      </c>
      <c r="AE396" s="69">
        <v>-0.21</v>
      </c>
      <c r="AF396" s="69">
        <v>-0.08</v>
      </c>
      <c r="AG396" s="69">
        <v>-0.16</v>
      </c>
    </row>
    <row r="397" spans="1:33" x14ac:dyDescent="0.2">
      <c r="A397" s="13" t="s">
        <v>321</v>
      </c>
      <c r="B397" s="69">
        <v>-0.12</v>
      </c>
      <c r="C397" s="69">
        <v>-0.27</v>
      </c>
      <c r="D397" s="69">
        <v>-0.12</v>
      </c>
      <c r="E397" s="69">
        <v>-0.12</v>
      </c>
      <c r="F397" s="69">
        <v>-0.09</v>
      </c>
      <c r="G397" s="69">
        <v>-0.15</v>
      </c>
      <c r="H397" s="69">
        <v>-0.04</v>
      </c>
      <c r="I397" s="69">
        <v>-0.21</v>
      </c>
      <c r="J397" s="69">
        <v>0.17</v>
      </c>
      <c r="K397" s="69">
        <v>-0.18</v>
      </c>
      <c r="L397" s="69">
        <v>-0.06</v>
      </c>
      <c r="M397" s="69">
        <v>-0.18</v>
      </c>
      <c r="N397" s="69">
        <v>-0.18</v>
      </c>
      <c r="O397" s="69">
        <v>-0.3</v>
      </c>
      <c r="P397" s="69">
        <v>-0.08</v>
      </c>
      <c r="Q397" s="69">
        <v>-1.18</v>
      </c>
      <c r="R397" s="69">
        <v>-7.0000000000000007E-2</v>
      </c>
      <c r="S397" s="69">
        <v>-0.2</v>
      </c>
      <c r="T397" s="69">
        <v>-0.06</v>
      </c>
      <c r="U397" s="69">
        <v>0.31</v>
      </c>
      <c r="V397" s="69">
        <v>-0.21</v>
      </c>
      <c r="W397" s="69">
        <v>0.11</v>
      </c>
      <c r="X397" s="69">
        <v>-0.08</v>
      </c>
      <c r="Y397" s="69">
        <v>0.34</v>
      </c>
      <c r="Z397" s="69">
        <v>-0.11</v>
      </c>
      <c r="AA397" s="69">
        <v>-0.2</v>
      </c>
      <c r="AB397" s="69">
        <v>-0.09</v>
      </c>
      <c r="AC397" s="69">
        <v>-0.08</v>
      </c>
      <c r="AD397" s="69">
        <v>-0.18</v>
      </c>
      <c r="AE397" s="69">
        <v>-0.23</v>
      </c>
      <c r="AF397" s="69">
        <v>-7.0000000000000007E-2</v>
      </c>
      <c r="AG397" s="69">
        <v>-0.18</v>
      </c>
    </row>
    <row r="398" spans="1:33" x14ac:dyDescent="0.2">
      <c r="A398" s="13" t="s">
        <v>298</v>
      </c>
      <c r="B398" s="69">
        <v>-0.11</v>
      </c>
      <c r="C398" s="69">
        <v>-0.2</v>
      </c>
      <c r="D398" s="69">
        <v>-0.15</v>
      </c>
      <c r="E398" s="69">
        <v>0.08</v>
      </c>
      <c r="F398" s="69">
        <v>-0.16</v>
      </c>
      <c r="G398" s="69">
        <v>-0.14000000000000001</v>
      </c>
      <c r="H398" s="69">
        <v>0.15</v>
      </c>
      <c r="I398" s="69">
        <v>-0.15</v>
      </c>
      <c r="J398" s="69">
        <v>0</v>
      </c>
      <c r="K398" s="69">
        <v>-0.13</v>
      </c>
      <c r="L398" s="69">
        <v>-0.3</v>
      </c>
      <c r="M398" s="69">
        <v>-0.15</v>
      </c>
      <c r="N398" s="69">
        <v>-0.37</v>
      </c>
      <c r="O398" s="69">
        <v>-0.19</v>
      </c>
      <c r="P398" s="69">
        <v>-0.05</v>
      </c>
      <c r="Q398" s="69">
        <v>-1.41</v>
      </c>
      <c r="R398" s="69">
        <v>-0.04</v>
      </c>
      <c r="S398" s="69">
        <v>-0.16</v>
      </c>
      <c r="T398" s="69">
        <v>-0.08</v>
      </c>
      <c r="U398" s="69">
        <v>0.32</v>
      </c>
      <c r="V398" s="69">
        <v>-0.2</v>
      </c>
      <c r="W398" s="69">
        <v>0.38</v>
      </c>
      <c r="X398" s="69">
        <v>-0.12</v>
      </c>
      <c r="Y398" s="69">
        <v>0.02</v>
      </c>
      <c r="Z398" s="69">
        <v>-0.09</v>
      </c>
      <c r="AA398" s="69">
        <v>-0.16</v>
      </c>
      <c r="AB398" s="69">
        <v>-0.04</v>
      </c>
      <c r="AC398" s="69">
        <v>-0.06</v>
      </c>
      <c r="AD398" s="69">
        <v>-0.08</v>
      </c>
      <c r="AE398" s="69">
        <v>-0.03</v>
      </c>
      <c r="AF398" s="69">
        <v>-0.03</v>
      </c>
      <c r="AG398" s="69">
        <v>-0.14000000000000001</v>
      </c>
    </row>
    <row r="399" spans="1:33" x14ac:dyDescent="0.2">
      <c r="A399" s="13" t="s">
        <v>299</v>
      </c>
      <c r="B399" s="69">
        <v>-0.03</v>
      </c>
      <c r="C399" s="69">
        <v>-0.14000000000000001</v>
      </c>
      <c r="D399" s="69">
        <v>-0.12</v>
      </c>
      <c r="E399" s="69">
        <v>0.03</v>
      </c>
      <c r="F399" s="69">
        <v>-0.16</v>
      </c>
      <c r="G399" s="69">
        <v>-0.13</v>
      </c>
      <c r="H399" s="69">
        <v>0.13</v>
      </c>
      <c r="I399" s="69">
        <v>-0.15</v>
      </c>
      <c r="J399" s="69">
        <v>-0.08</v>
      </c>
      <c r="K399" s="69">
        <v>-0.1</v>
      </c>
      <c r="L399" s="69">
        <v>-0.3</v>
      </c>
      <c r="M399" s="69">
        <v>-0.16</v>
      </c>
      <c r="N399" s="69">
        <v>-0.36</v>
      </c>
      <c r="O399" s="69">
        <v>-0.18</v>
      </c>
      <c r="P399" s="69">
        <v>-0.1</v>
      </c>
      <c r="Q399" s="69">
        <v>-1.41</v>
      </c>
      <c r="R399" s="69">
        <v>-0.03</v>
      </c>
      <c r="S399" s="69">
        <v>-0.09</v>
      </c>
      <c r="T399" s="69">
        <v>-0.06</v>
      </c>
      <c r="U399" s="69">
        <v>0.39</v>
      </c>
      <c r="V399" s="69">
        <v>-0.17</v>
      </c>
      <c r="W399" s="69">
        <v>0.33</v>
      </c>
      <c r="X399" s="69">
        <v>-0.06</v>
      </c>
      <c r="Y399" s="69">
        <v>0.2</v>
      </c>
      <c r="Z399" s="69">
        <v>-0.08</v>
      </c>
      <c r="AA399" s="69">
        <v>-0.13</v>
      </c>
      <c r="AB399" s="69">
        <v>-0.04</v>
      </c>
      <c r="AC399" s="69">
        <v>-0.05</v>
      </c>
      <c r="AD399" s="69">
        <v>-0.19</v>
      </c>
      <c r="AE399" s="69">
        <v>-0.16</v>
      </c>
      <c r="AF399" s="69">
        <v>0.02</v>
      </c>
      <c r="AG399" s="69">
        <v>-0.14000000000000001</v>
      </c>
    </row>
    <row r="400" spans="1:33" x14ac:dyDescent="0.2">
      <c r="A400" s="13" t="s">
        <v>300</v>
      </c>
      <c r="B400" s="69">
        <v>-0.09</v>
      </c>
      <c r="C400" s="69">
        <v>-0.17</v>
      </c>
      <c r="D400" s="69">
        <v>-0.12</v>
      </c>
      <c r="E400" s="69">
        <v>0</v>
      </c>
      <c r="F400" s="69">
        <v>-0.17</v>
      </c>
      <c r="G400" s="69">
        <v>-0.12</v>
      </c>
      <c r="H400" s="69">
        <v>-0.03</v>
      </c>
      <c r="I400" s="69">
        <v>-0.18</v>
      </c>
      <c r="J400" s="69">
        <v>0.03</v>
      </c>
      <c r="K400" s="69">
        <v>-0.08</v>
      </c>
      <c r="L400" s="69">
        <v>-0.24</v>
      </c>
      <c r="M400" s="69">
        <v>-0.18</v>
      </c>
      <c r="N400" s="69">
        <v>-0.34</v>
      </c>
      <c r="O400" s="69">
        <v>-0.18</v>
      </c>
      <c r="P400" s="69">
        <v>0.03</v>
      </c>
      <c r="Q400" s="69">
        <v>-1.36</v>
      </c>
      <c r="R400" s="69">
        <v>-0.02</v>
      </c>
      <c r="S400" s="69">
        <v>-0.12</v>
      </c>
      <c r="T400" s="69">
        <v>0.03</v>
      </c>
      <c r="U400" s="69">
        <v>0.05</v>
      </c>
      <c r="V400" s="69">
        <v>-0.06</v>
      </c>
      <c r="W400" s="69">
        <v>-0.02</v>
      </c>
      <c r="X400" s="69">
        <v>-0.04</v>
      </c>
      <c r="Y400" s="69">
        <v>0.2</v>
      </c>
      <c r="Z400" s="69">
        <v>-0.08</v>
      </c>
      <c r="AA400" s="69">
        <v>-0.08</v>
      </c>
      <c r="AB400" s="69">
        <v>-0.04</v>
      </c>
      <c r="AC400" s="69">
        <v>-0.05</v>
      </c>
      <c r="AD400" s="69">
        <v>-0.12</v>
      </c>
      <c r="AE400" s="69">
        <v>-0.18</v>
      </c>
      <c r="AF400" s="69">
        <v>7.0000000000000007E-2</v>
      </c>
      <c r="AG400" s="69">
        <v>-0.09</v>
      </c>
    </row>
    <row r="401" spans="1:33" x14ac:dyDescent="0.2">
      <c r="A401" s="13" t="s">
        <v>301</v>
      </c>
      <c r="B401" s="69">
        <v>0.01</v>
      </c>
      <c r="C401" s="69">
        <v>-0.16</v>
      </c>
      <c r="D401" s="69">
        <v>-0.12</v>
      </c>
      <c r="E401" s="69">
        <v>-0.09</v>
      </c>
      <c r="F401" s="69">
        <v>-0.17</v>
      </c>
      <c r="G401" s="69">
        <v>-0.08</v>
      </c>
      <c r="H401" s="69">
        <v>-0.05</v>
      </c>
      <c r="I401" s="69">
        <v>-0.17</v>
      </c>
      <c r="J401" s="69">
        <v>-0.06</v>
      </c>
      <c r="K401" s="69">
        <v>-0.09</v>
      </c>
      <c r="L401" s="69">
        <v>-0.3</v>
      </c>
      <c r="M401" s="69">
        <v>-0.13</v>
      </c>
      <c r="N401" s="69">
        <v>-0.32</v>
      </c>
      <c r="O401" s="69">
        <v>-0.17</v>
      </c>
      <c r="P401" s="69">
        <v>-0.1</v>
      </c>
      <c r="Q401" s="69">
        <v>-1.36</v>
      </c>
      <c r="R401" s="69">
        <v>-0.06</v>
      </c>
      <c r="S401" s="69">
        <v>-0.1</v>
      </c>
      <c r="T401" s="69">
        <v>7.0000000000000007E-2</v>
      </c>
      <c r="U401" s="69">
        <v>0.15</v>
      </c>
      <c r="V401" s="69">
        <v>-0.11</v>
      </c>
      <c r="W401" s="69">
        <v>-0.01</v>
      </c>
      <c r="X401" s="69">
        <v>0.02</v>
      </c>
      <c r="Y401" s="69">
        <v>0.44</v>
      </c>
      <c r="Z401" s="69">
        <v>-0.12</v>
      </c>
      <c r="AA401" s="69">
        <v>-0.15</v>
      </c>
      <c r="AB401" s="69">
        <v>-0.04</v>
      </c>
      <c r="AC401" s="69">
        <v>-0.06</v>
      </c>
      <c r="AD401" s="69">
        <v>-0.19</v>
      </c>
      <c r="AE401" s="69">
        <v>0.1</v>
      </c>
      <c r="AF401" s="69">
        <v>0.02</v>
      </c>
      <c r="AG401" s="69">
        <v>-0.09</v>
      </c>
    </row>
    <row r="402" spans="1:33" x14ac:dyDescent="0.2">
      <c r="A402" s="13" t="s">
        <v>302</v>
      </c>
      <c r="B402" s="69">
        <v>-0.1</v>
      </c>
      <c r="C402" s="69">
        <v>-0.14000000000000001</v>
      </c>
      <c r="D402" s="69">
        <v>-0.08</v>
      </c>
      <c r="E402" s="69">
        <v>0.3</v>
      </c>
      <c r="F402" s="69">
        <v>-0.16</v>
      </c>
      <c r="G402" s="69">
        <v>-0.08</v>
      </c>
      <c r="H402" s="69">
        <v>-0.04</v>
      </c>
      <c r="I402" s="69">
        <v>-0.16</v>
      </c>
      <c r="J402" s="69">
        <v>-0.01</v>
      </c>
      <c r="K402" s="69">
        <v>-0.09</v>
      </c>
      <c r="L402" s="69">
        <v>-0.28999999999999998</v>
      </c>
      <c r="M402" s="69">
        <v>-0.12</v>
      </c>
      <c r="N402" s="69">
        <v>-0.33</v>
      </c>
      <c r="O402" s="69">
        <v>-0.18</v>
      </c>
      <c r="P402" s="69">
        <v>-0.04</v>
      </c>
      <c r="Q402" s="69">
        <v>-1.3</v>
      </c>
      <c r="R402" s="69">
        <v>-0.05</v>
      </c>
      <c r="S402" s="69">
        <v>-0.08</v>
      </c>
      <c r="T402" s="69">
        <v>0.04</v>
      </c>
      <c r="U402" s="69">
        <v>0</v>
      </c>
      <c r="V402" s="69">
        <v>-0.19</v>
      </c>
      <c r="W402" s="69">
        <v>-0.04</v>
      </c>
      <c r="X402" s="69">
        <v>-0.08</v>
      </c>
      <c r="Y402" s="69">
        <v>0.96</v>
      </c>
      <c r="Z402" s="69">
        <v>-7.0000000000000007E-2</v>
      </c>
      <c r="AA402" s="69">
        <v>-0.1</v>
      </c>
      <c r="AB402" s="69">
        <v>-0.02</v>
      </c>
      <c r="AC402" s="69">
        <v>-0.05</v>
      </c>
      <c r="AD402" s="69">
        <v>-0.19</v>
      </c>
      <c r="AE402" s="69">
        <v>0.01</v>
      </c>
      <c r="AF402" s="69">
        <v>-7.0000000000000007E-2</v>
      </c>
      <c r="AG402" s="69">
        <v>-0.11</v>
      </c>
    </row>
    <row r="403" spans="1:33" x14ac:dyDescent="0.2">
      <c r="A403" s="13" t="s">
        <v>303</v>
      </c>
      <c r="B403" s="69">
        <v>-0.02</v>
      </c>
      <c r="C403" s="69">
        <v>-7.0000000000000007E-2</v>
      </c>
      <c r="D403" s="69">
        <v>-0.16</v>
      </c>
      <c r="E403" s="69">
        <v>-0.08</v>
      </c>
      <c r="F403" s="69">
        <v>-0.13</v>
      </c>
      <c r="G403" s="69">
        <v>-0.13</v>
      </c>
      <c r="H403" s="69">
        <v>-0.05</v>
      </c>
      <c r="I403" s="69">
        <v>-0.13</v>
      </c>
      <c r="J403" s="69">
        <v>0.01</v>
      </c>
      <c r="K403" s="69">
        <v>-0.08</v>
      </c>
      <c r="L403" s="69">
        <v>-0.3</v>
      </c>
      <c r="M403" s="69">
        <v>-0.16</v>
      </c>
      <c r="N403" s="69">
        <v>-0.33</v>
      </c>
      <c r="O403" s="69">
        <v>-0.14000000000000001</v>
      </c>
      <c r="P403" s="69">
        <v>-0.12</v>
      </c>
      <c r="Q403" s="69">
        <v>-1.36</v>
      </c>
      <c r="R403" s="69">
        <v>-0.04</v>
      </c>
      <c r="S403" s="69">
        <v>-0.08</v>
      </c>
      <c r="T403" s="69">
        <v>0.04</v>
      </c>
      <c r="U403" s="69">
        <v>-0.1</v>
      </c>
      <c r="V403" s="69">
        <v>-0.19</v>
      </c>
      <c r="W403" s="69">
        <v>-0.04</v>
      </c>
      <c r="X403" s="69">
        <v>-7.0000000000000007E-2</v>
      </c>
      <c r="Y403" s="69">
        <v>0.64</v>
      </c>
      <c r="Z403" s="69">
        <v>-0.06</v>
      </c>
      <c r="AA403" s="69">
        <v>-0.04</v>
      </c>
      <c r="AB403" s="69">
        <v>-0.06</v>
      </c>
      <c r="AC403" s="69">
        <v>-0.05</v>
      </c>
      <c r="AD403" s="69">
        <v>-0.06</v>
      </c>
      <c r="AE403" s="69">
        <v>0.08</v>
      </c>
      <c r="AF403" s="69">
        <v>-0.05</v>
      </c>
      <c r="AG403" s="69">
        <v>-0.15</v>
      </c>
    </row>
    <row r="404" spans="1:33" x14ac:dyDescent="0.2">
      <c r="A404" s="13" t="s">
        <v>304</v>
      </c>
      <c r="B404" s="69">
        <v>-0.1</v>
      </c>
      <c r="C404" s="69">
        <v>-0.14000000000000001</v>
      </c>
      <c r="D404" s="69">
        <v>-0.17</v>
      </c>
      <c r="E404" s="69">
        <v>0.11</v>
      </c>
      <c r="F404" s="69">
        <v>-0.14000000000000001</v>
      </c>
      <c r="G404" s="69">
        <v>-0.12</v>
      </c>
      <c r="H404" s="69">
        <v>0.03</v>
      </c>
      <c r="I404" s="69">
        <v>-0.17</v>
      </c>
      <c r="J404" s="69">
        <v>-0.05</v>
      </c>
      <c r="K404" s="69">
        <v>-0.11</v>
      </c>
      <c r="L404" s="69">
        <v>-0.3</v>
      </c>
      <c r="M404" s="69">
        <v>-0.17</v>
      </c>
      <c r="N404" s="69">
        <v>-0.3</v>
      </c>
      <c r="O404" s="69">
        <v>-0.15</v>
      </c>
      <c r="P404" s="69">
        <v>-0.13</v>
      </c>
      <c r="Q404" s="69">
        <v>-1.31</v>
      </c>
      <c r="R404" s="69">
        <v>-0.05</v>
      </c>
      <c r="S404" s="69">
        <v>-7.0000000000000007E-2</v>
      </c>
      <c r="T404" s="69">
        <v>0.06</v>
      </c>
      <c r="U404" s="69">
        <v>0.12</v>
      </c>
      <c r="V404" s="69">
        <v>-0.23</v>
      </c>
      <c r="W404" s="69">
        <v>-0.03</v>
      </c>
      <c r="X404" s="69">
        <v>-0.03</v>
      </c>
      <c r="Y404" s="69">
        <v>0.56000000000000005</v>
      </c>
      <c r="Z404" s="69">
        <v>-0.1</v>
      </c>
      <c r="AA404" s="69">
        <v>-0.08</v>
      </c>
      <c r="AB404" s="69">
        <v>-0.03</v>
      </c>
      <c r="AC404" s="69">
        <v>-7.0000000000000007E-2</v>
      </c>
      <c r="AD404" s="69">
        <v>-0.17</v>
      </c>
      <c r="AE404" s="69">
        <v>0</v>
      </c>
      <c r="AF404" s="69">
        <v>0.01</v>
      </c>
      <c r="AG404" s="69">
        <v>-0.13</v>
      </c>
    </row>
    <row r="405" spans="1:33" x14ac:dyDescent="0.2">
      <c r="A405" s="13" t="s">
        <v>305</v>
      </c>
      <c r="B405" s="69">
        <v>-0.09</v>
      </c>
      <c r="C405" s="69">
        <v>-0.21</v>
      </c>
      <c r="D405" s="69">
        <v>-0.11</v>
      </c>
      <c r="E405" s="69">
        <v>-0.15</v>
      </c>
      <c r="F405" s="69">
        <v>-0.14000000000000001</v>
      </c>
      <c r="G405" s="69">
        <v>-0.13</v>
      </c>
      <c r="H405" s="69">
        <v>0.01</v>
      </c>
      <c r="I405" s="69">
        <v>-0.17</v>
      </c>
      <c r="J405" s="69">
        <v>-0.09</v>
      </c>
      <c r="K405" s="69">
        <v>-0.11</v>
      </c>
      <c r="L405" s="69">
        <v>-0.24</v>
      </c>
      <c r="M405" s="69">
        <v>-0.17</v>
      </c>
      <c r="N405" s="69">
        <v>-0.28999999999999998</v>
      </c>
      <c r="O405" s="69">
        <v>-0.15</v>
      </c>
      <c r="P405" s="69">
        <v>-0.13</v>
      </c>
      <c r="Q405" s="69">
        <v>0.01</v>
      </c>
      <c r="R405" s="69">
        <v>-0.08</v>
      </c>
      <c r="S405" s="69">
        <v>0</v>
      </c>
      <c r="T405" s="69">
        <v>-7.0000000000000007E-2</v>
      </c>
      <c r="U405" s="69">
        <v>0.02</v>
      </c>
      <c r="V405" s="69">
        <v>-0.16</v>
      </c>
      <c r="W405" s="69">
        <v>-0.03</v>
      </c>
      <c r="X405" s="69">
        <v>-0.11</v>
      </c>
      <c r="Y405" s="69">
        <v>0.91</v>
      </c>
      <c r="Z405" s="69">
        <v>-0.08</v>
      </c>
      <c r="AA405" s="69">
        <v>-0.1</v>
      </c>
      <c r="AB405" s="69">
        <v>-0.04</v>
      </c>
      <c r="AC405" s="69">
        <v>-7.0000000000000007E-2</v>
      </c>
      <c r="AD405" s="69">
        <v>-0.22</v>
      </c>
      <c r="AE405" s="69">
        <v>-0.1</v>
      </c>
      <c r="AF405" s="69">
        <v>0.01</v>
      </c>
      <c r="AG405" s="69">
        <v>-0.12</v>
      </c>
    </row>
    <row r="406" spans="1:33" x14ac:dyDescent="0.2">
      <c r="A406" s="13" t="s">
        <v>306</v>
      </c>
      <c r="B406" s="68">
        <v>-0.1</v>
      </c>
      <c r="C406" s="68">
        <v>-0.04</v>
      </c>
      <c r="D406" s="68">
        <v>-0.17</v>
      </c>
      <c r="E406" s="68">
        <v>-0.2</v>
      </c>
      <c r="F406" s="68">
        <v>-0.17</v>
      </c>
      <c r="G406" s="68">
        <v>-0.14000000000000001</v>
      </c>
      <c r="H406" s="68">
        <v>0.02</v>
      </c>
      <c r="I406" s="68">
        <v>-0.19</v>
      </c>
      <c r="J406" s="68">
        <v>7.0000000000000007E-2</v>
      </c>
      <c r="K406" s="68">
        <v>-0.12</v>
      </c>
      <c r="L406" s="68">
        <v>-0.3</v>
      </c>
      <c r="M406" s="68">
        <v>-0.17</v>
      </c>
      <c r="N406" s="68">
        <v>-0.33</v>
      </c>
      <c r="O406" s="68">
        <v>-0.17</v>
      </c>
      <c r="P406" s="68">
        <v>-0.15</v>
      </c>
      <c r="Q406" s="68">
        <v>-1.17</v>
      </c>
      <c r="R406" s="68">
        <v>-0.03</v>
      </c>
      <c r="S406" s="68">
        <v>0.06</v>
      </c>
      <c r="T406" s="68">
        <v>0.35</v>
      </c>
      <c r="U406" s="68">
        <v>7.0000000000000007E-2</v>
      </c>
      <c r="V406" s="68">
        <v>-0.18</v>
      </c>
      <c r="W406" s="68">
        <v>-0.03</v>
      </c>
      <c r="X406" s="68">
        <v>-0.11</v>
      </c>
      <c r="Y406" s="68">
        <v>0.26</v>
      </c>
      <c r="Z406" s="68">
        <v>-0.08</v>
      </c>
      <c r="AA406" s="68">
        <v>-0.12</v>
      </c>
      <c r="AB406" s="68">
        <v>-0.03</v>
      </c>
      <c r="AC406" s="68">
        <v>-7.0000000000000007E-2</v>
      </c>
      <c r="AD406" s="68">
        <v>-0.13</v>
      </c>
      <c r="AE406" s="68">
        <v>0.08</v>
      </c>
      <c r="AF406" s="68">
        <v>0</v>
      </c>
      <c r="AG406" s="68">
        <v>-0.1</v>
      </c>
    </row>
    <row r="407" spans="1:33" x14ac:dyDescent="0.2">
      <c r="A407" s="13" t="s">
        <v>307</v>
      </c>
    </row>
    <row r="408" spans="1:33" s="72" customFormat="1" x14ac:dyDescent="0.2">
      <c r="A408" s="68" t="s">
        <v>389</v>
      </c>
      <c r="B408" s="71">
        <f>AVERAGE(B396:B407)</f>
        <v>-6.1818181818181814E-2</v>
      </c>
      <c r="C408" s="71">
        <f t="shared" ref="C408:I408" si="113">AVERAGE(C396:C407)</f>
        <v>-0.14636363636363636</v>
      </c>
      <c r="D408" s="71">
        <f t="shared" si="113"/>
        <v>-0.13454545454545455</v>
      </c>
      <c r="E408" s="71">
        <f t="shared" si="113"/>
        <v>3.636363636363632E-3</v>
      </c>
      <c r="F408" s="71">
        <f t="shared" si="113"/>
        <v>-0.13909090909090913</v>
      </c>
      <c r="G408" s="71">
        <f t="shared" si="113"/>
        <v>-0.11545454545454546</v>
      </c>
      <c r="H408" s="71">
        <f t="shared" si="113"/>
        <v>2.0909090909090901E-2</v>
      </c>
      <c r="I408" s="71">
        <f t="shared" si="113"/>
        <v>-0.17363636363636362</v>
      </c>
      <c r="J408" s="71">
        <f>AVERAGE(J396:J407)</f>
        <v>2.9090909090909087E-2</v>
      </c>
      <c r="K408" s="71">
        <f t="shared" ref="K408:Q408" si="114">AVERAGE(K396:K407)</f>
        <v>-8.8181818181818181E-2</v>
      </c>
      <c r="L408" s="71">
        <f t="shared" si="114"/>
        <v>-0.26727272727272722</v>
      </c>
      <c r="M408" s="71">
        <f t="shared" si="114"/>
        <v>-0.15727272727272726</v>
      </c>
      <c r="N408" s="71">
        <f t="shared" si="114"/>
        <v>-0.32</v>
      </c>
      <c r="O408" s="71">
        <f t="shared" si="114"/>
        <v>-0.18999999999999995</v>
      </c>
      <c r="P408" s="71">
        <f t="shared" si="114"/>
        <v>-9.4545454545454544E-2</v>
      </c>
      <c r="Q408" s="71">
        <f t="shared" si="114"/>
        <v>-1.1609090909090911</v>
      </c>
      <c r="R408" s="71">
        <f>AVERAGE(R396:R407)</f>
        <v>-0.05</v>
      </c>
      <c r="S408" s="71">
        <f t="shared" ref="S408:Y408" si="115">AVERAGE(S396:S407)</f>
        <v>-8.7272727272727252E-2</v>
      </c>
      <c r="T408" s="71">
        <f t="shared" si="115"/>
        <v>1.8181818181818177E-2</v>
      </c>
      <c r="U408" s="71">
        <f t="shared" si="115"/>
        <v>0.1727272727272727</v>
      </c>
      <c r="V408" s="71">
        <f t="shared" si="115"/>
        <v>-0.15818181818181817</v>
      </c>
      <c r="W408" s="71">
        <f t="shared" si="115"/>
        <v>5.727272727272726E-2</v>
      </c>
      <c r="X408" s="71">
        <f t="shared" si="115"/>
        <v>-5.1818181818181812E-2</v>
      </c>
      <c r="Y408" s="71">
        <f t="shared" si="115"/>
        <v>0.42454545454545456</v>
      </c>
      <c r="Z408" s="71">
        <f>AVERAGE(Z396:Z407)</f>
        <v>-8.727272727272728E-2</v>
      </c>
      <c r="AA408" s="71">
        <f t="shared" ref="AA408:AG408" si="116">AVERAGE(AA396:AA407)</f>
        <v>-0.11909090909090909</v>
      </c>
      <c r="AB408" s="71">
        <f t="shared" si="116"/>
        <v>-4.5454545454545456E-2</v>
      </c>
      <c r="AC408" s="71">
        <f t="shared" si="116"/>
        <v>-6.090909090909092E-2</v>
      </c>
      <c r="AD408" s="71">
        <f t="shared" si="116"/>
        <v>-0.13909090909090907</v>
      </c>
      <c r="AE408" s="71">
        <f t="shared" si="116"/>
        <v>-5.8181818181818196E-2</v>
      </c>
      <c r="AF408" s="71">
        <f t="shared" si="116"/>
        <v>-1.5454545454545453E-2</v>
      </c>
      <c r="AG408" s="71">
        <f t="shared" si="116"/>
        <v>-0.1281818181818182</v>
      </c>
    </row>
    <row r="409" spans="1:33" s="78" customFormat="1" x14ac:dyDescent="0.2">
      <c r="A409" s="78" t="s">
        <v>392</v>
      </c>
      <c r="B409" s="78">
        <f>AVERAGE(B408:I408)</f>
        <v>-9.3295454545454556E-2</v>
      </c>
      <c r="C409" s="78">
        <f>STDEV(B408:I408)/SQRT(COUNT(B408:I408))</f>
        <v>2.570088218984869E-2</v>
      </c>
      <c r="J409" s="78">
        <f>AVERAGE(J408:Q408)</f>
        <v>-0.28113636363636363</v>
      </c>
      <c r="K409" s="78">
        <f>STDEV(J408:Q408)/SQRT(COUNT(J408:Q408))</f>
        <v>0.13145064637388951</v>
      </c>
      <c r="R409" s="78">
        <f>AVERAGE(R408:Y408)</f>
        <v>4.068181818181818E-2</v>
      </c>
      <c r="S409" s="78">
        <f>STDEV(R408:Y408)/SQRT(COUNT(R408:Y408))</f>
        <v>6.522863024063634E-2</v>
      </c>
      <c r="Z409" s="78">
        <f>AVERAGE(Z408:AG408)</f>
        <v>-8.170454545454546E-2</v>
      </c>
      <c r="AA409" s="78">
        <f>STDEV(Z408:AG408)/SQRT(COUNT(Z408:AG408))</f>
        <v>1.5567233832166846E-2</v>
      </c>
    </row>
    <row r="410" spans="1:33" s="74" customFormat="1" x14ac:dyDescent="0.2">
      <c r="A410" s="12" t="s">
        <v>417</v>
      </c>
      <c r="H410" s="75"/>
      <c r="I410" s="75"/>
      <c r="J410" s="75"/>
    </row>
    <row r="411" spans="1:33" x14ac:dyDescent="0.2">
      <c r="A411" s="13" t="s">
        <v>286</v>
      </c>
      <c r="B411" s="69">
        <v>61</v>
      </c>
      <c r="C411" s="69">
        <v>80</v>
      </c>
      <c r="D411" s="69">
        <v>82</v>
      </c>
      <c r="E411" s="69">
        <v>79</v>
      </c>
      <c r="F411" s="69">
        <v>88</v>
      </c>
      <c r="G411" s="69">
        <v>86</v>
      </c>
      <c r="H411" s="69">
        <v>88</v>
      </c>
      <c r="I411" s="69">
        <v>51</v>
      </c>
      <c r="J411" s="69">
        <v>100</v>
      </c>
      <c r="K411" s="69">
        <v>71</v>
      </c>
      <c r="L411" s="69">
        <v>82</v>
      </c>
      <c r="M411" s="69">
        <v>64</v>
      </c>
      <c r="N411" s="69">
        <v>72</v>
      </c>
      <c r="O411" s="69">
        <v>79</v>
      </c>
      <c r="P411" s="69">
        <v>103</v>
      </c>
      <c r="Q411" s="69">
        <v>57</v>
      </c>
      <c r="R411" s="69">
        <v>15</v>
      </c>
      <c r="S411" s="69">
        <v>13</v>
      </c>
      <c r="T411" s="69">
        <v>16</v>
      </c>
      <c r="U411" s="69">
        <v>21</v>
      </c>
      <c r="V411" s="69">
        <v>19</v>
      </c>
      <c r="W411" s="69">
        <v>16</v>
      </c>
      <c r="X411" s="69">
        <v>26</v>
      </c>
      <c r="Y411" s="69">
        <v>20</v>
      </c>
      <c r="Z411" s="69">
        <v>29</v>
      </c>
      <c r="AA411" s="69">
        <v>22</v>
      </c>
      <c r="AB411" s="69">
        <v>30</v>
      </c>
      <c r="AC411" s="69">
        <v>47</v>
      </c>
      <c r="AD411" s="69">
        <v>10</v>
      </c>
      <c r="AE411" s="69">
        <v>11</v>
      </c>
      <c r="AF411" s="69">
        <v>18</v>
      </c>
      <c r="AG411" s="69">
        <v>18</v>
      </c>
    </row>
    <row r="412" spans="1:33" x14ac:dyDescent="0.2">
      <c r="A412" s="13" t="s">
        <v>287</v>
      </c>
      <c r="B412" s="69">
        <v>51</v>
      </c>
      <c r="C412" s="69">
        <v>74</v>
      </c>
      <c r="D412" s="69">
        <v>81</v>
      </c>
      <c r="E412" s="69">
        <v>66</v>
      </c>
      <c r="F412" s="69">
        <v>45</v>
      </c>
      <c r="G412" s="69">
        <v>60</v>
      </c>
      <c r="H412" s="69">
        <v>75</v>
      </c>
      <c r="I412" s="69">
        <v>29</v>
      </c>
      <c r="J412" s="69">
        <v>81</v>
      </c>
      <c r="K412" s="69">
        <v>57</v>
      </c>
      <c r="L412" s="69">
        <v>75</v>
      </c>
      <c r="M412" s="69">
        <v>38</v>
      </c>
      <c r="N412" s="69">
        <v>63</v>
      </c>
      <c r="O412" s="69">
        <v>43</v>
      </c>
      <c r="P412" s="69">
        <v>94</v>
      </c>
      <c r="Q412" s="69">
        <v>45</v>
      </c>
      <c r="R412" s="69">
        <v>32</v>
      </c>
      <c r="S412" s="69">
        <v>15</v>
      </c>
      <c r="T412" s="69">
        <v>20</v>
      </c>
      <c r="U412" s="69">
        <v>22</v>
      </c>
      <c r="V412" s="69">
        <v>33</v>
      </c>
      <c r="W412" s="69">
        <v>19</v>
      </c>
      <c r="X412" s="69">
        <v>41</v>
      </c>
      <c r="Y412" s="69">
        <v>26</v>
      </c>
      <c r="Z412" s="69">
        <v>38</v>
      </c>
      <c r="AA412" s="69">
        <v>38</v>
      </c>
      <c r="AB412" s="69">
        <v>35</v>
      </c>
      <c r="AC412" s="69">
        <v>55</v>
      </c>
      <c r="AD412" s="69">
        <v>27</v>
      </c>
      <c r="AE412" s="69">
        <v>26</v>
      </c>
      <c r="AF412" s="69">
        <v>29</v>
      </c>
      <c r="AG412" s="69">
        <v>14</v>
      </c>
    </row>
    <row r="413" spans="1:33" x14ac:dyDescent="0.2">
      <c r="A413" s="13" t="s">
        <v>288</v>
      </c>
      <c r="B413" s="69">
        <v>38</v>
      </c>
      <c r="C413" s="69">
        <v>67</v>
      </c>
      <c r="D413" s="69">
        <v>82</v>
      </c>
      <c r="E413" s="69">
        <v>60</v>
      </c>
      <c r="F413" s="69">
        <v>33</v>
      </c>
      <c r="G413" s="69">
        <v>58</v>
      </c>
      <c r="H413" s="69">
        <v>59</v>
      </c>
      <c r="I413" s="69">
        <v>28</v>
      </c>
      <c r="J413" s="69">
        <v>55</v>
      </c>
      <c r="K413" s="69">
        <v>42</v>
      </c>
      <c r="L413" s="69">
        <v>72</v>
      </c>
      <c r="M413" s="69">
        <v>28</v>
      </c>
      <c r="N413" s="69">
        <v>42</v>
      </c>
      <c r="O413" s="69">
        <v>30</v>
      </c>
      <c r="P413" s="69">
        <v>69</v>
      </c>
      <c r="Q413" s="69">
        <v>36</v>
      </c>
      <c r="R413" s="69">
        <v>34</v>
      </c>
      <c r="S413" s="69">
        <v>31</v>
      </c>
      <c r="T413" s="69">
        <v>24</v>
      </c>
      <c r="U413" s="69">
        <v>36</v>
      </c>
      <c r="V413" s="69">
        <v>38</v>
      </c>
      <c r="W413" s="69">
        <v>20</v>
      </c>
      <c r="X413" s="69">
        <v>33</v>
      </c>
      <c r="Y413" s="69">
        <v>25</v>
      </c>
      <c r="Z413" s="69">
        <v>49</v>
      </c>
      <c r="AA413" s="69">
        <v>66</v>
      </c>
      <c r="AB413" s="69">
        <v>59</v>
      </c>
      <c r="AC413" s="69">
        <v>69</v>
      </c>
      <c r="AD413" s="69">
        <v>27</v>
      </c>
      <c r="AE413" s="69">
        <v>46</v>
      </c>
      <c r="AF413" s="69">
        <v>21</v>
      </c>
      <c r="AG413" s="69">
        <v>17</v>
      </c>
    </row>
    <row r="414" spans="1:33" x14ac:dyDescent="0.2">
      <c r="A414" s="13" t="s">
        <v>289</v>
      </c>
      <c r="B414" s="69">
        <v>45</v>
      </c>
      <c r="C414" s="69">
        <v>61</v>
      </c>
      <c r="D414" s="69">
        <v>87</v>
      </c>
      <c r="E414" s="69">
        <v>103</v>
      </c>
      <c r="F414" s="69">
        <v>69</v>
      </c>
      <c r="G414" s="69">
        <v>57</v>
      </c>
      <c r="H414" s="69">
        <v>52</v>
      </c>
      <c r="I414" s="69">
        <v>24</v>
      </c>
      <c r="J414" s="69">
        <v>37</v>
      </c>
      <c r="K414" s="69">
        <v>41</v>
      </c>
      <c r="L414" s="69">
        <v>72</v>
      </c>
      <c r="M414" s="69">
        <v>24</v>
      </c>
      <c r="N414" s="69">
        <v>60</v>
      </c>
      <c r="O414" s="69">
        <v>35</v>
      </c>
      <c r="P414" s="69">
        <v>91</v>
      </c>
      <c r="Q414" s="69">
        <v>33</v>
      </c>
      <c r="R414" s="69">
        <v>33</v>
      </c>
      <c r="S414" s="69">
        <v>19</v>
      </c>
      <c r="T414" s="69">
        <v>14</v>
      </c>
      <c r="U414" s="69">
        <v>22</v>
      </c>
      <c r="V414" s="69">
        <v>27</v>
      </c>
      <c r="W414" s="69">
        <v>18</v>
      </c>
      <c r="X414" s="69">
        <v>33</v>
      </c>
      <c r="Y414" s="69">
        <v>29</v>
      </c>
      <c r="Z414" s="69">
        <v>35</v>
      </c>
      <c r="AA414" s="69">
        <v>62</v>
      </c>
      <c r="AB414" s="69">
        <v>31</v>
      </c>
      <c r="AC414" s="69">
        <v>53</v>
      </c>
      <c r="AD414" s="69">
        <v>30</v>
      </c>
      <c r="AE414" s="69">
        <v>66</v>
      </c>
      <c r="AF414" s="69">
        <v>29</v>
      </c>
      <c r="AG414" s="69">
        <v>22</v>
      </c>
    </row>
    <row r="415" spans="1:33" x14ac:dyDescent="0.2">
      <c r="A415" s="13" t="s">
        <v>290</v>
      </c>
      <c r="B415" s="69">
        <v>40</v>
      </c>
      <c r="C415" s="69">
        <v>72</v>
      </c>
      <c r="D415" s="69">
        <v>81</v>
      </c>
      <c r="E415" s="69">
        <v>97</v>
      </c>
      <c r="F415" s="69">
        <v>87</v>
      </c>
      <c r="G415" s="69">
        <v>60</v>
      </c>
      <c r="H415" s="69">
        <v>47</v>
      </c>
      <c r="I415" s="69">
        <v>24</v>
      </c>
      <c r="J415" s="69">
        <v>45</v>
      </c>
      <c r="K415" s="69">
        <v>37</v>
      </c>
      <c r="L415" s="69">
        <v>79</v>
      </c>
      <c r="M415" s="69">
        <v>30</v>
      </c>
      <c r="N415" s="69">
        <v>55</v>
      </c>
      <c r="O415" s="69">
        <v>40</v>
      </c>
      <c r="P415" s="69">
        <v>63</v>
      </c>
      <c r="Q415" s="69">
        <v>38</v>
      </c>
      <c r="R415" s="69">
        <v>21</v>
      </c>
      <c r="S415" s="69">
        <v>13</v>
      </c>
      <c r="T415" s="69">
        <v>10</v>
      </c>
      <c r="U415" s="69">
        <v>16</v>
      </c>
      <c r="V415" s="69">
        <v>18</v>
      </c>
      <c r="W415" s="69">
        <v>14</v>
      </c>
      <c r="X415" s="69">
        <v>22</v>
      </c>
      <c r="Y415" s="69">
        <v>21</v>
      </c>
      <c r="Z415" s="69">
        <v>25</v>
      </c>
      <c r="AA415" s="69">
        <v>36</v>
      </c>
      <c r="AB415" s="69">
        <v>17</v>
      </c>
      <c r="AC415" s="69">
        <v>57</v>
      </c>
      <c r="AD415" s="69">
        <v>21</v>
      </c>
      <c r="AE415" s="69">
        <v>38</v>
      </c>
      <c r="AF415" s="69">
        <v>13</v>
      </c>
      <c r="AG415" s="69">
        <v>12</v>
      </c>
    </row>
    <row r="416" spans="1:33" x14ac:dyDescent="0.2">
      <c r="A416" s="13" t="s">
        <v>291</v>
      </c>
      <c r="B416" s="69">
        <v>43</v>
      </c>
      <c r="C416" s="69">
        <v>65</v>
      </c>
      <c r="D416" s="69">
        <v>90</v>
      </c>
      <c r="E416" s="69">
        <v>78</v>
      </c>
      <c r="F416" s="69">
        <v>64</v>
      </c>
      <c r="G416" s="69">
        <v>69</v>
      </c>
      <c r="H416" s="69">
        <v>51</v>
      </c>
      <c r="I416" s="69">
        <v>23</v>
      </c>
      <c r="J416" s="69">
        <v>45</v>
      </c>
      <c r="K416" s="69">
        <v>42</v>
      </c>
      <c r="L416" s="69">
        <v>70</v>
      </c>
      <c r="M416" s="69">
        <v>31</v>
      </c>
      <c r="N416" s="69">
        <v>51</v>
      </c>
      <c r="O416" s="69">
        <v>39</v>
      </c>
      <c r="P416" s="69">
        <v>77</v>
      </c>
      <c r="Q416" s="69">
        <v>35</v>
      </c>
      <c r="R416" s="69">
        <v>24</v>
      </c>
      <c r="S416" s="69">
        <v>24</v>
      </c>
      <c r="T416" s="69">
        <v>13</v>
      </c>
      <c r="U416" s="69">
        <v>24</v>
      </c>
      <c r="V416" s="69">
        <v>25</v>
      </c>
      <c r="W416" s="69">
        <v>11</v>
      </c>
      <c r="X416" s="69">
        <v>19</v>
      </c>
      <c r="Y416" s="69">
        <v>19</v>
      </c>
      <c r="Z416" s="69">
        <v>28</v>
      </c>
      <c r="AA416" s="69">
        <v>32</v>
      </c>
      <c r="AB416" s="69">
        <v>19</v>
      </c>
      <c r="AC416" s="69">
        <v>49</v>
      </c>
      <c r="AD416" s="69">
        <v>21</v>
      </c>
      <c r="AE416" s="69">
        <v>43</v>
      </c>
      <c r="AF416" s="69">
        <v>9</v>
      </c>
      <c r="AG416" s="69">
        <v>9</v>
      </c>
    </row>
    <row r="417" spans="1:33" x14ac:dyDescent="0.2">
      <c r="A417" s="13" t="s">
        <v>292</v>
      </c>
      <c r="B417" s="69">
        <v>45</v>
      </c>
      <c r="C417" s="69">
        <v>80</v>
      </c>
      <c r="D417" s="69">
        <v>79</v>
      </c>
      <c r="E417" s="69">
        <v>94</v>
      </c>
      <c r="F417" s="69">
        <v>53</v>
      </c>
      <c r="G417" s="69">
        <v>56</v>
      </c>
      <c r="H417" s="69">
        <v>52</v>
      </c>
      <c r="I417" s="69">
        <v>30</v>
      </c>
      <c r="J417" s="69">
        <v>44</v>
      </c>
      <c r="K417" s="69">
        <v>29</v>
      </c>
      <c r="L417" s="69">
        <v>84</v>
      </c>
      <c r="M417" s="69">
        <v>24</v>
      </c>
      <c r="N417" s="69">
        <v>57</v>
      </c>
      <c r="O417" s="69">
        <v>44</v>
      </c>
      <c r="P417" s="69">
        <v>60</v>
      </c>
      <c r="Q417" s="69">
        <v>35</v>
      </c>
      <c r="R417" s="69">
        <v>12</v>
      </c>
      <c r="S417" s="69">
        <v>5</v>
      </c>
      <c r="T417" s="69">
        <v>8</v>
      </c>
      <c r="U417" s="69">
        <v>12</v>
      </c>
      <c r="V417" s="69">
        <v>11</v>
      </c>
      <c r="W417" s="69">
        <v>6</v>
      </c>
      <c r="X417" s="69">
        <v>8</v>
      </c>
      <c r="Y417" s="69">
        <v>14</v>
      </c>
      <c r="Z417" s="69">
        <v>20</v>
      </c>
      <c r="AA417" s="69">
        <v>22</v>
      </c>
      <c r="AB417" s="69">
        <v>6</v>
      </c>
      <c r="AC417" s="69">
        <v>29</v>
      </c>
      <c r="AD417" s="69">
        <v>14</v>
      </c>
      <c r="AE417" s="69">
        <v>35</v>
      </c>
      <c r="AF417" s="69">
        <v>5</v>
      </c>
      <c r="AG417" s="69">
        <v>7</v>
      </c>
    </row>
    <row r="418" spans="1:33" x14ac:dyDescent="0.2">
      <c r="A418" s="13" t="s">
        <v>293</v>
      </c>
      <c r="B418" s="69">
        <v>47</v>
      </c>
      <c r="C418" s="69">
        <v>58</v>
      </c>
      <c r="D418" s="69">
        <v>90</v>
      </c>
      <c r="E418" s="69">
        <v>115</v>
      </c>
      <c r="F418" s="69">
        <v>66</v>
      </c>
      <c r="G418" s="69">
        <v>59</v>
      </c>
      <c r="H418" s="69">
        <v>56</v>
      </c>
      <c r="I418" s="69">
        <v>33</v>
      </c>
      <c r="J418" s="69">
        <v>64</v>
      </c>
      <c r="K418" s="69">
        <v>42</v>
      </c>
      <c r="L418" s="69">
        <v>86</v>
      </c>
      <c r="M418" s="69">
        <v>26</v>
      </c>
      <c r="N418" s="69">
        <v>55</v>
      </c>
      <c r="O418" s="69">
        <v>44</v>
      </c>
      <c r="P418" s="69">
        <v>69</v>
      </c>
      <c r="Q418" s="69">
        <v>37</v>
      </c>
      <c r="R418" s="69">
        <v>5</v>
      </c>
      <c r="S418" s="69">
        <v>2</v>
      </c>
      <c r="T418" s="69">
        <v>6</v>
      </c>
      <c r="U418" s="69">
        <v>13</v>
      </c>
      <c r="V418" s="69">
        <v>10</v>
      </c>
      <c r="W418" s="69">
        <v>8</v>
      </c>
      <c r="X418" s="69">
        <v>10</v>
      </c>
      <c r="Y418" s="69">
        <v>16</v>
      </c>
      <c r="Z418" s="69">
        <v>11</v>
      </c>
      <c r="AA418" s="69">
        <v>15</v>
      </c>
      <c r="AB418" s="69">
        <v>-4</v>
      </c>
      <c r="AC418" s="69">
        <v>28</v>
      </c>
      <c r="AD418" s="69">
        <v>9</v>
      </c>
      <c r="AE418" s="69">
        <v>28</v>
      </c>
      <c r="AF418" s="69">
        <v>4</v>
      </c>
      <c r="AG418" s="69">
        <v>12</v>
      </c>
    </row>
    <row r="419" spans="1:33" x14ac:dyDescent="0.2">
      <c r="A419" s="13" t="s">
        <v>294</v>
      </c>
      <c r="B419" s="69">
        <v>51</v>
      </c>
      <c r="C419" s="69">
        <v>63</v>
      </c>
      <c r="D419" s="69">
        <v>124</v>
      </c>
      <c r="E419" s="69">
        <v>83</v>
      </c>
      <c r="F419" s="69">
        <v>64</v>
      </c>
      <c r="G419" s="69">
        <v>54</v>
      </c>
      <c r="H419" s="69">
        <v>66</v>
      </c>
      <c r="I419" s="69">
        <v>33</v>
      </c>
      <c r="J419" s="69">
        <v>51</v>
      </c>
      <c r="K419" s="69">
        <v>56</v>
      </c>
      <c r="L419" s="69">
        <v>79</v>
      </c>
      <c r="M419" s="69">
        <v>29</v>
      </c>
      <c r="N419" s="69">
        <v>55</v>
      </c>
      <c r="O419" s="69">
        <v>50</v>
      </c>
      <c r="P419" s="69">
        <v>64</v>
      </c>
      <c r="Q419" s="69">
        <v>44</v>
      </c>
      <c r="R419" s="69">
        <v>2</v>
      </c>
      <c r="S419" s="69">
        <v>2</v>
      </c>
      <c r="T419" s="69">
        <v>5</v>
      </c>
      <c r="U419" s="69">
        <v>4</v>
      </c>
      <c r="V419" s="69">
        <v>10</v>
      </c>
      <c r="W419" s="69">
        <v>5</v>
      </c>
      <c r="X419" s="69">
        <v>12</v>
      </c>
      <c r="Y419" s="69">
        <v>16</v>
      </c>
      <c r="Z419" s="69">
        <v>10</v>
      </c>
      <c r="AA419" s="69">
        <v>7</v>
      </c>
      <c r="AB419" s="69">
        <v>-5</v>
      </c>
      <c r="AC419" s="69">
        <v>20</v>
      </c>
      <c r="AD419" s="69">
        <v>5</v>
      </c>
      <c r="AE419" s="69">
        <v>22</v>
      </c>
      <c r="AF419" s="69">
        <v>0</v>
      </c>
      <c r="AG419" s="69">
        <v>8</v>
      </c>
    </row>
    <row r="420" spans="1:33" x14ac:dyDescent="0.2">
      <c r="A420" s="13" t="s">
        <v>285</v>
      </c>
      <c r="B420" s="69">
        <v>52</v>
      </c>
      <c r="C420" s="69">
        <v>57</v>
      </c>
      <c r="D420" s="69">
        <v>134</v>
      </c>
      <c r="E420" s="69">
        <v>91</v>
      </c>
      <c r="F420" s="69">
        <v>65</v>
      </c>
      <c r="G420" s="69">
        <v>57</v>
      </c>
      <c r="H420" s="69">
        <v>65</v>
      </c>
      <c r="I420" s="69">
        <v>27</v>
      </c>
      <c r="J420" s="69">
        <v>68</v>
      </c>
      <c r="K420" s="69">
        <v>43</v>
      </c>
      <c r="L420" s="69">
        <v>105</v>
      </c>
      <c r="M420" s="69">
        <v>33</v>
      </c>
      <c r="N420" s="69">
        <v>55</v>
      </c>
      <c r="O420" s="69">
        <v>43</v>
      </c>
      <c r="P420" s="69">
        <v>53</v>
      </c>
      <c r="Q420" s="69">
        <v>47</v>
      </c>
      <c r="R420" s="69">
        <v>0</v>
      </c>
      <c r="S420" s="69">
        <v>-2</v>
      </c>
      <c r="T420" s="69">
        <v>2</v>
      </c>
      <c r="U420" s="69">
        <v>12</v>
      </c>
      <c r="V420" s="69">
        <v>4</v>
      </c>
      <c r="W420" s="69">
        <v>4</v>
      </c>
      <c r="X420" s="69">
        <v>7</v>
      </c>
      <c r="Y420" s="69">
        <v>15</v>
      </c>
      <c r="Z420" s="69">
        <v>7</v>
      </c>
      <c r="AA420" s="69">
        <v>7</v>
      </c>
      <c r="AB420" s="69">
        <v>-6</v>
      </c>
      <c r="AC420" s="69">
        <v>12</v>
      </c>
      <c r="AD420" s="69">
        <v>3</v>
      </c>
      <c r="AE420" s="69">
        <v>10</v>
      </c>
      <c r="AF420" s="69">
        <v>4</v>
      </c>
      <c r="AG420" s="69">
        <v>4</v>
      </c>
    </row>
    <row r="421" spans="1:33" x14ac:dyDescent="0.2">
      <c r="A421" s="13" t="s">
        <v>295</v>
      </c>
      <c r="B421" s="69">
        <v>45</v>
      </c>
      <c r="C421" s="69">
        <v>65</v>
      </c>
      <c r="D421" s="69">
        <v>121</v>
      </c>
      <c r="E421" s="69">
        <v>80</v>
      </c>
      <c r="F421" s="69">
        <v>61</v>
      </c>
      <c r="G421" s="69">
        <v>53</v>
      </c>
      <c r="H421" s="69">
        <v>72</v>
      </c>
      <c r="I421" s="69">
        <v>32</v>
      </c>
      <c r="J421" s="69">
        <v>59</v>
      </c>
      <c r="K421" s="69">
        <v>43</v>
      </c>
      <c r="L421" s="69">
        <v>86</v>
      </c>
      <c r="M421" s="69">
        <v>30</v>
      </c>
      <c r="N421" s="69">
        <v>54</v>
      </c>
      <c r="O421" s="69">
        <v>44</v>
      </c>
      <c r="P421" s="69">
        <v>84</v>
      </c>
      <c r="Q421" s="69">
        <v>39</v>
      </c>
      <c r="R421" s="69">
        <v>0</v>
      </c>
      <c r="S421" s="69">
        <v>-3</v>
      </c>
      <c r="T421" s="69">
        <v>3</v>
      </c>
      <c r="U421" s="69">
        <v>8</v>
      </c>
      <c r="V421" s="69">
        <v>1</v>
      </c>
      <c r="W421" s="69">
        <v>10</v>
      </c>
      <c r="X421" s="69">
        <v>12</v>
      </c>
      <c r="Y421" s="69">
        <v>20</v>
      </c>
      <c r="Z421" s="69">
        <v>13</v>
      </c>
      <c r="AA421" s="69">
        <v>1</v>
      </c>
      <c r="AB421" s="69">
        <v>7</v>
      </c>
      <c r="AC421" s="69">
        <v>23</v>
      </c>
      <c r="AD421" s="69">
        <v>5</v>
      </c>
      <c r="AE421" s="69">
        <v>11</v>
      </c>
      <c r="AF421" s="69">
        <v>3</v>
      </c>
      <c r="AG421" s="69">
        <v>6</v>
      </c>
    </row>
    <row r="422" spans="1:33" x14ac:dyDescent="0.2">
      <c r="A422" s="13" t="s">
        <v>296</v>
      </c>
      <c r="B422" s="69">
        <v>48</v>
      </c>
      <c r="C422" s="69">
        <v>53</v>
      </c>
      <c r="D422" s="69">
        <v>100</v>
      </c>
      <c r="E422" s="69">
        <v>114</v>
      </c>
      <c r="F422" s="69">
        <v>62</v>
      </c>
      <c r="G422" s="69">
        <v>58</v>
      </c>
      <c r="H422" s="69">
        <v>81</v>
      </c>
      <c r="I422" s="69">
        <v>25</v>
      </c>
      <c r="J422" s="69">
        <v>52</v>
      </c>
      <c r="K422" s="69">
        <v>35</v>
      </c>
      <c r="L422" s="69">
        <v>74</v>
      </c>
      <c r="M422" s="69">
        <v>25</v>
      </c>
      <c r="N422" s="69">
        <v>45</v>
      </c>
      <c r="O422" s="69">
        <v>57</v>
      </c>
      <c r="P422" s="69">
        <v>113</v>
      </c>
      <c r="Q422" s="69">
        <v>38</v>
      </c>
      <c r="R422" s="69">
        <v>2</v>
      </c>
      <c r="S422" s="69">
        <v>3</v>
      </c>
      <c r="T422" s="69">
        <v>5</v>
      </c>
      <c r="U422" s="69">
        <v>10</v>
      </c>
      <c r="V422" s="69">
        <v>10</v>
      </c>
      <c r="W422" s="69">
        <v>6</v>
      </c>
      <c r="X422" s="69">
        <v>14</v>
      </c>
      <c r="Y422" s="69">
        <v>13</v>
      </c>
      <c r="Z422" s="69">
        <v>9</v>
      </c>
      <c r="AA422" s="69">
        <v>2</v>
      </c>
      <c r="AB422" s="69">
        <v>-3</v>
      </c>
      <c r="AC422" s="69">
        <v>12</v>
      </c>
      <c r="AD422" s="69">
        <v>15</v>
      </c>
      <c r="AE422" s="69">
        <v>10</v>
      </c>
      <c r="AF422" s="69">
        <v>6</v>
      </c>
      <c r="AG422" s="69">
        <v>9</v>
      </c>
    </row>
    <row r="423" spans="1:33" x14ac:dyDescent="0.2">
      <c r="A423" s="68" t="s">
        <v>389</v>
      </c>
      <c r="B423" s="70">
        <f>AVERAGE(B411:B422)</f>
        <v>47.166666666666664</v>
      </c>
      <c r="C423" s="70">
        <f t="shared" ref="C423:I423" si="117">AVERAGE(C411:C422)</f>
        <v>66.25</v>
      </c>
      <c r="D423" s="70">
        <f t="shared" si="117"/>
        <v>95.916666666666671</v>
      </c>
      <c r="E423" s="70">
        <f t="shared" si="117"/>
        <v>88.333333333333329</v>
      </c>
      <c r="F423" s="70">
        <f t="shared" si="117"/>
        <v>63.083333333333336</v>
      </c>
      <c r="G423" s="70">
        <f t="shared" si="117"/>
        <v>60.583333333333336</v>
      </c>
      <c r="H423" s="70">
        <f t="shared" si="117"/>
        <v>63.666666666666664</v>
      </c>
      <c r="I423" s="70">
        <f t="shared" si="117"/>
        <v>29.916666666666668</v>
      </c>
      <c r="J423" s="70">
        <f>AVERAGE(J411:J422)</f>
        <v>58.416666666666664</v>
      </c>
      <c r="K423" s="70">
        <f t="shared" ref="K423:Q423" si="118">AVERAGE(K411:K422)</f>
        <v>44.833333333333336</v>
      </c>
      <c r="L423" s="70">
        <f t="shared" si="118"/>
        <v>80.333333333333329</v>
      </c>
      <c r="M423" s="70">
        <f t="shared" si="118"/>
        <v>31.833333333333332</v>
      </c>
      <c r="N423" s="70">
        <f t="shared" si="118"/>
        <v>55.333333333333336</v>
      </c>
      <c r="O423" s="70">
        <f t="shared" si="118"/>
        <v>45.666666666666664</v>
      </c>
      <c r="P423" s="70">
        <f t="shared" si="118"/>
        <v>78.333333333333329</v>
      </c>
      <c r="Q423" s="70">
        <f t="shared" si="118"/>
        <v>40.333333333333336</v>
      </c>
      <c r="R423" s="70">
        <f>AVERAGE(R411:R422)</f>
        <v>15</v>
      </c>
      <c r="S423" s="70">
        <f t="shared" ref="S423:U423" si="119">AVERAGE(S411:S422)</f>
        <v>10.166666666666666</v>
      </c>
      <c r="T423" s="70">
        <f t="shared" si="119"/>
        <v>10.5</v>
      </c>
      <c r="U423" s="70">
        <f t="shared" si="119"/>
        <v>16.666666666666668</v>
      </c>
      <c r="V423" s="70">
        <f>AVERAGE(V411:V422)</f>
        <v>17.166666666666668</v>
      </c>
      <c r="W423" s="70">
        <f t="shared" ref="W423:Y423" si="120">AVERAGE(W411:W422)</f>
        <v>11.416666666666666</v>
      </c>
      <c r="X423" s="70">
        <f t="shared" si="120"/>
        <v>19.75</v>
      </c>
      <c r="Y423" s="70">
        <f t="shared" si="120"/>
        <v>19.5</v>
      </c>
      <c r="Z423" s="70">
        <f>AVERAGE(Z411:Z422)</f>
        <v>22.833333333333332</v>
      </c>
      <c r="AA423" s="70">
        <f t="shared" ref="AA423" si="121">AVERAGE(AA411:AA422)</f>
        <v>25.833333333333332</v>
      </c>
      <c r="AB423" s="70">
        <f>AVERAGE(AB411:AB422)</f>
        <v>15.5</v>
      </c>
      <c r="AC423" s="70">
        <f t="shared" ref="AC423" si="122">AVERAGE(AC411:AC422)</f>
        <v>37.833333333333336</v>
      </c>
      <c r="AD423" s="70">
        <f>AVERAGE(AD411:AD422)</f>
        <v>15.583333333333334</v>
      </c>
      <c r="AE423" s="70">
        <f t="shared" ref="AE423:AG423" si="123">AVERAGE(AE411:AE422)</f>
        <v>28.833333333333332</v>
      </c>
      <c r="AF423" s="70">
        <f t="shared" si="123"/>
        <v>11.75</v>
      </c>
      <c r="AG423" s="70">
        <f t="shared" si="123"/>
        <v>11.5</v>
      </c>
    </row>
    <row r="424" spans="1:33" s="76" customFormat="1" x14ac:dyDescent="0.2">
      <c r="A424" s="76" t="s">
        <v>392</v>
      </c>
      <c r="B424" s="77">
        <f>AVERAGE(B423:I423)</f>
        <v>64.364583333333329</v>
      </c>
      <c r="C424" s="77">
        <f>STDEV(B423:I423)/SQRT(COUNT(B423:I423))</f>
        <v>7.4070955079631213</v>
      </c>
      <c r="D424" s="77"/>
      <c r="E424" s="77"/>
      <c r="F424" s="77"/>
      <c r="G424" s="77"/>
      <c r="H424" s="77"/>
      <c r="I424" s="77"/>
      <c r="J424" s="77">
        <f>AVERAGE(J423:Q423)</f>
        <v>54.385416666666664</v>
      </c>
      <c r="K424" s="77">
        <f>STDEV(J423:Q423)/SQRT(COUNT(J423:Q423))</f>
        <v>6.1778160450364252</v>
      </c>
      <c r="L424" s="77"/>
      <c r="M424" s="77"/>
      <c r="N424" s="77"/>
      <c r="O424" s="77"/>
      <c r="P424" s="77"/>
      <c r="Q424" s="77"/>
      <c r="R424" s="77">
        <f>AVERAGE(R423:Y423)</f>
        <v>15.020833333333334</v>
      </c>
      <c r="S424" s="77">
        <f>STDEV(R423:Y423)/SQRT(COUNT(R423:Y423))</f>
        <v>1.3805578510727923</v>
      </c>
      <c r="T424" s="77"/>
      <c r="U424" s="77"/>
      <c r="V424" s="77"/>
      <c r="W424" s="77"/>
      <c r="X424" s="77"/>
      <c r="Y424" s="77"/>
      <c r="Z424" s="77">
        <f>AVERAGE(Z423:AG423)</f>
        <v>21.208333333333332</v>
      </c>
      <c r="AA424" s="77">
        <f>STDEV(Z423:AG423)/SQRT(COUNT(Z423:AG423))</f>
        <v>3.2909507961768671</v>
      </c>
      <c r="AB424" s="77"/>
      <c r="AC424" s="77"/>
      <c r="AD424" s="77"/>
      <c r="AE424" s="77"/>
      <c r="AF424" s="77"/>
      <c r="AG424" s="77"/>
    </row>
    <row r="425" spans="1:33" x14ac:dyDescent="0.2">
      <c r="A425" s="13" t="s">
        <v>297</v>
      </c>
      <c r="B425" s="69">
        <v>52</v>
      </c>
      <c r="C425" s="69">
        <v>69</v>
      </c>
      <c r="D425" s="69">
        <v>57</v>
      </c>
      <c r="E425" s="69">
        <v>66</v>
      </c>
      <c r="F425" s="69">
        <v>48</v>
      </c>
      <c r="G425" s="69">
        <v>87</v>
      </c>
      <c r="H425" s="69">
        <v>123</v>
      </c>
      <c r="I425" s="69">
        <v>71</v>
      </c>
      <c r="J425" s="69">
        <v>89</v>
      </c>
      <c r="K425" s="69">
        <v>70</v>
      </c>
      <c r="L425" s="69">
        <v>69</v>
      </c>
      <c r="M425" s="69">
        <v>45</v>
      </c>
      <c r="N425" s="69">
        <v>65</v>
      </c>
      <c r="O425" s="69">
        <v>86</v>
      </c>
      <c r="P425" s="69">
        <v>106</v>
      </c>
      <c r="Q425" s="69">
        <v>59</v>
      </c>
      <c r="R425" s="69">
        <v>24</v>
      </c>
      <c r="S425" s="69">
        <v>22</v>
      </c>
      <c r="T425" s="69">
        <v>13</v>
      </c>
      <c r="U425" s="69">
        <v>15</v>
      </c>
      <c r="V425" s="69">
        <v>15</v>
      </c>
      <c r="W425" s="69">
        <v>16</v>
      </c>
      <c r="X425" s="69">
        <v>21</v>
      </c>
      <c r="Y425" s="69">
        <v>28</v>
      </c>
      <c r="Z425" s="69">
        <v>23</v>
      </c>
      <c r="AA425" s="69">
        <v>12</v>
      </c>
      <c r="AB425" s="69">
        <v>25</v>
      </c>
      <c r="AC425" s="69">
        <v>37</v>
      </c>
      <c r="AD425" s="69">
        <v>20</v>
      </c>
      <c r="AE425" s="69">
        <v>5</v>
      </c>
      <c r="AF425" s="69">
        <v>21</v>
      </c>
      <c r="AG425" s="69">
        <v>14</v>
      </c>
    </row>
    <row r="426" spans="1:33" x14ac:dyDescent="0.2">
      <c r="A426" s="13" t="s">
        <v>321</v>
      </c>
      <c r="B426" s="69">
        <v>69</v>
      </c>
      <c r="C426" s="69">
        <v>86</v>
      </c>
      <c r="D426" s="69">
        <v>71</v>
      </c>
      <c r="E426" s="69">
        <v>75</v>
      </c>
      <c r="F426" s="69">
        <v>48</v>
      </c>
      <c r="G426" s="69">
        <v>94</v>
      </c>
      <c r="H426" s="69">
        <v>203</v>
      </c>
      <c r="I426" s="69">
        <v>52</v>
      </c>
      <c r="J426" s="69">
        <v>83</v>
      </c>
      <c r="K426" s="69">
        <v>70</v>
      </c>
      <c r="L426" s="69">
        <v>83</v>
      </c>
      <c r="M426" s="69">
        <v>45</v>
      </c>
      <c r="N426" s="69">
        <v>78</v>
      </c>
      <c r="O426" s="69">
        <v>47</v>
      </c>
      <c r="P426" s="69">
        <v>105</v>
      </c>
      <c r="Q426" s="69">
        <v>66</v>
      </c>
      <c r="R426" s="69">
        <v>24</v>
      </c>
      <c r="S426" s="69">
        <v>36</v>
      </c>
      <c r="T426" s="69">
        <v>14</v>
      </c>
      <c r="U426" s="69">
        <v>16</v>
      </c>
      <c r="V426" s="69">
        <v>17</v>
      </c>
      <c r="W426" s="69">
        <v>30</v>
      </c>
      <c r="X426" s="69">
        <v>36</v>
      </c>
      <c r="Y426" s="69">
        <v>27</v>
      </c>
      <c r="Z426" s="69">
        <v>74</v>
      </c>
      <c r="AA426" s="69">
        <v>22</v>
      </c>
      <c r="AB426" s="69">
        <v>34</v>
      </c>
      <c r="AC426" s="69">
        <v>49</v>
      </c>
      <c r="AD426" s="69">
        <v>20</v>
      </c>
      <c r="AE426" s="69">
        <v>5</v>
      </c>
      <c r="AF426" s="69">
        <v>20</v>
      </c>
      <c r="AG426" s="69">
        <v>13</v>
      </c>
    </row>
    <row r="427" spans="1:33" x14ac:dyDescent="0.2">
      <c r="A427" s="13" t="s">
        <v>298</v>
      </c>
      <c r="B427" s="69">
        <v>53</v>
      </c>
      <c r="C427" s="69">
        <v>86</v>
      </c>
      <c r="D427" s="69">
        <v>84</v>
      </c>
      <c r="E427" s="69">
        <v>75</v>
      </c>
      <c r="F427" s="69">
        <v>65</v>
      </c>
      <c r="G427" s="69">
        <v>77</v>
      </c>
      <c r="H427" s="69">
        <v>146</v>
      </c>
      <c r="I427" s="69">
        <v>57</v>
      </c>
      <c r="J427" s="69">
        <v>72</v>
      </c>
      <c r="K427" s="69">
        <v>72</v>
      </c>
      <c r="L427" s="69">
        <v>93</v>
      </c>
      <c r="M427" s="69">
        <v>54</v>
      </c>
      <c r="N427" s="69">
        <v>83</v>
      </c>
      <c r="O427" s="69">
        <v>51</v>
      </c>
      <c r="P427" s="69">
        <v>141</v>
      </c>
      <c r="Q427" s="69">
        <v>63</v>
      </c>
      <c r="R427" s="69">
        <v>13</v>
      </c>
      <c r="S427" s="69">
        <v>20</v>
      </c>
      <c r="T427" s="69">
        <v>9</v>
      </c>
      <c r="U427" s="69">
        <v>12</v>
      </c>
      <c r="V427" s="69">
        <v>10</v>
      </c>
      <c r="W427" s="69">
        <v>19</v>
      </c>
      <c r="X427" s="69">
        <v>25</v>
      </c>
      <c r="Y427" s="69">
        <v>20</v>
      </c>
      <c r="Z427" s="69">
        <v>20</v>
      </c>
      <c r="AA427" s="69">
        <v>17</v>
      </c>
      <c r="AB427" s="69">
        <v>25</v>
      </c>
      <c r="AC427" s="69">
        <v>25</v>
      </c>
      <c r="AD427" s="69">
        <v>13</v>
      </c>
      <c r="AE427" s="69">
        <v>-1</v>
      </c>
      <c r="AF427" s="69">
        <v>19</v>
      </c>
      <c r="AG427" s="69">
        <v>14</v>
      </c>
    </row>
    <row r="428" spans="1:33" x14ac:dyDescent="0.2">
      <c r="A428" s="13" t="s">
        <v>299</v>
      </c>
      <c r="B428" s="69">
        <v>42</v>
      </c>
      <c r="C428" s="69">
        <v>75</v>
      </c>
      <c r="D428" s="69">
        <v>78</v>
      </c>
      <c r="E428" s="69">
        <v>57</v>
      </c>
      <c r="F428" s="69">
        <v>87</v>
      </c>
      <c r="G428" s="69">
        <v>68</v>
      </c>
      <c r="H428" s="69">
        <v>166</v>
      </c>
      <c r="I428" s="69">
        <v>43</v>
      </c>
      <c r="J428" s="69">
        <v>54</v>
      </c>
      <c r="K428" s="69">
        <v>69</v>
      </c>
      <c r="L428" s="69">
        <v>76</v>
      </c>
      <c r="M428" s="69">
        <v>51</v>
      </c>
      <c r="N428" s="69">
        <v>73</v>
      </c>
      <c r="O428" s="69">
        <v>44</v>
      </c>
      <c r="P428" s="69">
        <v>106</v>
      </c>
      <c r="Q428" s="69">
        <v>53</v>
      </c>
      <c r="R428" s="69">
        <v>15</v>
      </c>
      <c r="S428" s="69">
        <v>10</v>
      </c>
      <c r="T428" s="69">
        <v>5</v>
      </c>
      <c r="U428" s="69">
        <v>9</v>
      </c>
      <c r="V428" s="69">
        <v>11</v>
      </c>
      <c r="W428" s="69">
        <v>20</v>
      </c>
      <c r="X428" s="69">
        <v>24</v>
      </c>
      <c r="Y428" s="69">
        <v>16</v>
      </c>
      <c r="Z428" s="69">
        <v>14</v>
      </c>
      <c r="AA428" s="69">
        <v>6</v>
      </c>
      <c r="AB428" s="69">
        <v>9</v>
      </c>
      <c r="AC428" s="69">
        <v>10</v>
      </c>
      <c r="AD428" s="69">
        <v>16</v>
      </c>
      <c r="AE428" s="69">
        <v>1</v>
      </c>
      <c r="AF428" s="69">
        <v>19</v>
      </c>
      <c r="AG428" s="69">
        <v>19</v>
      </c>
    </row>
    <row r="429" spans="1:33" x14ac:dyDescent="0.2">
      <c r="A429" s="13" t="s">
        <v>300</v>
      </c>
      <c r="B429" s="69">
        <v>37</v>
      </c>
      <c r="C429" s="69">
        <v>71</v>
      </c>
      <c r="D429" s="69">
        <v>81</v>
      </c>
      <c r="E429" s="69">
        <v>56</v>
      </c>
      <c r="F429" s="69">
        <v>40</v>
      </c>
      <c r="G429" s="69">
        <v>63</v>
      </c>
      <c r="H429" s="69">
        <v>197</v>
      </c>
      <c r="I429" s="69">
        <v>45</v>
      </c>
      <c r="J429" s="69">
        <v>43</v>
      </c>
      <c r="K429" s="69">
        <v>55</v>
      </c>
      <c r="L429" s="69">
        <v>84</v>
      </c>
      <c r="M429" s="69">
        <v>33</v>
      </c>
      <c r="N429" s="69">
        <v>61</v>
      </c>
      <c r="O429" s="69">
        <v>48</v>
      </c>
      <c r="P429" s="69">
        <v>112</v>
      </c>
      <c r="Q429" s="69">
        <v>53</v>
      </c>
      <c r="R429" s="69">
        <v>11</v>
      </c>
      <c r="S429" s="69">
        <v>14</v>
      </c>
      <c r="T429" s="69">
        <v>3</v>
      </c>
      <c r="U429" s="69">
        <v>7</v>
      </c>
      <c r="V429" s="69">
        <v>20</v>
      </c>
      <c r="W429" s="69">
        <v>23</v>
      </c>
      <c r="X429" s="69">
        <v>56</v>
      </c>
      <c r="Y429" s="69">
        <v>28</v>
      </c>
      <c r="Z429" s="69">
        <v>7</v>
      </c>
      <c r="AA429" s="69">
        <v>8</v>
      </c>
      <c r="AB429" s="69">
        <v>10</v>
      </c>
      <c r="AC429" s="69">
        <v>9</v>
      </c>
      <c r="AD429" s="69">
        <v>23</v>
      </c>
      <c r="AE429" s="69">
        <v>6</v>
      </c>
      <c r="AF429" s="69">
        <v>27</v>
      </c>
      <c r="AG429" s="69">
        <v>25</v>
      </c>
    </row>
    <row r="430" spans="1:33" x14ac:dyDescent="0.2">
      <c r="A430" s="13" t="s">
        <v>301</v>
      </c>
      <c r="B430" s="69">
        <v>33</v>
      </c>
      <c r="C430" s="69">
        <v>66</v>
      </c>
      <c r="D430" s="69">
        <v>74</v>
      </c>
      <c r="E430" s="69">
        <v>44</v>
      </c>
      <c r="F430" s="69">
        <v>53</v>
      </c>
      <c r="G430" s="69">
        <v>54</v>
      </c>
      <c r="H430" s="69">
        <v>182</v>
      </c>
      <c r="I430" s="69">
        <v>33</v>
      </c>
      <c r="J430" s="69">
        <v>41</v>
      </c>
      <c r="K430" s="69">
        <v>51</v>
      </c>
      <c r="L430" s="69">
        <v>77</v>
      </c>
      <c r="M430" s="69">
        <v>43</v>
      </c>
      <c r="N430" s="69">
        <v>61</v>
      </c>
      <c r="O430" s="69">
        <v>93</v>
      </c>
      <c r="P430" s="69">
        <v>108</v>
      </c>
      <c r="Q430" s="69">
        <v>47</v>
      </c>
      <c r="R430" s="69">
        <v>17</v>
      </c>
      <c r="S430" s="69">
        <v>12</v>
      </c>
      <c r="T430" s="69">
        <v>3</v>
      </c>
      <c r="U430" s="69">
        <v>7</v>
      </c>
      <c r="V430" s="69">
        <v>19</v>
      </c>
      <c r="W430" s="69">
        <v>29</v>
      </c>
      <c r="X430" s="69">
        <v>58</v>
      </c>
      <c r="Y430" s="69">
        <v>22</v>
      </c>
      <c r="Z430" s="69">
        <v>6</v>
      </c>
      <c r="AA430" s="69">
        <v>6</v>
      </c>
      <c r="AB430" s="69">
        <v>18</v>
      </c>
      <c r="AC430" s="69">
        <v>19</v>
      </c>
      <c r="AD430" s="69">
        <v>22</v>
      </c>
      <c r="AE430" s="69">
        <v>14</v>
      </c>
      <c r="AF430" s="69">
        <v>26</v>
      </c>
      <c r="AG430" s="69">
        <v>25</v>
      </c>
    </row>
    <row r="431" spans="1:33" x14ac:dyDescent="0.2">
      <c r="A431" s="13" t="s">
        <v>302</v>
      </c>
      <c r="B431" s="69">
        <v>45</v>
      </c>
      <c r="C431" s="69">
        <v>64</v>
      </c>
      <c r="D431" s="69">
        <v>61</v>
      </c>
      <c r="E431" s="69">
        <v>57</v>
      </c>
      <c r="F431" s="69">
        <v>38</v>
      </c>
      <c r="G431" s="69">
        <v>49</v>
      </c>
      <c r="H431" s="69">
        <v>132</v>
      </c>
      <c r="I431" s="69">
        <v>28</v>
      </c>
      <c r="J431" s="69">
        <v>40</v>
      </c>
      <c r="K431" s="69">
        <v>54</v>
      </c>
      <c r="L431" s="69">
        <v>77</v>
      </c>
      <c r="M431" s="69">
        <v>28</v>
      </c>
      <c r="N431" s="69">
        <v>55</v>
      </c>
      <c r="O431" s="69">
        <v>49</v>
      </c>
      <c r="P431" s="69">
        <v>88</v>
      </c>
      <c r="Q431" s="69">
        <v>41</v>
      </c>
      <c r="R431" s="69">
        <v>12</v>
      </c>
      <c r="S431" s="69">
        <v>11</v>
      </c>
      <c r="T431" s="69">
        <v>3</v>
      </c>
      <c r="U431" s="69">
        <v>5</v>
      </c>
      <c r="V431" s="69">
        <v>15</v>
      </c>
      <c r="W431" s="69">
        <v>18</v>
      </c>
      <c r="X431" s="69">
        <v>36</v>
      </c>
      <c r="Y431" s="69">
        <v>21</v>
      </c>
      <c r="Z431" s="69">
        <v>7</v>
      </c>
      <c r="AA431" s="69">
        <v>4</v>
      </c>
      <c r="AB431" s="69">
        <v>18</v>
      </c>
      <c r="AC431" s="69">
        <v>19</v>
      </c>
      <c r="AD431" s="69">
        <v>19</v>
      </c>
      <c r="AE431" s="69">
        <v>0</v>
      </c>
      <c r="AF431" s="69">
        <v>20</v>
      </c>
      <c r="AG431" s="69">
        <v>16</v>
      </c>
    </row>
    <row r="432" spans="1:33" x14ac:dyDescent="0.2">
      <c r="A432" s="13" t="s">
        <v>303</v>
      </c>
      <c r="B432" s="69">
        <v>46</v>
      </c>
      <c r="C432" s="69">
        <v>62</v>
      </c>
      <c r="D432" s="69">
        <v>63</v>
      </c>
      <c r="E432" s="69">
        <v>61</v>
      </c>
      <c r="F432" s="69">
        <v>28</v>
      </c>
      <c r="G432" s="69">
        <v>48</v>
      </c>
      <c r="H432" s="69">
        <v>121</v>
      </c>
      <c r="I432" s="69">
        <v>29</v>
      </c>
      <c r="J432" s="69">
        <v>41</v>
      </c>
      <c r="K432" s="69">
        <v>50</v>
      </c>
      <c r="L432" s="69">
        <v>80</v>
      </c>
      <c r="M432" s="69">
        <v>36</v>
      </c>
      <c r="N432" s="69">
        <v>46</v>
      </c>
      <c r="O432" s="69">
        <v>43</v>
      </c>
      <c r="P432" s="69">
        <v>65</v>
      </c>
      <c r="Q432" s="69">
        <v>50</v>
      </c>
      <c r="R432" s="69">
        <v>19</v>
      </c>
      <c r="S432" s="69">
        <v>21</v>
      </c>
      <c r="T432" s="69">
        <v>6</v>
      </c>
      <c r="U432" s="69">
        <v>11</v>
      </c>
      <c r="V432" s="69">
        <v>13</v>
      </c>
      <c r="W432" s="69">
        <v>15</v>
      </c>
      <c r="X432" s="69">
        <v>37</v>
      </c>
      <c r="Y432" s="69">
        <v>16</v>
      </c>
      <c r="Z432" s="69">
        <v>13</v>
      </c>
      <c r="AA432" s="69">
        <v>11</v>
      </c>
      <c r="AB432" s="69">
        <v>17</v>
      </c>
      <c r="AC432" s="69">
        <v>18</v>
      </c>
      <c r="AD432" s="69">
        <v>16</v>
      </c>
      <c r="AE432" s="69">
        <v>5</v>
      </c>
      <c r="AF432" s="69">
        <v>19</v>
      </c>
      <c r="AG432" s="69">
        <v>16</v>
      </c>
    </row>
    <row r="433" spans="1:33" x14ac:dyDescent="0.2">
      <c r="A433" s="13" t="s">
        <v>304</v>
      </c>
      <c r="B433" s="69">
        <v>40</v>
      </c>
      <c r="C433" s="69">
        <v>61</v>
      </c>
      <c r="D433" s="69">
        <v>85</v>
      </c>
      <c r="E433" s="69">
        <v>56</v>
      </c>
      <c r="F433" s="69">
        <v>34</v>
      </c>
      <c r="G433" s="69">
        <v>44</v>
      </c>
      <c r="H433" s="69">
        <v>117</v>
      </c>
      <c r="I433" s="69">
        <v>33</v>
      </c>
      <c r="J433" s="69">
        <v>43</v>
      </c>
      <c r="K433" s="69">
        <v>53</v>
      </c>
      <c r="L433" s="69">
        <v>68</v>
      </c>
      <c r="M433" s="69">
        <v>35</v>
      </c>
      <c r="N433" s="69">
        <v>54</v>
      </c>
      <c r="O433" s="69">
        <v>56</v>
      </c>
      <c r="P433" s="69">
        <v>126</v>
      </c>
      <c r="Q433" s="69">
        <v>44</v>
      </c>
      <c r="R433" s="69">
        <v>19</v>
      </c>
      <c r="S433" s="69">
        <v>23</v>
      </c>
      <c r="T433" s="69">
        <v>9</v>
      </c>
      <c r="U433" s="69">
        <v>13</v>
      </c>
      <c r="V433" s="69">
        <v>10</v>
      </c>
      <c r="W433" s="69">
        <v>13</v>
      </c>
      <c r="X433" s="69">
        <v>27</v>
      </c>
      <c r="Y433" s="69">
        <v>19</v>
      </c>
      <c r="Z433" s="69">
        <v>14</v>
      </c>
      <c r="AA433" s="69">
        <v>14</v>
      </c>
      <c r="AB433" s="69">
        <v>23</v>
      </c>
      <c r="AC433" s="69">
        <v>19</v>
      </c>
      <c r="AD433" s="69">
        <v>13</v>
      </c>
      <c r="AE433" s="69">
        <v>-4</v>
      </c>
      <c r="AF433" s="69">
        <v>12</v>
      </c>
      <c r="AG433" s="69">
        <v>14</v>
      </c>
    </row>
    <row r="434" spans="1:33" x14ac:dyDescent="0.2">
      <c r="A434" s="13" t="s">
        <v>305</v>
      </c>
      <c r="B434" s="69">
        <v>30</v>
      </c>
      <c r="C434" s="69">
        <v>62</v>
      </c>
      <c r="D434" s="69">
        <v>90</v>
      </c>
      <c r="E434" s="69">
        <v>49</v>
      </c>
      <c r="F434" s="69">
        <v>54</v>
      </c>
      <c r="G434" s="69">
        <v>38</v>
      </c>
      <c r="H434" s="69">
        <v>230</v>
      </c>
      <c r="I434" s="69">
        <v>36</v>
      </c>
      <c r="J434" s="69">
        <v>48</v>
      </c>
      <c r="K434" s="69">
        <v>64</v>
      </c>
      <c r="L434" s="69">
        <v>91</v>
      </c>
      <c r="M434" s="69">
        <v>41</v>
      </c>
      <c r="N434" s="69">
        <v>40</v>
      </c>
      <c r="O434" s="69">
        <v>63</v>
      </c>
      <c r="P434" s="69">
        <v>77</v>
      </c>
      <c r="Q434" s="69">
        <v>44</v>
      </c>
      <c r="R434" s="69">
        <v>20</v>
      </c>
      <c r="S434" s="69">
        <v>20</v>
      </c>
      <c r="T434" s="69">
        <v>7</v>
      </c>
      <c r="U434" s="69">
        <v>11</v>
      </c>
      <c r="V434" s="69">
        <v>11</v>
      </c>
      <c r="W434" s="69">
        <v>9</v>
      </c>
      <c r="X434" s="69">
        <v>30</v>
      </c>
      <c r="Y434" s="69">
        <v>18</v>
      </c>
      <c r="Z434" s="69">
        <v>11</v>
      </c>
      <c r="AA434" s="69">
        <v>11</v>
      </c>
      <c r="AB434" s="69">
        <v>15</v>
      </c>
      <c r="AC434" s="69">
        <v>22</v>
      </c>
      <c r="AD434" s="69">
        <v>19</v>
      </c>
      <c r="AE434" s="69">
        <v>6</v>
      </c>
      <c r="AF434" s="69">
        <v>12</v>
      </c>
      <c r="AG434" s="69">
        <v>11</v>
      </c>
    </row>
    <row r="435" spans="1:33" x14ac:dyDescent="0.2">
      <c r="A435" s="13" t="s">
        <v>306</v>
      </c>
      <c r="B435" s="69">
        <v>41</v>
      </c>
      <c r="C435" s="69">
        <v>58</v>
      </c>
      <c r="D435" s="69">
        <v>83</v>
      </c>
      <c r="E435" s="69">
        <v>54</v>
      </c>
      <c r="F435" s="69">
        <v>34</v>
      </c>
      <c r="G435" s="69">
        <v>37</v>
      </c>
      <c r="H435" s="69">
        <v>157</v>
      </c>
      <c r="I435" s="69">
        <v>24</v>
      </c>
      <c r="J435" s="69">
        <v>52</v>
      </c>
      <c r="K435" s="69">
        <v>53</v>
      </c>
      <c r="L435" s="69">
        <v>85</v>
      </c>
      <c r="M435" s="69">
        <v>51</v>
      </c>
      <c r="N435" s="69">
        <v>51</v>
      </c>
      <c r="O435" s="69">
        <v>53</v>
      </c>
      <c r="P435" s="69">
        <v>138</v>
      </c>
      <c r="Q435" s="69">
        <v>42</v>
      </c>
      <c r="R435" s="69">
        <v>23</v>
      </c>
      <c r="S435" s="69">
        <v>15</v>
      </c>
      <c r="T435" s="69">
        <v>3</v>
      </c>
      <c r="U435" s="69">
        <v>13</v>
      </c>
      <c r="V435" s="69">
        <v>22</v>
      </c>
      <c r="W435" s="69">
        <v>21</v>
      </c>
      <c r="X435" s="69">
        <v>46</v>
      </c>
      <c r="Y435" s="69">
        <v>30</v>
      </c>
      <c r="Z435" s="69">
        <v>10</v>
      </c>
      <c r="AA435" s="69">
        <v>22</v>
      </c>
      <c r="AB435" s="69">
        <v>17</v>
      </c>
      <c r="AC435" s="69">
        <v>20</v>
      </c>
      <c r="AD435" s="69">
        <v>31</v>
      </c>
      <c r="AE435" s="69">
        <v>11</v>
      </c>
      <c r="AF435" s="69">
        <v>20</v>
      </c>
      <c r="AG435" s="69">
        <v>23</v>
      </c>
    </row>
    <row r="436" spans="1:33" x14ac:dyDescent="0.2">
      <c r="A436" s="13" t="s">
        <v>307</v>
      </c>
      <c r="B436" s="69">
        <v>45</v>
      </c>
      <c r="C436" s="69">
        <v>69</v>
      </c>
      <c r="D436" s="69">
        <v>80</v>
      </c>
      <c r="E436" s="69">
        <v>45</v>
      </c>
      <c r="F436" s="69">
        <v>42</v>
      </c>
      <c r="G436" s="69">
        <v>34</v>
      </c>
      <c r="H436" s="69">
        <v>148</v>
      </c>
      <c r="I436" s="69">
        <v>22</v>
      </c>
      <c r="J436" s="69">
        <v>57</v>
      </c>
      <c r="K436" s="69">
        <v>44</v>
      </c>
      <c r="L436" s="69">
        <v>72</v>
      </c>
      <c r="M436" s="69">
        <v>36</v>
      </c>
      <c r="N436" s="69">
        <v>36</v>
      </c>
      <c r="O436" s="69">
        <v>55</v>
      </c>
      <c r="P436" s="69">
        <v>136</v>
      </c>
      <c r="Q436" s="69">
        <v>42</v>
      </c>
      <c r="R436" s="69">
        <v>21</v>
      </c>
      <c r="S436" s="69">
        <v>18</v>
      </c>
      <c r="T436" s="69">
        <v>7</v>
      </c>
      <c r="U436" s="69">
        <v>16</v>
      </c>
      <c r="V436" s="69">
        <v>14</v>
      </c>
      <c r="W436" s="69">
        <v>20</v>
      </c>
      <c r="X436" s="69">
        <v>22</v>
      </c>
      <c r="Y436" s="69">
        <v>14</v>
      </c>
      <c r="Z436" s="69">
        <v>17</v>
      </c>
      <c r="AA436" s="69">
        <v>23</v>
      </c>
      <c r="AB436" s="69">
        <v>23</v>
      </c>
      <c r="AC436" s="69">
        <v>20</v>
      </c>
      <c r="AD436" s="69">
        <v>13</v>
      </c>
      <c r="AE436" s="69">
        <v>0</v>
      </c>
      <c r="AF436" s="69">
        <v>13</v>
      </c>
      <c r="AG436" s="69">
        <v>14</v>
      </c>
    </row>
    <row r="437" spans="1:33" x14ac:dyDescent="0.2">
      <c r="A437" s="68" t="s">
        <v>389</v>
      </c>
      <c r="B437" s="70">
        <f>AVERAGE(B425:B436)</f>
        <v>44.416666666666664</v>
      </c>
      <c r="C437" s="70">
        <f t="shared" ref="C437:I437" si="124">AVERAGE(C425:C436)</f>
        <v>69.083333333333329</v>
      </c>
      <c r="D437" s="70">
        <f t="shared" si="124"/>
        <v>75.583333333333329</v>
      </c>
      <c r="E437" s="70">
        <f t="shared" si="124"/>
        <v>57.916666666666664</v>
      </c>
      <c r="F437" s="70">
        <f t="shared" si="124"/>
        <v>47.583333333333336</v>
      </c>
      <c r="G437" s="70">
        <f t="shared" si="124"/>
        <v>57.75</v>
      </c>
      <c r="H437" s="70">
        <f t="shared" si="124"/>
        <v>160.16666666666666</v>
      </c>
      <c r="I437" s="70">
        <f t="shared" si="124"/>
        <v>39.416666666666664</v>
      </c>
      <c r="J437" s="70">
        <f>AVERAGE(J425:J436)</f>
        <v>55.25</v>
      </c>
      <c r="K437" s="70">
        <f t="shared" ref="K437:Q437" si="125">AVERAGE(K425:K436)</f>
        <v>58.75</v>
      </c>
      <c r="L437" s="70">
        <f t="shared" si="125"/>
        <v>79.583333333333329</v>
      </c>
      <c r="M437" s="70">
        <f t="shared" si="125"/>
        <v>41.5</v>
      </c>
      <c r="N437" s="70">
        <f t="shared" si="125"/>
        <v>58.583333333333336</v>
      </c>
      <c r="O437" s="70">
        <f t="shared" si="125"/>
        <v>57.333333333333336</v>
      </c>
      <c r="P437" s="70">
        <f t="shared" si="125"/>
        <v>109</v>
      </c>
      <c r="Q437" s="70">
        <f t="shared" si="125"/>
        <v>50.333333333333336</v>
      </c>
      <c r="R437" s="70">
        <f>AVERAGE(R425:R436)</f>
        <v>18.166666666666668</v>
      </c>
      <c r="S437" s="70">
        <f t="shared" ref="S437:U437" si="126">AVERAGE(S425:S436)</f>
        <v>18.5</v>
      </c>
      <c r="T437" s="70">
        <f t="shared" si="126"/>
        <v>6.833333333333333</v>
      </c>
      <c r="U437" s="70">
        <f t="shared" si="126"/>
        <v>11.25</v>
      </c>
      <c r="V437" s="70">
        <f>AVERAGE(V425:V436)</f>
        <v>14.75</v>
      </c>
      <c r="W437" s="70">
        <f t="shared" ref="W437:Y437" si="127">AVERAGE(W425:W436)</f>
        <v>19.416666666666668</v>
      </c>
      <c r="X437" s="70">
        <f t="shared" si="127"/>
        <v>34.833333333333336</v>
      </c>
      <c r="Y437" s="70">
        <f t="shared" si="127"/>
        <v>21.583333333333332</v>
      </c>
      <c r="Z437" s="70">
        <f>AVERAGE(Z425:Z436)</f>
        <v>18</v>
      </c>
      <c r="AA437" s="70">
        <f t="shared" ref="AA437:AG437" si="128">AVERAGE(AA425:AA436)</f>
        <v>13</v>
      </c>
      <c r="AB437" s="70">
        <f t="shared" si="128"/>
        <v>19.5</v>
      </c>
      <c r="AC437" s="70">
        <f t="shared" si="128"/>
        <v>22.25</v>
      </c>
      <c r="AD437" s="70">
        <f t="shared" si="128"/>
        <v>18.75</v>
      </c>
      <c r="AE437" s="70">
        <f t="shared" si="128"/>
        <v>4</v>
      </c>
      <c r="AF437" s="70">
        <f t="shared" si="128"/>
        <v>19</v>
      </c>
      <c r="AG437" s="70">
        <f t="shared" si="128"/>
        <v>17</v>
      </c>
    </row>
    <row r="438" spans="1:33" s="76" customFormat="1" x14ac:dyDescent="0.2">
      <c r="A438" s="76" t="s">
        <v>392</v>
      </c>
      <c r="B438" s="77">
        <f>AVERAGE(B437:I437)</f>
        <v>68.989583333333329</v>
      </c>
      <c r="C438" s="77">
        <f>STDEV(B437:I437)/SQRT(COUNT(B437:I437))</f>
        <v>13.72061648907504</v>
      </c>
      <c r="D438" s="77"/>
      <c r="E438" s="77"/>
      <c r="F438" s="77"/>
      <c r="G438" s="77"/>
      <c r="H438" s="77"/>
      <c r="I438" s="77"/>
      <c r="J438" s="77">
        <f>AVERAGE(J437:Q437)</f>
        <v>63.791666666666657</v>
      </c>
      <c r="K438" s="77">
        <f>STDEV(J437:Q437)/SQRT(COUNT(J437:Q437))</f>
        <v>7.486214181933212</v>
      </c>
      <c r="L438" s="77"/>
      <c r="M438" s="77"/>
      <c r="N438" s="77"/>
      <c r="O438" s="77"/>
      <c r="P438" s="77"/>
      <c r="Q438" s="77"/>
      <c r="R438" s="77">
        <f>AVERAGE(R437:Y437)</f>
        <v>18.166666666666668</v>
      </c>
      <c r="S438" s="77">
        <f>STDEV(R437:Y437)/SQRT(COUNT(R437:Y437))</f>
        <v>2.9249033358060785</v>
      </c>
      <c r="T438" s="77"/>
      <c r="U438" s="77"/>
      <c r="V438" s="77"/>
      <c r="W438" s="77"/>
      <c r="X438" s="77"/>
      <c r="Y438" s="77"/>
      <c r="Z438" s="77">
        <f>AVERAGE(Z437:AG437)</f>
        <v>16.4375</v>
      </c>
      <c r="AA438" s="77">
        <f>STDEV(Z437:AG437)/SQRT(COUNT(Z437:AG437))</f>
        <v>2.001534009917679</v>
      </c>
      <c r="AB438" s="77"/>
      <c r="AC438" s="77"/>
      <c r="AD438" s="77"/>
      <c r="AE438" s="77"/>
      <c r="AF438" s="77"/>
      <c r="AG438" s="77"/>
    </row>
    <row r="439" spans="1:33" x14ac:dyDescent="0.2">
      <c r="A439" s="12" t="s">
        <v>418</v>
      </c>
      <c r="B439" s="255" t="s">
        <v>282</v>
      </c>
      <c r="C439" s="255"/>
      <c r="D439" s="255"/>
      <c r="E439" s="255"/>
      <c r="F439" s="255"/>
      <c r="G439" s="255"/>
      <c r="H439" s="255"/>
      <c r="I439" s="255"/>
      <c r="J439" s="255" t="s">
        <v>387</v>
      </c>
      <c r="K439" s="255"/>
      <c r="L439" s="255"/>
      <c r="M439" s="255"/>
      <c r="N439" s="255"/>
      <c r="O439" s="255"/>
      <c r="P439" s="255"/>
      <c r="Q439" s="255"/>
      <c r="R439" s="255" t="s">
        <v>283</v>
      </c>
      <c r="S439" s="255"/>
      <c r="T439" s="255"/>
      <c r="U439" s="255"/>
      <c r="V439" s="255"/>
      <c r="W439" s="255"/>
      <c r="X439" s="255"/>
      <c r="Y439" s="255"/>
      <c r="Z439" s="255" t="s">
        <v>388</v>
      </c>
      <c r="AA439" s="255"/>
      <c r="AB439" s="255"/>
      <c r="AC439" s="255"/>
      <c r="AD439" s="255"/>
      <c r="AE439" s="255"/>
      <c r="AF439" s="255"/>
      <c r="AG439" s="255"/>
    </row>
    <row r="440" spans="1:33" x14ac:dyDescent="0.2">
      <c r="A440" s="13" t="s">
        <v>286</v>
      </c>
      <c r="B440" s="69">
        <v>129</v>
      </c>
      <c r="C440" s="69">
        <v>309</v>
      </c>
      <c r="D440" s="69">
        <v>325</v>
      </c>
      <c r="E440" s="69">
        <v>231</v>
      </c>
      <c r="F440" s="69">
        <v>276</v>
      </c>
      <c r="G440" s="69">
        <v>268</v>
      </c>
      <c r="H440" s="69">
        <v>253</v>
      </c>
      <c r="I440" s="69">
        <v>176</v>
      </c>
      <c r="J440" s="69">
        <v>231</v>
      </c>
      <c r="K440" s="69">
        <v>344</v>
      </c>
      <c r="L440" s="69">
        <v>293</v>
      </c>
      <c r="M440" s="69">
        <v>336</v>
      </c>
      <c r="N440" s="69">
        <v>313</v>
      </c>
      <c r="O440" s="69">
        <v>337</v>
      </c>
      <c r="P440" s="69">
        <v>664</v>
      </c>
      <c r="Q440" s="69">
        <v>381</v>
      </c>
      <c r="R440" s="69">
        <v>75</v>
      </c>
      <c r="S440" s="69">
        <v>51</v>
      </c>
      <c r="T440" s="69">
        <v>16</v>
      </c>
      <c r="U440" s="69">
        <v>28</v>
      </c>
      <c r="V440" s="69">
        <v>35</v>
      </c>
      <c r="W440" s="69">
        <v>5</v>
      </c>
      <c r="X440" s="69">
        <v>21</v>
      </c>
      <c r="Y440" s="69">
        <v>28</v>
      </c>
      <c r="Z440" s="69">
        <v>89</v>
      </c>
      <c r="AA440" s="69">
        <v>69</v>
      </c>
      <c r="AB440" s="69">
        <v>137</v>
      </c>
      <c r="AC440" s="69">
        <v>128</v>
      </c>
      <c r="AD440" s="69">
        <v>55</v>
      </c>
      <c r="AE440" s="69">
        <v>57</v>
      </c>
      <c r="AF440" s="69">
        <v>63</v>
      </c>
      <c r="AG440" s="69">
        <v>43</v>
      </c>
    </row>
    <row r="441" spans="1:33" x14ac:dyDescent="0.2">
      <c r="A441" s="13" t="s">
        <v>287</v>
      </c>
      <c r="B441" s="69">
        <v>102</v>
      </c>
      <c r="C441" s="69">
        <v>207</v>
      </c>
      <c r="D441" s="69">
        <v>281</v>
      </c>
      <c r="E441" s="69">
        <v>197</v>
      </c>
      <c r="F441" s="69">
        <v>154</v>
      </c>
      <c r="G441" s="69">
        <v>178</v>
      </c>
      <c r="H441" s="69">
        <v>166</v>
      </c>
      <c r="I441" s="69">
        <v>84</v>
      </c>
      <c r="J441" s="69">
        <v>234</v>
      </c>
      <c r="K441" s="69">
        <v>258</v>
      </c>
      <c r="L441" s="69">
        <v>256</v>
      </c>
      <c r="M441" s="69">
        <v>232</v>
      </c>
      <c r="N441" s="69">
        <v>237</v>
      </c>
      <c r="O441" s="69">
        <v>173</v>
      </c>
      <c r="P441" s="69">
        <v>362</v>
      </c>
      <c r="Q441" s="69">
        <v>226</v>
      </c>
      <c r="R441" s="69">
        <v>122</v>
      </c>
      <c r="S441" s="69">
        <v>85</v>
      </c>
      <c r="T441" s="69">
        <v>71</v>
      </c>
      <c r="U441" s="69">
        <v>55</v>
      </c>
      <c r="V441" s="69">
        <v>38</v>
      </c>
      <c r="W441" s="69">
        <v>16</v>
      </c>
      <c r="X441" s="69">
        <v>100</v>
      </c>
      <c r="Y441" s="69">
        <v>56</v>
      </c>
      <c r="Z441" s="69">
        <v>149</v>
      </c>
      <c r="AA441" s="69">
        <v>91</v>
      </c>
      <c r="AB441" s="69">
        <v>155</v>
      </c>
      <c r="AC441" s="69">
        <v>193</v>
      </c>
      <c r="AD441" s="69">
        <v>69</v>
      </c>
      <c r="AE441" s="69">
        <v>70</v>
      </c>
      <c r="AF441" s="69">
        <v>68</v>
      </c>
      <c r="AG441" s="69">
        <v>67</v>
      </c>
    </row>
    <row r="442" spans="1:33" x14ac:dyDescent="0.2">
      <c r="A442" s="13" t="s">
        <v>288</v>
      </c>
      <c r="B442" s="69">
        <v>67</v>
      </c>
      <c r="C442" s="69">
        <v>173</v>
      </c>
      <c r="D442" s="69">
        <v>282</v>
      </c>
      <c r="E442" s="69">
        <v>160</v>
      </c>
      <c r="F442" s="69">
        <v>124</v>
      </c>
      <c r="G442" s="69">
        <v>171</v>
      </c>
      <c r="H442" s="69">
        <v>143</v>
      </c>
      <c r="I442" s="69">
        <v>81</v>
      </c>
      <c r="J442" s="69">
        <v>171</v>
      </c>
      <c r="K442" s="69">
        <v>177</v>
      </c>
      <c r="L442" s="69">
        <v>224</v>
      </c>
      <c r="M442" s="69">
        <v>175</v>
      </c>
      <c r="N442" s="69">
        <v>185</v>
      </c>
      <c r="O442" s="69">
        <v>144</v>
      </c>
      <c r="P442" s="69">
        <v>258</v>
      </c>
      <c r="Q442" s="69">
        <v>194</v>
      </c>
      <c r="R442" s="69">
        <v>141</v>
      </c>
      <c r="S442" s="69">
        <v>147</v>
      </c>
      <c r="T442" s="69">
        <v>110</v>
      </c>
      <c r="U442" s="69">
        <v>118</v>
      </c>
      <c r="V442" s="69">
        <v>79</v>
      </c>
      <c r="W442" s="69">
        <v>40</v>
      </c>
      <c r="X442" s="69">
        <v>117</v>
      </c>
      <c r="Y442" s="69">
        <v>73</v>
      </c>
      <c r="Z442" s="69">
        <v>188</v>
      </c>
      <c r="AA442" s="69">
        <v>161</v>
      </c>
      <c r="AB442" s="69">
        <v>282</v>
      </c>
      <c r="AC442" s="69">
        <v>271</v>
      </c>
      <c r="AD442" s="69">
        <v>91</v>
      </c>
      <c r="AE442" s="69">
        <v>123</v>
      </c>
      <c r="AF442" s="69">
        <v>75</v>
      </c>
      <c r="AG442" s="69">
        <v>70</v>
      </c>
    </row>
    <row r="443" spans="1:33" x14ac:dyDescent="0.2">
      <c r="A443" s="13" t="s">
        <v>289</v>
      </c>
      <c r="B443" s="69">
        <v>89</v>
      </c>
      <c r="C443" s="69">
        <v>199</v>
      </c>
      <c r="D443" s="69">
        <v>280</v>
      </c>
      <c r="E443" s="69">
        <v>225</v>
      </c>
      <c r="F443" s="69">
        <v>167</v>
      </c>
      <c r="G443" s="69">
        <v>182</v>
      </c>
      <c r="H443" s="69">
        <v>139</v>
      </c>
      <c r="I443" s="69">
        <v>64</v>
      </c>
      <c r="J443" s="69">
        <v>119</v>
      </c>
      <c r="K443" s="69">
        <v>148</v>
      </c>
      <c r="L443" s="69">
        <v>192</v>
      </c>
      <c r="M443" s="69">
        <v>140</v>
      </c>
      <c r="N443" s="69">
        <v>226</v>
      </c>
      <c r="O443" s="69">
        <v>165</v>
      </c>
      <c r="P443" s="69">
        <v>319</v>
      </c>
      <c r="Q443" s="69">
        <v>172</v>
      </c>
      <c r="R443" s="69">
        <v>82</v>
      </c>
      <c r="S443" s="69">
        <v>79</v>
      </c>
      <c r="T443" s="69">
        <v>65</v>
      </c>
      <c r="U443" s="69">
        <v>42</v>
      </c>
      <c r="V443" s="69">
        <v>84</v>
      </c>
      <c r="W443" s="69">
        <v>51</v>
      </c>
      <c r="X443" s="69">
        <v>135</v>
      </c>
      <c r="Y443" s="69">
        <v>102</v>
      </c>
      <c r="Z443" s="69">
        <v>119</v>
      </c>
      <c r="AA443" s="69">
        <v>157</v>
      </c>
      <c r="AB443" s="69">
        <v>148</v>
      </c>
      <c r="AC443" s="69">
        <v>185</v>
      </c>
      <c r="AD443" s="69">
        <v>106</v>
      </c>
      <c r="AE443" s="69">
        <v>133</v>
      </c>
      <c r="AF443" s="69">
        <v>139</v>
      </c>
      <c r="AG443" s="69">
        <v>92</v>
      </c>
    </row>
    <row r="444" spans="1:33" x14ac:dyDescent="0.2">
      <c r="A444" s="13" t="s">
        <v>290</v>
      </c>
      <c r="B444" s="69">
        <v>83</v>
      </c>
      <c r="C444" s="69">
        <v>232</v>
      </c>
      <c r="D444" s="69">
        <v>269</v>
      </c>
      <c r="E444" s="69">
        <v>198</v>
      </c>
      <c r="F444" s="69">
        <v>174</v>
      </c>
      <c r="G444" s="69">
        <v>187</v>
      </c>
      <c r="H444" s="69">
        <v>133</v>
      </c>
      <c r="I444" s="69">
        <v>67</v>
      </c>
      <c r="J444" s="69">
        <v>143</v>
      </c>
      <c r="K444" s="69">
        <v>147</v>
      </c>
      <c r="L444" s="69">
        <v>270</v>
      </c>
      <c r="M444" s="69">
        <v>163</v>
      </c>
      <c r="N444" s="69">
        <v>220</v>
      </c>
      <c r="O444" s="69">
        <v>169</v>
      </c>
      <c r="P444" s="69">
        <v>187</v>
      </c>
      <c r="Q444" s="69">
        <v>200</v>
      </c>
      <c r="R444" s="69">
        <v>56</v>
      </c>
      <c r="S444" s="69">
        <v>60</v>
      </c>
      <c r="T444" s="69">
        <v>55</v>
      </c>
      <c r="U444" s="69">
        <v>38</v>
      </c>
      <c r="V444" s="69">
        <v>52</v>
      </c>
      <c r="W444" s="69">
        <v>16</v>
      </c>
      <c r="X444" s="69">
        <v>80</v>
      </c>
      <c r="Y444" s="69">
        <v>60</v>
      </c>
      <c r="Z444" s="69">
        <v>95</v>
      </c>
      <c r="AA444" s="69">
        <v>84</v>
      </c>
      <c r="AB444" s="69">
        <v>117</v>
      </c>
      <c r="AC444" s="69">
        <v>170</v>
      </c>
      <c r="AD444" s="69">
        <v>74</v>
      </c>
      <c r="AE444" s="69">
        <v>89</v>
      </c>
      <c r="AF444" s="69">
        <v>60</v>
      </c>
      <c r="AG444" s="69">
        <v>50</v>
      </c>
    </row>
    <row r="445" spans="1:33" x14ac:dyDescent="0.2">
      <c r="A445" s="13" t="s">
        <v>291</v>
      </c>
      <c r="B445" s="69">
        <v>99</v>
      </c>
      <c r="C445" s="69">
        <v>216</v>
      </c>
      <c r="D445" s="69">
        <v>334</v>
      </c>
      <c r="E445" s="69">
        <v>185</v>
      </c>
      <c r="F445" s="69">
        <v>136</v>
      </c>
      <c r="G445" s="69">
        <v>162</v>
      </c>
      <c r="H445" s="69">
        <v>138</v>
      </c>
      <c r="I445" s="69">
        <v>71</v>
      </c>
      <c r="J445" s="69">
        <v>155</v>
      </c>
      <c r="K445" s="69">
        <v>135</v>
      </c>
      <c r="L445" s="69">
        <v>222</v>
      </c>
      <c r="M445" s="69">
        <v>177</v>
      </c>
      <c r="N445" s="69">
        <v>197</v>
      </c>
      <c r="O445" s="69">
        <v>191</v>
      </c>
      <c r="P445" s="69">
        <v>301</v>
      </c>
      <c r="Q445" s="69">
        <v>156</v>
      </c>
      <c r="R445" s="69">
        <v>102</v>
      </c>
      <c r="S445" s="69">
        <v>100</v>
      </c>
      <c r="T445" s="69">
        <v>40</v>
      </c>
      <c r="U445" s="69">
        <v>59</v>
      </c>
      <c r="V445" s="69">
        <v>63</v>
      </c>
      <c r="W445" s="69">
        <v>16</v>
      </c>
      <c r="X445" s="69">
        <v>79</v>
      </c>
      <c r="Y445" s="69">
        <v>52</v>
      </c>
      <c r="Z445" s="69">
        <v>90</v>
      </c>
      <c r="AA445" s="69">
        <v>97</v>
      </c>
      <c r="AB445" s="69">
        <v>148</v>
      </c>
      <c r="AC445" s="69">
        <v>216</v>
      </c>
      <c r="AD445" s="69">
        <v>76</v>
      </c>
      <c r="AE445" s="69">
        <v>93</v>
      </c>
      <c r="AF445" s="69">
        <v>42</v>
      </c>
      <c r="AG445" s="69">
        <v>56</v>
      </c>
    </row>
    <row r="446" spans="1:33" x14ac:dyDescent="0.2">
      <c r="A446" s="13" t="s">
        <v>292</v>
      </c>
      <c r="B446" s="69">
        <v>106</v>
      </c>
      <c r="C446" s="69">
        <v>304</v>
      </c>
      <c r="D446" s="69">
        <v>329</v>
      </c>
      <c r="E446" s="69">
        <v>200</v>
      </c>
      <c r="F446" s="69">
        <v>123</v>
      </c>
      <c r="G446" s="69">
        <v>172</v>
      </c>
      <c r="H446" s="69">
        <v>142</v>
      </c>
      <c r="I446" s="69">
        <v>63</v>
      </c>
      <c r="J446" s="69">
        <v>132</v>
      </c>
      <c r="K446" s="69">
        <v>117</v>
      </c>
      <c r="L446" s="69">
        <v>245</v>
      </c>
      <c r="M446" s="69">
        <v>167</v>
      </c>
      <c r="N446" s="69">
        <v>227</v>
      </c>
      <c r="O446" s="69">
        <v>212</v>
      </c>
      <c r="P446" s="69">
        <v>223</v>
      </c>
      <c r="Q446" s="69">
        <v>197</v>
      </c>
      <c r="R446" s="69">
        <v>38</v>
      </c>
      <c r="S446" s="69">
        <v>40</v>
      </c>
      <c r="T446" s="69">
        <v>19</v>
      </c>
      <c r="U446" s="69">
        <v>23</v>
      </c>
      <c r="V446" s="69">
        <v>19</v>
      </c>
      <c r="W446" s="69">
        <v>-13</v>
      </c>
      <c r="X446" s="69">
        <v>34</v>
      </c>
      <c r="Y446" s="69">
        <v>28</v>
      </c>
      <c r="Z446" s="69">
        <v>57</v>
      </c>
      <c r="AA446" s="69">
        <v>49</v>
      </c>
      <c r="AB446" s="69">
        <v>65</v>
      </c>
      <c r="AC446" s="69">
        <v>104</v>
      </c>
      <c r="AD446" s="69">
        <v>53</v>
      </c>
      <c r="AE446" s="69">
        <v>72</v>
      </c>
      <c r="AF446" s="69">
        <v>25</v>
      </c>
      <c r="AG446" s="69">
        <v>55</v>
      </c>
    </row>
    <row r="447" spans="1:33" x14ac:dyDescent="0.2">
      <c r="A447" s="13" t="s">
        <v>293</v>
      </c>
      <c r="B447" s="69">
        <v>110</v>
      </c>
      <c r="C447" s="69">
        <v>197</v>
      </c>
      <c r="D447" s="69">
        <v>307</v>
      </c>
      <c r="E447" s="69">
        <v>260</v>
      </c>
      <c r="F447" s="69">
        <v>197</v>
      </c>
      <c r="G447" s="69">
        <v>193</v>
      </c>
      <c r="H447" s="69">
        <v>145</v>
      </c>
      <c r="I447" s="69">
        <v>98</v>
      </c>
      <c r="J447" s="69">
        <v>198</v>
      </c>
      <c r="K447" s="69">
        <v>121</v>
      </c>
      <c r="L447" s="69">
        <v>269</v>
      </c>
      <c r="M447" s="69">
        <v>152</v>
      </c>
      <c r="N447" s="69">
        <v>236</v>
      </c>
      <c r="O447" s="69">
        <v>219</v>
      </c>
      <c r="P447" s="69">
        <v>225</v>
      </c>
      <c r="Q447" s="69">
        <v>198</v>
      </c>
      <c r="R447" s="69">
        <v>28</v>
      </c>
      <c r="S447" s="69">
        <v>26</v>
      </c>
      <c r="T447" s="69">
        <v>13</v>
      </c>
      <c r="U447" s="69">
        <v>11</v>
      </c>
      <c r="V447" s="69">
        <v>15</v>
      </c>
      <c r="W447" s="69">
        <v>-10</v>
      </c>
      <c r="X447" s="69">
        <v>29</v>
      </c>
      <c r="Y447" s="69">
        <v>30</v>
      </c>
      <c r="Z447" s="69">
        <v>47</v>
      </c>
      <c r="AA447" s="69">
        <v>44</v>
      </c>
      <c r="AB447" s="69">
        <v>38</v>
      </c>
      <c r="AC447" s="69">
        <v>92</v>
      </c>
      <c r="AD447" s="69">
        <v>41</v>
      </c>
      <c r="AE447" s="69">
        <v>54</v>
      </c>
      <c r="AF447" s="69">
        <v>14</v>
      </c>
      <c r="AG447" s="69">
        <v>69</v>
      </c>
    </row>
    <row r="448" spans="1:33" x14ac:dyDescent="0.2">
      <c r="A448" s="13" t="s">
        <v>294</v>
      </c>
      <c r="B448" s="69">
        <v>114</v>
      </c>
      <c r="C448" s="69">
        <v>221</v>
      </c>
      <c r="D448" s="69">
        <v>402</v>
      </c>
      <c r="E448" s="69">
        <v>198</v>
      </c>
      <c r="F448" s="69">
        <v>159</v>
      </c>
      <c r="G448" s="69">
        <v>183</v>
      </c>
      <c r="H448" s="69">
        <v>165</v>
      </c>
      <c r="I448" s="69">
        <v>125</v>
      </c>
      <c r="J448" s="69">
        <v>218</v>
      </c>
      <c r="K448" s="69">
        <v>124</v>
      </c>
      <c r="L448" s="69">
        <v>239</v>
      </c>
      <c r="M448" s="69">
        <v>202</v>
      </c>
      <c r="N448" s="69">
        <v>233</v>
      </c>
      <c r="O448" s="69">
        <v>245</v>
      </c>
      <c r="P448" s="69">
        <v>269</v>
      </c>
      <c r="Q448" s="69">
        <v>217</v>
      </c>
      <c r="R448" s="69">
        <v>20</v>
      </c>
      <c r="S448" s="69">
        <v>19</v>
      </c>
      <c r="T448" s="69">
        <v>12</v>
      </c>
      <c r="U448" s="69">
        <v>2</v>
      </c>
      <c r="V448" s="69">
        <v>-1</v>
      </c>
      <c r="W448" s="69">
        <v>-23</v>
      </c>
      <c r="X448" s="69">
        <v>23</v>
      </c>
      <c r="Y448" s="69">
        <v>23</v>
      </c>
      <c r="Z448" s="69">
        <v>23</v>
      </c>
      <c r="AA448" s="69">
        <v>30</v>
      </c>
      <c r="AB448" s="69">
        <v>27</v>
      </c>
      <c r="AC448" s="69">
        <v>46</v>
      </c>
      <c r="AD448" s="69">
        <v>23</v>
      </c>
      <c r="AE448" s="69">
        <v>39</v>
      </c>
      <c r="AF448" s="69">
        <v>4</v>
      </c>
      <c r="AG448" s="69">
        <v>61</v>
      </c>
    </row>
    <row r="449" spans="1:33" x14ac:dyDescent="0.2">
      <c r="A449" s="13" t="s">
        <v>285</v>
      </c>
      <c r="B449" s="69">
        <v>119</v>
      </c>
      <c r="C449" s="69">
        <v>138</v>
      </c>
      <c r="D449" s="69">
        <v>424</v>
      </c>
      <c r="E449" s="69">
        <v>216</v>
      </c>
      <c r="F449" s="69">
        <v>155</v>
      </c>
      <c r="G449" s="69">
        <v>211</v>
      </c>
      <c r="H449" s="69">
        <v>187</v>
      </c>
      <c r="I449" s="69">
        <v>102</v>
      </c>
      <c r="J449" s="69">
        <v>252</v>
      </c>
      <c r="K449" s="69">
        <v>125</v>
      </c>
      <c r="L449" s="69">
        <v>329</v>
      </c>
      <c r="M449" s="69">
        <v>196</v>
      </c>
      <c r="N449" s="69">
        <v>231</v>
      </c>
      <c r="O449" s="69">
        <v>234</v>
      </c>
      <c r="P449" s="69">
        <v>202</v>
      </c>
      <c r="Q449" s="69">
        <v>231</v>
      </c>
      <c r="R449" s="69">
        <v>14</v>
      </c>
      <c r="S449" s="69">
        <v>16</v>
      </c>
      <c r="T449" s="69">
        <v>6</v>
      </c>
      <c r="U449" s="69">
        <v>10</v>
      </c>
      <c r="V449" s="69">
        <v>-4</v>
      </c>
      <c r="W449" s="69">
        <v>-20</v>
      </c>
      <c r="X449" s="69">
        <v>18</v>
      </c>
      <c r="Y449" s="69">
        <v>20</v>
      </c>
      <c r="Z449" s="69">
        <v>21</v>
      </c>
      <c r="AA449" s="69">
        <v>29</v>
      </c>
      <c r="AB449" s="69">
        <v>29</v>
      </c>
      <c r="AC449" s="69">
        <v>42</v>
      </c>
      <c r="AD449" s="69">
        <v>22</v>
      </c>
      <c r="AE449" s="69">
        <v>26</v>
      </c>
      <c r="AF449" s="69">
        <v>18</v>
      </c>
      <c r="AG449" s="69">
        <v>64</v>
      </c>
    </row>
    <row r="450" spans="1:33" x14ac:dyDescent="0.2">
      <c r="A450" s="13" t="s">
        <v>295</v>
      </c>
      <c r="B450" s="69">
        <v>104</v>
      </c>
      <c r="C450" s="69">
        <v>230</v>
      </c>
      <c r="D450" s="69">
        <v>404</v>
      </c>
      <c r="E450" s="69">
        <v>192</v>
      </c>
      <c r="F450" s="69">
        <v>139</v>
      </c>
      <c r="G450" s="69">
        <v>162</v>
      </c>
      <c r="H450" s="69">
        <v>221</v>
      </c>
      <c r="I450" s="69">
        <v>128</v>
      </c>
      <c r="J450" s="69">
        <v>219</v>
      </c>
      <c r="K450" s="69">
        <v>127</v>
      </c>
      <c r="L450" s="69">
        <v>235</v>
      </c>
      <c r="M450" s="69">
        <v>205</v>
      </c>
      <c r="N450" s="69">
        <v>228</v>
      </c>
      <c r="O450" s="69">
        <v>255</v>
      </c>
      <c r="P450" s="69">
        <v>286</v>
      </c>
      <c r="Q450" s="69">
        <v>230</v>
      </c>
      <c r="R450" s="69">
        <v>30</v>
      </c>
      <c r="S450" s="69">
        <v>18</v>
      </c>
      <c r="T450" s="69">
        <v>10</v>
      </c>
      <c r="U450" s="69">
        <v>11</v>
      </c>
      <c r="V450" s="69">
        <v>-3</v>
      </c>
      <c r="W450" s="69">
        <v>-14</v>
      </c>
      <c r="X450" s="69">
        <v>20</v>
      </c>
      <c r="Y450" s="69">
        <v>34</v>
      </c>
      <c r="Z450" s="69">
        <v>29</v>
      </c>
      <c r="AA450" s="69">
        <v>22</v>
      </c>
      <c r="AB450" s="69">
        <v>40</v>
      </c>
      <c r="AC450" s="69">
        <v>79</v>
      </c>
      <c r="AD450" s="69">
        <v>28</v>
      </c>
      <c r="AE450" s="69">
        <v>47</v>
      </c>
      <c r="AF450" s="69">
        <v>18</v>
      </c>
      <c r="AG450" s="69">
        <v>71</v>
      </c>
    </row>
    <row r="451" spans="1:33" x14ac:dyDescent="0.2">
      <c r="A451" s="13" t="s">
        <v>296</v>
      </c>
      <c r="B451" s="68">
        <v>115</v>
      </c>
      <c r="C451" s="68">
        <v>186</v>
      </c>
      <c r="D451" s="68">
        <v>335</v>
      </c>
      <c r="E451" s="68">
        <v>252</v>
      </c>
      <c r="F451" s="68">
        <v>139</v>
      </c>
      <c r="G451" s="68">
        <v>221</v>
      </c>
      <c r="H451" s="68">
        <v>211</v>
      </c>
      <c r="I451" s="68">
        <v>95</v>
      </c>
      <c r="J451" s="68">
        <v>223</v>
      </c>
      <c r="K451" s="68">
        <v>98</v>
      </c>
      <c r="L451" s="68">
        <v>211</v>
      </c>
      <c r="M451" s="68">
        <v>180</v>
      </c>
      <c r="N451" s="68">
        <v>165</v>
      </c>
      <c r="O451" s="68">
        <v>218</v>
      </c>
      <c r="P451" s="68">
        <v>958</v>
      </c>
      <c r="Q451" s="68">
        <v>225</v>
      </c>
      <c r="R451" s="68">
        <v>26</v>
      </c>
      <c r="S451" s="68">
        <v>27</v>
      </c>
      <c r="T451" s="68">
        <v>11</v>
      </c>
      <c r="U451" s="68">
        <v>17</v>
      </c>
      <c r="V451" s="68">
        <v>16</v>
      </c>
      <c r="W451" s="68">
        <v>-6</v>
      </c>
      <c r="X451" s="68">
        <v>47</v>
      </c>
      <c r="Y451" s="68">
        <v>31</v>
      </c>
      <c r="Z451" s="68">
        <v>28</v>
      </c>
      <c r="AA451" s="68">
        <v>28</v>
      </c>
      <c r="AB451" s="68">
        <v>27</v>
      </c>
      <c r="AC451" s="68">
        <v>49</v>
      </c>
      <c r="AD451" s="68">
        <v>70</v>
      </c>
      <c r="AE451" s="68">
        <v>48</v>
      </c>
      <c r="AF451" s="68">
        <v>31</v>
      </c>
      <c r="AG451" s="68">
        <v>103</v>
      </c>
    </row>
    <row r="452" spans="1:33" x14ac:dyDescent="0.2">
      <c r="A452" s="68" t="s">
        <v>389</v>
      </c>
      <c r="B452" s="70">
        <f>AVERAGE(B440:B451)</f>
        <v>103.08333333333333</v>
      </c>
      <c r="C452" s="70">
        <f t="shared" ref="C452" si="129">AVERAGE(C440:C451)</f>
        <v>217.66666666666666</v>
      </c>
      <c r="D452" s="70">
        <f>AVERAGE(D440:D451)</f>
        <v>331</v>
      </c>
      <c r="E452" s="70">
        <f t="shared" ref="E452:I452" si="130">AVERAGE(E440:E451)</f>
        <v>209.5</v>
      </c>
      <c r="F452" s="70">
        <f t="shared" si="130"/>
        <v>161.91666666666666</v>
      </c>
      <c r="G452" s="70">
        <f t="shared" si="130"/>
        <v>190.83333333333334</v>
      </c>
      <c r="H452" s="70">
        <f t="shared" si="130"/>
        <v>170.25</v>
      </c>
      <c r="I452" s="70">
        <f t="shared" si="130"/>
        <v>96.166666666666671</v>
      </c>
      <c r="J452" s="70">
        <f>AVERAGE(J440:J451)</f>
        <v>191.25</v>
      </c>
      <c r="K452" s="70">
        <f t="shared" ref="K452:Q452" si="131">AVERAGE(K440:K451)</f>
        <v>160.08333333333334</v>
      </c>
      <c r="L452" s="70">
        <f t="shared" si="131"/>
        <v>248.75</v>
      </c>
      <c r="M452" s="70">
        <f t="shared" si="131"/>
        <v>193.75</v>
      </c>
      <c r="N452" s="70">
        <f t="shared" si="131"/>
        <v>224.83333333333334</v>
      </c>
      <c r="O452" s="70">
        <f t="shared" si="131"/>
        <v>213.5</v>
      </c>
      <c r="P452" s="70">
        <f t="shared" si="131"/>
        <v>354.5</v>
      </c>
      <c r="Q452" s="70">
        <f t="shared" si="131"/>
        <v>218.91666666666666</v>
      </c>
      <c r="R452" s="70">
        <f>AVERAGE(R440:R451)</f>
        <v>61.166666666666664</v>
      </c>
      <c r="S452" s="70">
        <f t="shared" ref="S452:Y452" si="132">AVERAGE(S440:S451)</f>
        <v>55.666666666666664</v>
      </c>
      <c r="T452" s="70">
        <f t="shared" si="132"/>
        <v>35.666666666666664</v>
      </c>
      <c r="U452" s="70">
        <f t="shared" si="132"/>
        <v>34.5</v>
      </c>
      <c r="V452" s="70">
        <f t="shared" si="132"/>
        <v>32.75</v>
      </c>
      <c r="W452" s="70">
        <f t="shared" si="132"/>
        <v>4.833333333333333</v>
      </c>
      <c r="X452" s="70">
        <f t="shared" si="132"/>
        <v>58.583333333333336</v>
      </c>
      <c r="Y452" s="70">
        <f t="shared" si="132"/>
        <v>44.75</v>
      </c>
      <c r="Z452" s="70">
        <f>AVERAGE(Z440:Z451)</f>
        <v>77.916666666666671</v>
      </c>
      <c r="AA452" s="70">
        <f t="shared" ref="AA452:AG452" si="133">AVERAGE(AA440:AA451)</f>
        <v>71.75</v>
      </c>
      <c r="AB452" s="70">
        <f t="shared" si="133"/>
        <v>101.08333333333333</v>
      </c>
      <c r="AC452" s="70">
        <f t="shared" si="133"/>
        <v>131.25</v>
      </c>
      <c r="AD452" s="70">
        <f t="shared" si="133"/>
        <v>59</v>
      </c>
      <c r="AE452" s="70">
        <f t="shared" si="133"/>
        <v>70.916666666666671</v>
      </c>
      <c r="AF452" s="70">
        <f t="shared" si="133"/>
        <v>46.416666666666664</v>
      </c>
      <c r="AG452" s="70">
        <f t="shared" si="133"/>
        <v>66.75</v>
      </c>
    </row>
    <row r="453" spans="1:33" s="76" customFormat="1" x14ac:dyDescent="0.2">
      <c r="A453" s="76" t="s">
        <v>392</v>
      </c>
      <c r="B453" s="77">
        <f>AVERAGE(B452:I452)</f>
        <v>185.05208333333334</v>
      </c>
      <c r="C453" s="77">
        <f>STDEV(B452:I452)/SQRT(COUNT(B452:I452))</f>
        <v>26.175735545050191</v>
      </c>
      <c r="D453" s="77"/>
      <c r="E453" s="77"/>
      <c r="F453" s="77"/>
      <c r="G453" s="77"/>
      <c r="H453" s="77"/>
      <c r="I453" s="77"/>
      <c r="J453" s="77">
        <f>AVERAGE(J452:Q452)</f>
        <v>225.69791666666669</v>
      </c>
      <c r="K453" s="77">
        <f>STDEV(J452:Q452)/SQRT(COUNT(J452:Q452))</f>
        <v>20.62830022598305</v>
      </c>
      <c r="L453" s="77"/>
      <c r="M453" s="77"/>
      <c r="N453" s="77"/>
      <c r="O453" s="77"/>
      <c r="P453" s="77"/>
      <c r="Q453" s="77"/>
      <c r="R453" s="77">
        <f>AVERAGE(R452:Y452)</f>
        <v>40.989583333333336</v>
      </c>
      <c r="S453" s="77">
        <f>STDEV(R452:Y452)/SQRT(COUNT(R452:Y452))</f>
        <v>6.5353783375471783</v>
      </c>
      <c r="T453" s="77"/>
      <c r="U453" s="77"/>
      <c r="V453" s="77"/>
      <c r="W453" s="77"/>
      <c r="X453" s="77"/>
      <c r="Y453" s="77"/>
      <c r="Z453" s="77">
        <f>AVERAGE(Z452:AG452)</f>
        <v>78.135416666666671</v>
      </c>
      <c r="AA453" s="77">
        <f>STDEV(Z452:AG452)/SQRT(COUNT(Z452:AG452))</f>
        <v>9.3946874961225486</v>
      </c>
      <c r="AB453" s="77"/>
      <c r="AC453" s="77"/>
      <c r="AD453" s="77"/>
      <c r="AE453" s="77"/>
      <c r="AF453" s="77"/>
      <c r="AG453" s="77"/>
    </row>
    <row r="454" spans="1:33" x14ac:dyDescent="0.2">
      <c r="A454" s="13" t="s">
        <v>297</v>
      </c>
      <c r="B454" s="69">
        <v>226</v>
      </c>
      <c r="C454" s="69">
        <v>344</v>
      </c>
      <c r="D454" s="69">
        <v>445</v>
      </c>
      <c r="E454" s="69">
        <v>365</v>
      </c>
      <c r="F454" s="69">
        <v>299</v>
      </c>
      <c r="G454" s="69">
        <v>513</v>
      </c>
      <c r="H454" s="69">
        <v>367</v>
      </c>
      <c r="I454" s="69">
        <v>241</v>
      </c>
      <c r="J454" s="69">
        <v>312</v>
      </c>
      <c r="K454" s="69">
        <v>257</v>
      </c>
      <c r="L454" s="69">
        <v>326</v>
      </c>
      <c r="M454" s="69">
        <v>386</v>
      </c>
      <c r="N454" s="69">
        <v>404</v>
      </c>
      <c r="O454" s="69">
        <v>224</v>
      </c>
      <c r="P454" s="69">
        <v>692</v>
      </c>
      <c r="Q454" s="69">
        <v>457</v>
      </c>
      <c r="R454" s="69">
        <v>64</v>
      </c>
      <c r="S454" s="69">
        <v>76</v>
      </c>
      <c r="T454" s="69">
        <v>31</v>
      </c>
      <c r="U454" s="69">
        <v>38</v>
      </c>
      <c r="V454" s="69">
        <v>3</v>
      </c>
      <c r="W454" s="69">
        <v>37</v>
      </c>
      <c r="X454" s="69">
        <v>47</v>
      </c>
      <c r="Y454" s="69">
        <v>12</v>
      </c>
      <c r="Z454" s="69">
        <v>73</v>
      </c>
      <c r="AA454" s="69">
        <v>53</v>
      </c>
      <c r="AB454" s="69">
        <v>461</v>
      </c>
      <c r="AC454" s="69">
        <v>179</v>
      </c>
      <c r="AD454" s="69">
        <v>-10</v>
      </c>
      <c r="AE454" s="69">
        <v>16</v>
      </c>
      <c r="AF454" s="69">
        <v>-12</v>
      </c>
      <c r="AG454" s="69">
        <v>33</v>
      </c>
    </row>
    <row r="455" spans="1:33" x14ac:dyDescent="0.2">
      <c r="A455" s="13" t="s">
        <v>321</v>
      </c>
      <c r="B455" s="69">
        <v>207</v>
      </c>
      <c r="C455" s="69">
        <v>278</v>
      </c>
      <c r="D455" s="69">
        <v>386</v>
      </c>
      <c r="E455" s="69">
        <v>373</v>
      </c>
      <c r="F455" s="69">
        <v>204</v>
      </c>
      <c r="G455" s="69">
        <v>400</v>
      </c>
      <c r="H455" s="69">
        <v>623</v>
      </c>
      <c r="I455" s="69">
        <v>152</v>
      </c>
      <c r="J455" s="69">
        <v>344</v>
      </c>
      <c r="K455" s="69">
        <v>105</v>
      </c>
      <c r="L455" s="69">
        <v>320</v>
      </c>
      <c r="M455" s="69">
        <v>323</v>
      </c>
      <c r="N455" s="69">
        <v>301</v>
      </c>
      <c r="O455" s="69">
        <v>128</v>
      </c>
      <c r="P455" s="69">
        <v>328</v>
      </c>
      <c r="Q455" s="69">
        <v>354</v>
      </c>
      <c r="R455" s="69">
        <v>97</v>
      </c>
      <c r="S455" s="69">
        <v>121</v>
      </c>
      <c r="T455" s="69">
        <v>57</v>
      </c>
      <c r="U455" s="69">
        <v>42</v>
      </c>
      <c r="V455" s="69">
        <v>20</v>
      </c>
      <c r="W455" s="69">
        <v>73</v>
      </c>
      <c r="X455" s="69">
        <v>83</v>
      </c>
      <c r="Y455" s="69">
        <v>41</v>
      </c>
      <c r="Z455" s="69">
        <v>230</v>
      </c>
      <c r="AA455" s="69">
        <v>67</v>
      </c>
      <c r="AB455" s="69">
        <v>243</v>
      </c>
      <c r="AC455" s="69">
        <v>186</v>
      </c>
      <c r="AD455" s="69">
        <v>-10</v>
      </c>
      <c r="AE455" s="69">
        <v>29</v>
      </c>
      <c r="AF455" s="69">
        <v>-5</v>
      </c>
      <c r="AG455" s="69">
        <v>50</v>
      </c>
    </row>
    <row r="456" spans="1:33" x14ac:dyDescent="0.2">
      <c r="A456" s="13" t="s">
        <v>298</v>
      </c>
      <c r="B456" s="69">
        <v>137</v>
      </c>
      <c r="C456" s="69">
        <v>252</v>
      </c>
      <c r="D456" s="69">
        <v>330</v>
      </c>
      <c r="E456" s="69">
        <v>313</v>
      </c>
      <c r="F456" s="69">
        <v>201</v>
      </c>
      <c r="G456" s="69">
        <v>279</v>
      </c>
      <c r="H456" s="69">
        <v>356</v>
      </c>
      <c r="I456" s="69">
        <v>167</v>
      </c>
      <c r="J456" s="69">
        <v>251</v>
      </c>
      <c r="K456" s="69">
        <v>58</v>
      </c>
      <c r="L456" s="69">
        <v>252</v>
      </c>
      <c r="M456" s="69">
        <v>311</v>
      </c>
      <c r="N456" s="69">
        <v>324</v>
      </c>
      <c r="O456" s="69">
        <v>134</v>
      </c>
      <c r="P456" s="69">
        <v>412</v>
      </c>
      <c r="Q456" s="69">
        <v>288</v>
      </c>
      <c r="R456" s="69">
        <v>53</v>
      </c>
      <c r="S456" s="69">
        <v>73</v>
      </c>
      <c r="T456" s="69">
        <v>38</v>
      </c>
      <c r="U456" s="69">
        <v>26</v>
      </c>
      <c r="V456" s="69">
        <v>3</v>
      </c>
      <c r="W456" s="69">
        <v>37</v>
      </c>
      <c r="X456" s="69">
        <v>58</v>
      </c>
      <c r="Y456" s="69">
        <v>24</v>
      </c>
      <c r="Z456" s="69">
        <v>61</v>
      </c>
      <c r="AA456" s="69">
        <v>26</v>
      </c>
      <c r="AB456" s="69">
        <v>93</v>
      </c>
      <c r="AC456" s="69">
        <v>89</v>
      </c>
      <c r="AD456" s="69">
        <v>-4</v>
      </c>
      <c r="AE456" s="69">
        <v>24</v>
      </c>
      <c r="AF456" s="69">
        <v>-20</v>
      </c>
      <c r="AG456" s="69">
        <v>39</v>
      </c>
    </row>
    <row r="457" spans="1:33" x14ac:dyDescent="0.2">
      <c r="A457" s="13" t="s">
        <v>299</v>
      </c>
      <c r="B457" s="69">
        <v>82</v>
      </c>
      <c r="C457" s="69">
        <v>175</v>
      </c>
      <c r="D457" s="69">
        <v>272</v>
      </c>
      <c r="E457" s="69">
        <v>229</v>
      </c>
      <c r="F457" s="69">
        <v>270</v>
      </c>
      <c r="G457" s="69">
        <v>210</v>
      </c>
      <c r="H457" s="69">
        <v>342</v>
      </c>
      <c r="I457" s="69">
        <v>112</v>
      </c>
      <c r="J457" s="69">
        <v>178</v>
      </c>
      <c r="K457" s="69">
        <v>16</v>
      </c>
      <c r="L457" s="69">
        <v>157</v>
      </c>
      <c r="M457" s="69">
        <v>249</v>
      </c>
      <c r="N457" s="69">
        <v>235</v>
      </c>
      <c r="O457" s="69">
        <v>138</v>
      </c>
      <c r="P457" s="69">
        <v>251</v>
      </c>
      <c r="Q457" s="69">
        <v>243</v>
      </c>
      <c r="R457" s="69">
        <v>27</v>
      </c>
      <c r="S457" s="69">
        <v>27</v>
      </c>
      <c r="T457" s="69">
        <v>19</v>
      </c>
      <c r="U457" s="69">
        <v>8</v>
      </c>
      <c r="V457" s="69">
        <v>9</v>
      </c>
      <c r="W457" s="69">
        <v>79</v>
      </c>
      <c r="X457" s="69">
        <v>84</v>
      </c>
      <c r="Y457" s="69">
        <v>20</v>
      </c>
      <c r="Z457" s="69">
        <v>28</v>
      </c>
      <c r="AA457" s="69">
        <v>-21</v>
      </c>
      <c r="AB457" s="69">
        <v>26</v>
      </c>
      <c r="AC457" s="69">
        <v>36</v>
      </c>
      <c r="AD457" s="69">
        <v>-7</v>
      </c>
      <c r="AE457" s="69">
        <v>33</v>
      </c>
      <c r="AF457" s="69">
        <v>-13</v>
      </c>
      <c r="AG457" s="69">
        <v>47</v>
      </c>
    </row>
    <row r="458" spans="1:33" x14ac:dyDescent="0.2">
      <c r="A458" s="13" t="s">
        <v>300</v>
      </c>
      <c r="B458" s="69">
        <v>78</v>
      </c>
      <c r="C458" s="69">
        <v>160</v>
      </c>
      <c r="D458" s="69">
        <v>316</v>
      </c>
      <c r="E458" s="69">
        <v>215</v>
      </c>
      <c r="F458" s="69">
        <v>139</v>
      </c>
      <c r="G458" s="69">
        <v>218</v>
      </c>
      <c r="H458" s="69">
        <v>336</v>
      </c>
      <c r="I458" s="69">
        <v>137</v>
      </c>
      <c r="J458" s="69">
        <v>144</v>
      </c>
      <c r="K458" s="69">
        <v>-11</v>
      </c>
      <c r="L458" s="69">
        <v>230</v>
      </c>
      <c r="M458" s="69">
        <v>181</v>
      </c>
      <c r="N458" s="69">
        <v>193</v>
      </c>
      <c r="O458" s="69">
        <v>148</v>
      </c>
      <c r="P458" s="69" t="s">
        <v>424</v>
      </c>
      <c r="Q458" s="69">
        <v>197</v>
      </c>
      <c r="R458" s="69">
        <v>16</v>
      </c>
      <c r="S458" s="69">
        <v>29</v>
      </c>
      <c r="T458" s="69">
        <v>14</v>
      </c>
      <c r="U458" s="69">
        <v>2</v>
      </c>
      <c r="V458" s="69">
        <v>36</v>
      </c>
      <c r="W458" s="69">
        <v>83</v>
      </c>
      <c r="X458" s="69">
        <v>144</v>
      </c>
      <c r="Y458" s="69">
        <v>53</v>
      </c>
      <c r="Z458" s="69">
        <v>17</v>
      </c>
      <c r="AA458" s="69">
        <v>-26</v>
      </c>
      <c r="AB458" s="69">
        <v>40</v>
      </c>
      <c r="AC458" s="69">
        <v>36</v>
      </c>
      <c r="AD458" s="69">
        <v>6</v>
      </c>
      <c r="AE458" s="69">
        <v>50</v>
      </c>
      <c r="AF458" s="69">
        <v>19</v>
      </c>
      <c r="AG458" s="69">
        <v>68</v>
      </c>
    </row>
    <row r="459" spans="1:33" x14ac:dyDescent="0.2">
      <c r="A459" s="13" t="s">
        <v>301</v>
      </c>
      <c r="B459" s="69">
        <v>57</v>
      </c>
      <c r="C459" s="69">
        <v>115</v>
      </c>
      <c r="D459" s="69">
        <v>250</v>
      </c>
      <c r="E459" s="69">
        <v>182</v>
      </c>
      <c r="F459" s="69">
        <v>167</v>
      </c>
      <c r="G459" s="69">
        <v>177</v>
      </c>
      <c r="H459" s="69">
        <v>491</v>
      </c>
      <c r="I459" s="69">
        <v>109</v>
      </c>
      <c r="J459" s="69">
        <v>128</v>
      </c>
      <c r="K459" s="69">
        <v>-24</v>
      </c>
      <c r="L459" s="69">
        <v>143</v>
      </c>
      <c r="M459" s="69">
        <v>207</v>
      </c>
      <c r="N459" s="69">
        <v>209</v>
      </c>
      <c r="O459" s="69">
        <v>347</v>
      </c>
      <c r="P459" s="69" t="s">
        <v>424</v>
      </c>
      <c r="Q459" s="69">
        <v>191</v>
      </c>
      <c r="R459" s="69">
        <v>44</v>
      </c>
      <c r="S459" s="69">
        <v>41</v>
      </c>
      <c r="T459" s="69">
        <v>14</v>
      </c>
      <c r="U459" s="69">
        <v>13</v>
      </c>
      <c r="V459" s="69">
        <v>34</v>
      </c>
      <c r="W459" s="69">
        <v>91</v>
      </c>
      <c r="X459" s="69">
        <v>147</v>
      </c>
      <c r="Y459" s="69">
        <v>44</v>
      </c>
      <c r="Z459" s="69">
        <v>33</v>
      </c>
      <c r="AA459" s="69">
        <v>-10</v>
      </c>
      <c r="AB459" s="69">
        <v>75</v>
      </c>
      <c r="AC459" s="69">
        <v>68</v>
      </c>
      <c r="AD459" s="69">
        <v>30</v>
      </c>
      <c r="AE459" s="69">
        <v>70</v>
      </c>
      <c r="AF459" s="69">
        <v>26</v>
      </c>
      <c r="AG459" s="69">
        <v>82</v>
      </c>
    </row>
    <row r="460" spans="1:33" x14ac:dyDescent="0.2">
      <c r="A460" s="13" t="s">
        <v>302</v>
      </c>
      <c r="B460" s="69">
        <v>79</v>
      </c>
      <c r="C460" s="69">
        <v>193</v>
      </c>
      <c r="D460" s="69">
        <v>243</v>
      </c>
      <c r="E460" s="69">
        <v>248</v>
      </c>
      <c r="F460" s="69">
        <v>136</v>
      </c>
      <c r="G460" s="69">
        <v>134</v>
      </c>
      <c r="H460" s="69">
        <v>293</v>
      </c>
      <c r="I460" s="69">
        <v>99</v>
      </c>
      <c r="J460" s="69">
        <v>134</v>
      </c>
      <c r="K460" s="69">
        <v>2</v>
      </c>
      <c r="L460" s="69">
        <v>166</v>
      </c>
      <c r="M460" s="69">
        <v>175</v>
      </c>
      <c r="N460" s="69">
        <v>189</v>
      </c>
      <c r="O460" s="69">
        <v>102</v>
      </c>
      <c r="P460" s="69" t="s">
        <v>425</v>
      </c>
      <c r="Q460" s="69">
        <v>169</v>
      </c>
      <c r="R460" s="69">
        <v>30</v>
      </c>
      <c r="S460" s="69">
        <v>41</v>
      </c>
      <c r="T460" s="69">
        <v>19</v>
      </c>
      <c r="U460" s="69">
        <v>12</v>
      </c>
      <c r="V460" s="69">
        <v>28</v>
      </c>
      <c r="W460" s="69">
        <v>53</v>
      </c>
      <c r="X460" s="69">
        <v>99</v>
      </c>
      <c r="Y460" s="69">
        <v>37</v>
      </c>
      <c r="Z460" s="69">
        <v>36</v>
      </c>
      <c r="AA460" s="69">
        <v>-3</v>
      </c>
      <c r="AB460" s="69">
        <v>64</v>
      </c>
      <c r="AC460" s="69">
        <v>75</v>
      </c>
      <c r="AD460" s="69">
        <v>19</v>
      </c>
      <c r="AE460" s="69">
        <v>23</v>
      </c>
      <c r="AF460" s="69">
        <v>-9</v>
      </c>
      <c r="AG460" s="69">
        <v>33</v>
      </c>
    </row>
    <row r="461" spans="1:33" x14ac:dyDescent="0.2">
      <c r="A461" s="13" t="s">
        <v>303</v>
      </c>
      <c r="B461" s="69">
        <v>116</v>
      </c>
      <c r="C461" s="69">
        <v>190</v>
      </c>
      <c r="D461" s="69">
        <v>232</v>
      </c>
      <c r="E461" s="69">
        <v>266</v>
      </c>
      <c r="F461" s="69">
        <v>133</v>
      </c>
      <c r="G461" s="69">
        <v>159</v>
      </c>
      <c r="H461" s="69">
        <v>336</v>
      </c>
      <c r="I461" s="69">
        <v>117</v>
      </c>
      <c r="J461" s="69">
        <v>136</v>
      </c>
      <c r="K461" s="69">
        <v>-6</v>
      </c>
      <c r="L461" s="69">
        <v>169</v>
      </c>
      <c r="M461" s="69">
        <v>190</v>
      </c>
      <c r="N461" s="69">
        <v>174</v>
      </c>
      <c r="O461" s="69">
        <v>112</v>
      </c>
      <c r="P461" s="69" t="s">
        <v>426</v>
      </c>
      <c r="Q461" s="69">
        <v>204</v>
      </c>
      <c r="R461" s="69">
        <v>65</v>
      </c>
      <c r="S461" s="69">
        <v>65</v>
      </c>
      <c r="T461" s="69">
        <v>32</v>
      </c>
      <c r="U461" s="69">
        <v>35</v>
      </c>
      <c r="V461" s="69">
        <v>19</v>
      </c>
      <c r="W461" s="69">
        <v>55</v>
      </c>
      <c r="X461" s="69">
        <v>116</v>
      </c>
      <c r="Y461" s="69">
        <v>28</v>
      </c>
      <c r="Z461" s="69">
        <v>83</v>
      </c>
      <c r="AA461" s="69">
        <v>37</v>
      </c>
      <c r="AB461" s="69">
        <v>234</v>
      </c>
      <c r="AC461" s="69">
        <v>92</v>
      </c>
      <c r="AD461" s="69">
        <v>20</v>
      </c>
      <c r="AE461" s="69">
        <v>33</v>
      </c>
      <c r="AF461" s="69">
        <v>3</v>
      </c>
      <c r="AG461" s="69">
        <v>35</v>
      </c>
    </row>
    <row r="462" spans="1:33" x14ac:dyDescent="0.2">
      <c r="A462" s="13" t="s">
        <v>304</v>
      </c>
      <c r="B462" s="69">
        <v>105</v>
      </c>
      <c r="C462" s="69">
        <v>195</v>
      </c>
      <c r="D462" s="69">
        <v>309</v>
      </c>
      <c r="E462" s="69">
        <v>232</v>
      </c>
      <c r="F462" s="69">
        <v>136</v>
      </c>
      <c r="G462" s="69">
        <v>153</v>
      </c>
      <c r="H462" s="69">
        <v>379</v>
      </c>
      <c r="I462" s="69">
        <v>138</v>
      </c>
      <c r="J462" s="69">
        <v>160</v>
      </c>
      <c r="K462" s="69">
        <v>9</v>
      </c>
      <c r="L462" s="69">
        <v>120</v>
      </c>
      <c r="M462" s="69">
        <v>213</v>
      </c>
      <c r="N462" s="69">
        <v>197</v>
      </c>
      <c r="O462" s="69">
        <v>176</v>
      </c>
      <c r="P462" s="69" t="s">
        <v>427</v>
      </c>
      <c r="Q462" s="69">
        <v>185</v>
      </c>
      <c r="R462" s="69">
        <v>67</v>
      </c>
      <c r="S462" s="69">
        <v>87</v>
      </c>
      <c r="T462" s="69">
        <v>49</v>
      </c>
      <c r="U462" s="69">
        <v>34</v>
      </c>
      <c r="V462" s="69">
        <v>6</v>
      </c>
      <c r="W462" s="69">
        <v>37</v>
      </c>
      <c r="X462" s="69">
        <v>72</v>
      </c>
      <c r="Y462" s="69">
        <v>21</v>
      </c>
      <c r="Z462" s="69">
        <v>79</v>
      </c>
      <c r="AA462" s="69">
        <v>42</v>
      </c>
      <c r="AB462" s="69">
        <v>184</v>
      </c>
      <c r="AC462" s="69">
        <v>98</v>
      </c>
      <c r="AD462" s="69">
        <v>11</v>
      </c>
      <c r="AE462" s="69">
        <v>4</v>
      </c>
      <c r="AF462" s="69">
        <v>-21</v>
      </c>
      <c r="AG462" s="69">
        <v>35</v>
      </c>
    </row>
    <row r="463" spans="1:33" x14ac:dyDescent="0.2">
      <c r="A463" s="13" t="s">
        <v>305</v>
      </c>
      <c r="B463" s="69">
        <v>51</v>
      </c>
      <c r="C463" s="69">
        <v>166</v>
      </c>
      <c r="D463" s="69">
        <v>343</v>
      </c>
      <c r="E463" s="69">
        <v>209</v>
      </c>
      <c r="F463" s="69">
        <v>157</v>
      </c>
      <c r="G463" s="69">
        <v>157</v>
      </c>
      <c r="H463" s="69">
        <v>707</v>
      </c>
      <c r="I463" s="69">
        <v>134</v>
      </c>
      <c r="J463" s="69">
        <v>164</v>
      </c>
      <c r="K463" s="69">
        <v>50</v>
      </c>
      <c r="L463" s="69">
        <v>219</v>
      </c>
      <c r="M463" s="69">
        <v>223</v>
      </c>
      <c r="N463" s="69">
        <v>165</v>
      </c>
      <c r="O463" s="69">
        <v>161</v>
      </c>
      <c r="P463" s="69" t="s">
        <v>428</v>
      </c>
      <c r="Q463" s="69">
        <v>205</v>
      </c>
      <c r="R463" s="69">
        <v>68</v>
      </c>
      <c r="S463" s="69">
        <v>90</v>
      </c>
      <c r="T463" s="69">
        <v>51</v>
      </c>
      <c r="U463" s="69">
        <v>35</v>
      </c>
      <c r="V463" s="69">
        <v>11</v>
      </c>
      <c r="W463" s="69">
        <v>32</v>
      </c>
      <c r="X463" s="69">
        <v>99</v>
      </c>
      <c r="Y463" s="69">
        <v>18</v>
      </c>
      <c r="Z463" s="69">
        <v>55</v>
      </c>
      <c r="AA463" s="69">
        <v>23</v>
      </c>
      <c r="AB463" s="69">
        <v>124</v>
      </c>
      <c r="AC463" s="69">
        <v>118</v>
      </c>
      <c r="AD463" s="69">
        <v>13</v>
      </c>
      <c r="AE463" s="69">
        <v>23</v>
      </c>
      <c r="AF463" s="69">
        <v>-23</v>
      </c>
      <c r="AG463" s="69">
        <v>40</v>
      </c>
    </row>
    <row r="464" spans="1:33" x14ac:dyDescent="0.2">
      <c r="A464" s="13" t="s">
        <v>306</v>
      </c>
      <c r="B464" s="69">
        <v>90</v>
      </c>
      <c r="C464" s="69">
        <v>131</v>
      </c>
      <c r="D464" s="69">
        <v>314</v>
      </c>
      <c r="E464" s="69">
        <v>247</v>
      </c>
      <c r="F464" s="69">
        <v>124</v>
      </c>
      <c r="G464" s="69">
        <v>145</v>
      </c>
      <c r="H464" s="69">
        <v>369</v>
      </c>
      <c r="I464" s="69">
        <v>102</v>
      </c>
      <c r="J464" s="69">
        <v>203</v>
      </c>
      <c r="K464" s="69">
        <v>37</v>
      </c>
      <c r="L464" s="69">
        <v>219</v>
      </c>
      <c r="M464" s="69">
        <v>241</v>
      </c>
      <c r="N464" s="69">
        <v>204</v>
      </c>
      <c r="O464" s="69">
        <v>107</v>
      </c>
      <c r="P464" s="69" t="s">
        <v>429</v>
      </c>
      <c r="Q464" s="69">
        <v>184</v>
      </c>
      <c r="R464" s="69">
        <v>72</v>
      </c>
      <c r="S464" s="69">
        <v>66</v>
      </c>
      <c r="T464" s="69">
        <v>28</v>
      </c>
      <c r="U464" s="69">
        <v>31</v>
      </c>
      <c r="V464" s="69">
        <v>50</v>
      </c>
      <c r="W464" s="69">
        <v>93</v>
      </c>
      <c r="X464" s="69">
        <v>185</v>
      </c>
      <c r="Y464" s="69">
        <v>70</v>
      </c>
      <c r="Z464" s="69">
        <v>48</v>
      </c>
      <c r="AA464" s="69">
        <v>43</v>
      </c>
      <c r="AB464" s="69">
        <v>121</v>
      </c>
      <c r="AC464" s="69">
        <v>91</v>
      </c>
      <c r="AD464" s="69">
        <v>102</v>
      </c>
      <c r="AE464" s="69">
        <v>67</v>
      </c>
      <c r="AF464" s="69">
        <v>27</v>
      </c>
      <c r="AG464" s="69">
        <v>65</v>
      </c>
    </row>
    <row r="465" spans="1:33" x14ac:dyDescent="0.2">
      <c r="A465" s="13" t="s">
        <v>307</v>
      </c>
      <c r="B465" s="69">
        <v>117</v>
      </c>
      <c r="C465" s="69">
        <v>196</v>
      </c>
      <c r="D465" s="69">
        <v>326</v>
      </c>
      <c r="E465" s="69">
        <v>218</v>
      </c>
      <c r="F465" s="69">
        <v>144</v>
      </c>
      <c r="G465" s="69">
        <v>128</v>
      </c>
      <c r="H465" s="69">
        <v>370</v>
      </c>
      <c r="I465" s="69">
        <v>108</v>
      </c>
      <c r="J465" s="69">
        <v>177</v>
      </c>
      <c r="K465" s="69">
        <v>17</v>
      </c>
      <c r="L465" s="69">
        <v>181</v>
      </c>
      <c r="M465" s="69">
        <v>210</v>
      </c>
      <c r="N465" s="69">
        <v>143</v>
      </c>
      <c r="O465" s="69">
        <v>157</v>
      </c>
      <c r="P465" s="69" t="s">
        <v>430</v>
      </c>
      <c r="Q465" s="69">
        <v>199</v>
      </c>
      <c r="R465" s="69">
        <v>67</v>
      </c>
      <c r="S465" s="69">
        <v>61</v>
      </c>
      <c r="T465" s="69">
        <v>44</v>
      </c>
      <c r="U465" s="69">
        <v>53</v>
      </c>
      <c r="V465" s="69">
        <v>22</v>
      </c>
      <c r="W465" s="69">
        <v>74</v>
      </c>
      <c r="X465" s="69">
        <v>111</v>
      </c>
      <c r="Y465" s="69">
        <v>44</v>
      </c>
      <c r="Z465" s="69">
        <v>76</v>
      </c>
      <c r="AA465" s="69">
        <v>53</v>
      </c>
      <c r="AB465" s="69">
        <v>120</v>
      </c>
      <c r="AC465" s="69">
        <v>109</v>
      </c>
      <c r="AD465" s="69">
        <v>9</v>
      </c>
      <c r="AE465" s="69">
        <v>42</v>
      </c>
      <c r="AF465" s="69">
        <v>20</v>
      </c>
      <c r="AG465" s="69">
        <v>59</v>
      </c>
    </row>
    <row r="466" spans="1:33" x14ac:dyDescent="0.2">
      <c r="A466" s="68" t="s">
        <v>389</v>
      </c>
      <c r="B466" s="70">
        <f>AVERAGE(B454:B465)</f>
        <v>112.08333333333333</v>
      </c>
      <c r="C466" s="70">
        <f t="shared" ref="C466:I466" si="134">AVERAGE(C454:C465)</f>
        <v>199.58333333333334</v>
      </c>
      <c r="D466" s="70">
        <f t="shared" si="134"/>
        <v>313.83333333333331</v>
      </c>
      <c r="E466" s="70">
        <f t="shared" si="134"/>
        <v>258.08333333333331</v>
      </c>
      <c r="F466" s="70">
        <f t="shared" si="134"/>
        <v>175.83333333333334</v>
      </c>
      <c r="G466" s="70">
        <f t="shared" si="134"/>
        <v>222.75</v>
      </c>
      <c r="H466" s="70">
        <f t="shared" si="134"/>
        <v>414.08333333333331</v>
      </c>
      <c r="I466" s="70">
        <f t="shared" si="134"/>
        <v>134.66666666666666</v>
      </c>
      <c r="J466" s="70">
        <f>AVERAGE(J454:J465)</f>
        <v>194.25</v>
      </c>
      <c r="K466" s="70">
        <f t="shared" ref="K466:Q466" si="135">AVERAGE(K454:K465)</f>
        <v>42.5</v>
      </c>
      <c r="L466" s="70">
        <f t="shared" si="135"/>
        <v>208.5</v>
      </c>
      <c r="M466" s="70">
        <f t="shared" si="135"/>
        <v>242.41666666666666</v>
      </c>
      <c r="N466" s="70">
        <f t="shared" si="135"/>
        <v>228.16666666666666</v>
      </c>
      <c r="O466" s="70">
        <f t="shared" si="135"/>
        <v>161.16666666666666</v>
      </c>
      <c r="P466" s="70">
        <f>AVERAGE(P454:P465)</f>
        <v>420.75</v>
      </c>
      <c r="Q466" s="70">
        <f t="shared" si="135"/>
        <v>239.66666666666666</v>
      </c>
      <c r="R466" s="70">
        <f>AVERAGE(R454:R465)</f>
        <v>55.833333333333336</v>
      </c>
      <c r="S466" s="70">
        <f t="shared" ref="S466:Y466" si="136">AVERAGE(S454:S465)</f>
        <v>64.75</v>
      </c>
      <c r="T466" s="70">
        <f t="shared" si="136"/>
        <v>33</v>
      </c>
      <c r="U466" s="70">
        <f t="shared" si="136"/>
        <v>27.416666666666668</v>
      </c>
      <c r="V466" s="70">
        <f t="shared" si="136"/>
        <v>20.083333333333332</v>
      </c>
      <c r="W466" s="70">
        <f t="shared" si="136"/>
        <v>62</v>
      </c>
      <c r="X466" s="70">
        <f t="shared" si="136"/>
        <v>103.75</v>
      </c>
      <c r="Y466" s="70">
        <f t="shared" si="136"/>
        <v>34.333333333333336</v>
      </c>
      <c r="Z466" s="70">
        <f>AVERAGE(Z454:Z465)</f>
        <v>68.25</v>
      </c>
      <c r="AA466" s="70">
        <f t="shared" ref="AA466:AG466" si="137">AVERAGE(AA454:AA465)</f>
        <v>23.666666666666668</v>
      </c>
      <c r="AB466" s="70">
        <f t="shared" si="137"/>
        <v>148.75</v>
      </c>
      <c r="AC466" s="70">
        <f t="shared" si="137"/>
        <v>98.083333333333329</v>
      </c>
      <c r="AD466" s="70">
        <f t="shared" si="137"/>
        <v>14.916666666666666</v>
      </c>
      <c r="AE466" s="70">
        <f t="shared" si="137"/>
        <v>34.5</v>
      </c>
      <c r="AF466" s="70">
        <f t="shared" si="137"/>
        <v>-0.66666666666666663</v>
      </c>
      <c r="AG466" s="70">
        <f t="shared" si="137"/>
        <v>48.833333333333336</v>
      </c>
    </row>
    <row r="467" spans="1:33" s="76" customFormat="1" x14ac:dyDescent="0.2">
      <c r="A467" s="76" t="s">
        <v>392</v>
      </c>
      <c r="B467" s="77">
        <f>AVERAGE(B466:I466)</f>
        <v>228.86458333333331</v>
      </c>
      <c r="C467" s="77">
        <f>STDEV(B466:I466)/SQRT(COUNT(B466:I466))</f>
        <v>34.999390362817053</v>
      </c>
      <c r="D467" s="77"/>
      <c r="E467" s="77"/>
      <c r="F467" s="77"/>
      <c r="G467" s="77"/>
      <c r="H467" s="77"/>
      <c r="I467" s="77"/>
      <c r="J467" s="77">
        <f>AVERAGE(J466:Q466)</f>
        <v>217.17708333333334</v>
      </c>
      <c r="K467" s="77">
        <f>STDEV(J466:Q466)/SQRT(COUNT(J466:Q466))</f>
        <v>37.070327566503863</v>
      </c>
      <c r="L467" s="77"/>
      <c r="M467" s="77"/>
      <c r="N467" s="77"/>
      <c r="O467" s="77"/>
      <c r="P467" s="77"/>
      <c r="Q467" s="77"/>
      <c r="R467" s="77">
        <f>AVERAGE(R466:Y466)</f>
        <v>50.145833333333336</v>
      </c>
      <c r="S467" s="77">
        <f>STDEV(R466:Y466)/SQRT(COUNT(R466:Y466))</f>
        <v>9.6583984292559553</v>
      </c>
      <c r="T467" s="77"/>
      <c r="U467" s="77"/>
      <c r="V467" s="77"/>
      <c r="W467" s="77"/>
      <c r="X467" s="77"/>
      <c r="Y467" s="77"/>
      <c r="Z467" s="77">
        <f>AVERAGE(Z466:AG466)</f>
        <v>54.541666666666664</v>
      </c>
      <c r="AA467" s="77">
        <f>STDEV(Z466:AG466)/SQRT(COUNT(Z466:AG466))</f>
        <v>17.405163950473355</v>
      </c>
      <c r="AB467" s="77"/>
      <c r="AC467" s="77"/>
      <c r="AD467" s="77"/>
      <c r="AE467" s="77"/>
      <c r="AF467" s="77"/>
      <c r="AG467" s="77"/>
    </row>
    <row r="468" spans="1:33" x14ac:dyDescent="0.2">
      <c r="A468" s="12" t="s">
        <v>419</v>
      </c>
      <c r="B468" s="255" t="s">
        <v>282</v>
      </c>
      <c r="C468" s="255"/>
      <c r="D468" s="255"/>
      <c r="E468" s="255"/>
      <c r="F468" s="255"/>
      <c r="G468" s="255"/>
      <c r="H468" s="255"/>
      <c r="I468" s="255"/>
      <c r="J468" s="255" t="s">
        <v>387</v>
      </c>
      <c r="K468" s="255"/>
      <c r="L468" s="255"/>
      <c r="M468" s="255"/>
      <c r="N468" s="255"/>
      <c r="O468" s="255"/>
      <c r="P468" s="255"/>
      <c r="Q468" s="255"/>
      <c r="R468" s="255" t="s">
        <v>283</v>
      </c>
      <c r="S468" s="255"/>
      <c r="T468" s="255"/>
      <c r="U468" s="255"/>
      <c r="V468" s="255"/>
      <c r="W468" s="255"/>
      <c r="X468" s="255"/>
      <c r="Y468" s="255"/>
      <c r="Z468" s="255" t="s">
        <v>388</v>
      </c>
      <c r="AA468" s="255"/>
      <c r="AB468" s="255"/>
      <c r="AC468" s="255"/>
      <c r="AD468" s="255"/>
      <c r="AE468" s="255"/>
      <c r="AF468" s="255"/>
      <c r="AG468" s="255"/>
    </row>
    <row r="469" spans="1:33" x14ac:dyDescent="0.2">
      <c r="A469" s="13" t="s">
        <v>286</v>
      </c>
      <c r="B469" s="69">
        <v>130</v>
      </c>
      <c r="C469" s="69">
        <v>236</v>
      </c>
      <c r="D469" s="69">
        <v>313</v>
      </c>
      <c r="E469" s="69">
        <v>227</v>
      </c>
      <c r="F469" s="69">
        <v>222</v>
      </c>
      <c r="G469" s="69">
        <v>242</v>
      </c>
      <c r="H469" s="69">
        <v>225</v>
      </c>
      <c r="I469" s="69">
        <v>172</v>
      </c>
      <c r="J469" s="69">
        <v>217</v>
      </c>
      <c r="K469" s="69">
        <v>282</v>
      </c>
      <c r="L469" s="69">
        <v>266</v>
      </c>
      <c r="M469" s="69">
        <v>301</v>
      </c>
      <c r="N469" s="69">
        <v>293</v>
      </c>
      <c r="O469" s="69">
        <v>313</v>
      </c>
      <c r="P469" s="69">
        <v>571</v>
      </c>
      <c r="Q469" s="69">
        <v>338</v>
      </c>
      <c r="R469" s="69">
        <v>76</v>
      </c>
      <c r="S469" s="69">
        <v>51</v>
      </c>
      <c r="T469" s="69">
        <v>19</v>
      </c>
      <c r="U469" s="69">
        <v>30</v>
      </c>
      <c r="V469" s="69">
        <v>35</v>
      </c>
      <c r="W469" s="69">
        <v>1</v>
      </c>
      <c r="X469" s="69">
        <v>27</v>
      </c>
      <c r="Y469" s="69">
        <v>26</v>
      </c>
      <c r="Z469" s="69">
        <v>82</v>
      </c>
      <c r="AA469" s="69">
        <v>63</v>
      </c>
      <c r="AB469" s="69">
        <v>122</v>
      </c>
      <c r="AC469" s="69">
        <v>124</v>
      </c>
      <c r="AD469" s="69">
        <v>50</v>
      </c>
      <c r="AE469" s="69">
        <v>55</v>
      </c>
      <c r="AF469" s="69">
        <v>60</v>
      </c>
      <c r="AG469" s="69">
        <v>44</v>
      </c>
    </row>
    <row r="470" spans="1:33" x14ac:dyDescent="0.2">
      <c r="A470" s="13" t="s">
        <v>287</v>
      </c>
      <c r="B470" s="69">
        <v>94</v>
      </c>
      <c r="C470" s="69">
        <v>178</v>
      </c>
      <c r="D470" s="69">
        <v>258</v>
      </c>
      <c r="E470" s="69">
        <v>200</v>
      </c>
      <c r="F470" s="69">
        <v>128</v>
      </c>
      <c r="G470" s="69">
        <v>159</v>
      </c>
      <c r="H470" s="69">
        <v>142</v>
      </c>
      <c r="I470" s="69">
        <v>74</v>
      </c>
      <c r="J470" s="69">
        <v>217</v>
      </c>
      <c r="K470" s="69">
        <v>239</v>
      </c>
      <c r="L470" s="69">
        <v>231</v>
      </c>
      <c r="M470" s="69">
        <v>220</v>
      </c>
      <c r="N470" s="69">
        <v>201</v>
      </c>
      <c r="O470" s="69">
        <v>159</v>
      </c>
      <c r="P470" s="69">
        <v>321</v>
      </c>
      <c r="Q470" s="69">
        <v>211</v>
      </c>
      <c r="R470" s="69">
        <v>107</v>
      </c>
      <c r="S470" s="69">
        <v>80</v>
      </c>
      <c r="T470" s="69">
        <v>69</v>
      </c>
      <c r="U470" s="69">
        <v>53</v>
      </c>
      <c r="V470" s="69">
        <v>28</v>
      </c>
      <c r="W470" s="69">
        <v>8</v>
      </c>
      <c r="X470" s="69">
        <v>95</v>
      </c>
      <c r="Y470" s="69">
        <v>46</v>
      </c>
      <c r="Z470" s="69">
        <v>125</v>
      </c>
      <c r="AA470" s="69">
        <v>75</v>
      </c>
      <c r="AB470" s="69">
        <v>124</v>
      </c>
      <c r="AC470" s="69">
        <v>164</v>
      </c>
      <c r="AD470" s="69">
        <v>57</v>
      </c>
      <c r="AE470" s="69">
        <v>60</v>
      </c>
      <c r="AF470" s="69">
        <v>53</v>
      </c>
      <c r="AG470" s="69">
        <v>60</v>
      </c>
    </row>
    <row r="471" spans="1:33" x14ac:dyDescent="0.2">
      <c r="A471" s="13" t="s">
        <v>288</v>
      </c>
      <c r="B471" s="69">
        <v>61</v>
      </c>
      <c r="C471" s="69">
        <v>106</v>
      </c>
      <c r="D471" s="69">
        <v>253</v>
      </c>
      <c r="E471" s="69">
        <v>161</v>
      </c>
      <c r="F471" s="69">
        <v>111</v>
      </c>
      <c r="G471" s="69">
        <v>151</v>
      </c>
      <c r="H471" s="69">
        <v>122</v>
      </c>
      <c r="I471" s="69">
        <v>72</v>
      </c>
      <c r="J471" s="69">
        <v>154</v>
      </c>
      <c r="K471" s="69">
        <v>144</v>
      </c>
      <c r="L471" s="69">
        <v>202</v>
      </c>
      <c r="M471" s="69">
        <v>167</v>
      </c>
      <c r="N471" s="69">
        <v>161</v>
      </c>
      <c r="O471" s="69">
        <v>127</v>
      </c>
      <c r="P471" s="69">
        <v>175</v>
      </c>
      <c r="Q471" s="69">
        <v>180</v>
      </c>
      <c r="R471" s="69">
        <v>135</v>
      </c>
      <c r="S471" s="69">
        <v>138</v>
      </c>
      <c r="T471" s="69">
        <v>101</v>
      </c>
      <c r="U471" s="69">
        <v>110</v>
      </c>
      <c r="V471" s="69">
        <v>71</v>
      </c>
      <c r="W471" s="69">
        <v>33</v>
      </c>
      <c r="X471" s="69">
        <v>110</v>
      </c>
      <c r="Y471" s="69">
        <v>65</v>
      </c>
      <c r="Z471" s="69">
        <v>163</v>
      </c>
      <c r="AA471" s="69">
        <v>134</v>
      </c>
      <c r="AB471" s="69">
        <v>249</v>
      </c>
      <c r="AC471" s="69">
        <v>249</v>
      </c>
      <c r="AD471" s="69">
        <v>73</v>
      </c>
      <c r="AE471" s="69">
        <v>104</v>
      </c>
      <c r="AF471" s="69">
        <v>62</v>
      </c>
      <c r="AG471" s="69">
        <v>65</v>
      </c>
    </row>
    <row r="472" spans="1:33" x14ac:dyDescent="0.2">
      <c r="A472" s="13" t="s">
        <v>289</v>
      </c>
      <c r="B472" s="69">
        <v>80</v>
      </c>
      <c r="C472" s="69">
        <v>124</v>
      </c>
      <c r="D472" s="69">
        <v>252</v>
      </c>
      <c r="E472" s="69">
        <v>204</v>
      </c>
      <c r="F472" s="69">
        <v>128</v>
      </c>
      <c r="G472" s="69">
        <v>163</v>
      </c>
      <c r="H472" s="69">
        <v>125</v>
      </c>
      <c r="I472" s="69">
        <v>53</v>
      </c>
      <c r="J472" s="69">
        <v>99</v>
      </c>
      <c r="K472" s="69">
        <v>114</v>
      </c>
      <c r="L472" s="69">
        <v>165</v>
      </c>
      <c r="M472" s="69">
        <v>129</v>
      </c>
      <c r="N472" s="69">
        <v>192</v>
      </c>
      <c r="O472" s="69">
        <v>144</v>
      </c>
      <c r="P472" s="69">
        <v>269</v>
      </c>
      <c r="Q472" s="69">
        <v>160</v>
      </c>
      <c r="R472" s="69">
        <v>65</v>
      </c>
      <c r="S472" s="69">
        <v>66</v>
      </c>
      <c r="T472" s="69">
        <v>57</v>
      </c>
      <c r="U472" s="69">
        <v>35</v>
      </c>
      <c r="V472" s="69">
        <v>77</v>
      </c>
      <c r="W472" s="69">
        <v>45</v>
      </c>
      <c r="X472" s="69">
        <v>129</v>
      </c>
      <c r="Y472" s="69">
        <v>94</v>
      </c>
      <c r="Z472" s="69">
        <v>91</v>
      </c>
      <c r="AA472" s="69">
        <v>116</v>
      </c>
      <c r="AB472" s="69">
        <v>120</v>
      </c>
      <c r="AC472" s="69">
        <v>164</v>
      </c>
      <c r="AD472" s="69">
        <v>87</v>
      </c>
      <c r="AE472" s="69">
        <v>102</v>
      </c>
      <c r="AF472" s="69">
        <v>126</v>
      </c>
      <c r="AG472" s="69">
        <v>83</v>
      </c>
    </row>
    <row r="473" spans="1:33" x14ac:dyDescent="0.2">
      <c r="A473" s="13" t="s">
        <v>290</v>
      </c>
      <c r="B473" s="69">
        <v>76</v>
      </c>
      <c r="C473" s="69">
        <v>182</v>
      </c>
      <c r="D473" s="69">
        <v>253</v>
      </c>
      <c r="E473" s="69">
        <v>184</v>
      </c>
      <c r="F473" s="69">
        <v>116</v>
      </c>
      <c r="G473" s="69">
        <v>153</v>
      </c>
      <c r="H473" s="69">
        <v>118</v>
      </c>
      <c r="I473" s="69">
        <v>56</v>
      </c>
      <c r="J473" s="69">
        <v>115</v>
      </c>
      <c r="K473" s="69">
        <v>124</v>
      </c>
      <c r="L473" s="69">
        <v>233</v>
      </c>
      <c r="M473" s="69">
        <v>151</v>
      </c>
      <c r="N473" s="69">
        <v>185</v>
      </c>
      <c r="O473" s="69">
        <v>150</v>
      </c>
      <c r="P473" s="69">
        <v>169</v>
      </c>
      <c r="Q473" s="69">
        <v>185</v>
      </c>
      <c r="R473" s="69">
        <v>44</v>
      </c>
      <c r="S473" s="69">
        <v>51</v>
      </c>
      <c r="T473" s="69">
        <v>49</v>
      </c>
      <c r="U473" s="69">
        <v>33</v>
      </c>
      <c r="V473" s="69">
        <v>39</v>
      </c>
      <c r="W473" s="69">
        <v>7</v>
      </c>
      <c r="X473" s="69">
        <v>75</v>
      </c>
      <c r="Y473" s="69">
        <v>47</v>
      </c>
      <c r="Z473" s="69">
        <v>72</v>
      </c>
      <c r="AA473" s="69">
        <v>66</v>
      </c>
      <c r="AB473" s="69">
        <v>96</v>
      </c>
      <c r="AC473" s="69">
        <v>150</v>
      </c>
      <c r="AD473" s="69">
        <v>58</v>
      </c>
      <c r="AE473" s="69">
        <v>65</v>
      </c>
      <c r="AF473" s="69">
        <v>41</v>
      </c>
      <c r="AG473" s="69">
        <v>39</v>
      </c>
    </row>
    <row r="474" spans="1:33" x14ac:dyDescent="0.2">
      <c r="A474" s="13" t="s">
        <v>291</v>
      </c>
      <c r="B474" s="69">
        <v>88</v>
      </c>
      <c r="C474" s="69">
        <v>134</v>
      </c>
      <c r="D474" s="69">
        <v>303</v>
      </c>
      <c r="E474" s="69">
        <v>169</v>
      </c>
      <c r="F474" s="69">
        <v>100</v>
      </c>
      <c r="G474" s="69">
        <v>131</v>
      </c>
      <c r="H474" s="69">
        <v>119</v>
      </c>
      <c r="I474" s="69">
        <v>60</v>
      </c>
      <c r="J474" s="69">
        <v>124</v>
      </c>
      <c r="K474" s="69">
        <v>95</v>
      </c>
      <c r="L474" s="69">
        <v>193</v>
      </c>
      <c r="M474" s="69">
        <v>168</v>
      </c>
      <c r="N474" s="69">
        <v>165</v>
      </c>
      <c r="O474" s="69">
        <v>170</v>
      </c>
      <c r="P474" s="69">
        <v>257</v>
      </c>
      <c r="Q474" s="69">
        <v>143</v>
      </c>
      <c r="R474" s="69">
        <v>89</v>
      </c>
      <c r="S474" s="69">
        <v>88</v>
      </c>
      <c r="T474" s="69">
        <v>37</v>
      </c>
      <c r="U474" s="69">
        <v>53</v>
      </c>
      <c r="V474" s="69">
        <v>51</v>
      </c>
      <c r="W474" s="69">
        <v>8</v>
      </c>
      <c r="X474" s="69">
        <v>73</v>
      </c>
      <c r="Y474" s="69">
        <v>40</v>
      </c>
      <c r="Z474" s="69">
        <v>71</v>
      </c>
      <c r="AA474" s="69">
        <v>82</v>
      </c>
      <c r="AB474" s="69">
        <v>126</v>
      </c>
      <c r="AC474" s="69">
        <v>191</v>
      </c>
      <c r="AD474" s="69">
        <v>61</v>
      </c>
      <c r="AE474" s="69">
        <v>64</v>
      </c>
      <c r="AF474" s="69">
        <v>22</v>
      </c>
      <c r="AG474" s="69">
        <v>47</v>
      </c>
    </row>
    <row r="475" spans="1:33" x14ac:dyDescent="0.2">
      <c r="A475" s="13" t="s">
        <v>292</v>
      </c>
      <c r="B475" s="69">
        <v>93</v>
      </c>
      <c r="C475" s="69">
        <v>226</v>
      </c>
      <c r="D475" s="69">
        <v>303</v>
      </c>
      <c r="E475" s="69">
        <v>183</v>
      </c>
      <c r="F475" s="69">
        <v>92</v>
      </c>
      <c r="G475" s="69">
        <v>144</v>
      </c>
      <c r="H475" s="69">
        <v>120</v>
      </c>
      <c r="I475" s="69">
        <v>52</v>
      </c>
      <c r="J475" s="69">
        <v>107</v>
      </c>
      <c r="K475" s="69">
        <v>75</v>
      </c>
      <c r="L475" s="69">
        <v>208</v>
      </c>
      <c r="M475" s="69">
        <v>158</v>
      </c>
      <c r="N475" s="69">
        <v>191</v>
      </c>
      <c r="O475" s="69">
        <v>191</v>
      </c>
      <c r="P475" s="69">
        <v>195</v>
      </c>
      <c r="Q475" s="69">
        <v>182</v>
      </c>
      <c r="R475" s="69">
        <v>28</v>
      </c>
      <c r="S475" s="69">
        <v>32</v>
      </c>
      <c r="T475" s="69">
        <v>15</v>
      </c>
      <c r="U475" s="69">
        <v>21</v>
      </c>
      <c r="V475" s="69">
        <v>11</v>
      </c>
      <c r="W475" s="69">
        <v>-23</v>
      </c>
      <c r="X475" s="69">
        <v>32</v>
      </c>
      <c r="Y475" s="69">
        <v>17</v>
      </c>
      <c r="Z475" s="69">
        <v>35</v>
      </c>
      <c r="AA475" s="69">
        <v>37</v>
      </c>
      <c r="AB475" s="69">
        <v>48</v>
      </c>
      <c r="AC475" s="69">
        <v>88</v>
      </c>
      <c r="AD475" s="69">
        <v>39</v>
      </c>
      <c r="AE475" s="69">
        <v>48</v>
      </c>
      <c r="AF475" s="69">
        <v>8</v>
      </c>
      <c r="AG475" s="69">
        <v>45</v>
      </c>
    </row>
    <row r="476" spans="1:33" x14ac:dyDescent="0.2">
      <c r="A476" s="13" t="s">
        <v>293</v>
      </c>
      <c r="B476" s="69">
        <v>98</v>
      </c>
      <c r="C476" s="69">
        <v>156</v>
      </c>
      <c r="D476" s="69">
        <v>280</v>
      </c>
      <c r="E476" s="69">
        <v>232</v>
      </c>
      <c r="F476" s="69">
        <v>143</v>
      </c>
      <c r="G476" s="69">
        <v>169</v>
      </c>
      <c r="H476" s="69">
        <v>128</v>
      </c>
      <c r="I476" s="69">
        <v>81</v>
      </c>
      <c r="J476" s="69">
        <v>159</v>
      </c>
      <c r="K476" s="69">
        <v>79</v>
      </c>
      <c r="L476" s="69">
        <v>213</v>
      </c>
      <c r="M476" s="69">
        <v>138</v>
      </c>
      <c r="N476" s="69">
        <v>202</v>
      </c>
      <c r="O476" s="69">
        <v>191</v>
      </c>
      <c r="P476" s="69">
        <v>188</v>
      </c>
      <c r="Q476" s="69">
        <v>178</v>
      </c>
      <c r="R476" s="69">
        <v>21</v>
      </c>
      <c r="S476" s="69">
        <v>21</v>
      </c>
      <c r="T476" s="69">
        <v>8</v>
      </c>
      <c r="U476" s="69">
        <v>9</v>
      </c>
      <c r="V476" s="69">
        <v>6</v>
      </c>
      <c r="W476" s="69">
        <v>-19</v>
      </c>
      <c r="X476" s="69">
        <v>25</v>
      </c>
      <c r="Y476" s="69">
        <v>17</v>
      </c>
      <c r="Z476" s="69">
        <v>28</v>
      </c>
      <c r="AA476" s="69">
        <v>34</v>
      </c>
      <c r="AB476" s="69">
        <v>25</v>
      </c>
      <c r="AC476" s="69">
        <v>79</v>
      </c>
      <c r="AD476" s="69">
        <v>28</v>
      </c>
      <c r="AE476" s="69">
        <v>34</v>
      </c>
      <c r="AF476" s="69">
        <v>-5</v>
      </c>
      <c r="AG476" s="69">
        <v>46</v>
      </c>
    </row>
    <row r="477" spans="1:33" x14ac:dyDescent="0.2">
      <c r="A477" s="13" t="s">
        <v>294</v>
      </c>
      <c r="B477" s="69">
        <v>104</v>
      </c>
      <c r="C477" s="69">
        <v>176</v>
      </c>
      <c r="D477" s="69">
        <v>354</v>
      </c>
      <c r="E477" s="69">
        <v>186</v>
      </c>
      <c r="F477" s="69">
        <v>120</v>
      </c>
      <c r="G477" s="69">
        <v>158</v>
      </c>
      <c r="H477" s="69">
        <v>139</v>
      </c>
      <c r="I477" s="69">
        <v>107</v>
      </c>
      <c r="J477" s="69">
        <v>163</v>
      </c>
      <c r="K477" s="69">
        <v>67</v>
      </c>
      <c r="L477" s="69">
        <v>206</v>
      </c>
      <c r="M477" s="69">
        <v>192</v>
      </c>
      <c r="N477" s="69">
        <v>198</v>
      </c>
      <c r="O477" s="69">
        <v>222</v>
      </c>
      <c r="P477" s="69">
        <v>231</v>
      </c>
      <c r="Q477" s="69">
        <v>195</v>
      </c>
      <c r="R477" s="69">
        <v>14</v>
      </c>
      <c r="S477" s="69">
        <v>13</v>
      </c>
      <c r="T477" s="69">
        <v>6</v>
      </c>
      <c r="U477" s="69">
        <v>0</v>
      </c>
      <c r="V477" s="69">
        <v>-7</v>
      </c>
      <c r="W477" s="69">
        <v>-31</v>
      </c>
      <c r="X477" s="69">
        <v>17</v>
      </c>
      <c r="Y477" s="69">
        <v>9</v>
      </c>
      <c r="Z477" s="69">
        <v>5</v>
      </c>
      <c r="AA477" s="69">
        <v>19</v>
      </c>
      <c r="AB477" s="69">
        <v>14</v>
      </c>
      <c r="AC477" s="69">
        <v>33</v>
      </c>
      <c r="AD477" s="69">
        <v>12</v>
      </c>
      <c r="AE477" s="69">
        <v>20</v>
      </c>
      <c r="AF477" s="69">
        <v>-12</v>
      </c>
      <c r="AG477" s="69">
        <v>38</v>
      </c>
    </row>
    <row r="478" spans="1:33" x14ac:dyDescent="0.2">
      <c r="A478" s="13" t="s">
        <v>285</v>
      </c>
      <c r="B478" s="69">
        <v>110</v>
      </c>
      <c r="C478" s="69">
        <v>89</v>
      </c>
      <c r="D478" s="69">
        <v>362</v>
      </c>
      <c r="E478" s="69">
        <v>202</v>
      </c>
      <c r="F478" s="69">
        <v>116</v>
      </c>
      <c r="G478" s="69">
        <v>186</v>
      </c>
      <c r="H478" s="69">
        <v>167</v>
      </c>
      <c r="I478" s="69">
        <v>87</v>
      </c>
      <c r="J478" s="69">
        <v>211</v>
      </c>
      <c r="K478" s="69">
        <v>67</v>
      </c>
      <c r="L478" s="69">
        <v>272</v>
      </c>
      <c r="M478" s="69">
        <v>188</v>
      </c>
      <c r="N478" s="69">
        <v>195</v>
      </c>
      <c r="O478" s="69">
        <v>215</v>
      </c>
      <c r="P478" s="69">
        <v>179</v>
      </c>
      <c r="Q478" s="69">
        <v>215</v>
      </c>
      <c r="R478" s="69">
        <v>7</v>
      </c>
      <c r="S478" s="69">
        <v>9</v>
      </c>
      <c r="T478" s="69">
        <v>0</v>
      </c>
      <c r="U478" s="69">
        <v>7</v>
      </c>
      <c r="V478" s="69">
        <v>-12</v>
      </c>
      <c r="W478" s="69">
        <v>-28</v>
      </c>
      <c r="X478" s="69">
        <v>15</v>
      </c>
      <c r="Y478" s="69">
        <v>6</v>
      </c>
      <c r="Z478" s="69">
        <v>4</v>
      </c>
      <c r="AA478" s="69">
        <v>19</v>
      </c>
      <c r="AB478" s="69">
        <v>17</v>
      </c>
      <c r="AC478" s="69">
        <v>29</v>
      </c>
      <c r="AD478" s="69">
        <v>12</v>
      </c>
      <c r="AE478" s="69">
        <v>14</v>
      </c>
      <c r="AF478" s="69">
        <v>0</v>
      </c>
      <c r="AG478" s="69">
        <v>39</v>
      </c>
    </row>
    <row r="479" spans="1:33" x14ac:dyDescent="0.2">
      <c r="A479" s="13" t="s">
        <v>295</v>
      </c>
      <c r="B479" s="69">
        <v>95</v>
      </c>
      <c r="C479" s="69">
        <v>180</v>
      </c>
      <c r="D479" s="69">
        <v>367</v>
      </c>
      <c r="E479" s="69">
        <v>176</v>
      </c>
      <c r="F479" s="69">
        <v>100</v>
      </c>
      <c r="G479" s="69">
        <v>140</v>
      </c>
      <c r="H479" s="69">
        <v>189</v>
      </c>
      <c r="I479" s="69">
        <v>110</v>
      </c>
      <c r="J479" s="69">
        <v>161</v>
      </c>
      <c r="K479" s="69">
        <v>74</v>
      </c>
      <c r="L479" s="69">
        <v>189</v>
      </c>
      <c r="M479" s="69">
        <v>194</v>
      </c>
      <c r="N479" s="69">
        <v>194</v>
      </c>
      <c r="O479" s="69">
        <v>236</v>
      </c>
      <c r="P479" s="69">
        <v>241</v>
      </c>
      <c r="Q479" s="69">
        <v>208</v>
      </c>
      <c r="R479" s="69">
        <v>23</v>
      </c>
      <c r="S479" s="69">
        <v>11</v>
      </c>
      <c r="T479" s="69">
        <v>4</v>
      </c>
      <c r="U479" s="69">
        <v>8</v>
      </c>
      <c r="V479" s="69">
        <v>-10</v>
      </c>
      <c r="W479" s="69">
        <v>-25</v>
      </c>
      <c r="X479" s="69">
        <v>18</v>
      </c>
      <c r="Y479" s="69">
        <v>23</v>
      </c>
      <c r="Z479" s="69">
        <v>14</v>
      </c>
      <c r="AA479" s="69">
        <v>13</v>
      </c>
      <c r="AB479" s="69">
        <v>22</v>
      </c>
      <c r="AC479" s="69">
        <v>65</v>
      </c>
      <c r="AD479" s="69">
        <v>17</v>
      </c>
      <c r="AE479" s="69">
        <v>36</v>
      </c>
      <c r="AF479" s="69">
        <v>2</v>
      </c>
      <c r="AG479" s="69">
        <v>44</v>
      </c>
    </row>
    <row r="480" spans="1:33" x14ac:dyDescent="0.2">
      <c r="A480" s="13" t="s">
        <v>296</v>
      </c>
      <c r="B480" s="68">
        <v>103</v>
      </c>
      <c r="C480" s="68">
        <v>63</v>
      </c>
      <c r="D480" s="68">
        <v>294</v>
      </c>
      <c r="E480" s="68">
        <v>226</v>
      </c>
      <c r="F480" s="68">
        <v>100</v>
      </c>
      <c r="G480" s="68">
        <v>197</v>
      </c>
      <c r="H480" s="68">
        <v>182</v>
      </c>
      <c r="I480" s="68">
        <v>78</v>
      </c>
      <c r="J480" s="68">
        <v>188</v>
      </c>
      <c r="K480" s="68">
        <v>48</v>
      </c>
      <c r="L480" s="68">
        <v>181</v>
      </c>
      <c r="M480" s="68">
        <v>173</v>
      </c>
      <c r="N480" s="68">
        <v>130</v>
      </c>
      <c r="O480" s="68">
        <v>185</v>
      </c>
      <c r="P480" s="68">
        <v>892</v>
      </c>
      <c r="Q480" s="68">
        <v>210</v>
      </c>
      <c r="R480" s="68">
        <v>20</v>
      </c>
      <c r="S480" s="68">
        <v>23</v>
      </c>
      <c r="T480" s="68">
        <v>6</v>
      </c>
      <c r="U480" s="68">
        <v>15</v>
      </c>
      <c r="V480" s="68">
        <v>10</v>
      </c>
      <c r="W480" s="68">
        <v>-11</v>
      </c>
      <c r="X480" s="68">
        <v>47</v>
      </c>
      <c r="Y480" s="68">
        <v>23</v>
      </c>
      <c r="Z480" s="68">
        <v>13</v>
      </c>
      <c r="AA480" s="68">
        <v>21</v>
      </c>
      <c r="AB480" s="68">
        <v>14</v>
      </c>
      <c r="AC480" s="68">
        <v>37</v>
      </c>
      <c r="AD480" s="68">
        <v>54</v>
      </c>
      <c r="AE480" s="68">
        <v>41</v>
      </c>
      <c r="AF480" s="68">
        <v>18</v>
      </c>
      <c r="AG480" s="68">
        <v>81</v>
      </c>
    </row>
    <row r="481" spans="1:33" x14ac:dyDescent="0.2">
      <c r="A481" s="68" t="s">
        <v>389</v>
      </c>
      <c r="B481" s="70">
        <f>AVERAGE(B469:B480)</f>
        <v>94.333333333333329</v>
      </c>
      <c r="C481" s="70">
        <f t="shared" ref="C481:I481" si="138">AVERAGE(C469:C480)</f>
        <v>154.16666666666666</v>
      </c>
      <c r="D481" s="70">
        <f t="shared" si="138"/>
        <v>299.33333333333331</v>
      </c>
      <c r="E481" s="70">
        <f t="shared" si="138"/>
        <v>195.83333333333334</v>
      </c>
      <c r="F481" s="70">
        <f t="shared" si="138"/>
        <v>123</v>
      </c>
      <c r="G481" s="70">
        <f t="shared" si="138"/>
        <v>166.08333333333334</v>
      </c>
      <c r="H481" s="70">
        <f t="shared" si="138"/>
        <v>148</v>
      </c>
      <c r="I481" s="70">
        <f t="shared" si="138"/>
        <v>83.5</v>
      </c>
      <c r="J481" s="70">
        <f>AVERAGE(J469:J480)</f>
        <v>159.58333333333334</v>
      </c>
      <c r="K481" s="70">
        <f t="shared" ref="K481:Q481" si="139">AVERAGE(K469:K480)</f>
        <v>117.33333333333333</v>
      </c>
      <c r="L481" s="70">
        <f t="shared" si="139"/>
        <v>213.25</v>
      </c>
      <c r="M481" s="70">
        <f t="shared" si="139"/>
        <v>181.58333333333334</v>
      </c>
      <c r="N481" s="70">
        <f t="shared" si="139"/>
        <v>192.25</v>
      </c>
      <c r="O481" s="70">
        <f t="shared" si="139"/>
        <v>191.91666666666666</v>
      </c>
      <c r="P481" s="70">
        <f t="shared" si="139"/>
        <v>307.33333333333331</v>
      </c>
      <c r="Q481" s="70">
        <f t="shared" si="139"/>
        <v>200.41666666666666</v>
      </c>
      <c r="R481" s="70">
        <f>AVERAGE(R469:R480)</f>
        <v>52.416666666666664</v>
      </c>
      <c r="S481" s="70">
        <f t="shared" ref="S481:Y481" si="140">AVERAGE(S469:S480)</f>
        <v>48.583333333333336</v>
      </c>
      <c r="T481" s="70">
        <f t="shared" si="140"/>
        <v>30.916666666666668</v>
      </c>
      <c r="U481" s="70">
        <f t="shared" si="140"/>
        <v>31.166666666666668</v>
      </c>
      <c r="V481" s="70">
        <f t="shared" si="140"/>
        <v>24.916666666666668</v>
      </c>
      <c r="W481" s="70">
        <f t="shared" si="140"/>
        <v>-2.9166666666666665</v>
      </c>
      <c r="X481" s="70">
        <f t="shared" si="140"/>
        <v>55.25</v>
      </c>
      <c r="Y481" s="70">
        <f t="shared" si="140"/>
        <v>34.416666666666664</v>
      </c>
      <c r="Z481" s="70">
        <f>AVERAGE(Z469:Z480)</f>
        <v>58.583333333333336</v>
      </c>
      <c r="AA481" s="70">
        <f t="shared" ref="AA481:AG481" si="141">AVERAGE(AA469:AA480)</f>
        <v>56.583333333333336</v>
      </c>
      <c r="AB481" s="70">
        <f t="shared" si="141"/>
        <v>81.416666666666671</v>
      </c>
      <c r="AC481" s="70">
        <f t="shared" si="141"/>
        <v>114.41666666666667</v>
      </c>
      <c r="AD481" s="70">
        <f t="shared" si="141"/>
        <v>45.666666666666664</v>
      </c>
      <c r="AE481" s="70">
        <f t="shared" si="141"/>
        <v>53.583333333333336</v>
      </c>
      <c r="AF481" s="70">
        <f t="shared" si="141"/>
        <v>31.25</v>
      </c>
      <c r="AG481" s="70">
        <f t="shared" si="141"/>
        <v>52.583333333333336</v>
      </c>
    </row>
    <row r="482" spans="1:33" s="76" customFormat="1" x14ac:dyDescent="0.2">
      <c r="A482" s="76" t="s">
        <v>392</v>
      </c>
      <c r="B482" s="77">
        <f>AVERAGE(B481:I481)</f>
        <v>158.03125</v>
      </c>
      <c r="C482" s="77">
        <f>STDEV(B481:I481)/SQRT(COUNT(B481:I481))</f>
        <v>24.059150908448871</v>
      </c>
      <c r="D482" s="77"/>
      <c r="E482" s="77"/>
      <c r="F482" s="77"/>
      <c r="G482" s="77"/>
      <c r="H482" s="77"/>
      <c r="I482" s="77"/>
      <c r="J482" s="77">
        <f>AVERAGE(J481:Q481)</f>
        <v>195.45833333333334</v>
      </c>
      <c r="K482" s="77">
        <f>STDEV(J481:Q481)/SQRT(COUNT(J481:Q481))</f>
        <v>19.115732011028502</v>
      </c>
      <c r="L482" s="77"/>
      <c r="M482" s="77"/>
      <c r="N482" s="77"/>
      <c r="O482" s="77"/>
      <c r="P482" s="77"/>
      <c r="Q482" s="77"/>
      <c r="R482" s="77">
        <f>AVERAGE(R481:Y481)</f>
        <v>34.34375</v>
      </c>
      <c r="S482" s="77">
        <f>STDEV(R481:Y481)/SQRT(COUNT(R481:Y481))</f>
        <v>6.6352951883923863</v>
      </c>
      <c r="T482" s="77"/>
      <c r="U482" s="77"/>
      <c r="V482" s="77"/>
      <c r="W482" s="77"/>
      <c r="X482" s="77"/>
      <c r="Y482" s="77"/>
      <c r="Z482" s="77">
        <f>AVERAGE(Z481:AG481)</f>
        <v>61.760416666666664</v>
      </c>
      <c r="AA482" s="77">
        <f>STDEV(Z481:AG481)/SQRT(COUNT(Z481:AG481))</f>
        <v>9.0009153731475333</v>
      </c>
      <c r="AB482" s="77"/>
      <c r="AC482" s="77"/>
      <c r="AD482" s="77"/>
      <c r="AE482" s="77"/>
      <c r="AF482" s="77"/>
      <c r="AG482" s="77"/>
    </row>
    <row r="483" spans="1:33" x14ac:dyDescent="0.2">
      <c r="A483" s="13" t="s">
        <v>297</v>
      </c>
      <c r="B483" s="69">
        <v>232</v>
      </c>
      <c r="C483" s="69">
        <v>315</v>
      </c>
      <c r="D483" s="69">
        <v>428</v>
      </c>
      <c r="E483" s="69">
        <v>313</v>
      </c>
      <c r="F483" s="69">
        <v>272</v>
      </c>
      <c r="G483" s="69">
        <v>484</v>
      </c>
      <c r="H483" s="69">
        <v>338</v>
      </c>
      <c r="I483" s="69">
        <v>231</v>
      </c>
      <c r="J483" s="69">
        <v>284</v>
      </c>
      <c r="K483" s="69">
        <v>248</v>
      </c>
      <c r="L483" s="69">
        <v>312</v>
      </c>
      <c r="M483" s="69">
        <v>323</v>
      </c>
      <c r="N483" s="69">
        <v>389</v>
      </c>
      <c r="O483" s="69">
        <v>231</v>
      </c>
      <c r="P483" s="69">
        <v>454</v>
      </c>
      <c r="Q483" s="69">
        <v>400</v>
      </c>
      <c r="R483" s="69">
        <v>55</v>
      </c>
      <c r="S483" s="69">
        <v>74</v>
      </c>
      <c r="T483" s="69">
        <v>29</v>
      </c>
      <c r="U483" s="69">
        <v>40</v>
      </c>
      <c r="V483" s="69">
        <v>-1</v>
      </c>
      <c r="W483" s="69">
        <v>35</v>
      </c>
      <c r="X483" s="69">
        <v>50</v>
      </c>
      <c r="Y483" s="69">
        <v>8</v>
      </c>
      <c r="Z483" s="69">
        <v>71</v>
      </c>
      <c r="AA483" s="69">
        <v>62</v>
      </c>
      <c r="AB483" s="69">
        <v>449</v>
      </c>
      <c r="AC483" s="69">
        <v>175</v>
      </c>
      <c r="AD483" s="69">
        <v>-19</v>
      </c>
      <c r="AE483" s="69">
        <v>12</v>
      </c>
      <c r="AF483" s="69">
        <v>-12</v>
      </c>
      <c r="AG483" s="69">
        <v>32</v>
      </c>
    </row>
    <row r="484" spans="1:33" x14ac:dyDescent="0.2">
      <c r="A484" s="13" t="s">
        <v>321</v>
      </c>
      <c r="B484" s="69">
        <v>189</v>
      </c>
      <c r="C484" s="69">
        <v>262</v>
      </c>
      <c r="D484" s="69">
        <v>356</v>
      </c>
      <c r="E484" s="69">
        <v>331</v>
      </c>
      <c r="F484" s="69">
        <v>184</v>
      </c>
      <c r="G484" s="69">
        <v>350</v>
      </c>
      <c r="H484" s="69">
        <v>475</v>
      </c>
      <c r="I484" s="69">
        <v>135</v>
      </c>
      <c r="J484" s="69">
        <v>299</v>
      </c>
      <c r="K484" s="69">
        <v>97</v>
      </c>
      <c r="L484" s="69">
        <v>298</v>
      </c>
      <c r="M484" s="69">
        <v>309</v>
      </c>
      <c r="N484" s="69">
        <v>272</v>
      </c>
      <c r="O484" s="69">
        <v>130</v>
      </c>
      <c r="P484" s="69">
        <v>277</v>
      </c>
      <c r="Q484" s="69">
        <v>324</v>
      </c>
      <c r="R484" s="69">
        <v>82</v>
      </c>
      <c r="S484" s="69">
        <v>109</v>
      </c>
      <c r="T484" s="69">
        <v>50</v>
      </c>
      <c r="U484" s="69">
        <v>40</v>
      </c>
      <c r="V484" s="69">
        <v>11</v>
      </c>
      <c r="W484" s="69">
        <v>62</v>
      </c>
      <c r="X484" s="69">
        <v>80</v>
      </c>
      <c r="Y484" s="69">
        <v>35</v>
      </c>
      <c r="Z484" s="69">
        <v>170</v>
      </c>
      <c r="AA484" s="69">
        <v>74</v>
      </c>
      <c r="AB484" s="69">
        <v>229</v>
      </c>
      <c r="AC484" s="69">
        <v>172</v>
      </c>
      <c r="AD484" s="69">
        <v>-25</v>
      </c>
      <c r="AE484" s="69">
        <v>26</v>
      </c>
      <c r="AF484" s="69">
        <v>-12</v>
      </c>
      <c r="AG484" s="69">
        <v>47</v>
      </c>
    </row>
    <row r="485" spans="1:33" x14ac:dyDescent="0.2">
      <c r="A485" s="13" t="s">
        <v>298</v>
      </c>
      <c r="B485" s="69">
        <v>131</v>
      </c>
      <c r="C485" s="69">
        <v>233</v>
      </c>
      <c r="D485" s="69">
        <v>311</v>
      </c>
      <c r="E485" s="69">
        <v>267</v>
      </c>
      <c r="F485" s="69">
        <v>177</v>
      </c>
      <c r="G485" s="69">
        <v>236</v>
      </c>
      <c r="H485" s="69">
        <v>308</v>
      </c>
      <c r="I485" s="69">
        <v>139</v>
      </c>
      <c r="J485" s="69">
        <v>209</v>
      </c>
      <c r="K485" s="69">
        <v>42</v>
      </c>
      <c r="L485" s="69">
        <v>217</v>
      </c>
      <c r="M485" s="69">
        <v>298</v>
      </c>
      <c r="N485" s="69">
        <v>271</v>
      </c>
      <c r="O485" s="69">
        <v>144</v>
      </c>
      <c r="P485" s="69">
        <v>299</v>
      </c>
      <c r="Q485" s="69">
        <v>267</v>
      </c>
      <c r="R485" s="69">
        <v>42</v>
      </c>
      <c r="S485" s="69">
        <v>64</v>
      </c>
      <c r="T485" s="69">
        <v>29</v>
      </c>
      <c r="U485" s="69">
        <v>23</v>
      </c>
      <c r="V485" s="69">
        <v>-4</v>
      </c>
      <c r="W485" s="69">
        <v>33</v>
      </c>
      <c r="X485" s="69">
        <v>57</v>
      </c>
      <c r="Y485" s="69">
        <v>19</v>
      </c>
      <c r="Z485" s="69">
        <v>53</v>
      </c>
      <c r="AA485" s="69">
        <v>31</v>
      </c>
      <c r="AB485" s="69">
        <v>77</v>
      </c>
      <c r="AC485" s="69">
        <v>81</v>
      </c>
      <c r="AD485" s="69">
        <v>-9</v>
      </c>
      <c r="AE485" s="69">
        <v>22</v>
      </c>
      <c r="AF485" s="69">
        <v>-27</v>
      </c>
      <c r="AG485" s="69">
        <v>37</v>
      </c>
    </row>
    <row r="486" spans="1:33" x14ac:dyDescent="0.2">
      <c r="A486" s="13" t="s">
        <v>299</v>
      </c>
      <c r="B486" s="69">
        <v>78</v>
      </c>
      <c r="C486" s="69">
        <v>159</v>
      </c>
      <c r="D486" s="69">
        <v>248</v>
      </c>
      <c r="E486" s="69">
        <v>196</v>
      </c>
      <c r="F486" s="69">
        <v>205</v>
      </c>
      <c r="G486" s="69">
        <v>175</v>
      </c>
      <c r="H486" s="69">
        <v>287</v>
      </c>
      <c r="I486" s="69">
        <v>94</v>
      </c>
      <c r="J486" s="69">
        <v>142</v>
      </c>
      <c r="K486" s="69">
        <v>3</v>
      </c>
      <c r="L486" s="69">
        <v>130</v>
      </c>
      <c r="M486" s="69">
        <v>238</v>
      </c>
      <c r="N486" s="69">
        <v>193</v>
      </c>
      <c r="O486" s="69">
        <v>151</v>
      </c>
      <c r="P486" s="69">
        <v>199</v>
      </c>
      <c r="Q486" s="69">
        <v>223</v>
      </c>
      <c r="R486" s="69">
        <v>10</v>
      </c>
      <c r="S486" s="69">
        <v>20</v>
      </c>
      <c r="T486" s="69">
        <v>11</v>
      </c>
      <c r="U486" s="69">
        <v>6</v>
      </c>
      <c r="V486" s="69">
        <v>3</v>
      </c>
      <c r="W486" s="69">
        <v>74</v>
      </c>
      <c r="X486" s="69">
        <v>82</v>
      </c>
      <c r="Y486" s="69">
        <v>18</v>
      </c>
      <c r="Z486" s="69">
        <v>20</v>
      </c>
      <c r="AA486" s="69">
        <v>-16</v>
      </c>
      <c r="AB486" s="69">
        <v>15</v>
      </c>
      <c r="AC486" s="69">
        <v>30</v>
      </c>
      <c r="AD486" s="69">
        <v>-15</v>
      </c>
      <c r="AE486" s="69">
        <v>29</v>
      </c>
      <c r="AF486" s="69">
        <v>-22</v>
      </c>
      <c r="AG486" s="69">
        <v>46</v>
      </c>
    </row>
    <row r="487" spans="1:33" x14ac:dyDescent="0.2">
      <c r="A487" s="13" t="s">
        <v>300</v>
      </c>
      <c r="B487" s="69">
        <v>77</v>
      </c>
      <c r="C487" s="69">
        <v>140</v>
      </c>
      <c r="D487" s="69">
        <v>293</v>
      </c>
      <c r="E487" s="69">
        <v>182</v>
      </c>
      <c r="F487" s="69">
        <v>122</v>
      </c>
      <c r="G487" s="69">
        <v>187</v>
      </c>
      <c r="H487" s="69">
        <v>256</v>
      </c>
      <c r="I487" s="69">
        <v>118</v>
      </c>
      <c r="J487" s="69">
        <v>120</v>
      </c>
      <c r="K487" s="69">
        <v>-19</v>
      </c>
      <c r="L487" s="69">
        <v>187</v>
      </c>
      <c r="M487" s="69">
        <v>173</v>
      </c>
      <c r="N487" s="69">
        <v>157</v>
      </c>
      <c r="O487" s="69">
        <v>158</v>
      </c>
      <c r="P487" s="69" t="s">
        <v>431</v>
      </c>
      <c r="Q487" s="69">
        <v>174</v>
      </c>
      <c r="R487" s="69">
        <v>0</v>
      </c>
      <c r="S487" s="69">
        <v>17</v>
      </c>
      <c r="T487" s="69">
        <v>6</v>
      </c>
      <c r="U487" s="69">
        <v>2</v>
      </c>
      <c r="V487" s="69">
        <v>31</v>
      </c>
      <c r="W487" s="69">
        <v>77</v>
      </c>
      <c r="X487" s="69">
        <v>126</v>
      </c>
      <c r="Y487" s="69">
        <v>49</v>
      </c>
      <c r="Z487" s="69">
        <v>11</v>
      </c>
      <c r="AA487" s="69">
        <v>-22</v>
      </c>
      <c r="AB487" s="69">
        <v>31</v>
      </c>
      <c r="AC487" s="69">
        <v>28</v>
      </c>
      <c r="AD487" s="69">
        <v>-11</v>
      </c>
      <c r="AE487" s="69">
        <v>47</v>
      </c>
      <c r="AF487" s="69">
        <v>15</v>
      </c>
      <c r="AG487" s="69">
        <v>65</v>
      </c>
    </row>
    <row r="488" spans="1:33" x14ac:dyDescent="0.2">
      <c r="A488" s="13" t="s">
        <v>301</v>
      </c>
      <c r="B488" s="69">
        <v>58</v>
      </c>
      <c r="C488" s="69">
        <v>79</v>
      </c>
      <c r="D488" s="69">
        <v>230</v>
      </c>
      <c r="E488" s="69">
        <v>156</v>
      </c>
      <c r="F488" s="69">
        <v>142</v>
      </c>
      <c r="G488" s="69">
        <v>146</v>
      </c>
      <c r="H488" s="69">
        <v>348</v>
      </c>
      <c r="I488" s="69">
        <v>93</v>
      </c>
      <c r="J488" s="69">
        <v>104</v>
      </c>
      <c r="K488" s="69">
        <v>-32</v>
      </c>
      <c r="L488" s="69">
        <v>111</v>
      </c>
      <c r="M488" s="69">
        <v>196</v>
      </c>
      <c r="N488" s="69">
        <v>174</v>
      </c>
      <c r="O488" s="69">
        <v>260</v>
      </c>
      <c r="P488" s="69" t="s">
        <v>432</v>
      </c>
      <c r="Q488" s="69">
        <v>174</v>
      </c>
      <c r="R488" s="69">
        <v>30</v>
      </c>
      <c r="S488" s="69">
        <v>36</v>
      </c>
      <c r="T488" s="69">
        <v>8</v>
      </c>
      <c r="U488" s="69">
        <v>12</v>
      </c>
      <c r="V488" s="69">
        <v>26</v>
      </c>
      <c r="W488" s="69">
        <v>84</v>
      </c>
      <c r="X488" s="69">
        <v>139</v>
      </c>
      <c r="Y488" s="69">
        <v>36</v>
      </c>
      <c r="Z488" s="69">
        <v>26</v>
      </c>
      <c r="AA488" s="69">
        <v>-4</v>
      </c>
      <c r="AB488" s="69">
        <v>68</v>
      </c>
      <c r="AC488" s="69">
        <v>59</v>
      </c>
      <c r="AD488" s="69">
        <v>13</v>
      </c>
      <c r="AE488" s="69">
        <v>62</v>
      </c>
      <c r="AF488" s="69">
        <v>14</v>
      </c>
      <c r="AG488" s="69">
        <v>77</v>
      </c>
    </row>
    <row r="489" spans="1:33" x14ac:dyDescent="0.2">
      <c r="A489" s="13" t="s">
        <v>302</v>
      </c>
      <c r="B489" s="69">
        <v>76</v>
      </c>
      <c r="C489" s="69">
        <v>174</v>
      </c>
      <c r="D489" s="69">
        <v>225</v>
      </c>
      <c r="E489" s="69">
        <v>198</v>
      </c>
      <c r="F489" s="69">
        <v>116</v>
      </c>
      <c r="G489" s="69">
        <v>104</v>
      </c>
      <c r="H489" s="69">
        <v>227</v>
      </c>
      <c r="I489" s="69">
        <v>85</v>
      </c>
      <c r="J489" s="69">
        <v>109</v>
      </c>
      <c r="K489" s="69">
        <v>-5</v>
      </c>
      <c r="L489" s="69">
        <v>131</v>
      </c>
      <c r="M489" s="69">
        <v>169</v>
      </c>
      <c r="N489" s="69">
        <v>152</v>
      </c>
      <c r="O489" s="69">
        <v>108</v>
      </c>
      <c r="P489" s="69" t="s">
        <v>433</v>
      </c>
      <c r="Q489" s="69">
        <v>153</v>
      </c>
      <c r="R489" s="69">
        <v>18</v>
      </c>
      <c r="S489" s="69">
        <v>34</v>
      </c>
      <c r="T489" s="69">
        <v>14</v>
      </c>
      <c r="U489" s="69">
        <v>12</v>
      </c>
      <c r="V489" s="69">
        <v>16</v>
      </c>
      <c r="W489" s="69">
        <v>48</v>
      </c>
      <c r="X489" s="69">
        <v>91</v>
      </c>
      <c r="Y489" s="69">
        <v>27</v>
      </c>
      <c r="Z489" s="69">
        <v>28</v>
      </c>
      <c r="AA489" s="69">
        <v>3</v>
      </c>
      <c r="AB489" s="69">
        <v>54</v>
      </c>
      <c r="AC489" s="69">
        <v>66</v>
      </c>
      <c r="AD489" s="69">
        <v>-4</v>
      </c>
      <c r="AE489" s="69">
        <v>17</v>
      </c>
      <c r="AF489" s="69">
        <v>-22</v>
      </c>
      <c r="AG489" s="69">
        <v>29</v>
      </c>
    </row>
    <row r="490" spans="1:33" x14ac:dyDescent="0.2">
      <c r="A490" s="13" t="s">
        <v>303</v>
      </c>
      <c r="B490" s="69">
        <v>112</v>
      </c>
      <c r="C490" s="69">
        <v>169</v>
      </c>
      <c r="D490" s="69">
        <v>213</v>
      </c>
      <c r="E490" s="69">
        <v>205</v>
      </c>
      <c r="F490" s="69">
        <v>118</v>
      </c>
      <c r="G490" s="69">
        <v>133</v>
      </c>
      <c r="H490" s="69">
        <v>270</v>
      </c>
      <c r="I490" s="69">
        <v>106</v>
      </c>
      <c r="J490" s="69">
        <v>109</v>
      </c>
      <c r="K490" s="69">
        <v>-26</v>
      </c>
      <c r="L490" s="69">
        <v>133</v>
      </c>
      <c r="M490" s="69">
        <v>181</v>
      </c>
      <c r="N490" s="69">
        <v>136</v>
      </c>
      <c r="O490" s="69">
        <v>117</v>
      </c>
      <c r="P490" s="69" t="s">
        <v>434</v>
      </c>
      <c r="Q490" s="69">
        <v>183</v>
      </c>
      <c r="R490" s="69">
        <v>50</v>
      </c>
      <c r="S490" s="69">
        <v>52</v>
      </c>
      <c r="T490" s="69">
        <v>29</v>
      </c>
      <c r="U490" s="69">
        <v>35</v>
      </c>
      <c r="V490" s="69">
        <v>10</v>
      </c>
      <c r="W490" s="69">
        <v>49</v>
      </c>
      <c r="X490" s="69">
        <v>109</v>
      </c>
      <c r="Y490" s="69">
        <v>22</v>
      </c>
      <c r="Z490" s="69">
        <v>76</v>
      </c>
      <c r="AA490" s="69">
        <v>42</v>
      </c>
      <c r="AB490" s="69">
        <v>222</v>
      </c>
      <c r="AC490" s="69">
        <v>86</v>
      </c>
      <c r="AD490" s="69">
        <v>3</v>
      </c>
      <c r="AE490" s="69">
        <v>26</v>
      </c>
      <c r="AF490" s="69">
        <v>-5</v>
      </c>
      <c r="AG490" s="69">
        <v>36</v>
      </c>
    </row>
    <row r="491" spans="1:33" x14ac:dyDescent="0.2">
      <c r="A491" s="13" t="s">
        <v>304</v>
      </c>
      <c r="B491" s="69">
        <v>102</v>
      </c>
      <c r="C491" s="69">
        <v>166</v>
      </c>
      <c r="D491" s="69">
        <v>283</v>
      </c>
      <c r="E491" s="69">
        <v>196</v>
      </c>
      <c r="F491" s="69">
        <v>118</v>
      </c>
      <c r="G491" s="69">
        <v>127</v>
      </c>
      <c r="H491" s="69">
        <v>298</v>
      </c>
      <c r="I491" s="69">
        <v>121</v>
      </c>
      <c r="J491" s="69">
        <v>127</v>
      </c>
      <c r="K491" s="69">
        <v>-34</v>
      </c>
      <c r="L491" s="69">
        <v>79</v>
      </c>
      <c r="M491" s="69">
        <v>207</v>
      </c>
      <c r="N491" s="69">
        <v>156</v>
      </c>
      <c r="O491" s="69">
        <v>178</v>
      </c>
      <c r="P491" s="69" t="s">
        <v>435</v>
      </c>
      <c r="Q491" s="69">
        <v>169</v>
      </c>
      <c r="R491" s="69">
        <v>47</v>
      </c>
      <c r="S491" s="69">
        <v>75</v>
      </c>
      <c r="T491" s="69">
        <v>44</v>
      </c>
      <c r="U491" s="69">
        <v>33</v>
      </c>
      <c r="V491" s="69">
        <v>-4</v>
      </c>
      <c r="W491" s="69">
        <v>31</v>
      </c>
      <c r="X491" s="69">
        <v>66</v>
      </c>
      <c r="Y491" s="69">
        <v>12</v>
      </c>
      <c r="Z491" s="69">
        <v>69</v>
      </c>
      <c r="AA491" s="69">
        <v>44</v>
      </c>
      <c r="AB491" s="69">
        <v>170</v>
      </c>
      <c r="AC491" s="69">
        <v>87</v>
      </c>
      <c r="AD491" s="69">
        <v>-9</v>
      </c>
      <c r="AE491" s="69">
        <v>-1</v>
      </c>
      <c r="AF491" s="69">
        <v>-32</v>
      </c>
      <c r="AG491" s="69">
        <v>32</v>
      </c>
    </row>
    <row r="492" spans="1:33" x14ac:dyDescent="0.2">
      <c r="A492" s="13" t="s">
        <v>305</v>
      </c>
      <c r="B492" s="69">
        <v>49</v>
      </c>
      <c r="C492" s="69">
        <v>131</v>
      </c>
      <c r="D492" s="69">
        <v>318</v>
      </c>
      <c r="E492" s="69">
        <v>151</v>
      </c>
      <c r="F492" s="69">
        <v>132</v>
      </c>
      <c r="G492" s="69">
        <v>133</v>
      </c>
      <c r="H492" s="69">
        <v>551</v>
      </c>
      <c r="I492" s="69">
        <v>115</v>
      </c>
      <c r="J492" s="69">
        <v>132</v>
      </c>
      <c r="K492" s="69">
        <v>35</v>
      </c>
      <c r="L492" s="69">
        <v>181</v>
      </c>
      <c r="M492" s="69">
        <v>215</v>
      </c>
      <c r="N492" s="69">
        <v>132</v>
      </c>
      <c r="O492" s="69">
        <v>167</v>
      </c>
      <c r="P492" s="69" t="s">
        <v>436</v>
      </c>
      <c r="Q492" s="69">
        <v>189</v>
      </c>
      <c r="R492" s="69">
        <v>49</v>
      </c>
      <c r="S492" s="69">
        <v>78</v>
      </c>
      <c r="T492" s="69">
        <v>46</v>
      </c>
      <c r="U492" s="69">
        <v>33</v>
      </c>
      <c r="V492" s="69">
        <v>3</v>
      </c>
      <c r="W492" s="69">
        <v>25</v>
      </c>
      <c r="X492" s="69">
        <v>94</v>
      </c>
      <c r="Y492" s="69">
        <v>7</v>
      </c>
      <c r="Z492" s="69">
        <v>46</v>
      </c>
      <c r="AA492" s="69">
        <v>24</v>
      </c>
      <c r="AB492" s="69">
        <v>110</v>
      </c>
      <c r="AC492" s="69">
        <v>104</v>
      </c>
      <c r="AD492" s="69">
        <v>-9</v>
      </c>
      <c r="AE492" s="69">
        <v>18</v>
      </c>
      <c r="AF492" s="69">
        <v>-36</v>
      </c>
      <c r="AG492" s="69">
        <v>39</v>
      </c>
    </row>
    <row r="493" spans="1:33" x14ac:dyDescent="0.2">
      <c r="A493" s="13" t="s">
        <v>306</v>
      </c>
      <c r="B493" s="68">
        <v>89</v>
      </c>
      <c r="C493" s="68">
        <v>108</v>
      </c>
      <c r="D493" s="68">
        <v>289</v>
      </c>
      <c r="E493" s="68">
        <v>187</v>
      </c>
      <c r="F493" s="68">
        <v>103</v>
      </c>
      <c r="G493" s="68">
        <v>122</v>
      </c>
      <c r="H493" s="68">
        <v>265</v>
      </c>
      <c r="I493" s="68">
        <v>87</v>
      </c>
      <c r="J493" s="68">
        <v>165</v>
      </c>
      <c r="K493" s="68">
        <v>21</v>
      </c>
      <c r="L493" s="68">
        <v>158</v>
      </c>
      <c r="M493" s="68">
        <v>230</v>
      </c>
      <c r="N493" s="68">
        <v>178</v>
      </c>
      <c r="O493" s="68">
        <v>111</v>
      </c>
      <c r="P493" s="68" t="s">
        <v>437</v>
      </c>
      <c r="Q493" s="68">
        <v>168</v>
      </c>
      <c r="R493" s="68">
        <v>51</v>
      </c>
      <c r="S493" s="68">
        <v>55</v>
      </c>
      <c r="T493" s="68">
        <v>21</v>
      </c>
      <c r="U493" s="68">
        <v>29</v>
      </c>
      <c r="V493" s="68">
        <v>40</v>
      </c>
      <c r="W493" s="68">
        <v>87</v>
      </c>
      <c r="X493" s="68">
        <v>176</v>
      </c>
      <c r="Y493" s="68">
        <v>60</v>
      </c>
      <c r="Z493" s="68">
        <v>42</v>
      </c>
      <c r="AA493" s="68">
        <v>44</v>
      </c>
      <c r="AB493" s="68">
        <v>106</v>
      </c>
      <c r="AC493" s="68">
        <v>81</v>
      </c>
      <c r="AD493" s="68">
        <v>82</v>
      </c>
      <c r="AE493" s="68">
        <v>56</v>
      </c>
      <c r="AF493" s="68">
        <v>17</v>
      </c>
      <c r="AG493" s="68">
        <v>61</v>
      </c>
    </row>
    <row r="494" spans="1:33" x14ac:dyDescent="0.2">
      <c r="A494" s="13" t="s">
        <v>307</v>
      </c>
      <c r="B494" s="68">
        <v>105</v>
      </c>
      <c r="C494" s="68">
        <v>170</v>
      </c>
      <c r="D494" s="68">
        <v>297</v>
      </c>
      <c r="E494" s="68">
        <v>165</v>
      </c>
      <c r="F494" s="68">
        <v>124</v>
      </c>
      <c r="G494" s="68">
        <v>103</v>
      </c>
      <c r="H494" s="68">
        <v>297</v>
      </c>
      <c r="I494" s="68">
        <v>94</v>
      </c>
      <c r="J494" s="68">
        <v>128</v>
      </c>
      <c r="K494" s="68">
        <v>5</v>
      </c>
      <c r="L494" s="68">
        <v>124</v>
      </c>
      <c r="M494" s="68">
        <v>197</v>
      </c>
      <c r="N494" s="68">
        <v>119</v>
      </c>
      <c r="O494" s="68">
        <v>163</v>
      </c>
      <c r="P494" s="68" t="s">
        <v>438</v>
      </c>
      <c r="Q494" s="68">
        <v>183</v>
      </c>
      <c r="R494" s="68">
        <v>49</v>
      </c>
      <c r="S494" s="68">
        <v>52</v>
      </c>
      <c r="T494" s="68">
        <v>39</v>
      </c>
      <c r="U494" s="68">
        <v>50</v>
      </c>
      <c r="V494" s="68">
        <v>12</v>
      </c>
      <c r="W494" s="68">
        <v>67</v>
      </c>
      <c r="X494" s="68">
        <v>105</v>
      </c>
      <c r="Y494" s="68">
        <v>39</v>
      </c>
      <c r="Z494" s="68">
        <v>65</v>
      </c>
      <c r="AA494" s="68">
        <v>53</v>
      </c>
      <c r="AB494" s="68">
        <v>102</v>
      </c>
      <c r="AC494" s="68">
        <v>99</v>
      </c>
      <c r="AD494" s="68">
        <v>-4</v>
      </c>
      <c r="AE494" s="68">
        <v>36</v>
      </c>
      <c r="AF494" s="68">
        <v>9</v>
      </c>
      <c r="AG494" s="68">
        <v>60</v>
      </c>
    </row>
    <row r="495" spans="1:33" x14ac:dyDescent="0.2">
      <c r="A495" s="68" t="s">
        <v>389</v>
      </c>
      <c r="B495" s="70">
        <f>AVERAGE(B483:B494)</f>
        <v>108.16666666666667</v>
      </c>
      <c r="C495" s="70">
        <f t="shared" ref="C495:I495" si="142">AVERAGE(C483:C494)</f>
        <v>175.5</v>
      </c>
      <c r="D495" s="70">
        <f t="shared" si="142"/>
        <v>290.91666666666669</v>
      </c>
      <c r="E495" s="70">
        <f t="shared" si="142"/>
        <v>212.25</v>
      </c>
      <c r="F495" s="70">
        <f t="shared" si="142"/>
        <v>151.08333333333334</v>
      </c>
      <c r="G495" s="70">
        <f t="shared" si="142"/>
        <v>191.66666666666666</v>
      </c>
      <c r="H495" s="70">
        <f t="shared" si="142"/>
        <v>326.66666666666669</v>
      </c>
      <c r="I495" s="70">
        <f t="shared" si="142"/>
        <v>118.16666666666667</v>
      </c>
      <c r="J495" s="70">
        <f>AVERAGE(J483:J494)</f>
        <v>160.66666666666666</v>
      </c>
      <c r="K495" s="70">
        <f t="shared" ref="K495:Q495" si="143">AVERAGE(K483:K494)</f>
        <v>27.916666666666668</v>
      </c>
      <c r="L495" s="70">
        <f t="shared" si="143"/>
        <v>171.75</v>
      </c>
      <c r="M495" s="70">
        <f t="shared" si="143"/>
        <v>228</v>
      </c>
      <c r="N495" s="70">
        <f t="shared" si="143"/>
        <v>194.08333333333334</v>
      </c>
      <c r="O495" s="70">
        <f t="shared" si="143"/>
        <v>159.83333333333334</v>
      </c>
      <c r="P495" s="70">
        <f t="shared" si="143"/>
        <v>307.25</v>
      </c>
      <c r="Q495" s="70">
        <f t="shared" si="143"/>
        <v>217.25</v>
      </c>
      <c r="R495" s="70">
        <f>AVERAGE(R483:R494)</f>
        <v>40.25</v>
      </c>
      <c r="S495" s="70">
        <f t="shared" ref="S495:Y495" si="144">AVERAGE(S483:S494)</f>
        <v>55.5</v>
      </c>
      <c r="T495" s="70">
        <f t="shared" si="144"/>
        <v>27.166666666666668</v>
      </c>
      <c r="U495" s="70">
        <f t="shared" si="144"/>
        <v>26.25</v>
      </c>
      <c r="V495" s="70">
        <f t="shared" si="144"/>
        <v>11.916666666666666</v>
      </c>
      <c r="W495" s="70">
        <f t="shared" si="144"/>
        <v>56</v>
      </c>
      <c r="X495" s="70">
        <f t="shared" si="144"/>
        <v>97.916666666666671</v>
      </c>
      <c r="Y495" s="70">
        <f t="shared" si="144"/>
        <v>27.666666666666668</v>
      </c>
      <c r="Z495" s="70">
        <f>AVERAGE(Z483:Z494)</f>
        <v>56.416666666666664</v>
      </c>
      <c r="AA495" s="70">
        <f t="shared" ref="AA495:AG495" si="145">AVERAGE(AA483:AA494)</f>
        <v>27.916666666666668</v>
      </c>
      <c r="AB495" s="70">
        <f t="shared" si="145"/>
        <v>136.08333333333334</v>
      </c>
      <c r="AC495" s="70">
        <f t="shared" si="145"/>
        <v>89</v>
      </c>
      <c r="AD495" s="70">
        <f t="shared" si="145"/>
        <v>-0.58333333333333337</v>
      </c>
      <c r="AE495" s="70">
        <f t="shared" si="145"/>
        <v>29.166666666666668</v>
      </c>
      <c r="AF495" s="70">
        <f t="shared" si="145"/>
        <v>-9.4166666666666661</v>
      </c>
      <c r="AG495" s="70">
        <f t="shared" si="145"/>
        <v>46.75</v>
      </c>
    </row>
    <row r="496" spans="1:33" s="76" customFormat="1" x14ac:dyDescent="0.2">
      <c r="A496" s="76" t="s">
        <v>392</v>
      </c>
      <c r="B496" s="77">
        <f>AVERAGE(B495:I495)</f>
        <v>196.80208333333337</v>
      </c>
      <c r="C496" s="77">
        <f>STDEV(B495:I495)/SQRT(COUNT(B495:I495))</f>
        <v>27.571700078400905</v>
      </c>
      <c r="D496" s="77"/>
      <c r="E496" s="77"/>
      <c r="F496" s="77"/>
      <c r="G496" s="77"/>
      <c r="H496" s="77"/>
      <c r="I496" s="77"/>
      <c r="J496" s="77">
        <f>AVERAGE(J495:Q495)</f>
        <v>183.34375</v>
      </c>
      <c r="K496" s="77">
        <f>STDEV(J495:Q495)/SQRT(COUNT(J495:Q495))</f>
        <v>28.021323183450644</v>
      </c>
      <c r="L496" s="77"/>
      <c r="M496" s="77"/>
      <c r="N496" s="77"/>
      <c r="O496" s="77"/>
      <c r="P496" s="77"/>
      <c r="Q496" s="77"/>
      <c r="R496" s="77">
        <f>AVERAGE(R495:Y495)</f>
        <v>42.833333333333336</v>
      </c>
      <c r="S496" s="77">
        <f>STDEV(R495:Y495)/SQRT(COUNT(R495:Y495))</f>
        <v>9.5253161010749068</v>
      </c>
      <c r="T496" s="77"/>
      <c r="U496" s="77"/>
      <c r="V496" s="77"/>
      <c r="W496" s="77"/>
      <c r="X496" s="77"/>
      <c r="Y496" s="77"/>
      <c r="Z496" s="77">
        <f>AVERAGE(Z495:AG495)</f>
        <v>46.916666666666671</v>
      </c>
      <c r="AA496" s="77">
        <f>STDEV(Z495:AG495)/SQRT(COUNT(Z495:AG495))</f>
        <v>16.859575549177165</v>
      </c>
      <c r="AB496" s="77"/>
      <c r="AC496" s="77"/>
      <c r="AD496" s="77"/>
      <c r="AE496" s="77"/>
      <c r="AF496" s="77"/>
      <c r="AG496" s="77"/>
    </row>
    <row r="497" spans="1:33" x14ac:dyDescent="0.2">
      <c r="A497" s="12" t="s">
        <v>420</v>
      </c>
      <c r="B497" s="255" t="s">
        <v>282</v>
      </c>
      <c r="C497" s="255"/>
      <c r="D497" s="255"/>
      <c r="E497" s="255"/>
      <c r="F497" s="255"/>
      <c r="G497" s="255"/>
      <c r="H497" s="255"/>
      <c r="I497" s="255"/>
      <c r="J497" s="255" t="s">
        <v>387</v>
      </c>
      <c r="K497" s="255"/>
      <c r="L497" s="255"/>
      <c r="M497" s="255"/>
      <c r="N497" s="255"/>
      <c r="O497" s="255"/>
      <c r="P497" s="255"/>
      <c r="Q497" s="255"/>
      <c r="R497" s="255" t="s">
        <v>283</v>
      </c>
      <c r="S497" s="255"/>
      <c r="T497" s="255"/>
      <c r="U497" s="255"/>
      <c r="V497" s="255"/>
      <c r="W497" s="255"/>
      <c r="X497" s="255"/>
      <c r="Y497" s="255"/>
      <c r="Z497" s="255" t="s">
        <v>388</v>
      </c>
      <c r="AA497" s="255"/>
      <c r="AB497" s="255"/>
      <c r="AC497" s="255"/>
      <c r="AD497" s="255"/>
      <c r="AE497" s="255"/>
      <c r="AF497" s="255"/>
      <c r="AG497" s="255"/>
    </row>
    <row r="498" spans="1:33" x14ac:dyDescent="0.2">
      <c r="A498" s="13" t="s">
        <v>286</v>
      </c>
      <c r="B498" s="69">
        <v>-0.01</v>
      </c>
      <c r="C498" s="69">
        <v>7.0000000000000007E-2</v>
      </c>
      <c r="D498" s="69">
        <v>0.01</v>
      </c>
      <c r="E498" s="69">
        <v>0</v>
      </c>
      <c r="F498" s="69">
        <v>0.03</v>
      </c>
      <c r="G498" s="69">
        <v>0.06</v>
      </c>
      <c r="H498" s="69">
        <v>0</v>
      </c>
      <c r="I498" s="69">
        <v>-0.01</v>
      </c>
      <c r="J498" s="69">
        <v>0.1</v>
      </c>
      <c r="K498" s="69">
        <v>0.01</v>
      </c>
      <c r="L498" s="69">
        <v>0.03</v>
      </c>
      <c r="M498" s="69">
        <v>0.03</v>
      </c>
      <c r="N498" s="69">
        <v>-0.02</v>
      </c>
      <c r="O498" s="69">
        <v>0.02</v>
      </c>
      <c r="P498" s="69">
        <v>-0.01</v>
      </c>
      <c r="Q498" s="69">
        <v>0.03</v>
      </c>
      <c r="R498" s="69">
        <v>-0.01</v>
      </c>
      <c r="S498" s="69">
        <v>0.06</v>
      </c>
      <c r="T498" s="69">
        <v>0.03</v>
      </c>
      <c r="U498" s="69">
        <v>0.03</v>
      </c>
      <c r="V498" s="69">
        <v>0.01</v>
      </c>
      <c r="W498" s="69">
        <v>0.08</v>
      </c>
      <c r="X498" s="69">
        <v>0.04</v>
      </c>
      <c r="Y498" s="69">
        <v>0.02</v>
      </c>
      <c r="Z498" s="69">
        <v>0.01</v>
      </c>
      <c r="AA498" s="69">
        <v>0</v>
      </c>
      <c r="AB498" s="69">
        <v>0.01</v>
      </c>
      <c r="AC498" s="69">
        <v>0.1</v>
      </c>
      <c r="AD498" s="69">
        <v>0.02</v>
      </c>
      <c r="AE498" s="69">
        <v>0.06</v>
      </c>
      <c r="AF498" s="69">
        <v>0</v>
      </c>
      <c r="AG498" s="69">
        <v>7.0000000000000007E-2</v>
      </c>
    </row>
    <row r="499" spans="1:33" x14ac:dyDescent="0.2">
      <c r="A499" s="13" t="s">
        <v>287</v>
      </c>
      <c r="B499" s="69">
        <v>0.03</v>
      </c>
      <c r="C499" s="69">
        <v>0.11</v>
      </c>
      <c r="D499" s="69">
        <v>0.06</v>
      </c>
      <c r="E499" s="69">
        <v>0.02</v>
      </c>
      <c r="F499" s="69">
        <v>0.01</v>
      </c>
      <c r="G499" s="69">
        <v>0.09</v>
      </c>
      <c r="H499" s="69">
        <v>0.04</v>
      </c>
      <c r="I499" s="69">
        <v>0</v>
      </c>
      <c r="J499" s="69">
        <v>7.0000000000000007E-2</v>
      </c>
      <c r="K499" s="69">
        <v>0.03</v>
      </c>
      <c r="L499" s="69">
        <v>0.04</v>
      </c>
      <c r="M499" s="69">
        <v>0.05</v>
      </c>
      <c r="N499" s="69">
        <v>0.01</v>
      </c>
      <c r="O499" s="69">
        <v>0.04</v>
      </c>
      <c r="P499" s="69">
        <v>0</v>
      </c>
      <c r="Q499" s="69">
        <v>0.08</v>
      </c>
      <c r="R499" s="69">
        <v>0.01</v>
      </c>
      <c r="S499" s="69">
        <v>7.0000000000000007E-2</v>
      </c>
      <c r="T499" s="69">
        <v>0.06</v>
      </c>
      <c r="U499" s="69">
        <v>0.05</v>
      </c>
      <c r="V499" s="69">
        <v>0.04</v>
      </c>
      <c r="W499" s="69">
        <v>0.09</v>
      </c>
      <c r="X499" s="69">
        <v>0.09</v>
      </c>
      <c r="Y499" s="69">
        <v>0.05</v>
      </c>
      <c r="Z499" s="69">
        <v>0.01</v>
      </c>
      <c r="AA499" s="69">
        <v>0.01</v>
      </c>
      <c r="AB499" s="69">
        <v>0.01</v>
      </c>
      <c r="AC499" s="69">
        <v>0.11</v>
      </c>
      <c r="AD499" s="69">
        <v>0.03</v>
      </c>
      <c r="AE499" s="69">
        <v>0.08</v>
      </c>
      <c r="AF499" s="69">
        <v>0.01</v>
      </c>
      <c r="AG499" s="69">
        <v>0.1</v>
      </c>
    </row>
    <row r="500" spans="1:33" x14ac:dyDescent="0.2">
      <c r="A500" s="13" t="s">
        <v>288</v>
      </c>
      <c r="B500" s="69">
        <v>0.02</v>
      </c>
      <c r="C500" s="69">
        <v>0.1</v>
      </c>
      <c r="D500" s="69">
        <v>7.0000000000000007E-2</v>
      </c>
      <c r="E500" s="69">
        <v>0.03</v>
      </c>
      <c r="F500" s="69">
        <v>0.03</v>
      </c>
      <c r="G500" s="69">
        <v>0.09</v>
      </c>
      <c r="H500" s="69">
        <v>0.04</v>
      </c>
      <c r="I500" s="69">
        <v>0</v>
      </c>
      <c r="J500" s="69">
        <v>0.08</v>
      </c>
      <c r="K500" s="69">
        <v>0.03</v>
      </c>
      <c r="L500" s="69">
        <v>0.05</v>
      </c>
      <c r="M500" s="69">
        <v>0.08</v>
      </c>
      <c r="N500" s="69">
        <v>0.01</v>
      </c>
      <c r="O500" s="69">
        <v>0.03</v>
      </c>
      <c r="P500" s="69">
        <v>0</v>
      </c>
      <c r="Q500" s="69">
        <v>7.0000000000000007E-2</v>
      </c>
      <c r="R500" s="69">
        <v>0.01</v>
      </c>
      <c r="S500" s="69">
        <v>7.0000000000000007E-2</v>
      </c>
      <c r="T500" s="69">
        <v>0.04</v>
      </c>
      <c r="U500" s="69">
        <v>7.0000000000000007E-2</v>
      </c>
      <c r="V500" s="69">
        <v>0.04</v>
      </c>
      <c r="W500" s="69">
        <v>0.09</v>
      </c>
      <c r="X500" s="69">
        <v>0.08</v>
      </c>
      <c r="Y500" s="69">
        <v>0.06</v>
      </c>
      <c r="Z500" s="69">
        <v>0.01</v>
      </c>
      <c r="AA500" s="69">
        <v>0</v>
      </c>
      <c r="AB500" s="69">
        <v>0.02</v>
      </c>
      <c r="AC500" s="69">
        <v>0.12</v>
      </c>
      <c r="AD500" s="69">
        <v>0.03</v>
      </c>
      <c r="AE500" s="69">
        <v>0.08</v>
      </c>
      <c r="AF500" s="69">
        <v>0.01</v>
      </c>
      <c r="AG500" s="69">
        <v>0.09</v>
      </c>
    </row>
    <row r="501" spans="1:33" x14ac:dyDescent="0.2">
      <c r="A501" s="13" t="s">
        <v>289</v>
      </c>
      <c r="B501" s="69">
        <v>0.03</v>
      </c>
      <c r="C501" s="69">
        <v>0.1</v>
      </c>
      <c r="D501" s="69">
        <v>7.0000000000000007E-2</v>
      </c>
      <c r="E501" s="69">
        <v>0.02</v>
      </c>
      <c r="F501" s="69">
        <v>0.03</v>
      </c>
      <c r="G501" s="69">
        <v>0.09</v>
      </c>
      <c r="H501" s="69">
        <v>0.06</v>
      </c>
      <c r="I501" s="69">
        <v>0.01</v>
      </c>
      <c r="J501" s="69">
        <v>7.0000000000000007E-2</v>
      </c>
      <c r="K501" s="69">
        <v>0.03</v>
      </c>
      <c r="L501" s="69">
        <v>0.05</v>
      </c>
      <c r="M501" s="69">
        <v>0.05</v>
      </c>
      <c r="N501" s="69">
        <v>0.01</v>
      </c>
      <c r="O501" s="69">
        <v>0.03</v>
      </c>
      <c r="P501" s="69">
        <v>0.01</v>
      </c>
      <c r="Q501" s="69">
        <v>7.0000000000000007E-2</v>
      </c>
      <c r="R501" s="69">
        <v>0.02</v>
      </c>
      <c r="S501" s="69">
        <v>0.08</v>
      </c>
      <c r="T501" s="69">
        <v>0.04</v>
      </c>
      <c r="U501" s="69">
        <v>7.0000000000000007E-2</v>
      </c>
      <c r="V501" s="69">
        <v>0.03</v>
      </c>
      <c r="W501" s="69">
        <v>0.09</v>
      </c>
      <c r="X501" s="69">
        <v>0.08</v>
      </c>
      <c r="Y501" s="69">
        <v>7.0000000000000007E-2</v>
      </c>
      <c r="Z501" s="69">
        <v>0.02</v>
      </c>
      <c r="AA501" s="69">
        <v>0.01</v>
      </c>
      <c r="AB501" s="69">
        <v>0.03</v>
      </c>
      <c r="AC501" s="69">
        <v>0.12</v>
      </c>
      <c r="AD501" s="69">
        <v>0.03</v>
      </c>
      <c r="AE501" s="69">
        <v>0.08</v>
      </c>
      <c r="AF501" s="69">
        <v>0.01</v>
      </c>
      <c r="AG501" s="69">
        <v>7.0000000000000007E-2</v>
      </c>
    </row>
    <row r="502" spans="1:33" x14ac:dyDescent="0.2">
      <c r="A502" s="13" t="s">
        <v>290</v>
      </c>
      <c r="B502" s="69">
        <v>0.03</v>
      </c>
      <c r="C502" s="69">
        <v>0.12</v>
      </c>
      <c r="D502" s="69">
        <v>0.04</v>
      </c>
      <c r="E502" s="69">
        <v>0.02</v>
      </c>
      <c r="F502" s="69">
        <v>0.02</v>
      </c>
      <c r="G502" s="69">
        <v>0.09</v>
      </c>
      <c r="H502" s="69">
        <v>0.06</v>
      </c>
      <c r="I502" s="69">
        <v>0.02</v>
      </c>
      <c r="J502" s="69">
        <v>7.0000000000000007E-2</v>
      </c>
      <c r="K502" s="69">
        <v>0.03</v>
      </c>
      <c r="L502" s="69">
        <v>0.05</v>
      </c>
      <c r="M502" s="69">
        <v>0.05</v>
      </c>
      <c r="N502" s="69">
        <v>0.01</v>
      </c>
      <c r="O502" s="69">
        <v>0.03</v>
      </c>
      <c r="P502" s="69">
        <v>0.01</v>
      </c>
      <c r="Q502" s="69">
        <v>7.0000000000000007E-2</v>
      </c>
      <c r="R502" s="69">
        <v>0.01</v>
      </c>
      <c r="S502" s="69">
        <v>0.08</v>
      </c>
      <c r="T502" s="69">
        <v>0.05</v>
      </c>
      <c r="U502" s="69">
        <v>7.0000000000000007E-2</v>
      </c>
      <c r="V502" s="69">
        <v>0.03</v>
      </c>
      <c r="W502" s="69">
        <v>0.09</v>
      </c>
      <c r="X502" s="69">
        <v>0.09</v>
      </c>
      <c r="Y502" s="69">
        <v>0.11</v>
      </c>
      <c r="Z502" s="69">
        <v>0.01</v>
      </c>
      <c r="AA502" s="69">
        <v>0.01</v>
      </c>
      <c r="AB502" s="69">
        <v>0.02</v>
      </c>
      <c r="AC502" s="69">
        <v>0.11</v>
      </c>
      <c r="AD502" s="69">
        <v>0.03</v>
      </c>
      <c r="AE502" s="69">
        <v>0.09</v>
      </c>
      <c r="AF502" s="69">
        <v>0.01</v>
      </c>
      <c r="AG502" s="69">
        <v>0.06</v>
      </c>
    </row>
    <row r="503" spans="1:33" x14ac:dyDescent="0.2">
      <c r="A503" s="13" t="s">
        <v>291</v>
      </c>
      <c r="B503" s="69">
        <v>0.03</v>
      </c>
      <c r="C503" s="69">
        <v>0.11</v>
      </c>
      <c r="D503" s="69">
        <v>0.04</v>
      </c>
      <c r="E503" s="69">
        <v>0.02</v>
      </c>
      <c r="F503" s="69">
        <v>0.02</v>
      </c>
      <c r="G503" s="69">
        <v>0.08</v>
      </c>
      <c r="H503" s="69">
        <v>0.03</v>
      </c>
      <c r="I503" s="69">
        <v>0.01</v>
      </c>
      <c r="J503" s="69">
        <v>0.06</v>
      </c>
      <c r="K503" s="69">
        <v>0.03</v>
      </c>
      <c r="L503" s="69">
        <v>0.05</v>
      </c>
      <c r="M503" s="69">
        <v>0.06</v>
      </c>
      <c r="N503" s="69">
        <v>0.01</v>
      </c>
      <c r="O503" s="69">
        <v>0.03</v>
      </c>
      <c r="P503" s="69">
        <v>0.01</v>
      </c>
      <c r="Q503" s="69">
        <v>0.04</v>
      </c>
      <c r="R503" s="69">
        <v>0.01</v>
      </c>
      <c r="S503" s="69">
        <v>0.08</v>
      </c>
      <c r="T503" s="69">
        <v>0.01</v>
      </c>
      <c r="U503" s="69">
        <v>7.0000000000000007E-2</v>
      </c>
      <c r="V503" s="69">
        <v>0.06</v>
      </c>
      <c r="W503" s="69">
        <v>0.09</v>
      </c>
      <c r="X503" s="69">
        <v>0.08</v>
      </c>
      <c r="Y503" s="69">
        <v>0.11</v>
      </c>
      <c r="Z503" s="69">
        <v>0.01</v>
      </c>
      <c r="AA503" s="69">
        <v>0.01</v>
      </c>
      <c r="AB503" s="69">
        <v>0.02</v>
      </c>
      <c r="AC503" s="69">
        <v>0.11</v>
      </c>
      <c r="AD503" s="69">
        <v>0.03</v>
      </c>
      <c r="AE503" s="69">
        <v>0.08</v>
      </c>
      <c r="AF503" s="69">
        <v>0.01</v>
      </c>
      <c r="AG503" s="69">
        <v>7.0000000000000007E-2</v>
      </c>
    </row>
    <row r="504" spans="1:33" x14ac:dyDescent="0.2">
      <c r="A504" s="13" t="s">
        <v>292</v>
      </c>
      <c r="B504" s="69">
        <v>0.02</v>
      </c>
      <c r="C504" s="69">
        <v>0.12</v>
      </c>
      <c r="D504" s="69">
        <v>0.03</v>
      </c>
      <c r="E504" s="69">
        <v>0.03</v>
      </c>
      <c r="F504" s="69">
        <v>0.02</v>
      </c>
      <c r="G504" s="69">
        <v>0.09</v>
      </c>
      <c r="H504" s="69">
        <v>0.05</v>
      </c>
      <c r="I504" s="69">
        <v>0.03</v>
      </c>
      <c r="J504" s="69">
        <v>0.05</v>
      </c>
      <c r="K504" s="69">
        <v>0.02</v>
      </c>
      <c r="L504" s="69">
        <v>0.05</v>
      </c>
      <c r="M504" s="69">
        <v>0.05</v>
      </c>
      <c r="N504" s="69">
        <v>0.01</v>
      </c>
      <c r="O504" s="69">
        <v>0.05</v>
      </c>
      <c r="P504" s="69">
        <v>0.01</v>
      </c>
      <c r="Q504" s="69">
        <v>7.0000000000000007E-2</v>
      </c>
      <c r="R504" s="69">
        <v>0.01</v>
      </c>
      <c r="S504" s="69">
        <v>0.08</v>
      </c>
      <c r="T504" s="69">
        <v>0.04</v>
      </c>
      <c r="U504" s="69">
        <v>0.06</v>
      </c>
      <c r="V504" s="69">
        <v>0.09</v>
      </c>
      <c r="W504" s="69">
        <v>0.1</v>
      </c>
      <c r="X504" s="69">
        <v>0.05</v>
      </c>
      <c r="Y504" s="69">
        <v>0.11</v>
      </c>
      <c r="Z504" s="69">
        <v>0.01</v>
      </c>
      <c r="AA504" s="69">
        <v>0.01</v>
      </c>
      <c r="AB504" s="69">
        <v>0.02</v>
      </c>
      <c r="AC504" s="69">
        <v>0.11</v>
      </c>
      <c r="AD504" s="69">
        <v>0.02</v>
      </c>
      <c r="AE504" s="69">
        <v>0.08</v>
      </c>
      <c r="AF504" s="69">
        <v>0.01</v>
      </c>
      <c r="AG504" s="69">
        <v>7.0000000000000007E-2</v>
      </c>
    </row>
    <row r="505" spans="1:33" x14ac:dyDescent="0.2">
      <c r="A505" s="13" t="s">
        <v>293</v>
      </c>
      <c r="B505" s="69">
        <v>0.04</v>
      </c>
      <c r="C505" s="69">
        <v>0.11</v>
      </c>
      <c r="D505" s="69">
        <v>0.05</v>
      </c>
      <c r="E505" s="69">
        <v>0.03</v>
      </c>
      <c r="F505" s="69">
        <v>0.01</v>
      </c>
      <c r="G505" s="69">
        <v>0.1</v>
      </c>
      <c r="H505" s="69">
        <v>0.05</v>
      </c>
      <c r="I505" s="69">
        <v>0.04</v>
      </c>
      <c r="J505" s="69">
        <v>0.05</v>
      </c>
      <c r="K505" s="69">
        <v>0.02</v>
      </c>
      <c r="L505" s="69">
        <v>0.04</v>
      </c>
      <c r="M505" s="69">
        <v>0.04</v>
      </c>
      <c r="N505" s="69">
        <v>0.01</v>
      </c>
      <c r="O505" s="69">
        <v>0.04</v>
      </c>
      <c r="P505" s="69">
        <v>0</v>
      </c>
      <c r="Q505" s="69">
        <v>0.06</v>
      </c>
      <c r="R505" s="69">
        <v>0.01</v>
      </c>
      <c r="S505" s="69">
        <v>7.0000000000000007E-2</v>
      </c>
      <c r="T505" s="69">
        <v>0.04</v>
      </c>
      <c r="U505" s="69">
        <v>0.05</v>
      </c>
      <c r="V505" s="69">
        <v>0.04</v>
      </c>
      <c r="W505" s="69">
        <v>0.11</v>
      </c>
      <c r="X505" s="69">
        <v>0.04</v>
      </c>
      <c r="Y505" s="69">
        <v>0.11</v>
      </c>
      <c r="Z505" s="69">
        <v>0.01</v>
      </c>
      <c r="AA505" s="69">
        <v>0.01</v>
      </c>
      <c r="AB505" s="69">
        <v>0.01</v>
      </c>
      <c r="AC505" s="69">
        <v>0.1</v>
      </c>
      <c r="AD505" s="69">
        <v>0.02</v>
      </c>
      <c r="AE505" s="69">
        <v>0.09</v>
      </c>
      <c r="AF505" s="69">
        <v>0.01</v>
      </c>
      <c r="AG505" s="69">
        <v>0.05</v>
      </c>
    </row>
    <row r="506" spans="1:33" x14ac:dyDescent="0.2">
      <c r="A506" s="13" t="s">
        <v>294</v>
      </c>
      <c r="B506" s="69">
        <v>0.04</v>
      </c>
      <c r="C506" s="69">
        <v>0.12</v>
      </c>
      <c r="D506" s="69">
        <v>7.0000000000000007E-2</v>
      </c>
      <c r="E506" s="69">
        <v>0.02</v>
      </c>
      <c r="F506" s="69">
        <v>0.02</v>
      </c>
      <c r="G506" s="69">
        <v>0.09</v>
      </c>
      <c r="H506" s="69">
        <v>0.06</v>
      </c>
      <c r="I506" s="69">
        <v>0.05</v>
      </c>
      <c r="J506" s="69">
        <v>0.05</v>
      </c>
      <c r="K506" s="69">
        <v>0.02</v>
      </c>
      <c r="L506" s="69">
        <v>0.04</v>
      </c>
      <c r="M506" s="69">
        <v>0.05</v>
      </c>
      <c r="N506" s="69">
        <v>0.01</v>
      </c>
      <c r="O506" s="69">
        <v>0.05</v>
      </c>
      <c r="P506" s="69">
        <v>0.01</v>
      </c>
      <c r="Q506" s="69">
        <v>7.0000000000000007E-2</v>
      </c>
      <c r="R506" s="69">
        <v>0</v>
      </c>
      <c r="S506" s="69">
        <v>7.0000000000000007E-2</v>
      </c>
      <c r="T506" s="69">
        <v>0.05</v>
      </c>
      <c r="U506" s="69">
        <v>0.04</v>
      </c>
      <c r="V506" s="69">
        <v>0.06</v>
      </c>
      <c r="W506" s="69">
        <v>0.11</v>
      </c>
      <c r="X506" s="69">
        <v>0.04</v>
      </c>
      <c r="Y506" s="69">
        <v>0.12</v>
      </c>
      <c r="Z506" s="69">
        <v>0</v>
      </c>
      <c r="AA506" s="69">
        <v>0.01</v>
      </c>
      <c r="AB506" s="69">
        <v>0.01</v>
      </c>
      <c r="AC506" s="69">
        <v>0.08</v>
      </c>
      <c r="AD506" s="69">
        <v>0.02</v>
      </c>
      <c r="AE506" s="69">
        <v>0.08</v>
      </c>
      <c r="AF506" s="69">
        <v>0.01</v>
      </c>
      <c r="AG506" s="69">
        <v>0.06</v>
      </c>
    </row>
    <row r="507" spans="1:33" x14ac:dyDescent="0.2">
      <c r="A507" s="13" t="s">
        <v>285</v>
      </c>
      <c r="B507" s="69">
        <v>0.03</v>
      </c>
      <c r="C507" s="69">
        <v>0.1</v>
      </c>
      <c r="D507" s="69">
        <v>0.05</v>
      </c>
      <c r="E507" s="69">
        <v>0.02</v>
      </c>
      <c r="F507" s="69">
        <v>0.03</v>
      </c>
      <c r="G507" s="69">
        <v>0.09</v>
      </c>
      <c r="H507" s="69">
        <v>0.06</v>
      </c>
      <c r="I507" s="69">
        <v>0.05</v>
      </c>
      <c r="J507" s="69">
        <v>0.06</v>
      </c>
      <c r="K507" s="69">
        <v>0.02</v>
      </c>
      <c r="L507" s="69">
        <v>0.05</v>
      </c>
      <c r="M507" s="69">
        <v>0.05</v>
      </c>
      <c r="N507" s="69">
        <v>0.01</v>
      </c>
      <c r="O507" s="69">
        <v>0.05</v>
      </c>
      <c r="P507" s="69">
        <v>0</v>
      </c>
      <c r="Q507" s="69">
        <v>0.09</v>
      </c>
      <c r="R507" s="69">
        <v>0</v>
      </c>
      <c r="S507" s="69">
        <v>7.0000000000000007E-2</v>
      </c>
      <c r="T507" s="69">
        <v>0.04</v>
      </c>
      <c r="U507" s="69">
        <v>0.02</v>
      </c>
      <c r="V507" s="69">
        <v>0.03</v>
      </c>
      <c r="W507" s="69">
        <v>0.1</v>
      </c>
      <c r="X507" s="69">
        <v>0.05</v>
      </c>
      <c r="Y507" s="69">
        <v>0.11</v>
      </c>
      <c r="Z507" s="69">
        <v>0</v>
      </c>
      <c r="AA507" s="69">
        <v>0.01</v>
      </c>
      <c r="AB507" s="69">
        <v>0.01</v>
      </c>
      <c r="AC507" s="69">
        <v>0.08</v>
      </c>
      <c r="AD507" s="69">
        <v>0.02</v>
      </c>
      <c r="AE507" s="69">
        <v>0.08</v>
      </c>
      <c r="AF507" s="69">
        <v>0.01</v>
      </c>
      <c r="AG507" s="69">
        <v>0.06</v>
      </c>
    </row>
    <row r="508" spans="1:33" x14ac:dyDescent="0.2">
      <c r="A508" s="13" t="s">
        <v>295</v>
      </c>
      <c r="B508" s="68">
        <v>0.03</v>
      </c>
      <c r="C508" s="68">
        <v>0.1</v>
      </c>
      <c r="D508" s="68">
        <v>0.05</v>
      </c>
      <c r="E508" s="68">
        <v>0</v>
      </c>
      <c r="F508" s="68">
        <v>0.02</v>
      </c>
      <c r="G508" s="68">
        <v>0.09</v>
      </c>
      <c r="H508" s="68">
        <v>0.06</v>
      </c>
      <c r="I508" s="68">
        <v>0.05</v>
      </c>
      <c r="J508" s="68">
        <v>0.06</v>
      </c>
      <c r="K508" s="68">
        <v>0.03</v>
      </c>
      <c r="L508" s="68">
        <v>0.05</v>
      </c>
      <c r="M508" s="68">
        <v>0.05</v>
      </c>
      <c r="N508" s="68">
        <v>0</v>
      </c>
      <c r="O508" s="68">
        <v>0.04</v>
      </c>
      <c r="P508" s="68">
        <v>0</v>
      </c>
      <c r="Q508" s="68">
        <v>0.06</v>
      </c>
      <c r="R508" s="68">
        <v>-0.01</v>
      </c>
      <c r="S508" s="68">
        <v>7.0000000000000007E-2</v>
      </c>
      <c r="T508" s="68">
        <v>0.05</v>
      </c>
      <c r="U508" s="68">
        <v>0.02</v>
      </c>
      <c r="V508" s="68">
        <v>0.06</v>
      </c>
      <c r="W508" s="68">
        <v>0.11</v>
      </c>
      <c r="X508" s="68">
        <v>0.02</v>
      </c>
      <c r="Y508" s="68">
        <v>0.1</v>
      </c>
      <c r="Z508" s="68">
        <v>0.01</v>
      </c>
      <c r="AA508" s="68">
        <v>0.01</v>
      </c>
      <c r="AB508" s="68">
        <v>0.01</v>
      </c>
      <c r="AC508" s="68">
        <v>0.09</v>
      </c>
      <c r="AD508" s="68">
        <v>0.02</v>
      </c>
      <c r="AE508" s="68">
        <v>7.0000000000000007E-2</v>
      </c>
      <c r="AF508" s="68">
        <v>0.01</v>
      </c>
      <c r="AG508" s="68">
        <v>0.05</v>
      </c>
    </row>
    <row r="509" spans="1:33" x14ac:dyDescent="0.2">
      <c r="A509" s="13" t="s">
        <v>296</v>
      </c>
      <c r="B509" s="68">
        <v>0.04</v>
      </c>
      <c r="C509" s="68">
        <v>0.09</v>
      </c>
      <c r="D509" s="68">
        <v>0.06</v>
      </c>
      <c r="E509" s="68">
        <v>0.01</v>
      </c>
      <c r="F509" s="68">
        <v>0.02</v>
      </c>
      <c r="G509" s="68">
        <v>0.09</v>
      </c>
      <c r="H509" s="68">
        <v>0.06</v>
      </c>
      <c r="I509" s="68">
        <v>0.04</v>
      </c>
      <c r="J509" s="68">
        <v>0.06</v>
      </c>
      <c r="K509" s="68">
        <v>0.01</v>
      </c>
      <c r="L509" s="68">
        <v>0.05</v>
      </c>
      <c r="M509" s="68">
        <v>0.06</v>
      </c>
      <c r="N509" s="68">
        <v>0</v>
      </c>
      <c r="O509" s="68">
        <v>0.03</v>
      </c>
      <c r="P509" s="68">
        <v>0</v>
      </c>
      <c r="Q509" s="68">
        <v>0.08</v>
      </c>
      <c r="R509" s="68">
        <v>-0.01</v>
      </c>
      <c r="S509" s="68">
        <v>7.0000000000000007E-2</v>
      </c>
      <c r="T509" s="68">
        <v>0.04</v>
      </c>
      <c r="U509" s="68">
        <v>0.02</v>
      </c>
      <c r="V509" s="68">
        <v>0.09</v>
      </c>
      <c r="W509" s="68">
        <v>0.11</v>
      </c>
      <c r="X509" s="68">
        <v>0.04</v>
      </c>
      <c r="Y509" s="68">
        <v>0.13</v>
      </c>
      <c r="Z509" s="68">
        <v>0.01</v>
      </c>
      <c r="AA509" s="68">
        <v>0.01</v>
      </c>
      <c r="AB509" s="68">
        <v>0.01</v>
      </c>
      <c r="AC509" s="68">
        <v>0.09</v>
      </c>
      <c r="AD509" s="68">
        <v>0.02</v>
      </c>
      <c r="AE509" s="68">
        <v>7.0000000000000007E-2</v>
      </c>
      <c r="AF509" s="68">
        <v>0.01</v>
      </c>
      <c r="AG509" s="68">
        <v>7.0000000000000007E-2</v>
      </c>
    </row>
    <row r="510" spans="1:33" s="72" customFormat="1" x14ac:dyDescent="0.2">
      <c r="A510" s="68" t="s">
        <v>389</v>
      </c>
      <c r="B510" s="71">
        <f>AVERAGE(B498:B509)</f>
        <v>2.75E-2</v>
      </c>
      <c r="C510" s="71">
        <f t="shared" ref="C510:I510" si="146">AVERAGE(C498:C509)</f>
        <v>0.10416666666666669</v>
      </c>
      <c r="D510" s="71">
        <f t="shared" si="146"/>
        <v>4.9999999999999989E-2</v>
      </c>
      <c r="E510" s="71">
        <f t="shared" si="146"/>
        <v>1.8333333333333333E-2</v>
      </c>
      <c r="F510" s="71">
        <f t="shared" si="146"/>
        <v>2.1666666666666667E-2</v>
      </c>
      <c r="G510" s="71">
        <f t="shared" si="146"/>
        <v>8.7499999999999981E-2</v>
      </c>
      <c r="H510" s="71">
        <f t="shared" si="146"/>
        <v>4.7500000000000007E-2</v>
      </c>
      <c r="I510" s="71">
        <f t="shared" si="146"/>
        <v>2.4166666666666666E-2</v>
      </c>
      <c r="J510" s="71">
        <f>AVERAGE(J498:J509)</f>
        <v>6.5000000000000016E-2</v>
      </c>
      <c r="K510" s="71">
        <f t="shared" ref="K510:Q510" si="147">AVERAGE(K498:K509)</f>
        <v>2.3333333333333331E-2</v>
      </c>
      <c r="L510" s="71">
        <f t="shared" si="147"/>
        <v>4.583333333333333E-2</v>
      </c>
      <c r="M510" s="71">
        <f t="shared" si="147"/>
        <v>5.1666666666666673E-2</v>
      </c>
      <c r="N510" s="71">
        <f t="shared" si="147"/>
        <v>5.8333333333333336E-3</v>
      </c>
      <c r="O510" s="71">
        <f t="shared" si="147"/>
        <v>3.666666666666666E-2</v>
      </c>
      <c r="P510" s="71">
        <f t="shared" si="147"/>
        <v>3.3333333333333335E-3</v>
      </c>
      <c r="Q510" s="71">
        <f t="shared" si="147"/>
        <v>6.5833333333333327E-2</v>
      </c>
      <c r="R510" s="71">
        <f>AVERAGE(R498:R509)</f>
        <v>4.1666666666666666E-3</v>
      </c>
      <c r="S510" s="71">
        <f t="shared" ref="S510:Y510" si="148">AVERAGE(S498:S509)</f>
        <v>7.2500000000000023E-2</v>
      </c>
      <c r="T510" s="71">
        <f t="shared" si="148"/>
        <v>4.0833333333333326E-2</v>
      </c>
      <c r="U510" s="71">
        <f t="shared" si="148"/>
        <v>4.7500000000000007E-2</v>
      </c>
      <c r="V510" s="71">
        <f t="shared" si="148"/>
        <v>4.8333333333333332E-2</v>
      </c>
      <c r="W510" s="71">
        <f t="shared" si="148"/>
        <v>9.7499999999999989E-2</v>
      </c>
      <c r="X510" s="71">
        <f t="shared" si="148"/>
        <v>5.8333333333333348E-2</v>
      </c>
      <c r="Y510" s="71">
        <f t="shared" si="148"/>
        <v>9.1666666666666674E-2</v>
      </c>
      <c r="Z510" s="71">
        <f>AVERAGE(Z498:Z509)</f>
        <v>9.166666666666665E-3</v>
      </c>
      <c r="AA510" s="71">
        <f t="shared" ref="AA510:AG510" si="149">AVERAGE(AA498:AA509)</f>
        <v>8.3333333333333332E-3</v>
      </c>
      <c r="AB510" s="71">
        <f t="shared" si="149"/>
        <v>1.5000000000000005E-2</v>
      </c>
      <c r="AC510" s="71">
        <f t="shared" si="149"/>
        <v>0.10166666666666668</v>
      </c>
      <c r="AD510" s="71">
        <f t="shared" si="149"/>
        <v>2.4166666666666666E-2</v>
      </c>
      <c r="AE510" s="71">
        <f t="shared" si="149"/>
        <v>7.8333333333333324E-2</v>
      </c>
      <c r="AF510" s="71">
        <f t="shared" si="149"/>
        <v>9.166666666666665E-3</v>
      </c>
      <c r="AG510" s="71">
        <f t="shared" si="149"/>
        <v>6.8333333333333357E-2</v>
      </c>
    </row>
    <row r="511" spans="1:33" s="78" customFormat="1" x14ac:dyDescent="0.2">
      <c r="A511" s="76" t="s">
        <v>392</v>
      </c>
      <c r="B511" s="78">
        <f>AVERAGE(B510:I510)</f>
        <v>4.7604166666666663E-2</v>
      </c>
      <c r="C511" s="78">
        <f>STDEV(B510:I510)/SQRT(COUNT(B510:I510))</f>
        <v>1.1401577511119395E-2</v>
      </c>
      <c r="J511" s="78">
        <f>AVERAGE(J510:Q510)</f>
        <v>3.7187499999999998E-2</v>
      </c>
      <c r="K511" s="78">
        <f>STDEV(J510:Q510)/SQRT(COUNT(J510:Q510))</f>
        <v>8.6601645423625556E-3</v>
      </c>
      <c r="R511" s="78">
        <f>AVERAGE(R510:Y510)</f>
        <v>5.7604166666666672E-2</v>
      </c>
      <c r="S511" s="78">
        <f>STDEV(R510:Y510)/SQRT(COUNT(R510:Y510))</f>
        <v>1.0605944046012252E-2</v>
      </c>
      <c r="Z511" s="78">
        <f>AVERAGE(Z510:AG510)</f>
        <v>3.9270833333333338E-2</v>
      </c>
      <c r="AA511" s="78">
        <f>STDEV(Z510:AG510)/SQRT(COUNT(Z510:AG510))</f>
        <v>1.3262869517464972E-2</v>
      </c>
    </row>
    <row r="512" spans="1:33" x14ac:dyDescent="0.2">
      <c r="A512" s="13" t="s">
        <v>297</v>
      </c>
      <c r="B512" s="69">
        <v>-0.02</v>
      </c>
      <c r="C512" s="69">
        <v>0.06</v>
      </c>
      <c r="D512" s="69">
        <v>0.03</v>
      </c>
      <c r="E512" s="69">
        <v>0.01</v>
      </c>
      <c r="F512" s="69">
        <v>0.01</v>
      </c>
      <c r="G512" s="69">
        <v>7.0000000000000007E-2</v>
      </c>
      <c r="H512" s="69">
        <v>-0.01</v>
      </c>
      <c r="I512" s="69">
        <v>-0.01</v>
      </c>
      <c r="J512" s="69">
        <v>0.06</v>
      </c>
      <c r="K512" s="69">
        <v>0.03</v>
      </c>
      <c r="L512" s="69">
        <v>0.06</v>
      </c>
      <c r="M512" s="69">
        <v>-0.01</v>
      </c>
      <c r="N512" s="69">
        <v>-0.04</v>
      </c>
      <c r="O512" s="69">
        <v>0.01</v>
      </c>
      <c r="P512" s="69">
        <v>0.04</v>
      </c>
      <c r="Q512" s="69">
        <v>0.04</v>
      </c>
      <c r="R512" s="69">
        <v>0</v>
      </c>
      <c r="S512" s="69">
        <v>0.04</v>
      </c>
      <c r="T512" s="69">
        <v>0.03</v>
      </c>
      <c r="U512" s="69">
        <v>0.02</v>
      </c>
      <c r="V512" s="69">
        <v>0</v>
      </c>
      <c r="W512" s="69">
        <v>0.04</v>
      </c>
      <c r="X512" s="69">
        <v>0.01</v>
      </c>
      <c r="Y512" s="69">
        <v>0.04</v>
      </c>
      <c r="Z512" s="69">
        <v>-0.02</v>
      </c>
      <c r="AA512" s="69">
        <v>-0.02</v>
      </c>
      <c r="AB512" s="69">
        <v>0.01</v>
      </c>
      <c r="AC512" s="69">
        <v>0.03</v>
      </c>
      <c r="AD512" s="69">
        <v>0.03</v>
      </c>
      <c r="AE512" s="69">
        <v>0.05</v>
      </c>
      <c r="AF512" s="69">
        <v>0.04</v>
      </c>
      <c r="AG512" s="69">
        <v>0.03</v>
      </c>
    </row>
    <row r="513" spans="1:33" x14ac:dyDescent="0.2">
      <c r="A513" s="13" t="s">
        <v>321</v>
      </c>
      <c r="B513" s="69">
        <v>0.01</v>
      </c>
      <c r="C513" s="69">
        <v>0.08</v>
      </c>
      <c r="D513" s="69">
        <v>0.1</v>
      </c>
      <c r="E513" s="69">
        <v>0</v>
      </c>
      <c r="F513" s="69">
        <v>0.03</v>
      </c>
      <c r="G513" s="69">
        <v>0.12</v>
      </c>
      <c r="H513" s="69">
        <v>0</v>
      </c>
      <c r="I513" s="69">
        <v>0.01</v>
      </c>
      <c r="J513" s="69">
        <v>0.03</v>
      </c>
      <c r="K513" s="69">
        <v>0.03</v>
      </c>
      <c r="L513" s="69">
        <v>7.0000000000000007E-2</v>
      </c>
      <c r="M513" s="69">
        <v>0.03</v>
      </c>
      <c r="N513" s="69">
        <v>0</v>
      </c>
      <c r="O513" s="69">
        <v>0.01</v>
      </c>
      <c r="P513" s="69">
        <v>0.03</v>
      </c>
      <c r="Q513" s="69">
        <v>0.09</v>
      </c>
      <c r="R513" s="69">
        <v>-0.01</v>
      </c>
      <c r="S513" s="69">
        <v>0.06</v>
      </c>
      <c r="T513" s="69">
        <v>0.05</v>
      </c>
      <c r="U513" s="69">
        <v>0.03</v>
      </c>
      <c r="V513" s="69">
        <v>0.02</v>
      </c>
      <c r="W513" s="69">
        <v>0.05</v>
      </c>
      <c r="X513" s="69">
        <v>0.03</v>
      </c>
      <c r="Y513" s="69">
        <v>7.0000000000000007E-2</v>
      </c>
      <c r="Z513" s="69">
        <v>-0.01</v>
      </c>
      <c r="AA513" s="69">
        <v>-0.02</v>
      </c>
      <c r="AB513" s="69">
        <v>0.01</v>
      </c>
      <c r="AC513" s="69">
        <v>0.05</v>
      </c>
      <c r="AD513" s="69">
        <v>0.02</v>
      </c>
      <c r="AE513" s="69">
        <v>0.05</v>
      </c>
      <c r="AF513" s="69">
        <v>0.04</v>
      </c>
      <c r="AG513" s="69">
        <v>0.04</v>
      </c>
    </row>
    <row r="514" spans="1:33" x14ac:dyDescent="0.2">
      <c r="A514" s="13" t="s">
        <v>298</v>
      </c>
      <c r="B514" s="69">
        <v>0.03</v>
      </c>
      <c r="C514" s="69">
        <v>0.1</v>
      </c>
      <c r="D514" s="69">
        <v>0.1</v>
      </c>
      <c r="E514" s="69">
        <v>0.02</v>
      </c>
      <c r="F514" s="69">
        <v>0.04</v>
      </c>
      <c r="G514" s="69">
        <v>0.12</v>
      </c>
      <c r="H514" s="69">
        <v>0.04</v>
      </c>
      <c r="I514" s="69">
        <v>0.02</v>
      </c>
      <c r="J514" s="69">
        <v>0.03</v>
      </c>
      <c r="K514" s="69">
        <v>0.04</v>
      </c>
      <c r="L514" s="69">
        <v>0.08</v>
      </c>
      <c r="M514" s="69">
        <v>0.06</v>
      </c>
      <c r="N514" s="69">
        <v>0.01</v>
      </c>
      <c r="O514" s="69">
        <v>0.01</v>
      </c>
      <c r="P514" s="69">
        <v>0.04</v>
      </c>
      <c r="Q514" s="69">
        <v>0.11</v>
      </c>
      <c r="R514" s="69">
        <v>0</v>
      </c>
      <c r="S514" s="69">
        <v>0.06</v>
      </c>
      <c r="T514" s="69">
        <v>0.03</v>
      </c>
      <c r="U514" s="69">
        <v>0.03</v>
      </c>
      <c r="V514" s="69">
        <v>0.02</v>
      </c>
      <c r="W514" s="69">
        <v>0.05</v>
      </c>
      <c r="X514" s="69">
        <v>0.03</v>
      </c>
      <c r="Y514" s="69">
        <v>7.0000000000000007E-2</v>
      </c>
      <c r="Z514" s="69">
        <v>-0.01</v>
      </c>
      <c r="AA514" s="69">
        <v>-0.02</v>
      </c>
      <c r="AB514" s="69">
        <v>0.01</v>
      </c>
      <c r="AC514" s="69">
        <v>0.04</v>
      </c>
      <c r="AD514" s="69">
        <v>0.03</v>
      </c>
      <c r="AE514" s="69">
        <v>0.05</v>
      </c>
      <c r="AF514" s="69">
        <v>0.04</v>
      </c>
      <c r="AG514" s="69">
        <v>0.04</v>
      </c>
    </row>
    <row r="515" spans="1:33" x14ac:dyDescent="0.2">
      <c r="A515" s="13" t="s">
        <v>299</v>
      </c>
      <c r="B515" s="69">
        <v>0.03</v>
      </c>
      <c r="C515" s="69">
        <v>0.1</v>
      </c>
      <c r="D515" s="69">
        <v>0.09</v>
      </c>
      <c r="E515" s="69">
        <v>0.03</v>
      </c>
      <c r="F515" s="69">
        <v>0.03</v>
      </c>
      <c r="G515" s="69">
        <v>0.12</v>
      </c>
      <c r="H515" s="69">
        <v>0.05</v>
      </c>
      <c r="I515" s="69">
        <v>0.02</v>
      </c>
      <c r="J515" s="69">
        <v>0.03</v>
      </c>
      <c r="K515" s="69">
        <v>0.03</v>
      </c>
      <c r="L515" s="69">
        <v>0.09</v>
      </c>
      <c r="M515" s="69">
        <v>0.05</v>
      </c>
      <c r="N515" s="69">
        <v>0.01</v>
      </c>
      <c r="O515" s="69">
        <v>0.02</v>
      </c>
      <c r="P515" s="69">
        <v>0.05</v>
      </c>
      <c r="Q515" s="69">
        <v>0.1</v>
      </c>
      <c r="R515" s="69">
        <v>0</v>
      </c>
      <c r="S515" s="69">
        <v>0.05</v>
      </c>
      <c r="T515" s="69">
        <v>0.04</v>
      </c>
      <c r="U515" s="69">
        <v>0.03</v>
      </c>
      <c r="V515" s="69">
        <v>0.04</v>
      </c>
      <c r="W515" s="69">
        <v>0.05</v>
      </c>
      <c r="X515" s="69">
        <v>0.02</v>
      </c>
      <c r="Y515" s="69">
        <v>7.0000000000000007E-2</v>
      </c>
      <c r="Z515" s="69">
        <v>-0.01</v>
      </c>
      <c r="AA515" s="69">
        <v>-0.01</v>
      </c>
      <c r="AB515" s="69">
        <v>0.01</v>
      </c>
      <c r="AC515" s="69">
        <v>0.03</v>
      </c>
      <c r="AD515" s="69">
        <v>0.02</v>
      </c>
      <c r="AE515" s="69">
        <v>0.05</v>
      </c>
      <c r="AF515" s="69">
        <v>0.05</v>
      </c>
      <c r="AG515" s="69">
        <v>0.04</v>
      </c>
    </row>
    <row r="516" spans="1:33" x14ac:dyDescent="0.2">
      <c r="A516" s="13" t="s">
        <v>300</v>
      </c>
      <c r="B516" s="69">
        <v>0.02</v>
      </c>
      <c r="C516" s="69">
        <v>0.1</v>
      </c>
      <c r="D516" s="69">
        <v>0.1</v>
      </c>
      <c r="E516" s="69">
        <v>0.02</v>
      </c>
      <c r="F516" s="69">
        <v>0.02</v>
      </c>
      <c r="G516" s="69">
        <v>0.09</v>
      </c>
      <c r="H516" s="69">
        <v>0.03</v>
      </c>
      <c r="I516" s="69">
        <v>0.02</v>
      </c>
      <c r="J516" s="69">
        <v>0.05</v>
      </c>
      <c r="K516" s="69">
        <v>0.03</v>
      </c>
      <c r="L516" s="69">
        <v>0.09</v>
      </c>
      <c r="M516" s="69">
        <v>0.03</v>
      </c>
      <c r="N516" s="69">
        <v>0</v>
      </c>
      <c r="O516" s="69">
        <v>0.02</v>
      </c>
      <c r="P516" s="69">
        <v>0.04</v>
      </c>
      <c r="Q516" s="69">
        <v>0.09</v>
      </c>
      <c r="R516" s="69">
        <v>0</v>
      </c>
      <c r="S516" s="69">
        <v>0.04</v>
      </c>
      <c r="T516" s="69">
        <v>0.04</v>
      </c>
      <c r="U516" s="69">
        <v>0.03</v>
      </c>
      <c r="V516" s="69">
        <v>0.03</v>
      </c>
      <c r="W516" s="69">
        <v>0.05</v>
      </c>
      <c r="X516" s="69">
        <v>0.02</v>
      </c>
      <c r="Y516" s="69">
        <v>7.0000000000000007E-2</v>
      </c>
      <c r="Z516" s="69">
        <v>-0.01</v>
      </c>
      <c r="AA516" s="69">
        <v>-0.02</v>
      </c>
      <c r="AB516" s="69">
        <v>0.01</v>
      </c>
      <c r="AC516" s="69">
        <v>0.03</v>
      </c>
      <c r="AD516" s="69">
        <v>0.02</v>
      </c>
      <c r="AE516" s="69">
        <v>0.04</v>
      </c>
      <c r="AF516" s="69">
        <v>0.04</v>
      </c>
      <c r="AG516" s="69">
        <v>0.03</v>
      </c>
    </row>
    <row r="517" spans="1:33" x14ac:dyDescent="0.2">
      <c r="A517" s="13" t="s">
        <v>301</v>
      </c>
      <c r="B517" s="69">
        <v>0.01</v>
      </c>
      <c r="C517" s="69">
        <v>0.08</v>
      </c>
      <c r="D517" s="69">
        <v>0.08</v>
      </c>
      <c r="E517" s="69">
        <v>0.01</v>
      </c>
      <c r="F517" s="69">
        <v>0.04</v>
      </c>
      <c r="G517" s="69">
        <v>0.08</v>
      </c>
      <c r="H517" s="69">
        <v>0.03</v>
      </c>
      <c r="I517" s="69">
        <v>0.02</v>
      </c>
      <c r="J517" s="69">
        <v>0.04</v>
      </c>
      <c r="K517" s="69">
        <v>0.03</v>
      </c>
      <c r="L517" s="69">
        <v>0.09</v>
      </c>
      <c r="M517" s="69">
        <v>0.04</v>
      </c>
      <c r="N517" s="69">
        <v>0.02</v>
      </c>
      <c r="O517" s="69">
        <v>0.02</v>
      </c>
      <c r="P517" s="69">
        <v>0.04</v>
      </c>
      <c r="Q517" s="69">
        <v>0.09</v>
      </c>
      <c r="R517" s="69">
        <v>-0.01</v>
      </c>
      <c r="S517" s="69">
        <v>0.05</v>
      </c>
      <c r="T517" s="69">
        <v>0.02</v>
      </c>
      <c r="U517" s="69">
        <v>0.03</v>
      </c>
      <c r="V517" s="69">
        <v>0.06</v>
      </c>
      <c r="W517" s="69">
        <v>0.06</v>
      </c>
      <c r="X517" s="69">
        <v>0.05</v>
      </c>
      <c r="Y517" s="69">
        <v>0.1</v>
      </c>
      <c r="Z517" s="69">
        <v>-0.02</v>
      </c>
      <c r="AA517" s="69">
        <v>-0.02</v>
      </c>
      <c r="AB517" s="69">
        <v>0</v>
      </c>
      <c r="AC517" s="69">
        <v>0.03</v>
      </c>
      <c r="AD517" s="69">
        <v>0.04</v>
      </c>
      <c r="AE517" s="69">
        <v>0.06</v>
      </c>
      <c r="AF517" s="69">
        <v>0.04</v>
      </c>
      <c r="AG517" s="69">
        <v>7.0000000000000007E-2</v>
      </c>
    </row>
    <row r="518" spans="1:33" x14ac:dyDescent="0.2">
      <c r="A518" s="13" t="s">
        <v>302</v>
      </c>
      <c r="B518" s="69">
        <v>0.01</v>
      </c>
      <c r="C518" s="69">
        <v>0.09</v>
      </c>
      <c r="D518" s="69">
        <v>0.11</v>
      </c>
      <c r="E518" s="69">
        <v>0</v>
      </c>
      <c r="F518" s="69">
        <v>0.03</v>
      </c>
      <c r="G518" s="69">
        <v>0.08</v>
      </c>
      <c r="H518" s="69">
        <v>0.06</v>
      </c>
      <c r="I518" s="69">
        <v>0.01</v>
      </c>
      <c r="J518" s="69">
        <v>0.03</v>
      </c>
      <c r="K518" s="69">
        <v>0.03</v>
      </c>
      <c r="L518" s="69">
        <v>0.09</v>
      </c>
      <c r="M518" s="69">
        <v>0.03</v>
      </c>
      <c r="N518" s="69">
        <v>0.01</v>
      </c>
      <c r="O518" s="69">
        <v>0.02</v>
      </c>
      <c r="P518" s="69">
        <v>0.03</v>
      </c>
      <c r="Q518" s="69">
        <v>0.06</v>
      </c>
      <c r="R518" s="69">
        <v>0.01</v>
      </c>
      <c r="S518" s="69">
        <v>0.05</v>
      </c>
      <c r="T518" s="69">
        <v>0.05</v>
      </c>
      <c r="U518" s="69">
        <v>0.03</v>
      </c>
      <c r="V518" s="69">
        <v>0.06</v>
      </c>
      <c r="W518" s="69">
        <v>0.05</v>
      </c>
      <c r="X518" s="69">
        <v>0.04</v>
      </c>
      <c r="Y518" s="69">
        <v>0.08</v>
      </c>
      <c r="Z518" s="69">
        <v>-0.02</v>
      </c>
      <c r="AA518" s="69">
        <v>-0.02</v>
      </c>
      <c r="AB518" s="69">
        <v>0.01</v>
      </c>
      <c r="AC518" s="69">
        <v>0.03</v>
      </c>
      <c r="AD518" s="69">
        <v>0.03</v>
      </c>
      <c r="AE518" s="69">
        <v>0.05</v>
      </c>
      <c r="AF518" s="69">
        <v>0.04</v>
      </c>
      <c r="AG518" s="69">
        <v>0.04</v>
      </c>
    </row>
    <row r="519" spans="1:33" x14ac:dyDescent="0.2">
      <c r="A519" s="13" t="s">
        <v>303</v>
      </c>
      <c r="B519" s="69">
        <v>0.03</v>
      </c>
      <c r="C519" s="69">
        <v>0.09</v>
      </c>
      <c r="D519" s="69">
        <v>0.1</v>
      </c>
      <c r="E519" s="69">
        <v>0</v>
      </c>
      <c r="F519" s="69">
        <v>0.03</v>
      </c>
      <c r="G519" s="69">
        <v>7.0000000000000007E-2</v>
      </c>
      <c r="H519" s="69">
        <v>0.06</v>
      </c>
      <c r="I519" s="69">
        <v>0</v>
      </c>
      <c r="J519" s="69">
        <v>0.03</v>
      </c>
      <c r="K519" s="69">
        <v>0.03</v>
      </c>
      <c r="L519" s="69">
        <v>0.09</v>
      </c>
      <c r="M519" s="69">
        <v>0.03</v>
      </c>
      <c r="N519" s="69">
        <v>0.02</v>
      </c>
      <c r="O519" s="69">
        <v>0.01</v>
      </c>
      <c r="P519" s="69">
        <v>-0.01</v>
      </c>
      <c r="Q519" s="69">
        <v>0.06</v>
      </c>
      <c r="R519" s="69">
        <v>0.02</v>
      </c>
      <c r="S519" s="69">
        <v>0.03</v>
      </c>
      <c r="T519" s="69">
        <v>0.02</v>
      </c>
      <c r="U519" s="69">
        <v>0.02</v>
      </c>
      <c r="V519" s="69">
        <v>0.09</v>
      </c>
      <c r="W519" s="69">
        <v>0.05</v>
      </c>
      <c r="X519" s="69">
        <v>0.04</v>
      </c>
      <c r="Y519" s="69">
        <v>0.06</v>
      </c>
      <c r="Z519" s="69">
        <v>-0.02</v>
      </c>
      <c r="AA519" s="69">
        <v>-0.02</v>
      </c>
      <c r="AB519" s="69">
        <v>0</v>
      </c>
      <c r="AC519" s="69">
        <v>0.03</v>
      </c>
      <c r="AD519" s="69">
        <v>0.03</v>
      </c>
      <c r="AE519" s="69">
        <v>0.05</v>
      </c>
      <c r="AF519" s="69">
        <v>0.04</v>
      </c>
      <c r="AG519" s="69">
        <v>0.04</v>
      </c>
    </row>
    <row r="520" spans="1:33" x14ac:dyDescent="0.2">
      <c r="A520" s="13" t="s">
        <v>304</v>
      </c>
      <c r="B520" s="69">
        <v>0.04</v>
      </c>
      <c r="C520" s="69">
        <v>0.09</v>
      </c>
      <c r="D520" s="69">
        <v>0.09</v>
      </c>
      <c r="E520" s="69">
        <v>0.02</v>
      </c>
      <c r="F520" s="69">
        <v>0.03</v>
      </c>
      <c r="G520" s="69">
        <v>0.08</v>
      </c>
      <c r="H520" s="69">
        <v>0.05</v>
      </c>
      <c r="I520" s="69">
        <v>0.02</v>
      </c>
      <c r="J520" s="69">
        <v>0.02</v>
      </c>
      <c r="K520" s="69">
        <v>0.03</v>
      </c>
      <c r="L520" s="69">
        <v>7.0000000000000007E-2</v>
      </c>
      <c r="M520" s="69">
        <v>0.02</v>
      </c>
      <c r="N520" s="69">
        <v>0.04</v>
      </c>
      <c r="O520" s="69">
        <v>0.01</v>
      </c>
      <c r="P520" s="69">
        <v>-0.01</v>
      </c>
      <c r="Q520" s="69">
        <v>0.06</v>
      </c>
      <c r="R520" s="69">
        <v>-0.01</v>
      </c>
      <c r="S520" s="69">
        <v>0.04</v>
      </c>
      <c r="T520" s="69">
        <v>0.03</v>
      </c>
      <c r="U520" s="69">
        <v>0.03</v>
      </c>
      <c r="V520" s="69">
        <v>0.08</v>
      </c>
      <c r="W520" s="69">
        <v>0.05</v>
      </c>
      <c r="X520" s="69">
        <v>0.04</v>
      </c>
      <c r="Y520" s="69">
        <v>0.05</v>
      </c>
      <c r="Z520" s="69">
        <v>-0.02</v>
      </c>
      <c r="AA520" s="69">
        <v>-0.02</v>
      </c>
      <c r="AB520" s="69">
        <v>0.01</v>
      </c>
      <c r="AC520" s="69">
        <v>0.03</v>
      </c>
      <c r="AD520" s="69">
        <v>0.03</v>
      </c>
      <c r="AE520" s="69">
        <v>0.05</v>
      </c>
      <c r="AF520" s="69">
        <v>0.04</v>
      </c>
      <c r="AG520" s="69">
        <v>0.05</v>
      </c>
    </row>
    <row r="521" spans="1:33" x14ac:dyDescent="0.2">
      <c r="A521" s="13" t="s">
        <v>305</v>
      </c>
      <c r="B521" s="69">
        <v>-0.01</v>
      </c>
      <c r="C521" s="69">
        <v>0.08</v>
      </c>
      <c r="D521" s="69">
        <v>0.09</v>
      </c>
      <c r="E521" s="69">
        <v>0</v>
      </c>
      <c r="F521" s="69">
        <v>0.03</v>
      </c>
      <c r="G521" s="69">
        <v>7.0000000000000007E-2</v>
      </c>
      <c r="H521" s="69">
        <v>0.01</v>
      </c>
      <c r="I521" s="69">
        <v>0.02</v>
      </c>
      <c r="J521" s="69">
        <v>0.04</v>
      </c>
      <c r="K521" s="69">
        <v>0.04</v>
      </c>
      <c r="L521" s="69">
        <v>0.09</v>
      </c>
      <c r="M521" s="69">
        <v>0.04</v>
      </c>
      <c r="N521" s="69">
        <v>0.05</v>
      </c>
      <c r="O521" s="69">
        <v>0.01</v>
      </c>
      <c r="P521" s="69">
        <v>-0.02</v>
      </c>
      <c r="Q521" s="69">
        <v>0.05</v>
      </c>
      <c r="R521" s="69">
        <v>0.01</v>
      </c>
      <c r="S521" s="69">
        <v>0.05</v>
      </c>
      <c r="T521" s="69">
        <v>0.06</v>
      </c>
      <c r="U521" s="69">
        <v>0.03</v>
      </c>
      <c r="V521" s="69">
        <v>0.14000000000000001</v>
      </c>
      <c r="W521" s="69">
        <v>0.05</v>
      </c>
      <c r="X521" s="69">
        <v>0.04</v>
      </c>
      <c r="Y521" s="69">
        <v>0.06</v>
      </c>
      <c r="Z521" s="69">
        <v>-0.01</v>
      </c>
      <c r="AA521" s="69">
        <v>-0.01</v>
      </c>
      <c r="AB521" s="69">
        <v>0.01</v>
      </c>
      <c r="AC521" s="69">
        <v>0.02</v>
      </c>
      <c r="AD521" s="69">
        <v>0.02</v>
      </c>
      <c r="AE521" s="69">
        <v>0.04</v>
      </c>
      <c r="AF521" s="69">
        <v>0.04</v>
      </c>
      <c r="AG521" s="69">
        <v>0.05</v>
      </c>
    </row>
    <row r="522" spans="1:33" x14ac:dyDescent="0.2">
      <c r="A522" s="13" t="s">
        <v>306</v>
      </c>
      <c r="B522" s="68">
        <v>0.01</v>
      </c>
      <c r="C522" s="68">
        <v>7.0000000000000007E-2</v>
      </c>
      <c r="D522" s="68">
        <v>0.1</v>
      </c>
      <c r="E522" s="68">
        <v>0.01</v>
      </c>
      <c r="F522" s="68">
        <v>0.02</v>
      </c>
      <c r="G522" s="68">
        <v>7.0000000000000007E-2</v>
      </c>
      <c r="H522" s="68">
        <v>0.04</v>
      </c>
      <c r="I522" s="68">
        <v>0.01</v>
      </c>
      <c r="J522" s="68">
        <v>0.03</v>
      </c>
      <c r="K522" s="68">
        <v>0.04</v>
      </c>
      <c r="L522" s="68">
        <v>0.08</v>
      </c>
      <c r="M522" s="68">
        <v>0.04</v>
      </c>
      <c r="N522" s="68">
        <v>7.0000000000000007E-2</v>
      </c>
      <c r="O522" s="68">
        <v>0.01</v>
      </c>
      <c r="P522" s="68">
        <v>-0.01</v>
      </c>
      <c r="Q522" s="68">
        <v>0.06</v>
      </c>
      <c r="R522" s="68">
        <v>0.04</v>
      </c>
      <c r="S522" s="68">
        <v>0.05</v>
      </c>
      <c r="T522" s="68">
        <v>0.02</v>
      </c>
      <c r="U522" s="68">
        <v>0.03</v>
      </c>
      <c r="V522" s="68">
        <v>0.09</v>
      </c>
      <c r="W522" s="68">
        <v>0.05</v>
      </c>
      <c r="X522" s="68">
        <v>0.05</v>
      </c>
      <c r="Y522" s="68">
        <v>7.0000000000000007E-2</v>
      </c>
      <c r="Z522" s="68">
        <v>-0.02</v>
      </c>
      <c r="AA522" s="68">
        <v>-0.02</v>
      </c>
      <c r="AB522" s="68">
        <v>0.01</v>
      </c>
      <c r="AC522" s="68">
        <v>0.03</v>
      </c>
      <c r="AD522" s="68">
        <v>0.06</v>
      </c>
      <c r="AE522" s="68">
        <v>0.05</v>
      </c>
      <c r="AF522" s="68">
        <v>0.04</v>
      </c>
      <c r="AG522" s="68">
        <v>0.05</v>
      </c>
    </row>
    <row r="523" spans="1:33" x14ac:dyDescent="0.2">
      <c r="A523" s="13" t="s">
        <v>307</v>
      </c>
      <c r="B523" s="68">
        <v>0.06</v>
      </c>
      <c r="C523" s="68">
        <v>0.08</v>
      </c>
      <c r="D523" s="68">
        <v>0.11</v>
      </c>
      <c r="E523" s="68">
        <v>0.11</v>
      </c>
      <c r="F523" s="68">
        <v>0.03</v>
      </c>
      <c r="G523" s="68">
        <v>7.0000000000000007E-2</v>
      </c>
      <c r="H523" s="68">
        <v>0.05</v>
      </c>
      <c r="I523" s="68">
        <v>0</v>
      </c>
      <c r="J523" s="68">
        <v>0.12</v>
      </c>
      <c r="K523" s="68">
        <v>0.04</v>
      </c>
      <c r="L523" s="68">
        <v>0.08</v>
      </c>
      <c r="M523" s="68">
        <v>0.04</v>
      </c>
      <c r="N523" s="68">
        <v>0.06</v>
      </c>
      <c r="O523" s="68">
        <v>0.02</v>
      </c>
      <c r="P523" s="68">
        <v>0</v>
      </c>
      <c r="Q523" s="68">
        <v>0.06</v>
      </c>
      <c r="R523" s="68">
        <v>0.04</v>
      </c>
      <c r="S523" s="68">
        <v>0.04</v>
      </c>
      <c r="T523" s="68">
        <v>0.06</v>
      </c>
      <c r="U523" s="68">
        <v>0.04</v>
      </c>
      <c r="V523" s="68">
        <v>0.04</v>
      </c>
      <c r="W523" s="68">
        <v>0.05</v>
      </c>
      <c r="X523" s="68">
        <v>0.03</v>
      </c>
      <c r="Y523" s="68">
        <v>7.0000000000000007E-2</v>
      </c>
      <c r="Z523" s="68">
        <v>-0.01</v>
      </c>
      <c r="AA523" s="68">
        <v>-0.02</v>
      </c>
      <c r="AB523" s="68">
        <v>0.01</v>
      </c>
      <c r="AC523" s="68">
        <v>0.04</v>
      </c>
      <c r="AD523" s="68">
        <v>0.02</v>
      </c>
      <c r="AE523" s="68">
        <v>0.04</v>
      </c>
      <c r="AF523" s="68">
        <v>0.03</v>
      </c>
      <c r="AG523" s="68">
        <v>0.03</v>
      </c>
    </row>
    <row r="524" spans="1:33" s="72" customFormat="1" x14ac:dyDescent="0.2">
      <c r="A524" s="68" t="s">
        <v>389</v>
      </c>
      <c r="B524" s="71">
        <f>AVERAGE(B512:B523)</f>
        <v>1.833333333333333E-2</v>
      </c>
      <c r="C524" s="71">
        <f t="shared" ref="C524:I524" si="150">AVERAGE(C512:C523)</f>
        <v>8.5000000000000006E-2</v>
      </c>
      <c r="D524" s="71">
        <f t="shared" si="150"/>
        <v>9.166666666666666E-2</v>
      </c>
      <c r="E524" s="71">
        <f t="shared" si="150"/>
        <v>1.9166666666666665E-2</v>
      </c>
      <c r="F524" s="71">
        <f t="shared" si="150"/>
        <v>2.8333333333333339E-2</v>
      </c>
      <c r="G524" s="71">
        <f t="shared" si="150"/>
        <v>8.666666666666667E-2</v>
      </c>
      <c r="H524" s="71">
        <f t="shared" si="150"/>
        <v>3.4166666666666665E-2</v>
      </c>
      <c r="I524" s="71">
        <f t="shared" si="150"/>
        <v>1.1666666666666667E-2</v>
      </c>
      <c r="J524" s="71">
        <f>AVERAGE(J512:J523)</f>
        <v>4.2500000000000003E-2</v>
      </c>
      <c r="K524" s="71">
        <f t="shared" ref="K524:Q524" si="151">AVERAGE(K512:K523)</f>
        <v>3.3333333333333333E-2</v>
      </c>
      <c r="L524" s="71">
        <f t="shared" si="151"/>
        <v>8.1666666666666651E-2</v>
      </c>
      <c r="M524" s="71">
        <f t="shared" si="151"/>
        <v>3.3333333333333333E-2</v>
      </c>
      <c r="N524" s="71">
        <f t="shared" si="151"/>
        <v>2.0833333333333332E-2</v>
      </c>
      <c r="O524" s="71">
        <f t="shared" si="151"/>
        <v>1.4166666666666668E-2</v>
      </c>
      <c r="P524" s="71">
        <f t="shared" si="151"/>
        <v>1.8333333333333333E-2</v>
      </c>
      <c r="Q524" s="71">
        <f t="shared" si="151"/>
        <v>7.2500000000000009E-2</v>
      </c>
      <c r="R524" s="71">
        <f>AVERAGE(R512:R523)</f>
        <v>7.4999999999999997E-3</v>
      </c>
      <c r="S524" s="71">
        <f t="shared" ref="S524:Y524" si="152">AVERAGE(S512:S523)</f>
        <v>4.6666666666666669E-2</v>
      </c>
      <c r="T524" s="71">
        <f t="shared" si="152"/>
        <v>3.7500000000000006E-2</v>
      </c>
      <c r="U524" s="71">
        <f t="shared" si="152"/>
        <v>2.9166666666666671E-2</v>
      </c>
      <c r="V524" s="71">
        <f t="shared" si="152"/>
        <v>5.5833333333333339E-2</v>
      </c>
      <c r="W524" s="71">
        <f t="shared" si="152"/>
        <v>4.9999999999999996E-2</v>
      </c>
      <c r="X524" s="71">
        <f t="shared" si="152"/>
        <v>3.3333333333333333E-2</v>
      </c>
      <c r="Y524" s="71">
        <f t="shared" si="152"/>
        <v>6.7500000000000018E-2</v>
      </c>
      <c r="Z524" s="71">
        <f>AVERAGE(Z512:Z523)</f>
        <v>-1.5000000000000001E-2</v>
      </c>
      <c r="AA524" s="71">
        <f t="shared" ref="AA524:AG524" si="153">AVERAGE(AA512:AA523)</f>
        <v>-1.833333333333333E-2</v>
      </c>
      <c r="AB524" s="71">
        <f t="shared" si="153"/>
        <v>8.3333333333333332E-3</v>
      </c>
      <c r="AC524" s="71">
        <f t="shared" si="153"/>
        <v>3.2500000000000008E-2</v>
      </c>
      <c r="AD524" s="71">
        <f t="shared" si="153"/>
        <v>2.9166666666666671E-2</v>
      </c>
      <c r="AE524" s="71">
        <f t="shared" si="153"/>
        <v>4.8333333333333339E-2</v>
      </c>
      <c r="AF524" s="71">
        <f t="shared" si="153"/>
        <v>3.9999999999999987E-2</v>
      </c>
      <c r="AG524" s="71">
        <f t="shared" si="153"/>
        <v>4.2499999999999989E-2</v>
      </c>
    </row>
    <row r="525" spans="1:33" s="78" customFormat="1" x14ac:dyDescent="0.2">
      <c r="A525" s="78" t="s">
        <v>392</v>
      </c>
      <c r="B525" s="78">
        <f>AVERAGE(B524:I524)</f>
        <v>4.6875000000000007E-2</v>
      </c>
      <c r="C525" s="78">
        <f>STDEV(B524:I524)/SQRT(COUNT(B524:I524))</f>
        <v>1.2225913719221198E-2</v>
      </c>
      <c r="F525" s="85"/>
      <c r="J525" s="78">
        <f>AVERAGE(J524:Q524)</f>
        <v>3.9583333333333331E-2</v>
      </c>
      <c r="K525" s="78">
        <f>STDEV(J524:Q524)/SQRT(COUNT(J524:Q524))</f>
        <v>8.8542542012479773E-3</v>
      </c>
      <c r="R525" s="78">
        <f>AVERAGE(R524:Y524)</f>
        <v>4.0937500000000002E-2</v>
      </c>
      <c r="S525" s="78">
        <f>STDEV(R524:Y524)/SQRT(COUNT(R524:Y524))</f>
        <v>6.5036572052692629E-3</v>
      </c>
      <c r="Z525" s="78">
        <f>AVERAGE(Z524:AG524)</f>
        <v>2.0937499999999998E-2</v>
      </c>
      <c r="AA525" s="78">
        <f>STDEV(Z524:AG524)/SQRT(COUNT(Z524:AG524))</f>
        <v>9.2319610410084817E-3</v>
      </c>
    </row>
    <row r="526" spans="1:33" x14ac:dyDescent="0.2">
      <c r="A526" s="12" t="s">
        <v>421</v>
      </c>
      <c r="B526" s="255" t="s">
        <v>282</v>
      </c>
      <c r="C526" s="255"/>
      <c r="D526" s="255"/>
      <c r="E526" s="255"/>
      <c r="F526" s="255"/>
      <c r="G526" s="255"/>
      <c r="H526" s="255"/>
      <c r="I526" s="255"/>
      <c r="J526" s="255" t="s">
        <v>387</v>
      </c>
      <c r="K526" s="255"/>
      <c r="L526" s="255"/>
      <c r="M526" s="255"/>
      <c r="N526" s="255"/>
      <c r="O526" s="255"/>
      <c r="P526" s="255"/>
      <c r="Q526" s="255"/>
      <c r="R526" s="255" t="s">
        <v>283</v>
      </c>
      <c r="S526" s="255"/>
      <c r="T526" s="255"/>
      <c r="U526" s="255"/>
      <c r="V526" s="255"/>
      <c r="W526" s="255"/>
      <c r="X526" s="255"/>
      <c r="Y526" s="255"/>
      <c r="Z526" s="255" t="s">
        <v>388</v>
      </c>
      <c r="AA526" s="255"/>
      <c r="AB526" s="255"/>
      <c r="AC526" s="255"/>
      <c r="AD526" s="255"/>
      <c r="AE526" s="255"/>
      <c r="AF526" s="255"/>
      <c r="AG526" s="255"/>
    </row>
    <row r="527" spans="1:33" x14ac:dyDescent="0.2">
      <c r="A527" s="13" t="s">
        <v>286</v>
      </c>
      <c r="B527" s="69">
        <v>-0.48</v>
      </c>
      <c r="C527" s="69">
        <v>0.42</v>
      </c>
      <c r="D527" s="69">
        <v>-0.13</v>
      </c>
      <c r="E527" s="69">
        <v>0.05</v>
      </c>
      <c r="F527" s="69">
        <v>-0.86</v>
      </c>
      <c r="G527" s="69">
        <v>0.35</v>
      </c>
      <c r="H527" s="69">
        <v>-0.36</v>
      </c>
      <c r="I527" s="69">
        <v>-0.37</v>
      </c>
      <c r="J527" s="69">
        <v>0.81</v>
      </c>
      <c r="K527" s="69">
        <v>-0.27</v>
      </c>
      <c r="L527" s="69">
        <v>0.13</v>
      </c>
      <c r="M527" s="69">
        <v>-0.2</v>
      </c>
      <c r="N527" s="69">
        <v>-0.54</v>
      </c>
      <c r="O527" s="69">
        <v>-0.11</v>
      </c>
      <c r="P527" s="69">
        <v>-0.3</v>
      </c>
      <c r="Q527" s="69">
        <v>-0.01</v>
      </c>
      <c r="R527" s="69">
        <v>-0.18</v>
      </c>
      <c r="S527" s="69">
        <v>0.76</v>
      </c>
      <c r="T527" s="69">
        <v>0.42</v>
      </c>
      <c r="U527" s="69">
        <v>0.14000000000000001</v>
      </c>
      <c r="V527" s="69">
        <v>0.02</v>
      </c>
      <c r="W527" s="69">
        <v>0.89</v>
      </c>
      <c r="X527" s="69">
        <v>0.55000000000000004</v>
      </c>
      <c r="Y527" s="69">
        <v>0.22</v>
      </c>
      <c r="Z527" s="69">
        <v>-0.04</v>
      </c>
      <c r="AA527" s="69">
        <v>-0.12</v>
      </c>
      <c r="AB527" s="69">
        <v>-0.17</v>
      </c>
      <c r="AC527" s="69">
        <v>0.71</v>
      </c>
      <c r="AD527" s="69">
        <v>0.15</v>
      </c>
      <c r="AE527" s="69">
        <v>0.71</v>
      </c>
      <c r="AF527" s="69">
        <v>0.03</v>
      </c>
      <c r="AG527" s="69">
        <v>0.55000000000000004</v>
      </c>
    </row>
    <row r="528" spans="1:33" x14ac:dyDescent="0.2">
      <c r="A528" s="13" t="s">
        <v>287</v>
      </c>
      <c r="B528" s="69">
        <v>-0.42</v>
      </c>
      <c r="C528" s="69">
        <v>0.55000000000000004</v>
      </c>
      <c r="D528" s="69">
        <v>0.11</v>
      </c>
      <c r="E528" s="69">
        <v>0.06</v>
      </c>
      <c r="F528" s="69">
        <v>-0.88</v>
      </c>
      <c r="G528" s="69">
        <v>0.51</v>
      </c>
      <c r="H528" s="69">
        <v>-0.14000000000000001</v>
      </c>
      <c r="I528" s="69">
        <v>-0.41</v>
      </c>
      <c r="J528" s="69">
        <v>0.24</v>
      </c>
      <c r="K528" s="69">
        <v>-0.23</v>
      </c>
      <c r="L528" s="69">
        <v>0.11</v>
      </c>
      <c r="M528" s="69">
        <v>-7.0000000000000007E-2</v>
      </c>
      <c r="N528" s="69">
        <v>-0.45</v>
      </c>
      <c r="O528" s="69">
        <v>-0.03</v>
      </c>
      <c r="P528" s="69">
        <v>-0.28000000000000003</v>
      </c>
      <c r="Q528" s="69">
        <v>0.45</v>
      </c>
      <c r="R528" s="69">
        <v>-0.23</v>
      </c>
      <c r="S528" s="69">
        <v>0.78</v>
      </c>
      <c r="T528" s="69">
        <v>0.41</v>
      </c>
      <c r="U528" s="69">
        <v>0.36</v>
      </c>
      <c r="V528" s="69">
        <v>-0.09</v>
      </c>
      <c r="W528" s="69">
        <v>0.78</v>
      </c>
      <c r="X528" s="69">
        <v>0.34</v>
      </c>
      <c r="Y528" s="69">
        <v>0.15</v>
      </c>
      <c r="Z528" s="69">
        <v>-0.14000000000000001</v>
      </c>
      <c r="AA528" s="69">
        <v>-0.24</v>
      </c>
      <c r="AB528" s="69">
        <v>-0.15</v>
      </c>
      <c r="AC528" s="69">
        <v>0.52</v>
      </c>
      <c r="AD528" s="69">
        <v>-0.1</v>
      </c>
      <c r="AE528" s="69">
        <v>0.59</v>
      </c>
      <c r="AF528" s="69">
        <v>-0.09</v>
      </c>
      <c r="AG528" s="69">
        <v>0.47</v>
      </c>
    </row>
    <row r="529" spans="1:33" x14ac:dyDescent="0.2">
      <c r="A529" s="13" t="s">
        <v>288</v>
      </c>
      <c r="B529" s="69">
        <v>-0.49</v>
      </c>
      <c r="C529" s="69">
        <v>0.55000000000000004</v>
      </c>
      <c r="D529" s="69">
        <v>0.04</v>
      </c>
      <c r="E529" s="69">
        <v>0.11</v>
      </c>
      <c r="F529" s="69">
        <v>-0.33</v>
      </c>
      <c r="G529" s="69">
        <v>0.51</v>
      </c>
      <c r="H529" s="69">
        <v>-0.12</v>
      </c>
      <c r="I529" s="69">
        <v>-0.41</v>
      </c>
      <c r="J529" s="69">
        <v>0.3</v>
      </c>
      <c r="K529" s="69">
        <v>-0.27</v>
      </c>
      <c r="L529" s="69">
        <v>0.11</v>
      </c>
      <c r="M529" s="69">
        <v>0.17</v>
      </c>
      <c r="N529" s="69">
        <v>-0.48</v>
      </c>
      <c r="O529" s="69">
        <v>-0.17</v>
      </c>
      <c r="P529" s="69">
        <v>-0.2</v>
      </c>
      <c r="Q529" s="69">
        <v>0.42</v>
      </c>
      <c r="R529" s="69">
        <v>-0.21</v>
      </c>
      <c r="S529" s="69">
        <v>0.71</v>
      </c>
      <c r="T529" s="69">
        <v>0.12</v>
      </c>
      <c r="U529" s="69">
        <v>0.38</v>
      </c>
      <c r="V529" s="69">
        <v>-0.19</v>
      </c>
      <c r="W529" s="69">
        <v>0.84</v>
      </c>
      <c r="X529" s="69">
        <v>0.33</v>
      </c>
      <c r="Y529" s="69">
        <v>0.28000000000000003</v>
      </c>
      <c r="Z529" s="69">
        <v>-0.28000000000000003</v>
      </c>
      <c r="AA529" s="69">
        <v>-0.5</v>
      </c>
      <c r="AB529" s="69">
        <v>-0.31</v>
      </c>
      <c r="AC529" s="69">
        <v>0.5</v>
      </c>
      <c r="AD529" s="69">
        <v>-7.0000000000000007E-2</v>
      </c>
      <c r="AE529" s="69">
        <v>0.49</v>
      </c>
      <c r="AF529" s="69">
        <v>-0.11</v>
      </c>
      <c r="AG529" s="69">
        <v>0.49</v>
      </c>
    </row>
    <row r="530" spans="1:33" x14ac:dyDescent="0.2">
      <c r="A530" s="13" t="s">
        <v>289</v>
      </c>
      <c r="B530" s="69">
        <v>-0.63</v>
      </c>
      <c r="C530" s="69">
        <v>0.41</v>
      </c>
      <c r="D530" s="69">
        <v>0.02</v>
      </c>
      <c r="E530" s="69">
        <v>-0.1</v>
      </c>
      <c r="F530" s="69">
        <v>-0.74</v>
      </c>
      <c r="G530" s="69">
        <v>0.5</v>
      </c>
      <c r="H530" s="69">
        <v>0.06</v>
      </c>
      <c r="I530" s="69">
        <v>-0.46</v>
      </c>
      <c r="J530" s="69">
        <v>0.22</v>
      </c>
      <c r="K530" s="69">
        <v>-0.23</v>
      </c>
      <c r="L530" s="69">
        <v>0.08</v>
      </c>
      <c r="M530" s="69">
        <v>-0.01</v>
      </c>
      <c r="N530" s="69">
        <v>-0.43</v>
      </c>
      <c r="O530" s="69">
        <v>-0.12</v>
      </c>
      <c r="P530" s="69">
        <v>-0.25</v>
      </c>
      <c r="Q530" s="69">
        <v>0.35</v>
      </c>
      <c r="R530" s="69">
        <v>-0.26</v>
      </c>
      <c r="S530" s="69">
        <v>0.81</v>
      </c>
      <c r="T530" s="69">
        <v>0.08</v>
      </c>
      <c r="U530" s="69">
        <v>0.43</v>
      </c>
      <c r="V530" s="69">
        <v>-0.17</v>
      </c>
      <c r="W530" s="69">
        <v>0.84</v>
      </c>
      <c r="X530" s="69">
        <v>0.25</v>
      </c>
      <c r="Y530" s="69">
        <v>0.39</v>
      </c>
      <c r="Z530" s="69">
        <v>-0.19</v>
      </c>
      <c r="AA530" s="69">
        <v>-0.24</v>
      </c>
      <c r="AB530" s="69">
        <v>-0.05</v>
      </c>
      <c r="AC530" s="69">
        <v>0.45</v>
      </c>
      <c r="AD530" s="69">
        <v>-0.16</v>
      </c>
      <c r="AE530" s="69">
        <v>0.17</v>
      </c>
      <c r="AF530" s="69">
        <v>-0.08</v>
      </c>
      <c r="AG530" s="69">
        <v>0.2</v>
      </c>
    </row>
    <row r="531" spans="1:33" x14ac:dyDescent="0.2">
      <c r="A531" s="13" t="s">
        <v>290</v>
      </c>
      <c r="B531" s="69">
        <v>-0.66</v>
      </c>
      <c r="C531" s="69">
        <v>0.48</v>
      </c>
      <c r="D531" s="69">
        <v>-0.04</v>
      </c>
      <c r="E531" s="69">
        <v>-0.17</v>
      </c>
      <c r="F531" s="69">
        <v>-1.05</v>
      </c>
      <c r="G531" s="69">
        <v>0.44</v>
      </c>
      <c r="H531" s="69">
        <v>7.0000000000000007E-2</v>
      </c>
      <c r="I531" s="69">
        <v>-0.37</v>
      </c>
      <c r="J531" s="69">
        <v>0.08</v>
      </c>
      <c r="K531" s="69">
        <v>-0.21</v>
      </c>
      <c r="L531" s="69">
        <v>0</v>
      </c>
      <c r="M531" s="69">
        <v>0.02</v>
      </c>
      <c r="N531" s="69">
        <v>-0.47</v>
      </c>
      <c r="O531" s="69">
        <v>-0.15</v>
      </c>
      <c r="P531" s="69">
        <v>-0.24</v>
      </c>
      <c r="Q531" s="69">
        <v>0.4</v>
      </c>
      <c r="R531" s="69">
        <v>-0.28000000000000003</v>
      </c>
      <c r="S531" s="69">
        <v>0.79</v>
      </c>
      <c r="T531" s="69">
        <v>0.26</v>
      </c>
      <c r="U531" s="69">
        <v>0.46</v>
      </c>
      <c r="V531" s="69">
        <v>-0.31</v>
      </c>
      <c r="W531" s="69">
        <v>0.77</v>
      </c>
      <c r="X531" s="69">
        <v>0.27</v>
      </c>
      <c r="Y531" s="69">
        <v>0.68</v>
      </c>
      <c r="Z531" s="69">
        <v>-0.24</v>
      </c>
      <c r="AA531" s="69">
        <v>-0.2</v>
      </c>
      <c r="AB531" s="69">
        <v>-0.15</v>
      </c>
      <c r="AC531" s="69">
        <v>0.36</v>
      </c>
      <c r="AD531" s="69">
        <v>-0.09</v>
      </c>
      <c r="AE531" s="69">
        <v>0.35</v>
      </c>
      <c r="AF531" s="69">
        <v>-0.1</v>
      </c>
      <c r="AG531" s="69">
        <v>0.22</v>
      </c>
    </row>
    <row r="532" spans="1:33" x14ac:dyDescent="0.2">
      <c r="A532" s="13" t="s">
        <v>291</v>
      </c>
      <c r="B532" s="69">
        <v>-0.61</v>
      </c>
      <c r="C532" s="69">
        <v>0.74</v>
      </c>
      <c r="D532" s="69">
        <v>-0.15</v>
      </c>
      <c r="E532" s="69">
        <v>-0.19</v>
      </c>
      <c r="F532" s="69">
        <v>-1</v>
      </c>
      <c r="G532" s="69">
        <v>0.28000000000000003</v>
      </c>
      <c r="H532" s="69">
        <v>-7.0000000000000007E-2</v>
      </c>
      <c r="I532" s="69">
        <v>-0.36</v>
      </c>
      <c r="J532" s="69">
        <v>0.1</v>
      </c>
      <c r="K532" s="69">
        <v>-0.2</v>
      </c>
      <c r="L532" s="69">
        <v>-0.01</v>
      </c>
      <c r="M532" s="69">
        <v>0.02</v>
      </c>
      <c r="N532" s="69">
        <v>-0.51</v>
      </c>
      <c r="O532" s="69">
        <v>-0.21</v>
      </c>
      <c r="P532" s="69">
        <v>-0.27</v>
      </c>
      <c r="Q532" s="69">
        <v>0.14000000000000001</v>
      </c>
      <c r="R532" s="69">
        <v>-0.33</v>
      </c>
      <c r="S532" s="69">
        <v>0.74</v>
      </c>
      <c r="T532" s="69">
        <v>-0.02</v>
      </c>
      <c r="U532" s="69">
        <v>0.47</v>
      </c>
      <c r="V532" s="69">
        <v>-0.04</v>
      </c>
      <c r="W532" s="69">
        <v>0.75</v>
      </c>
      <c r="X532" s="69">
        <v>0.21</v>
      </c>
      <c r="Y532" s="69">
        <v>0.66</v>
      </c>
      <c r="Z532" s="69">
        <v>-0.25</v>
      </c>
      <c r="AA532" s="69">
        <v>-0.21</v>
      </c>
      <c r="AB532" s="69">
        <v>-0.19</v>
      </c>
      <c r="AC532" s="69">
        <v>0.32</v>
      </c>
      <c r="AD532" s="69">
        <v>-0.16</v>
      </c>
      <c r="AE532" s="69">
        <v>0.27</v>
      </c>
      <c r="AF532" s="69">
        <v>-0.1</v>
      </c>
      <c r="AG532" s="69">
        <v>0.14000000000000001</v>
      </c>
    </row>
    <row r="533" spans="1:33" x14ac:dyDescent="0.2">
      <c r="A533" s="13" t="s">
        <v>292</v>
      </c>
      <c r="B533" s="69">
        <v>-0.67</v>
      </c>
      <c r="C533" s="69">
        <v>0.47</v>
      </c>
      <c r="D533" s="69">
        <v>-0.23</v>
      </c>
      <c r="E533" s="69">
        <v>-0.2</v>
      </c>
      <c r="F533" s="69">
        <v>-0.97</v>
      </c>
      <c r="G533" s="69">
        <v>0.46</v>
      </c>
      <c r="H533" s="69">
        <v>-0.04</v>
      </c>
      <c r="I533" s="69">
        <v>-0.18</v>
      </c>
      <c r="J533" s="69">
        <v>0</v>
      </c>
      <c r="K533" s="69">
        <v>-0.25</v>
      </c>
      <c r="L533" s="69">
        <v>-0.04</v>
      </c>
      <c r="M533" s="69">
        <v>-0.05</v>
      </c>
      <c r="N533" s="69">
        <v>-0.46</v>
      </c>
      <c r="O533" s="69">
        <v>-0.09</v>
      </c>
      <c r="P533" s="69">
        <v>-0.24</v>
      </c>
      <c r="Q533" s="69">
        <v>0.27</v>
      </c>
      <c r="R533" s="69">
        <v>-0.23</v>
      </c>
      <c r="S533" s="69">
        <v>0.8</v>
      </c>
      <c r="T533" s="69">
        <v>0.08</v>
      </c>
      <c r="U533" s="69">
        <v>0.39</v>
      </c>
      <c r="V533" s="69">
        <v>0.35</v>
      </c>
      <c r="W533" s="69">
        <v>0.87</v>
      </c>
      <c r="X533" s="69">
        <v>-0.02</v>
      </c>
      <c r="Y533" s="69">
        <v>0.82</v>
      </c>
      <c r="Z533" s="69">
        <v>-0.26</v>
      </c>
      <c r="AA533" s="69">
        <v>-0.11</v>
      </c>
      <c r="AB533" s="69">
        <v>-0.12</v>
      </c>
      <c r="AC533" s="69">
        <v>0.34</v>
      </c>
      <c r="AD533" s="69">
        <v>-0.17</v>
      </c>
      <c r="AE533" s="69">
        <v>0.31</v>
      </c>
      <c r="AF533" s="69">
        <v>-0.09</v>
      </c>
      <c r="AG533" s="69">
        <v>0.12</v>
      </c>
    </row>
    <row r="534" spans="1:33" x14ac:dyDescent="0.2">
      <c r="A534" s="13" t="s">
        <v>293</v>
      </c>
      <c r="B534" s="69">
        <v>-0.63</v>
      </c>
      <c r="C534" s="69">
        <v>0.44</v>
      </c>
      <c r="D534" s="69">
        <v>-0.13</v>
      </c>
      <c r="E534" s="69">
        <v>-0.19</v>
      </c>
      <c r="F534" s="69">
        <v>-1.06</v>
      </c>
      <c r="G534" s="69">
        <v>0.49</v>
      </c>
      <c r="H534" s="69">
        <v>-7.0000000000000007E-2</v>
      </c>
      <c r="I534" s="69">
        <v>-0.31</v>
      </c>
      <c r="J534" s="69">
        <v>0.02</v>
      </c>
      <c r="K534" s="69">
        <v>-0.16</v>
      </c>
      <c r="L534" s="69">
        <v>-0.02</v>
      </c>
      <c r="M534" s="69">
        <v>-0.1</v>
      </c>
      <c r="N534" s="69">
        <v>-0.49</v>
      </c>
      <c r="O534" s="69">
        <v>-7.0000000000000007E-2</v>
      </c>
      <c r="P534" s="69">
        <v>-0.31</v>
      </c>
      <c r="Q534" s="69">
        <v>0.26</v>
      </c>
      <c r="R534" s="69">
        <v>-0.24</v>
      </c>
      <c r="S534" s="69">
        <v>0.76</v>
      </c>
      <c r="T534" s="69">
        <v>0.09</v>
      </c>
      <c r="U534" s="69">
        <v>0.17</v>
      </c>
      <c r="V534" s="69">
        <v>-0.04</v>
      </c>
      <c r="W534" s="69">
        <v>0.92</v>
      </c>
      <c r="X534" s="69">
        <v>-0.1</v>
      </c>
      <c r="Y534" s="69">
        <v>0.79</v>
      </c>
      <c r="Z534" s="69">
        <v>-0.27</v>
      </c>
      <c r="AA534" s="69">
        <v>-0.15</v>
      </c>
      <c r="AB534" s="69">
        <v>-0.12</v>
      </c>
      <c r="AC534" s="69">
        <v>0.3</v>
      </c>
      <c r="AD534" s="69">
        <v>-0.15</v>
      </c>
      <c r="AE534" s="69">
        <v>0.46</v>
      </c>
      <c r="AF534" s="69">
        <v>-0.09</v>
      </c>
      <c r="AG534" s="69">
        <v>0.1</v>
      </c>
    </row>
    <row r="535" spans="1:33" x14ac:dyDescent="0.2">
      <c r="A535" s="13" t="s">
        <v>294</v>
      </c>
      <c r="B535" s="69">
        <v>-0.56999999999999995</v>
      </c>
      <c r="C535" s="69">
        <v>0.42</v>
      </c>
      <c r="D535" s="69">
        <v>-0.21</v>
      </c>
      <c r="E535" s="69">
        <v>-0.27</v>
      </c>
      <c r="F535" s="69">
        <v>-1.03</v>
      </c>
      <c r="G535" s="69">
        <v>0.48</v>
      </c>
      <c r="H535" s="69">
        <v>-7.0000000000000007E-2</v>
      </c>
      <c r="I535" s="69">
        <v>-0.17</v>
      </c>
      <c r="J535" s="69">
        <v>0.11</v>
      </c>
      <c r="K535" s="69">
        <v>-0.16</v>
      </c>
      <c r="L535" s="69">
        <v>-0.11</v>
      </c>
      <c r="M535" s="69">
        <v>0.04</v>
      </c>
      <c r="N535" s="69">
        <v>-0.51</v>
      </c>
      <c r="O535" s="69">
        <v>-7.0000000000000007E-2</v>
      </c>
      <c r="P535" s="69">
        <v>-0.3</v>
      </c>
      <c r="Q535" s="69">
        <v>0.31</v>
      </c>
      <c r="R535" s="69">
        <v>-0.28999999999999998</v>
      </c>
      <c r="S535" s="69">
        <v>0.71</v>
      </c>
      <c r="T535" s="69">
        <v>0.13</v>
      </c>
      <c r="U535" s="69">
        <v>0.1</v>
      </c>
      <c r="V535" s="69">
        <v>0.26</v>
      </c>
      <c r="W535" s="69">
        <v>0.99</v>
      </c>
      <c r="X535" s="69">
        <v>-0.18</v>
      </c>
      <c r="Y535" s="69">
        <v>0.8</v>
      </c>
      <c r="Z535" s="69">
        <v>-0.34</v>
      </c>
      <c r="AA535" s="69">
        <v>-0.18</v>
      </c>
      <c r="AB535" s="69">
        <v>-0.14000000000000001</v>
      </c>
      <c r="AC535" s="69">
        <v>0.13</v>
      </c>
      <c r="AD535" s="69">
        <v>-0.1</v>
      </c>
      <c r="AE535" s="69">
        <v>0.41</v>
      </c>
      <c r="AF535" s="69">
        <v>-0.04</v>
      </c>
      <c r="AG535" s="69">
        <v>-0.1</v>
      </c>
    </row>
    <row r="536" spans="1:33" x14ac:dyDescent="0.2">
      <c r="A536" s="13" t="s">
        <v>285</v>
      </c>
      <c r="B536" s="69">
        <v>-0.59</v>
      </c>
      <c r="C536" s="69">
        <v>0.91</v>
      </c>
      <c r="D536" s="69">
        <v>-0.36</v>
      </c>
      <c r="E536" s="69">
        <v>-0.23</v>
      </c>
      <c r="F536" s="69">
        <v>-1</v>
      </c>
      <c r="G536" s="69">
        <v>0.46</v>
      </c>
      <c r="H536" s="69">
        <v>0.04</v>
      </c>
      <c r="I536" s="69">
        <v>-0.16</v>
      </c>
      <c r="J536" s="69">
        <v>0.09</v>
      </c>
      <c r="K536" s="69">
        <v>-0.2</v>
      </c>
      <c r="L536" s="69">
        <v>-0.14000000000000001</v>
      </c>
      <c r="M536" s="69">
        <v>-0.05</v>
      </c>
      <c r="N536" s="69">
        <v>-0.51</v>
      </c>
      <c r="O536" s="69">
        <v>-0.03</v>
      </c>
      <c r="P536" s="69">
        <v>-0.28000000000000003</v>
      </c>
      <c r="Q536" s="69">
        <v>0.37</v>
      </c>
      <c r="R536" s="69">
        <v>-0.35</v>
      </c>
      <c r="S536" s="69">
        <v>0.67</v>
      </c>
      <c r="T536" s="69">
        <v>0.14000000000000001</v>
      </c>
      <c r="U536" s="69">
        <v>-0.1</v>
      </c>
      <c r="V536" s="69">
        <v>-0.08</v>
      </c>
      <c r="W536" s="69">
        <v>0.83</v>
      </c>
      <c r="X536" s="69">
        <v>-0.03</v>
      </c>
      <c r="Y536" s="69">
        <v>0.8</v>
      </c>
      <c r="Z536" s="69">
        <v>-0.32</v>
      </c>
      <c r="AA536" s="69">
        <v>-0.18</v>
      </c>
      <c r="AB536" s="69">
        <v>-0.13</v>
      </c>
      <c r="AC536" s="69">
        <v>0.13</v>
      </c>
      <c r="AD536" s="69">
        <v>-0.08</v>
      </c>
      <c r="AE536" s="69">
        <v>0.49</v>
      </c>
      <c r="AF536" s="69">
        <v>-0.1</v>
      </c>
      <c r="AG536" s="69">
        <v>-0.02</v>
      </c>
    </row>
    <row r="537" spans="1:33" x14ac:dyDescent="0.2">
      <c r="A537" s="13" t="s">
        <v>295</v>
      </c>
      <c r="B537" s="68">
        <v>-0.62</v>
      </c>
      <c r="C537" s="68">
        <v>0.39</v>
      </c>
      <c r="D537" s="68">
        <v>-0.4</v>
      </c>
      <c r="E537" s="68">
        <v>-0.42</v>
      </c>
      <c r="F537" s="68">
        <v>-1</v>
      </c>
      <c r="G537" s="68">
        <v>0.5</v>
      </c>
      <c r="H537" s="68">
        <v>0.12</v>
      </c>
      <c r="I537" s="68">
        <v>-0.23</v>
      </c>
      <c r="J537" s="68">
        <v>0.03</v>
      </c>
      <c r="K537" s="68">
        <v>-0.13</v>
      </c>
      <c r="L537" s="68">
        <v>-0.23</v>
      </c>
      <c r="M537" s="68">
        <v>-0.06</v>
      </c>
      <c r="N537" s="68">
        <v>-0.51</v>
      </c>
      <c r="O537" s="68">
        <v>-0.03</v>
      </c>
      <c r="P537" s="68">
        <v>-0.4</v>
      </c>
      <c r="Q537" s="68">
        <v>0.18</v>
      </c>
      <c r="R537" s="68">
        <v>-0.39</v>
      </c>
      <c r="S537" s="68">
        <v>0.68</v>
      </c>
      <c r="T537" s="68">
        <v>0.12</v>
      </c>
      <c r="U537" s="68">
        <v>-0.13</v>
      </c>
      <c r="V537" s="68">
        <v>0.23</v>
      </c>
      <c r="W537" s="68">
        <v>1.1000000000000001</v>
      </c>
      <c r="X537" s="68">
        <v>-0.15</v>
      </c>
      <c r="Y537" s="68">
        <v>0.69</v>
      </c>
      <c r="Z537" s="68">
        <v>-0.21</v>
      </c>
      <c r="AA537" s="68">
        <v>-0.17</v>
      </c>
      <c r="AB537" s="68">
        <v>-0.14000000000000001</v>
      </c>
      <c r="AC537" s="68">
        <v>0.22</v>
      </c>
      <c r="AD537" s="68">
        <v>-0.11</v>
      </c>
      <c r="AE537" s="68">
        <v>0.45</v>
      </c>
      <c r="AF537" s="68">
        <v>-0.09</v>
      </c>
      <c r="AG537" s="68">
        <v>-0.06</v>
      </c>
    </row>
    <row r="538" spans="1:33" x14ac:dyDescent="0.2">
      <c r="A538" s="13" t="s">
        <v>296</v>
      </c>
      <c r="B538" s="68">
        <v>-0.64</v>
      </c>
      <c r="C538" s="68">
        <v>0.52</v>
      </c>
      <c r="D538" s="68">
        <v>-0.48</v>
      </c>
      <c r="E538" s="68">
        <v>-0.32</v>
      </c>
      <c r="F538" s="68">
        <v>-1.07</v>
      </c>
      <c r="G538" s="68">
        <v>0.43</v>
      </c>
      <c r="H538" s="68">
        <v>-0.11</v>
      </c>
      <c r="I538" s="68">
        <v>-0.31</v>
      </c>
      <c r="J538" s="68">
        <v>0.25</v>
      </c>
      <c r="K538" s="68">
        <v>-0.09</v>
      </c>
      <c r="L538" s="68">
        <v>0.05</v>
      </c>
      <c r="M538" s="68">
        <v>0.02</v>
      </c>
      <c r="N538" s="68">
        <v>-0.49</v>
      </c>
      <c r="O538" s="68">
        <v>-0.12</v>
      </c>
      <c r="P538" s="68">
        <v>-0.49</v>
      </c>
      <c r="Q538" s="68">
        <v>0.36</v>
      </c>
      <c r="R538" s="68">
        <v>-0.4</v>
      </c>
      <c r="S538" s="68">
        <v>0.77</v>
      </c>
      <c r="T538" s="68">
        <v>0.12</v>
      </c>
      <c r="U538" s="68">
        <v>-0.15</v>
      </c>
      <c r="V538" s="68">
        <v>0.43</v>
      </c>
      <c r="W538" s="68">
        <v>1.07</v>
      </c>
      <c r="X538" s="68">
        <v>-0.02</v>
      </c>
      <c r="Y538" s="68">
        <v>1.01</v>
      </c>
      <c r="Z538" s="68">
        <v>-0.26</v>
      </c>
      <c r="AA538" s="68">
        <v>-0.17</v>
      </c>
      <c r="AB538" s="68">
        <v>-0.16</v>
      </c>
      <c r="AC538" s="68">
        <v>0.19</v>
      </c>
      <c r="AD538" s="68">
        <v>-0.22</v>
      </c>
      <c r="AE538" s="68">
        <v>0.56000000000000005</v>
      </c>
      <c r="AF538" s="68">
        <v>-0.05</v>
      </c>
      <c r="AG538" s="68">
        <v>-0.04</v>
      </c>
    </row>
    <row r="539" spans="1:33" s="72" customFormat="1" x14ac:dyDescent="0.2">
      <c r="A539" s="68" t="s">
        <v>389</v>
      </c>
      <c r="B539" s="71">
        <f>AVERAGE(B527:B538)</f>
        <v>-0.58416666666666661</v>
      </c>
      <c r="C539" s="71">
        <f t="shared" ref="C539:I539" si="154">AVERAGE(C527:C538)</f>
        <v>0.52500000000000002</v>
      </c>
      <c r="D539" s="71">
        <f t="shared" si="154"/>
        <v>-0.16333333333333333</v>
      </c>
      <c r="E539" s="71">
        <f t="shared" si="154"/>
        <v>-0.15583333333333335</v>
      </c>
      <c r="F539" s="71">
        <f t="shared" si="154"/>
        <v>-0.91583333333333317</v>
      </c>
      <c r="G539" s="71">
        <f t="shared" si="154"/>
        <v>0.45083333333333325</v>
      </c>
      <c r="H539" s="71">
        <f t="shared" si="154"/>
        <v>-5.7500000000000016E-2</v>
      </c>
      <c r="I539" s="71">
        <f t="shared" si="154"/>
        <v>-0.3116666666666667</v>
      </c>
      <c r="J539" s="71">
        <f>AVERAGE(J527:J538)</f>
        <v>0.18750000000000003</v>
      </c>
      <c r="K539" s="71">
        <f t="shared" ref="K539:Q539" si="155">AVERAGE(K527:K538)</f>
        <v>-0.19999999999999996</v>
      </c>
      <c r="L539" s="71">
        <f t="shared" si="155"/>
        <v>-5.8333333333333353E-3</v>
      </c>
      <c r="M539" s="71">
        <f t="shared" si="155"/>
        <v>-2.2499999999999996E-2</v>
      </c>
      <c r="N539" s="71">
        <f t="shared" si="155"/>
        <v>-0.48749999999999999</v>
      </c>
      <c r="O539" s="71">
        <f t="shared" si="155"/>
        <v>-0.10000000000000002</v>
      </c>
      <c r="P539" s="71">
        <f t="shared" si="155"/>
        <v>-0.29666666666666663</v>
      </c>
      <c r="Q539" s="71">
        <f t="shared" si="155"/>
        <v>0.29166666666666669</v>
      </c>
      <c r="R539" s="71">
        <f>AVERAGE(R527:R538)</f>
        <v>-0.28250000000000003</v>
      </c>
      <c r="S539" s="71">
        <f t="shared" ref="S539:Y539" si="156">AVERAGE(S527:S538)</f>
        <v>0.74833333333333318</v>
      </c>
      <c r="T539" s="71">
        <f t="shared" si="156"/>
        <v>0.16250000000000006</v>
      </c>
      <c r="U539" s="71">
        <f t="shared" si="156"/>
        <v>0.21000000000000005</v>
      </c>
      <c r="V539" s="71">
        <f t="shared" si="156"/>
        <v>3.0833333333333334E-2</v>
      </c>
      <c r="W539" s="71">
        <f t="shared" si="156"/>
        <v>0.88749999999999984</v>
      </c>
      <c r="X539" s="71">
        <f t="shared" si="156"/>
        <v>0.12083333333333335</v>
      </c>
      <c r="Y539" s="71">
        <f t="shared" si="156"/>
        <v>0.60749999999999993</v>
      </c>
      <c r="Z539" s="71">
        <f>AVERAGE(Z527:Z538)</f>
        <v>-0.23333333333333331</v>
      </c>
      <c r="AA539" s="71">
        <f t="shared" ref="AA539:AG539" si="157">AVERAGE(AA527:AA538)</f>
        <v>-0.20583333333333331</v>
      </c>
      <c r="AB539" s="71">
        <f t="shared" si="157"/>
        <v>-0.15250000000000002</v>
      </c>
      <c r="AC539" s="71">
        <f t="shared" si="157"/>
        <v>0.34749999999999998</v>
      </c>
      <c r="AD539" s="71">
        <f t="shared" si="157"/>
        <v>-0.105</v>
      </c>
      <c r="AE539" s="71">
        <f t="shared" si="157"/>
        <v>0.4383333333333333</v>
      </c>
      <c r="AF539" s="71">
        <f t="shared" si="157"/>
        <v>-7.5833333333333322E-2</v>
      </c>
      <c r="AG539" s="71">
        <f t="shared" si="157"/>
        <v>0.17249999999999999</v>
      </c>
    </row>
    <row r="540" spans="1:33" s="78" customFormat="1" x14ac:dyDescent="0.2">
      <c r="A540" s="76" t="s">
        <v>392</v>
      </c>
      <c r="B540" s="78">
        <f>AVERAGE(B539:I539)</f>
        <v>-0.15156249999999999</v>
      </c>
      <c r="C540" s="78">
        <f>STDEV(B539:I539)/SQRT(COUNT(B539:I539))</f>
        <v>0.17042550314003976</v>
      </c>
      <c r="J540" s="78">
        <f>AVERAGE(J539:Q539)</f>
        <v>-7.9166666666666635E-2</v>
      </c>
      <c r="K540" s="78">
        <f>STDEV(J539:Q539)/SQRT(COUNT(J539:Q539))</f>
        <v>8.9272300579707545E-2</v>
      </c>
      <c r="R540" s="78">
        <f>AVERAGE(R539:Y539)</f>
        <v>0.31062499999999993</v>
      </c>
      <c r="S540" s="78">
        <f>STDEV(R539:Y539)/SQRT(COUNT(R539:Y539))</f>
        <v>0.14083146219523393</v>
      </c>
      <c r="Z540" s="78">
        <f>AVERAGE(Z539:AG539)</f>
        <v>2.3229166666666676E-2</v>
      </c>
      <c r="AA540" s="78">
        <f>STDEV(Z539:AG539)/SQRT(COUNT(Z539:AG539))</f>
        <v>9.2115572558809505E-2</v>
      </c>
    </row>
    <row r="541" spans="1:33" x14ac:dyDescent="0.2">
      <c r="A541" s="13" t="s">
        <v>297</v>
      </c>
      <c r="B541" s="69">
        <v>-0.37</v>
      </c>
      <c r="C541" s="69">
        <v>0.44</v>
      </c>
      <c r="D541" s="69">
        <v>0.12</v>
      </c>
      <c r="E541" s="69">
        <v>-0.19</v>
      </c>
      <c r="F541" s="69">
        <v>-0.19</v>
      </c>
      <c r="G541" s="69">
        <v>0.43</v>
      </c>
      <c r="H541" s="69">
        <v>-0.46</v>
      </c>
      <c r="I541" s="69">
        <v>-0.36</v>
      </c>
      <c r="J541" s="69">
        <v>0.55000000000000004</v>
      </c>
      <c r="K541" s="69">
        <v>0.12</v>
      </c>
      <c r="L541" s="69">
        <v>0.42</v>
      </c>
      <c r="M541" s="69">
        <v>-0.44</v>
      </c>
      <c r="N541" s="69">
        <v>-0.56000000000000005</v>
      </c>
      <c r="O541" s="69">
        <v>-0.17</v>
      </c>
      <c r="P541" s="69">
        <v>0.03</v>
      </c>
      <c r="Q541" s="69">
        <v>-0.19</v>
      </c>
      <c r="R541" s="69">
        <v>-0.3</v>
      </c>
      <c r="S541" s="69">
        <v>0.44</v>
      </c>
      <c r="T541" s="69">
        <v>0.06</v>
      </c>
      <c r="U541" s="69">
        <v>0.15</v>
      </c>
      <c r="V541" s="69">
        <v>-0.2</v>
      </c>
      <c r="W541" s="69">
        <v>0.38</v>
      </c>
      <c r="X541" s="69">
        <v>0.12</v>
      </c>
      <c r="Y541" s="69">
        <v>0.23</v>
      </c>
      <c r="Z541" s="69">
        <v>-0.22</v>
      </c>
      <c r="AA541" s="69">
        <v>-0.2</v>
      </c>
      <c r="AB541" s="69">
        <v>0</v>
      </c>
      <c r="AC541" s="69">
        <v>0.19</v>
      </c>
      <c r="AD541" s="69">
        <v>-0.38</v>
      </c>
      <c r="AE541" s="69">
        <v>0.36</v>
      </c>
      <c r="AF541" s="69">
        <v>0.38</v>
      </c>
      <c r="AG541" s="69">
        <v>-0.03</v>
      </c>
    </row>
    <row r="542" spans="1:33" x14ac:dyDescent="0.2">
      <c r="A542" s="13" t="s">
        <v>321</v>
      </c>
      <c r="B542" s="69">
        <v>-0.25</v>
      </c>
      <c r="C542" s="69">
        <v>-0.09</v>
      </c>
      <c r="D542" s="69">
        <v>0.47</v>
      </c>
      <c r="E542" s="69">
        <v>-0.97</v>
      </c>
      <c r="F542" s="69">
        <v>0.02</v>
      </c>
      <c r="G542" s="69">
        <v>-0.24</v>
      </c>
      <c r="H542" s="69">
        <v>-0.7</v>
      </c>
      <c r="I542" s="69">
        <v>-0.22</v>
      </c>
      <c r="J542" s="69">
        <v>-0.69</v>
      </c>
      <c r="K542" s="69">
        <v>0.25</v>
      </c>
      <c r="L542" s="69">
        <v>0.22</v>
      </c>
      <c r="M542" s="69">
        <v>0.28000000000000003</v>
      </c>
      <c r="N542" s="69">
        <v>0.04</v>
      </c>
      <c r="O542" s="69">
        <v>0.22</v>
      </c>
      <c r="P542" s="69">
        <v>-0.87</v>
      </c>
      <c r="Q542" s="69">
        <v>-0.98</v>
      </c>
      <c r="R542" s="69">
        <v>-0.6</v>
      </c>
      <c r="S542" s="69">
        <v>0.5</v>
      </c>
      <c r="T542" s="69">
        <v>0.23</v>
      </c>
      <c r="U542" s="69">
        <v>0.26</v>
      </c>
      <c r="V542" s="69">
        <v>-0.21</v>
      </c>
      <c r="W542" s="69">
        <v>0.41</v>
      </c>
      <c r="X542" s="69">
        <v>0.22</v>
      </c>
      <c r="Y542" s="69">
        <v>0.5</v>
      </c>
      <c r="Z542" s="69">
        <v>-0.5</v>
      </c>
      <c r="AA542" s="69">
        <v>-0.25</v>
      </c>
      <c r="AB542" s="69">
        <v>-0.05</v>
      </c>
      <c r="AC542" s="69">
        <v>-0.02</v>
      </c>
      <c r="AD542" s="69">
        <v>-0.31</v>
      </c>
      <c r="AE542" s="69">
        <v>0.36</v>
      </c>
      <c r="AF542" s="69">
        <v>0.3</v>
      </c>
      <c r="AG542" s="69">
        <v>7.0000000000000007E-2</v>
      </c>
    </row>
    <row r="543" spans="1:33" x14ac:dyDescent="0.2">
      <c r="A543" s="13" t="s">
        <v>298</v>
      </c>
      <c r="B543" s="69">
        <v>-0.04</v>
      </c>
      <c r="C543" s="69">
        <v>-0.11</v>
      </c>
      <c r="D543" s="69">
        <v>0.43</v>
      </c>
      <c r="E543" s="69">
        <v>-0.81</v>
      </c>
      <c r="F543" s="69">
        <v>-0.04</v>
      </c>
      <c r="G543" s="69">
        <v>-0.17</v>
      </c>
      <c r="H543" s="69">
        <v>-0.28000000000000003</v>
      </c>
      <c r="I543" s="69">
        <v>-0.1</v>
      </c>
      <c r="J543" s="69">
        <v>-0.63</v>
      </c>
      <c r="K543" s="69">
        <v>0.22</v>
      </c>
      <c r="L543" s="69">
        <v>0.26</v>
      </c>
      <c r="M543" s="69">
        <v>0.42</v>
      </c>
      <c r="N543" s="69">
        <v>0.17</v>
      </c>
      <c r="O543" s="69">
        <v>0.28000000000000003</v>
      </c>
      <c r="P543" s="69">
        <v>-0.81</v>
      </c>
      <c r="Q543" s="69">
        <v>-0.56000000000000005</v>
      </c>
      <c r="R543" s="69">
        <v>-0.4</v>
      </c>
      <c r="S543" s="69">
        <v>0.52</v>
      </c>
      <c r="T543" s="69">
        <v>-0.02</v>
      </c>
      <c r="U543" s="69">
        <v>0.24</v>
      </c>
      <c r="V543" s="69">
        <v>-0.12</v>
      </c>
      <c r="W543" s="69">
        <v>0.4</v>
      </c>
      <c r="X543" s="69">
        <v>0.23</v>
      </c>
      <c r="Y543" s="69">
        <v>0.52</v>
      </c>
      <c r="Z543" s="69">
        <v>-0.32</v>
      </c>
      <c r="AA543" s="69">
        <v>-0.15</v>
      </c>
      <c r="AB543" s="69">
        <v>-0.04</v>
      </c>
      <c r="AC543" s="69">
        <v>0.02</v>
      </c>
      <c r="AD543" s="69">
        <v>-0.36</v>
      </c>
      <c r="AE543" s="69">
        <v>0.35</v>
      </c>
      <c r="AF543" s="69">
        <v>0.32</v>
      </c>
      <c r="AG543" s="69">
        <v>0.09</v>
      </c>
    </row>
    <row r="544" spans="1:33" x14ac:dyDescent="0.2">
      <c r="A544" s="13" t="s">
        <v>299</v>
      </c>
      <c r="B544" s="69">
        <v>0.06</v>
      </c>
      <c r="C544" s="69">
        <v>-0.02</v>
      </c>
      <c r="D544" s="69">
        <v>0.27</v>
      </c>
      <c r="E544" s="69">
        <v>-0.86</v>
      </c>
      <c r="F544" s="69">
        <v>-0.45</v>
      </c>
      <c r="G544" s="69">
        <v>-0.08</v>
      </c>
      <c r="H544" s="69">
        <v>-0.2</v>
      </c>
      <c r="I544" s="69">
        <v>-0.08</v>
      </c>
      <c r="J544" s="69">
        <v>-0.68</v>
      </c>
      <c r="K544" s="69">
        <v>0.24</v>
      </c>
      <c r="L544" s="69">
        <v>0.32</v>
      </c>
      <c r="M544" s="69">
        <v>0.52</v>
      </c>
      <c r="N544" s="69">
        <v>0.15</v>
      </c>
      <c r="O544" s="69">
        <v>0.41</v>
      </c>
      <c r="P544" s="69">
        <v>-0.52</v>
      </c>
      <c r="Q544" s="69">
        <v>-0.56999999999999995</v>
      </c>
      <c r="R544" s="69">
        <v>-0.41</v>
      </c>
      <c r="S544" s="69">
        <v>0.42</v>
      </c>
      <c r="T544" s="69">
        <v>7.0000000000000007E-2</v>
      </c>
      <c r="U544" s="69">
        <v>0.28999999999999998</v>
      </c>
      <c r="V544" s="69">
        <v>0.21</v>
      </c>
      <c r="W544" s="69">
        <v>0.49</v>
      </c>
      <c r="X544" s="69">
        <v>0.16</v>
      </c>
      <c r="Y544" s="69">
        <v>0.67</v>
      </c>
      <c r="Z544" s="69">
        <v>-0.32</v>
      </c>
      <c r="AA544" s="69">
        <v>-0.11</v>
      </c>
      <c r="AB544" s="69">
        <v>-0.04</v>
      </c>
      <c r="AC544" s="69">
        <v>-0.12</v>
      </c>
      <c r="AD544" s="69">
        <v>-0.25</v>
      </c>
      <c r="AE544" s="69">
        <v>0.37</v>
      </c>
      <c r="AF544" s="69">
        <v>0.39</v>
      </c>
      <c r="AG544" s="69">
        <v>0.19</v>
      </c>
    </row>
    <row r="545" spans="1:33" x14ac:dyDescent="0.2">
      <c r="A545" s="13" t="s">
        <v>300</v>
      </c>
      <c r="B545" s="69">
        <v>-0.05</v>
      </c>
      <c r="C545" s="69">
        <v>0.01</v>
      </c>
      <c r="D545" s="69">
        <v>0.37</v>
      </c>
      <c r="E545" s="69">
        <v>-0.91</v>
      </c>
      <c r="F545" s="69">
        <v>-0.1</v>
      </c>
      <c r="G545" s="69">
        <v>-0.32</v>
      </c>
      <c r="H545" s="69">
        <v>-0.65</v>
      </c>
      <c r="I545" s="69">
        <v>-0.12</v>
      </c>
      <c r="J545" s="69">
        <v>-0.47</v>
      </c>
      <c r="K545" s="69">
        <v>0.24</v>
      </c>
      <c r="L545" s="69">
        <v>0.28999999999999998</v>
      </c>
      <c r="M545" s="69">
        <v>0.35</v>
      </c>
      <c r="N545" s="69">
        <v>0.06</v>
      </c>
      <c r="O545" s="69">
        <v>0.4</v>
      </c>
      <c r="P545" s="69">
        <v>-0.82</v>
      </c>
      <c r="Q545" s="69">
        <v>-0.72</v>
      </c>
      <c r="R545" s="69">
        <v>-0.4</v>
      </c>
      <c r="S545" s="69">
        <v>0.37</v>
      </c>
      <c r="T545" s="69">
        <v>0.1</v>
      </c>
      <c r="U545" s="69">
        <v>0.31</v>
      </c>
      <c r="V545" s="69">
        <v>0.01</v>
      </c>
      <c r="W545" s="69">
        <v>0.38</v>
      </c>
      <c r="X545" s="69">
        <v>0.11</v>
      </c>
      <c r="Y545" s="69">
        <v>0.52</v>
      </c>
      <c r="Z545" s="69">
        <v>-0.28999999999999998</v>
      </c>
      <c r="AA545" s="69">
        <v>-0.14000000000000001</v>
      </c>
      <c r="AB545" s="69">
        <v>-0.03</v>
      </c>
      <c r="AC545" s="69">
        <v>-0.09</v>
      </c>
      <c r="AD545" s="69">
        <v>-0.35</v>
      </c>
      <c r="AE545" s="69">
        <v>0.28000000000000003</v>
      </c>
      <c r="AF545" s="69">
        <v>0.36</v>
      </c>
      <c r="AG545" s="69">
        <v>0</v>
      </c>
    </row>
    <row r="546" spans="1:33" x14ac:dyDescent="0.2">
      <c r="A546" s="13" t="s">
        <v>301</v>
      </c>
      <c r="B546" s="69">
        <v>-0.11</v>
      </c>
      <c r="C546" s="69">
        <v>-0.09</v>
      </c>
      <c r="D546" s="69">
        <v>0.3</v>
      </c>
      <c r="E546" s="69">
        <v>-0.95</v>
      </c>
      <c r="F546" s="69">
        <v>-0.09</v>
      </c>
      <c r="G546" s="69">
        <v>-0.4</v>
      </c>
      <c r="H546" s="69">
        <v>-0.7</v>
      </c>
      <c r="I546" s="69">
        <v>-0.13</v>
      </c>
      <c r="J546" s="69">
        <v>-0.59</v>
      </c>
      <c r="K546" s="69">
        <v>0.24</v>
      </c>
      <c r="L546" s="69">
        <v>0.32</v>
      </c>
      <c r="M546" s="69">
        <v>0.39</v>
      </c>
      <c r="N546" s="69">
        <v>0.15</v>
      </c>
      <c r="O546" s="69">
        <v>0.25</v>
      </c>
      <c r="P546" s="69">
        <v>-0.8</v>
      </c>
      <c r="Q546" s="69">
        <v>-0.62</v>
      </c>
      <c r="R546" s="69">
        <v>-0.46</v>
      </c>
      <c r="S546" s="69">
        <v>0.39</v>
      </c>
      <c r="T546" s="69">
        <v>-0.1</v>
      </c>
      <c r="U546" s="69">
        <v>0.27</v>
      </c>
      <c r="V546" s="69">
        <v>0.22</v>
      </c>
      <c r="W546" s="69">
        <v>0.45</v>
      </c>
      <c r="X546" s="69">
        <v>0.31</v>
      </c>
      <c r="Y546" s="69">
        <v>0.78</v>
      </c>
      <c r="Z546" s="69">
        <v>-0.37</v>
      </c>
      <c r="AA546" s="69">
        <v>-0.2</v>
      </c>
      <c r="AB546" s="69">
        <v>-0.06</v>
      </c>
      <c r="AC546" s="69">
        <v>-0.17</v>
      </c>
      <c r="AD546" s="69">
        <v>-0.44</v>
      </c>
      <c r="AE546" s="69">
        <v>0.34</v>
      </c>
      <c r="AF546" s="69">
        <v>0.26</v>
      </c>
      <c r="AG546" s="69">
        <v>0.43</v>
      </c>
    </row>
    <row r="547" spans="1:33" x14ac:dyDescent="0.2">
      <c r="A547" s="13" t="s">
        <v>302</v>
      </c>
      <c r="B547" s="69">
        <v>-0.09</v>
      </c>
      <c r="C547" s="69">
        <v>-0.25</v>
      </c>
      <c r="D547" s="69">
        <v>0.55000000000000004</v>
      </c>
      <c r="E547" s="69">
        <v>-0.95</v>
      </c>
      <c r="F547" s="69">
        <v>-0.05</v>
      </c>
      <c r="G547" s="69">
        <v>-0.37</v>
      </c>
      <c r="H547" s="69">
        <v>-0.44</v>
      </c>
      <c r="I547" s="69">
        <v>-0.15</v>
      </c>
      <c r="J547" s="69">
        <v>-0.64</v>
      </c>
      <c r="K547" s="69">
        <v>0.24</v>
      </c>
      <c r="L547" s="69">
        <v>0.27</v>
      </c>
      <c r="M547" s="69">
        <v>0.39</v>
      </c>
      <c r="N547" s="69">
        <v>0.11</v>
      </c>
      <c r="O547" s="69">
        <v>0.28999999999999998</v>
      </c>
      <c r="P547" s="69">
        <v>-0.73</v>
      </c>
      <c r="Q547" s="69">
        <v>-0.87</v>
      </c>
      <c r="R547" s="69">
        <v>-0.37</v>
      </c>
      <c r="S547" s="69">
        <v>0.39</v>
      </c>
      <c r="T547" s="69">
        <v>0.24</v>
      </c>
      <c r="U547" s="69">
        <v>0.27</v>
      </c>
      <c r="V547" s="69">
        <v>0.12</v>
      </c>
      <c r="W547" s="69">
        <v>0.46</v>
      </c>
      <c r="X547" s="69">
        <v>0.19</v>
      </c>
      <c r="Y547" s="69">
        <v>0.56999999999999995</v>
      </c>
      <c r="Z547" s="69">
        <v>-0.37</v>
      </c>
      <c r="AA547" s="69">
        <v>-0.19</v>
      </c>
      <c r="AB547" s="69">
        <v>-0.08</v>
      </c>
      <c r="AC547" s="69">
        <v>-0.13</v>
      </c>
      <c r="AD547" s="69">
        <v>-0.5</v>
      </c>
      <c r="AE547" s="69">
        <v>0.27</v>
      </c>
      <c r="AF547" s="69">
        <v>0.24</v>
      </c>
      <c r="AG547" s="69">
        <v>0.08</v>
      </c>
    </row>
    <row r="548" spans="1:33" x14ac:dyDescent="0.2">
      <c r="A548" s="13" t="s">
        <v>303</v>
      </c>
      <c r="B548" s="69">
        <v>0</v>
      </c>
      <c r="C548" s="69">
        <v>-0.21</v>
      </c>
      <c r="D548" s="69">
        <v>0.43</v>
      </c>
      <c r="E548" s="69">
        <v>-0.98</v>
      </c>
      <c r="F548" s="69">
        <v>-0.12</v>
      </c>
      <c r="G548" s="69">
        <v>-0.45</v>
      </c>
      <c r="H548" s="69">
        <v>-0.5</v>
      </c>
      <c r="I548" s="69">
        <v>-0.21</v>
      </c>
      <c r="J548" s="69">
        <v>-0.65</v>
      </c>
      <c r="K548" s="69">
        <v>0.28000000000000003</v>
      </c>
      <c r="L548" s="69">
        <v>0.33</v>
      </c>
      <c r="M548" s="69">
        <v>0.36</v>
      </c>
      <c r="N548" s="69">
        <v>0.11</v>
      </c>
      <c r="O548" s="69">
        <v>0.18</v>
      </c>
      <c r="P548" s="69">
        <v>-0.73</v>
      </c>
      <c r="Q548" s="69">
        <v>-0.94</v>
      </c>
      <c r="R548" s="69">
        <v>-0.31</v>
      </c>
      <c r="S548" s="69">
        <v>0.25</v>
      </c>
      <c r="T548" s="69">
        <v>0.03</v>
      </c>
      <c r="U548" s="69">
        <v>0.19</v>
      </c>
      <c r="V548" s="69">
        <v>0.48</v>
      </c>
      <c r="W548" s="69">
        <v>0.38</v>
      </c>
      <c r="X548" s="69">
        <v>0.2</v>
      </c>
      <c r="Y548" s="69">
        <v>0.41</v>
      </c>
      <c r="Z548" s="69">
        <v>-0.35</v>
      </c>
      <c r="AA548" s="69">
        <v>-0.25</v>
      </c>
      <c r="AB548" s="69">
        <v>-7.0000000000000007E-2</v>
      </c>
      <c r="AC548" s="69">
        <v>-0.09</v>
      </c>
      <c r="AD548" s="69">
        <v>-0.47</v>
      </c>
      <c r="AE548" s="69">
        <v>0.28999999999999998</v>
      </c>
      <c r="AF548" s="69">
        <v>0.28000000000000003</v>
      </c>
      <c r="AG548" s="69">
        <v>0.21</v>
      </c>
    </row>
    <row r="549" spans="1:33" x14ac:dyDescent="0.2">
      <c r="A549" s="13" t="s">
        <v>304</v>
      </c>
      <c r="B549" s="69">
        <v>0.06</v>
      </c>
      <c r="C549" s="69">
        <v>-0.26</v>
      </c>
      <c r="D549" s="69">
        <v>0.39</v>
      </c>
      <c r="E549" s="69">
        <v>-0.85</v>
      </c>
      <c r="F549" s="69">
        <v>-0.12</v>
      </c>
      <c r="G549" s="69">
        <v>-0.4</v>
      </c>
      <c r="H549" s="69">
        <v>-0.43</v>
      </c>
      <c r="I549" s="69">
        <v>-0.23</v>
      </c>
      <c r="J549" s="69">
        <v>-0.72</v>
      </c>
      <c r="K549" s="69">
        <v>0.2</v>
      </c>
      <c r="L549" s="69">
        <v>0.45</v>
      </c>
      <c r="M549" s="69">
        <v>0.25</v>
      </c>
      <c r="N549" s="69">
        <v>0.14000000000000001</v>
      </c>
      <c r="O549" s="69">
        <v>0.27</v>
      </c>
      <c r="P549" s="69">
        <v>-1.1100000000000001</v>
      </c>
      <c r="Q549" s="69">
        <v>-0.95</v>
      </c>
      <c r="R549" s="69">
        <v>-0.59</v>
      </c>
      <c r="S549" s="69">
        <v>0.21</v>
      </c>
      <c r="T549" s="69">
        <v>0.03</v>
      </c>
      <c r="U549" s="69">
        <v>0.24</v>
      </c>
      <c r="V549" s="69">
        <v>0.34</v>
      </c>
      <c r="W549" s="69">
        <v>0.38</v>
      </c>
      <c r="X549" s="69">
        <v>0.1</v>
      </c>
      <c r="Y549" s="69">
        <v>0.25</v>
      </c>
      <c r="Z549" s="69">
        <v>-0.41</v>
      </c>
      <c r="AA549" s="69">
        <v>-0.23</v>
      </c>
      <c r="AB549" s="69">
        <v>-0.1</v>
      </c>
      <c r="AC549" s="69">
        <v>-0.1</v>
      </c>
      <c r="AD549" s="69">
        <v>-0.52</v>
      </c>
      <c r="AE549" s="69">
        <v>0.3</v>
      </c>
      <c r="AF549" s="69">
        <v>0.23</v>
      </c>
      <c r="AG549" s="69">
        <v>0.13</v>
      </c>
    </row>
    <row r="550" spans="1:33" x14ac:dyDescent="0.2">
      <c r="A550" s="13" t="s">
        <v>305</v>
      </c>
      <c r="B550" s="69">
        <v>-0.19</v>
      </c>
      <c r="C550" s="69">
        <v>-0.23</v>
      </c>
      <c r="D550" s="69">
        <v>0.35</v>
      </c>
      <c r="E550" s="69">
        <v>-1.04</v>
      </c>
      <c r="F550" s="69">
        <v>-0.18</v>
      </c>
      <c r="G550" s="69">
        <v>-0.38</v>
      </c>
      <c r="H550" s="69">
        <v>-0.9</v>
      </c>
      <c r="I550" s="69">
        <v>-0.17</v>
      </c>
      <c r="J550" s="69">
        <v>-0.59</v>
      </c>
      <c r="K550" s="69">
        <v>0.28000000000000003</v>
      </c>
      <c r="L550" s="69">
        <v>0.31</v>
      </c>
      <c r="M550" s="69">
        <v>0.43</v>
      </c>
      <c r="N550" s="69">
        <v>0.27</v>
      </c>
      <c r="O550" s="69">
        <v>0.25</v>
      </c>
      <c r="P550" s="69">
        <v>-1.1599999999999999</v>
      </c>
      <c r="Q550" s="69">
        <v>-0.97</v>
      </c>
      <c r="R550" s="69">
        <v>-0.45</v>
      </c>
      <c r="S550" s="69">
        <v>0.35</v>
      </c>
      <c r="T550" s="69">
        <v>0.34</v>
      </c>
      <c r="U550" s="69">
        <v>0.22</v>
      </c>
      <c r="V550" s="69">
        <v>0.85</v>
      </c>
      <c r="W550" s="69">
        <v>0.37</v>
      </c>
      <c r="X550" s="69">
        <v>0.14000000000000001</v>
      </c>
      <c r="Y550" s="69">
        <v>0.36</v>
      </c>
      <c r="Z550" s="69">
        <v>-0.35</v>
      </c>
      <c r="AA550" s="69">
        <v>-0.15</v>
      </c>
      <c r="AB550" s="69">
        <v>-7.0000000000000007E-2</v>
      </c>
      <c r="AC550" s="69">
        <v>-0.24</v>
      </c>
      <c r="AD550" s="69">
        <v>-0.43</v>
      </c>
      <c r="AE550" s="69">
        <v>0.25</v>
      </c>
      <c r="AF550" s="69">
        <v>0.23</v>
      </c>
      <c r="AG550" s="69">
        <v>0.21</v>
      </c>
    </row>
    <row r="551" spans="1:33" x14ac:dyDescent="0.2">
      <c r="A551" s="13" t="s">
        <v>306</v>
      </c>
      <c r="B551" s="68">
        <v>0.02</v>
      </c>
      <c r="C551" s="68">
        <v>-0.21</v>
      </c>
      <c r="D551" s="68">
        <v>0.38</v>
      </c>
      <c r="E551" s="68">
        <v>-1.04</v>
      </c>
      <c r="F551" s="68">
        <v>-0.21</v>
      </c>
      <c r="G551" s="68">
        <v>-0.44</v>
      </c>
      <c r="H551" s="68">
        <v>-0.64</v>
      </c>
      <c r="I551" s="68">
        <v>-0.24</v>
      </c>
      <c r="J551" s="68">
        <v>-0.7</v>
      </c>
      <c r="K551" s="68">
        <v>0.19</v>
      </c>
      <c r="L551" s="68">
        <v>0.2</v>
      </c>
      <c r="M551" s="68">
        <v>0.42</v>
      </c>
      <c r="N551" s="68">
        <v>0.57999999999999996</v>
      </c>
      <c r="O551" s="68">
        <v>0.15</v>
      </c>
      <c r="P551" s="68">
        <v>-1.1100000000000001</v>
      </c>
      <c r="Q551" s="68">
        <v>-0.96</v>
      </c>
      <c r="R551" s="68">
        <v>-0.28999999999999998</v>
      </c>
      <c r="S551" s="68">
        <v>0.3</v>
      </c>
      <c r="T551" s="68">
        <v>-0.11</v>
      </c>
      <c r="U551" s="68">
        <v>0.24</v>
      </c>
      <c r="V551" s="68">
        <v>0.6</v>
      </c>
      <c r="W551" s="68">
        <v>0.4</v>
      </c>
      <c r="X551" s="68">
        <v>0.22</v>
      </c>
      <c r="Y551" s="68">
        <v>0.43</v>
      </c>
      <c r="Z551" s="68">
        <v>-0.45</v>
      </c>
      <c r="AA551" s="68">
        <v>-0.26</v>
      </c>
      <c r="AB551" s="68">
        <v>-0.1</v>
      </c>
      <c r="AC551" s="68">
        <v>-0.14000000000000001</v>
      </c>
      <c r="AD551" s="68">
        <v>-0.43</v>
      </c>
      <c r="AE551" s="68">
        <v>0.26</v>
      </c>
      <c r="AF551" s="68">
        <v>0.25</v>
      </c>
      <c r="AG551" s="68">
        <v>0.22</v>
      </c>
    </row>
    <row r="552" spans="1:33" x14ac:dyDescent="0.2">
      <c r="A552" s="13" t="s">
        <v>307</v>
      </c>
      <c r="B552" s="68">
        <v>0.04</v>
      </c>
      <c r="C552" s="68">
        <v>-0.18</v>
      </c>
      <c r="D552" s="68">
        <v>0.41</v>
      </c>
      <c r="E552" s="68">
        <v>-0.49</v>
      </c>
      <c r="F552" s="68">
        <v>-0.16</v>
      </c>
      <c r="G552" s="68">
        <v>-0.44</v>
      </c>
      <c r="H552" s="68">
        <v>-0.55000000000000004</v>
      </c>
      <c r="I552" s="68">
        <v>-0.27</v>
      </c>
      <c r="J552" s="68">
        <v>0.05</v>
      </c>
      <c r="K552" s="68">
        <v>0.24</v>
      </c>
      <c r="L552" s="68">
        <v>0.19</v>
      </c>
      <c r="M552" s="68">
        <v>0.47</v>
      </c>
      <c r="N552" s="68">
        <v>0.46</v>
      </c>
      <c r="O552" s="68">
        <v>0.19</v>
      </c>
      <c r="P552" s="68">
        <v>-1.1299999999999999</v>
      </c>
      <c r="Q552" s="68">
        <v>-0.93</v>
      </c>
      <c r="R552" s="68">
        <v>-0.17</v>
      </c>
      <c r="S552" s="68">
        <v>0.3</v>
      </c>
      <c r="T552" s="68">
        <v>0.27</v>
      </c>
      <c r="U552" s="68">
        <v>0.28000000000000003</v>
      </c>
      <c r="V552" s="68">
        <v>0.23</v>
      </c>
      <c r="W552" s="68">
        <v>0.35</v>
      </c>
      <c r="X552" s="68">
        <v>0.24</v>
      </c>
      <c r="Y552" s="68">
        <v>0.52</v>
      </c>
      <c r="Z552" s="68">
        <v>-0.4</v>
      </c>
      <c r="AA552" s="68">
        <v>-0.23</v>
      </c>
      <c r="AB552" s="68">
        <v>-0.08</v>
      </c>
      <c r="AC552" s="68">
        <v>-0.12</v>
      </c>
      <c r="AD552" s="68">
        <v>-0.34</v>
      </c>
      <c r="AE552" s="68">
        <v>0.27</v>
      </c>
      <c r="AF552" s="68">
        <v>0.27</v>
      </c>
      <c r="AG552" s="68">
        <v>0.19</v>
      </c>
    </row>
    <row r="553" spans="1:33" s="72" customFormat="1" x14ac:dyDescent="0.2">
      <c r="A553" s="68" t="s">
        <v>389</v>
      </c>
      <c r="B553" s="71">
        <f>AVERAGE(B541:B552)</f>
        <v>-7.6666666666666661E-2</v>
      </c>
      <c r="C553" s="71">
        <f t="shared" ref="C553:I553" si="158">AVERAGE(C541:C552)</f>
        <v>-9.9999999999999992E-2</v>
      </c>
      <c r="D553" s="71">
        <f t="shared" si="158"/>
        <v>0.37250000000000005</v>
      </c>
      <c r="E553" s="71">
        <f t="shared" si="158"/>
        <v>-0.83666666666666678</v>
      </c>
      <c r="F553" s="71">
        <f t="shared" si="158"/>
        <v>-0.14083333333333334</v>
      </c>
      <c r="G553" s="71">
        <f t="shared" si="158"/>
        <v>-0.27166666666666667</v>
      </c>
      <c r="H553" s="71">
        <f t="shared" si="158"/>
        <v>-0.53749999999999998</v>
      </c>
      <c r="I553" s="71">
        <f t="shared" si="158"/>
        <v>-0.18999999999999997</v>
      </c>
      <c r="J553" s="71">
        <f>AVERAGE(J541:J552)</f>
        <v>-0.48</v>
      </c>
      <c r="K553" s="71">
        <f t="shared" ref="K553:Q553" si="159">AVERAGE(K541:K552)</f>
        <v>0.22833333333333328</v>
      </c>
      <c r="L553" s="71">
        <f t="shared" si="159"/>
        <v>0.29833333333333339</v>
      </c>
      <c r="M553" s="71">
        <f t="shared" si="159"/>
        <v>0.32</v>
      </c>
      <c r="N553" s="71">
        <f t="shared" si="159"/>
        <v>0.13999999999999999</v>
      </c>
      <c r="O553" s="71">
        <f t="shared" si="159"/>
        <v>0.22666666666666666</v>
      </c>
      <c r="P553" s="71">
        <f t="shared" si="159"/>
        <v>-0.81333333333333346</v>
      </c>
      <c r="Q553" s="71">
        <f t="shared" si="159"/>
        <v>-0.7716666666666665</v>
      </c>
      <c r="R553" s="71">
        <f>AVERAGE(R541:R552)</f>
        <v>-0.39583333333333331</v>
      </c>
      <c r="S553" s="71">
        <f t="shared" ref="S553:Y553" si="160">AVERAGE(S541:S552)</f>
        <v>0.37000000000000005</v>
      </c>
      <c r="T553" s="71">
        <f t="shared" si="160"/>
        <v>9.5000000000000015E-2</v>
      </c>
      <c r="U553" s="71">
        <f t="shared" si="160"/>
        <v>0.24666666666666667</v>
      </c>
      <c r="V553" s="71">
        <f t="shared" si="160"/>
        <v>0.21083333333333332</v>
      </c>
      <c r="W553" s="71">
        <f t="shared" si="160"/>
        <v>0.40416666666666662</v>
      </c>
      <c r="X553" s="71">
        <f t="shared" si="160"/>
        <v>0.18666666666666665</v>
      </c>
      <c r="Y553" s="71">
        <f t="shared" si="160"/>
        <v>0.48</v>
      </c>
      <c r="Z553" s="71">
        <f>AVERAGE(Z541:Z552)</f>
        <v>-0.36250000000000004</v>
      </c>
      <c r="AA553" s="71">
        <f t="shared" ref="AA553:AG553" si="161">AVERAGE(AA541:AA552)</f>
        <v>-0.19666666666666666</v>
      </c>
      <c r="AB553" s="71">
        <f t="shared" si="161"/>
        <v>-0.06</v>
      </c>
      <c r="AC553" s="71">
        <f t="shared" si="161"/>
        <v>-8.4166666666666667E-2</v>
      </c>
      <c r="AD553" s="71">
        <f t="shared" si="161"/>
        <v>-0.39833333333333326</v>
      </c>
      <c r="AE553" s="71">
        <f t="shared" si="161"/>
        <v>0.30833333333333329</v>
      </c>
      <c r="AF553" s="71">
        <f t="shared" si="161"/>
        <v>0.29250000000000004</v>
      </c>
      <c r="AG553" s="71">
        <f t="shared" si="161"/>
        <v>0.14916666666666664</v>
      </c>
    </row>
    <row r="554" spans="1:33" s="78" customFormat="1" x14ac:dyDescent="0.2">
      <c r="A554" s="78" t="s">
        <v>392</v>
      </c>
      <c r="B554" s="78">
        <f>AVERAGE(B553:I553)</f>
        <v>-0.22260416666666666</v>
      </c>
      <c r="C554" s="78">
        <f>STDEV(B553:I553)/SQRT(COUNT(B553:I553))</f>
        <v>0.12513330565452099</v>
      </c>
      <c r="J554" s="78">
        <f>AVERAGE(J553:Q553)</f>
        <v>-0.10645833333333332</v>
      </c>
      <c r="K554" s="78">
        <f>STDEV(J553:Q553)/SQRT(COUNT(J553:Q553))</f>
        <v>0.17480755787913366</v>
      </c>
      <c r="R554" s="78">
        <f>AVERAGE(R553:Y553)</f>
        <v>0.19968750000000002</v>
      </c>
      <c r="S554" s="78">
        <f>STDEV(R553:Y553)/SQRT(COUNT(R553:Y553))</f>
        <v>9.6130354607090254E-2</v>
      </c>
      <c r="Z554" s="78">
        <f>AVERAGE(Z553:AG553)</f>
        <v>-4.3958333333333321E-2</v>
      </c>
      <c r="AA554" s="78">
        <f>STDEV(Z553:AG553)/SQRT(COUNT(Z553:AG553))</f>
        <v>9.6995508763231361E-2</v>
      </c>
    </row>
    <row r="555" spans="1:33" x14ac:dyDescent="0.2">
      <c r="A555" s="12" t="s">
        <v>422</v>
      </c>
      <c r="B555" s="255" t="s">
        <v>282</v>
      </c>
      <c r="C555" s="255"/>
      <c r="D555" s="255"/>
      <c r="E555" s="255"/>
      <c r="F555" s="255"/>
      <c r="G555" s="255"/>
      <c r="H555" s="255"/>
      <c r="I555" s="255"/>
      <c r="J555" s="255" t="s">
        <v>387</v>
      </c>
      <c r="K555" s="255"/>
      <c r="L555" s="255"/>
      <c r="M555" s="255"/>
      <c r="N555" s="255"/>
      <c r="O555" s="255"/>
      <c r="P555" s="255"/>
      <c r="Q555" s="255"/>
      <c r="R555" s="255" t="s">
        <v>283</v>
      </c>
      <c r="S555" s="255"/>
      <c r="T555" s="255"/>
      <c r="U555" s="255"/>
      <c r="V555" s="255"/>
      <c r="W555" s="255"/>
      <c r="X555" s="255"/>
      <c r="Y555" s="255"/>
      <c r="Z555" s="255" t="s">
        <v>388</v>
      </c>
      <c r="AA555" s="255"/>
      <c r="AB555" s="255"/>
      <c r="AC555" s="255"/>
      <c r="AD555" s="255"/>
      <c r="AE555" s="255"/>
      <c r="AF555" s="255"/>
      <c r="AG555" s="255"/>
    </row>
    <row r="556" spans="1:33" x14ac:dyDescent="0.2">
      <c r="A556" s="13" t="s">
        <v>286</v>
      </c>
      <c r="B556" s="73">
        <v>-0.36</v>
      </c>
      <c r="C556" s="73">
        <v>-0.04</v>
      </c>
      <c r="D556" s="73">
        <v>-0.1</v>
      </c>
      <c r="E556" s="73">
        <v>-0.59</v>
      </c>
      <c r="F556" s="73">
        <v>-0.94</v>
      </c>
      <c r="G556" s="73">
        <v>0.16</v>
      </c>
      <c r="H556" s="73">
        <v>-0.41</v>
      </c>
      <c r="I556" s="73">
        <v>-0.46</v>
      </c>
      <c r="J556" s="73">
        <v>0.61</v>
      </c>
      <c r="K556" s="73">
        <v>-0.47</v>
      </c>
      <c r="L556" s="73">
        <v>0.05</v>
      </c>
      <c r="M556" s="73">
        <v>-0.69</v>
      </c>
      <c r="N556" s="73">
        <v>-0.64</v>
      </c>
      <c r="O556" s="73">
        <v>-0.22</v>
      </c>
      <c r="P556" s="73">
        <v>-0.6</v>
      </c>
      <c r="Q556" s="73">
        <v>-0.22</v>
      </c>
      <c r="R556" s="73">
        <v>-0.43</v>
      </c>
      <c r="S556" s="73">
        <v>0.55000000000000004</v>
      </c>
      <c r="T556" s="73">
        <v>0.32</v>
      </c>
      <c r="U556" s="73">
        <v>7.0000000000000007E-2</v>
      </c>
      <c r="V556" s="73">
        <v>-0.03</v>
      </c>
      <c r="W556" s="73">
        <v>0.59</v>
      </c>
      <c r="X556" s="73">
        <v>0.45</v>
      </c>
      <c r="Y556" s="73">
        <v>0.15</v>
      </c>
      <c r="Z556" s="73">
        <v>-0.1</v>
      </c>
      <c r="AA556" s="73">
        <v>-0.22</v>
      </c>
      <c r="AB556" s="73">
        <v>-0.28000000000000003</v>
      </c>
      <c r="AC556" s="73">
        <v>0.54</v>
      </c>
      <c r="AD556" s="73">
        <v>-0.09</v>
      </c>
      <c r="AE556" s="73">
        <v>0.28000000000000003</v>
      </c>
      <c r="AF556" s="73">
        <v>-0.05</v>
      </c>
      <c r="AG556" s="73">
        <v>0.47</v>
      </c>
    </row>
    <row r="557" spans="1:33" x14ac:dyDescent="0.2">
      <c r="A557" s="13" t="s">
        <v>287</v>
      </c>
      <c r="B557" s="73">
        <v>-0.08</v>
      </c>
      <c r="C557" s="73">
        <v>0.15</v>
      </c>
      <c r="D557" s="73">
        <v>0.3</v>
      </c>
      <c r="E557" s="73">
        <v>-0.09</v>
      </c>
      <c r="F557" s="73">
        <v>-0.7</v>
      </c>
      <c r="G557" s="73">
        <v>0.44</v>
      </c>
      <c r="H557" s="73">
        <v>-0.15</v>
      </c>
      <c r="I557" s="73">
        <v>-0.3</v>
      </c>
      <c r="J557" s="73">
        <v>0.15</v>
      </c>
      <c r="K557" s="73">
        <v>-0.2</v>
      </c>
      <c r="L557" s="73">
        <v>0.13</v>
      </c>
      <c r="M557" s="73">
        <v>-0.17</v>
      </c>
      <c r="N557" s="73">
        <v>-0.36</v>
      </c>
      <c r="O557" s="73">
        <v>-0.1</v>
      </c>
      <c r="P557" s="73">
        <v>-0.41</v>
      </c>
      <c r="Q557" s="73">
        <v>0.4</v>
      </c>
      <c r="R557" s="73">
        <v>-0.25</v>
      </c>
      <c r="S557" s="73">
        <v>0.65</v>
      </c>
      <c r="T557" s="73">
        <v>0.42</v>
      </c>
      <c r="U557" s="73">
        <v>0.42</v>
      </c>
      <c r="V557" s="73">
        <v>0.17</v>
      </c>
      <c r="W557" s="73">
        <v>0.64</v>
      </c>
      <c r="X557" s="73">
        <v>0.41</v>
      </c>
      <c r="Y557" s="73">
        <v>0.15</v>
      </c>
      <c r="Z557" s="73">
        <v>-0.11</v>
      </c>
      <c r="AA557" s="73">
        <v>-0.26</v>
      </c>
      <c r="AB557" s="73">
        <v>-0.15</v>
      </c>
      <c r="AC557" s="73">
        <v>0.52</v>
      </c>
      <c r="AD557" s="73">
        <v>-0.14000000000000001</v>
      </c>
      <c r="AE557" s="73">
        <v>0.43</v>
      </c>
      <c r="AF557" s="73">
        <v>-0.08</v>
      </c>
      <c r="AG557" s="73">
        <v>0.48</v>
      </c>
    </row>
    <row r="558" spans="1:33" x14ac:dyDescent="0.2">
      <c r="A558" s="13" t="s">
        <v>288</v>
      </c>
      <c r="B558" s="73">
        <v>-0.16</v>
      </c>
      <c r="C558" s="73">
        <v>0.13</v>
      </c>
      <c r="D558" s="73">
        <v>0.2</v>
      </c>
      <c r="E558" s="73">
        <v>0.12</v>
      </c>
      <c r="F558" s="73">
        <v>0.01</v>
      </c>
      <c r="G558" s="73">
        <v>0.43</v>
      </c>
      <c r="H558" s="73">
        <v>-0.09</v>
      </c>
      <c r="I558" s="73">
        <v>-0.31</v>
      </c>
      <c r="J558" s="73">
        <v>0.28000000000000003</v>
      </c>
      <c r="K558" s="73">
        <v>-0.48</v>
      </c>
      <c r="L558" s="73">
        <v>0.12</v>
      </c>
      <c r="M558" s="73">
        <v>0.17</v>
      </c>
      <c r="N558" s="73">
        <v>-0.42</v>
      </c>
      <c r="O558" s="73">
        <v>-0.19</v>
      </c>
      <c r="P558" s="73">
        <v>-0.26</v>
      </c>
      <c r="Q558" s="73">
        <v>0.31</v>
      </c>
      <c r="R558" s="73">
        <v>-0.27</v>
      </c>
      <c r="S558" s="73">
        <v>0.56000000000000005</v>
      </c>
      <c r="T558" s="73">
        <v>0.08</v>
      </c>
      <c r="U558" s="73">
        <v>0.41</v>
      </c>
      <c r="V558" s="73">
        <v>-0.13</v>
      </c>
      <c r="W558" s="73">
        <v>0.62</v>
      </c>
      <c r="X558" s="73">
        <v>0.37</v>
      </c>
      <c r="Y558" s="73">
        <v>0.25</v>
      </c>
      <c r="Z558" s="73">
        <v>-0.23</v>
      </c>
      <c r="AA558" s="73">
        <v>-0.54</v>
      </c>
      <c r="AB558" s="73">
        <v>-0.4</v>
      </c>
      <c r="AC558" s="73">
        <v>0.46</v>
      </c>
      <c r="AD558" s="73">
        <v>-0.13</v>
      </c>
      <c r="AE558" s="73">
        <v>0.31</v>
      </c>
      <c r="AF558" s="73">
        <v>-0.16</v>
      </c>
      <c r="AG558" s="73">
        <v>0.32</v>
      </c>
    </row>
    <row r="559" spans="1:33" x14ac:dyDescent="0.2">
      <c r="A559" s="13" t="s">
        <v>289</v>
      </c>
      <c r="B559" s="73">
        <v>-0.33</v>
      </c>
      <c r="C559" s="73">
        <v>-0.01</v>
      </c>
      <c r="D559" s="73">
        <v>0.16</v>
      </c>
      <c r="E559" s="73">
        <v>-0.15</v>
      </c>
      <c r="F559" s="73">
        <v>-0.44</v>
      </c>
      <c r="G559" s="73">
        <v>0.41</v>
      </c>
      <c r="H559" s="73">
        <v>0.09</v>
      </c>
      <c r="I559" s="73">
        <v>-0.34</v>
      </c>
      <c r="J559" s="73">
        <v>0.18</v>
      </c>
      <c r="K559" s="73">
        <v>-0.41</v>
      </c>
      <c r="L559" s="73">
        <v>0.06</v>
      </c>
      <c r="M559" s="73">
        <v>-0.04</v>
      </c>
      <c r="N559" s="73">
        <v>-0.35</v>
      </c>
      <c r="O559" s="73">
        <v>-0.15</v>
      </c>
      <c r="P559" s="73">
        <v>-0.3</v>
      </c>
      <c r="Q559" s="73">
        <v>0.27</v>
      </c>
      <c r="R559" s="73">
        <v>-0.16</v>
      </c>
      <c r="S559" s="73">
        <v>0.76</v>
      </c>
      <c r="T559" s="73">
        <v>0.12</v>
      </c>
      <c r="U559" s="73">
        <v>0.55000000000000004</v>
      </c>
      <c r="V559" s="73">
        <v>-0.14000000000000001</v>
      </c>
      <c r="W559" s="73">
        <v>0.6</v>
      </c>
      <c r="X559" s="73">
        <v>0.27</v>
      </c>
      <c r="Y559" s="73">
        <v>0.35</v>
      </c>
      <c r="Z559" s="73">
        <v>-0.11</v>
      </c>
      <c r="AA559" s="73">
        <v>-0.3</v>
      </c>
      <c r="AB559" s="73">
        <v>-0.05</v>
      </c>
      <c r="AC559" s="73">
        <v>0.45</v>
      </c>
      <c r="AD559" s="73">
        <v>-0.3</v>
      </c>
      <c r="AE559" s="73">
        <v>0.09</v>
      </c>
      <c r="AF559" s="73">
        <v>-0.18</v>
      </c>
      <c r="AG559" s="73">
        <v>0.09</v>
      </c>
    </row>
    <row r="560" spans="1:33" x14ac:dyDescent="0.2">
      <c r="A560" s="13" t="s">
        <v>290</v>
      </c>
      <c r="B560" s="73">
        <v>-0.36</v>
      </c>
      <c r="C560" s="73">
        <v>0.11</v>
      </c>
      <c r="D560" s="73">
        <v>0.11</v>
      </c>
      <c r="E560" s="73">
        <v>-0.14000000000000001</v>
      </c>
      <c r="F560" s="73">
        <v>-0.67</v>
      </c>
      <c r="G560" s="73">
        <v>0.37</v>
      </c>
      <c r="H560" s="73">
        <v>7.0000000000000007E-2</v>
      </c>
      <c r="I560" s="73">
        <v>-0.26</v>
      </c>
      <c r="J560" s="73">
        <v>0.04</v>
      </c>
      <c r="K560" s="73">
        <v>-0.25</v>
      </c>
      <c r="L560" s="73">
        <v>-0.04</v>
      </c>
      <c r="M560" s="73">
        <v>0.02</v>
      </c>
      <c r="N560" s="73">
        <v>-0.41</v>
      </c>
      <c r="O560" s="73">
        <v>-0.19</v>
      </c>
      <c r="P560" s="73">
        <v>-0.23</v>
      </c>
      <c r="Q560" s="73">
        <v>0.34</v>
      </c>
      <c r="R560" s="73">
        <v>-0.19</v>
      </c>
      <c r="S560" s="73">
        <v>0.75</v>
      </c>
      <c r="T560" s="73">
        <v>0.28999999999999998</v>
      </c>
      <c r="U560" s="73">
        <v>0.59</v>
      </c>
      <c r="V560" s="73">
        <v>-0.23</v>
      </c>
      <c r="W560" s="73">
        <v>0.63</v>
      </c>
      <c r="X560" s="73">
        <v>0.3</v>
      </c>
      <c r="Y560" s="73">
        <v>0.69</v>
      </c>
      <c r="Z560" s="73">
        <v>-0.14000000000000001</v>
      </c>
      <c r="AA560" s="73">
        <v>-0.2</v>
      </c>
      <c r="AB560" s="73">
        <v>-0.15</v>
      </c>
      <c r="AC560" s="73">
        <v>0.27</v>
      </c>
      <c r="AD560" s="73">
        <v>-0.16</v>
      </c>
      <c r="AE560" s="73">
        <v>0.35</v>
      </c>
      <c r="AF560" s="73">
        <v>-0.1</v>
      </c>
      <c r="AG560" s="73">
        <v>0.09</v>
      </c>
    </row>
    <row r="561" spans="1:33" x14ac:dyDescent="0.2">
      <c r="A561" s="13" t="s">
        <v>291</v>
      </c>
      <c r="B561" s="73">
        <v>-0.28999999999999998</v>
      </c>
      <c r="C561" s="73">
        <v>0.22</v>
      </c>
      <c r="D561" s="73">
        <v>-0.03</v>
      </c>
      <c r="E561" s="73">
        <v>-0.22</v>
      </c>
      <c r="F561" s="73">
        <v>-0.56000000000000005</v>
      </c>
      <c r="G561" s="73">
        <v>0.19</v>
      </c>
      <c r="H561" s="73">
        <v>-0.06</v>
      </c>
      <c r="I561" s="73">
        <v>-0.28999999999999998</v>
      </c>
      <c r="J561" s="73">
        <v>-0.02</v>
      </c>
      <c r="K561" s="73">
        <v>-0.34</v>
      </c>
      <c r="L561" s="73">
        <v>-0.02</v>
      </c>
      <c r="M561" s="73">
        <v>0.03</v>
      </c>
      <c r="N561" s="73">
        <v>-0.43</v>
      </c>
      <c r="O561" s="73">
        <v>-0.24</v>
      </c>
      <c r="P561" s="73">
        <v>-0.3</v>
      </c>
      <c r="Q561" s="73">
        <v>-0.02</v>
      </c>
      <c r="R561" s="73">
        <v>-0.28999999999999998</v>
      </c>
      <c r="S561" s="73">
        <v>0.68</v>
      </c>
      <c r="T561" s="73">
        <v>-0.03</v>
      </c>
      <c r="U561" s="73">
        <v>0.56000000000000005</v>
      </c>
      <c r="V561" s="73">
        <v>0.05</v>
      </c>
      <c r="W561" s="73">
        <v>0.55000000000000004</v>
      </c>
      <c r="X561" s="73">
        <v>0.24</v>
      </c>
      <c r="Y561" s="73">
        <v>0.68</v>
      </c>
      <c r="Z561" s="73">
        <v>-0.22</v>
      </c>
      <c r="AA561" s="73">
        <v>-0.28000000000000003</v>
      </c>
      <c r="AB561" s="73">
        <v>-0.2</v>
      </c>
      <c r="AC561" s="73">
        <v>0.28000000000000003</v>
      </c>
      <c r="AD561" s="73">
        <v>-0.26</v>
      </c>
      <c r="AE561" s="73">
        <v>0.26</v>
      </c>
      <c r="AF561" s="73">
        <v>-0.09</v>
      </c>
      <c r="AG561" s="73">
        <v>0.06</v>
      </c>
    </row>
    <row r="562" spans="1:33" x14ac:dyDescent="0.2">
      <c r="A562" s="13" t="s">
        <v>292</v>
      </c>
      <c r="B562" s="73">
        <v>-0.39</v>
      </c>
      <c r="C562" s="73">
        <v>0.04</v>
      </c>
      <c r="D562" s="73">
        <v>-0.08</v>
      </c>
      <c r="E562" s="73">
        <v>-0.17</v>
      </c>
      <c r="F562" s="73">
        <v>-0.5</v>
      </c>
      <c r="G562" s="73">
        <v>0.4</v>
      </c>
      <c r="H562" s="73">
        <v>-0.04</v>
      </c>
      <c r="I562" s="73">
        <v>-0.13</v>
      </c>
      <c r="J562" s="73">
        <v>-0.1</v>
      </c>
      <c r="K562" s="73">
        <v>-0.39</v>
      </c>
      <c r="L562" s="73">
        <v>-0.1</v>
      </c>
      <c r="M562" s="73">
        <v>-0.09</v>
      </c>
      <c r="N562" s="73">
        <v>-0.37</v>
      </c>
      <c r="O562" s="73">
        <v>-0.13</v>
      </c>
      <c r="P562" s="73">
        <v>-0.26</v>
      </c>
      <c r="Q562" s="73">
        <v>0.15</v>
      </c>
      <c r="R562" s="73">
        <v>-0.13</v>
      </c>
      <c r="S562" s="73">
        <v>0.75</v>
      </c>
      <c r="T562" s="73">
        <v>0.14000000000000001</v>
      </c>
      <c r="U562" s="73">
        <v>0.45</v>
      </c>
      <c r="V562" s="73">
        <v>0.47</v>
      </c>
      <c r="W562" s="73">
        <v>0.75</v>
      </c>
      <c r="X562" s="73">
        <v>0.02</v>
      </c>
      <c r="Y562" s="73">
        <v>0.86</v>
      </c>
      <c r="Z562" s="73">
        <v>-0.17</v>
      </c>
      <c r="AA562" s="73">
        <v>-0.1</v>
      </c>
      <c r="AB562" s="73">
        <v>-0.09</v>
      </c>
      <c r="AC562" s="73">
        <v>0.28000000000000003</v>
      </c>
      <c r="AD562" s="73">
        <v>-0.26</v>
      </c>
      <c r="AE562" s="73">
        <v>0.33</v>
      </c>
      <c r="AF562" s="73">
        <v>-0.09</v>
      </c>
      <c r="AG562" s="73">
        <v>0.08</v>
      </c>
    </row>
    <row r="563" spans="1:33" x14ac:dyDescent="0.2">
      <c r="A563" s="13" t="s">
        <v>293</v>
      </c>
      <c r="B563" s="73">
        <v>-0.33</v>
      </c>
      <c r="C563" s="73">
        <v>0.08</v>
      </c>
      <c r="D563" s="73">
        <v>0</v>
      </c>
      <c r="E563" s="73">
        <v>-0.23</v>
      </c>
      <c r="F563" s="73">
        <v>-0.7</v>
      </c>
      <c r="G563" s="73">
        <v>0.42</v>
      </c>
      <c r="H563" s="73">
        <v>-0.16</v>
      </c>
      <c r="I563" s="73">
        <v>-0.23</v>
      </c>
      <c r="J563" s="73">
        <v>-0.19</v>
      </c>
      <c r="K563" s="73">
        <v>-0.37</v>
      </c>
      <c r="L563" s="73">
        <v>-7.0000000000000007E-2</v>
      </c>
      <c r="M563" s="73">
        <v>-0.19</v>
      </c>
      <c r="N563" s="73">
        <v>-0.41</v>
      </c>
      <c r="O563" s="73">
        <v>-0.14000000000000001</v>
      </c>
      <c r="P563" s="73">
        <v>-0.3</v>
      </c>
      <c r="Q563" s="73">
        <v>0</v>
      </c>
      <c r="R563" s="73">
        <v>-0.2</v>
      </c>
      <c r="S563" s="73">
        <v>0.68</v>
      </c>
      <c r="T563" s="73">
        <v>0.16</v>
      </c>
      <c r="U563" s="73">
        <v>0.21</v>
      </c>
      <c r="V563" s="73">
        <v>0.12</v>
      </c>
      <c r="W563" s="73">
        <v>0.76</v>
      </c>
      <c r="X563" s="73">
        <v>-0.02</v>
      </c>
      <c r="Y563" s="73">
        <v>0.81</v>
      </c>
      <c r="Z563" s="73">
        <v>-0.22</v>
      </c>
      <c r="AA563" s="73">
        <v>-0.16</v>
      </c>
      <c r="AB563" s="73">
        <v>-0.11</v>
      </c>
      <c r="AC563" s="73">
        <v>0.19</v>
      </c>
      <c r="AD563" s="73">
        <v>-0.21</v>
      </c>
      <c r="AE563" s="73">
        <v>0.47</v>
      </c>
      <c r="AF563" s="73">
        <v>-7.0000000000000007E-2</v>
      </c>
      <c r="AG563" s="73">
        <v>-0.22</v>
      </c>
    </row>
    <row r="564" spans="1:33" x14ac:dyDescent="0.2">
      <c r="A564" s="13" t="s">
        <v>294</v>
      </c>
      <c r="B564" s="73">
        <v>-0.32</v>
      </c>
      <c r="C564" s="73">
        <v>0</v>
      </c>
      <c r="D564" s="73">
        <v>-0.09</v>
      </c>
      <c r="E564" s="73">
        <v>-0.28999999999999998</v>
      </c>
      <c r="F564" s="73">
        <v>-0.61</v>
      </c>
      <c r="G564" s="73">
        <v>0.4</v>
      </c>
      <c r="H564" s="73">
        <v>-0.1</v>
      </c>
      <c r="I564" s="73">
        <v>-0.14000000000000001</v>
      </c>
      <c r="J564" s="73">
        <v>-0.08</v>
      </c>
      <c r="K564" s="73">
        <v>-0.5</v>
      </c>
      <c r="L564" s="73">
        <v>-0.13</v>
      </c>
      <c r="M564" s="73">
        <v>-0.04</v>
      </c>
      <c r="N564" s="73">
        <v>-0.44</v>
      </c>
      <c r="O564" s="73">
        <v>-0.11</v>
      </c>
      <c r="P564" s="73">
        <v>-0.36</v>
      </c>
      <c r="Q564" s="73">
        <v>7.0000000000000007E-2</v>
      </c>
      <c r="R564" s="73">
        <v>-0.28999999999999998</v>
      </c>
      <c r="S564" s="73">
        <v>0.64</v>
      </c>
      <c r="T564" s="73">
        <v>0.19</v>
      </c>
      <c r="U564" s="73">
        <v>0.17</v>
      </c>
      <c r="V564" s="73">
        <v>0.46</v>
      </c>
      <c r="W564" s="73">
        <v>0.87</v>
      </c>
      <c r="X564" s="73">
        <v>-0.09</v>
      </c>
      <c r="Y564" s="73">
        <v>0.82</v>
      </c>
      <c r="Z564" s="73">
        <v>-0.26</v>
      </c>
      <c r="AA564" s="73">
        <v>-0.17</v>
      </c>
      <c r="AB564" s="73">
        <v>-0.13</v>
      </c>
      <c r="AC564" s="73">
        <v>0.11</v>
      </c>
      <c r="AD564" s="73">
        <v>-0.09</v>
      </c>
      <c r="AE564" s="73">
        <v>0.45</v>
      </c>
      <c r="AF564" s="73">
        <v>-0.02</v>
      </c>
      <c r="AG564" s="73">
        <v>-0.23</v>
      </c>
    </row>
    <row r="565" spans="1:33" x14ac:dyDescent="0.2">
      <c r="A565" s="13" t="s">
        <v>285</v>
      </c>
      <c r="B565" s="73">
        <v>-0.33</v>
      </c>
      <c r="C565" s="73">
        <v>0.45</v>
      </c>
      <c r="D565" s="73">
        <v>-0.32</v>
      </c>
      <c r="E565" s="73">
        <v>-0.25</v>
      </c>
      <c r="F565" s="73">
        <v>-0.57999999999999996</v>
      </c>
      <c r="G565" s="73">
        <v>0.38</v>
      </c>
      <c r="H565" s="73">
        <v>-0.02</v>
      </c>
      <c r="I565" s="73">
        <v>-0.12</v>
      </c>
      <c r="J565" s="73">
        <v>-0.12</v>
      </c>
      <c r="K565" s="73">
        <v>-0.49</v>
      </c>
      <c r="L565" s="73">
        <v>-0.19</v>
      </c>
      <c r="M565" s="73">
        <v>-0.09</v>
      </c>
      <c r="N565" s="73">
        <v>-0.44</v>
      </c>
      <c r="O565" s="73">
        <v>-7.0000000000000007E-2</v>
      </c>
      <c r="P565" s="73">
        <v>-0.41</v>
      </c>
      <c r="Q565" s="73">
        <v>0.26</v>
      </c>
      <c r="R565" s="73">
        <v>-0.32</v>
      </c>
      <c r="S565" s="73">
        <v>0.61</v>
      </c>
      <c r="T565" s="73">
        <v>0.22</v>
      </c>
      <c r="U565" s="73">
        <v>-7.0000000000000007E-2</v>
      </c>
      <c r="V565" s="73">
        <v>0.17</v>
      </c>
      <c r="W565" s="73">
        <v>0.69</v>
      </c>
      <c r="X565" s="73">
        <v>0.05</v>
      </c>
      <c r="Y565" s="73">
        <v>0.85</v>
      </c>
      <c r="Z565" s="73">
        <v>-0.25</v>
      </c>
      <c r="AA565" s="73">
        <v>-0.19</v>
      </c>
      <c r="AB565" s="73">
        <v>-0.15</v>
      </c>
      <c r="AC565" s="73">
        <v>0.11</v>
      </c>
      <c r="AD565" s="73">
        <v>-0.09</v>
      </c>
      <c r="AE565" s="73">
        <v>0.45</v>
      </c>
      <c r="AF565" s="73">
        <v>-0.1</v>
      </c>
      <c r="AG565" s="73">
        <v>-0.25</v>
      </c>
    </row>
    <row r="566" spans="1:33" x14ac:dyDescent="0.2">
      <c r="A566" s="13" t="s">
        <v>295</v>
      </c>
      <c r="B566" s="68">
        <v>-0.38</v>
      </c>
      <c r="C566" s="68">
        <v>-0.05</v>
      </c>
      <c r="D566" s="68">
        <v>-0.24</v>
      </c>
      <c r="E566" s="68">
        <v>-0.5</v>
      </c>
      <c r="F566" s="68">
        <v>-0.55000000000000004</v>
      </c>
      <c r="G566" s="68">
        <v>0.22</v>
      </c>
      <c r="H566" s="68">
        <v>0.02</v>
      </c>
      <c r="I566" s="68">
        <v>-0.19</v>
      </c>
      <c r="J566" s="68">
        <v>-0.32</v>
      </c>
      <c r="K566" s="68">
        <v>-0.4</v>
      </c>
      <c r="L566" s="68">
        <v>-0.25</v>
      </c>
      <c r="M566" s="68">
        <v>-0.11</v>
      </c>
      <c r="N566" s="68">
        <v>-0.51</v>
      </c>
      <c r="O566" s="68">
        <v>-0.09</v>
      </c>
      <c r="P566" s="68">
        <v>-0.48</v>
      </c>
      <c r="Q566" s="68">
        <v>-0.06</v>
      </c>
      <c r="R566" s="68">
        <v>-0.51</v>
      </c>
      <c r="S566" s="68">
        <v>0.59</v>
      </c>
      <c r="T566" s="68">
        <v>0.18</v>
      </c>
      <c r="U566" s="68">
        <v>-0.08</v>
      </c>
      <c r="V566" s="68">
        <v>0.46</v>
      </c>
      <c r="W566" s="68">
        <v>0.88</v>
      </c>
      <c r="X566" s="68">
        <v>-0.08</v>
      </c>
      <c r="Y566" s="68">
        <v>0.65</v>
      </c>
      <c r="Z566" s="68">
        <v>-0.19</v>
      </c>
      <c r="AA566" s="68">
        <v>-0.17</v>
      </c>
      <c r="AB566" s="68">
        <v>-0.16</v>
      </c>
      <c r="AC566" s="68">
        <v>0.09</v>
      </c>
      <c r="AD566" s="68">
        <v>-0.14000000000000001</v>
      </c>
      <c r="AE566" s="68">
        <v>0.21</v>
      </c>
      <c r="AF566" s="68">
        <v>-0.1</v>
      </c>
      <c r="AG566" s="68">
        <v>-0.37</v>
      </c>
    </row>
    <row r="567" spans="1:33" x14ac:dyDescent="0.2">
      <c r="A567" s="13" t="s">
        <v>296</v>
      </c>
      <c r="B567" s="68">
        <v>-0.38</v>
      </c>
      <c r="C567" s="68">
        <v>0.03</v>
      </c>
      <c r="D567" s="68">
        <v>-0.39</v>
      </c>
      <c r="E567" s="68">
        <v>-0.37</v>
      </c>
      <c r="F567" s="68">
        <v>-0.59</v>
      </c>
      <c r="G567" s="68">
        <v>0.27</v>
      </c>
      <c r="H567" s="68">
        <v>-0.18</v>
      </c>
      <c r="I567" s="68">
        <v>-0.26</v>
      </c>
      <c r="J567" s="68">
        <v>0.1</v>
      </c>
      <c r="K567" s="68">
        <v>-0.28000000000000003</v>
      </c>
      <c r="L567" s="68">
        <v>0.01</v>
      </c>
      <c r="M567" s="68">
        <v>0.01</v>
      </c>
      <c r="N567" s="68">
        <v>-0.53</v>
      </c>
      <c r="O567" s="68">
        <v>-0.28999999999999998</v>
      </c>
      <c r="P567" s="68">
        <v>-0.54</v>
      </c>
      <c r="Q567" s="68">
        <v>0.2</v>
      </c>
      <c r="R567" s="68">
        <v>-0.53</v>
      </c>
      <c r="S567" s="68">
        <v>0.6</v>
      </c>
      <c r="T567" s="68">
        <v>0.15</v>
      </c>
      <c r="U567" s="68">
        <v>-0.18</v>
      </c>
      <c r="V567" s="68">
        <v>0.46</v>
      </c>
      <c r="W567" s="68">
        <v>0.78</v>
      </c>
      <c r="X567" s="68">
        <v>-0.04</v>
      </c>
      <c r="Y567" s="68">
        <v>1</v>
      </c>
      <c r="Z567" s="68">
        <v>-0.23</v>
      </c>
      <c r="AA567" s="68">
        <v>-0.19</v>
      </c>
      <c r="AB567" s="68">
        <v>-0.15</v>
      </c>
      <c r="AC567" s="68">
        <v>0.13</v>
      </c>
      <c r="AD567" s="68">
        <v>-0.4</v>
      </c>
      <c r="AE567" s="68">
        <v>0.28999999999999998</v>
      </c>
      <c r="AF567" s="68">
        <v>-0.1</v>
      </c>
      <c r="AG567" s="68">
        <v>-0.28999999999999998</v>
      </c>
    </row>
    <row r="568" spans="1:33" s="72" customFormat="1" x14ac:dyDescent="0.2">
      <c r="A568" s="68" t="s">
        <v>389</v>
      </c>
      <c r="B568" s="71">
        <f>AVERAGE(B556:B567)</f>
        <v>-0.30916666666666665</v>
      </c>
      <c r="C568" s="71">
        <f t="shared" ref="C568:I568" si="162">AVERAGE(C556:C567)</f>
        <v>9.2499999999999985E-2</v>
      </c>
      <c r="D568" s="71">
        <f t="shared" si="162"/>
        <v>-3.9999999999999994E-2</v>
      </c>
      <c r="E568" s="71">
        <f t="shared" si="162"/>
        <v>-0.24</v>
      </c>
      <c r="F568" s="71">
        <f t="shared" si="162"/>
        <v>-0.56916666666666671</v>
      </c>
      <c r="G568" s="71">
        <f t="shared" si="162"/>
        <v>0.34083333333333332</v>
      </c>
      <c r="H568" s="71">
        <f t="shared" si="162"/>
        <v>-8.5833333333333331E-2</v>
      </c>
      <c r="I568" s="71">
        <f t="shared" si="162"/>
        <v>-0.2525</v>
      </c>
      <c r="J568" s="71">
        <f>AVERAGE(J556:J567)</f>
        <v>4.4166666666666667E-2</v>
      </c>
      <c r="K568" s="71">
        <f t="shared" ref="K568:Q568" si="163">AVERAGE(K556:K567)</f>
        <v>-0.38166666666666677</v>
      </c>
      <c r="L568" s="71">
        <f t="shared" si="163"/>
        <v>-3.5833333333333335E-2</v>
      </c>
      <c r="M568" s="71">
        <f t="shared" si="163"/>
        <v>-9.9166666666666681E-2</v>
      </c>
      <c r="N568" s="71">
        <f t="shared" si="163"/>
        <v>-0.44250000000000006</v>
      </c>
      <c r="O568" s="71">
        <f t="shared" si="163"/>
        <v>-0.16000000000000006</v>
      </c>
      <c r="P568" s="71">
        <f t="shared" si="163"/>
        <v>-0.37083333333333335</v>
      </c>
      <c r="Q568" s="71">
        <f t="shared" si="163"/>
        <v>0.14166666666666666</v>
      </c>
      <c r="R568" s="71">
        <f>AVERAGE(R556:R567)</f>
        <v>-0.29749999999999993</v>
      </c>
      <c r="S568" s="71">
        <f t="shared" ref="S568:Y568" si="164">AVERAGE(S556:S567)</f>
        <v>0.65166666666666673</v>
      </c>
      <c r="T568" s="71">
        <f t="shared" si="164"/>
        <v>0.18666666666666665</v>
      </c>
      <c r="U568" s="71">
        <f t="shared" si="164"/>
        <v>0.25833333333333336</v>
      </c>
      <c r="V568" s="71">
        <f t="shared" si="164"/>
        <v>0.1525</v>
      </c>
      <c r="W568" s="71">
        <f t="shared" si="164"/>
        <v>0.69666666666666666</v>
      </c>
      <c r="X568" s="71">
        <f t="shared" si="164"/>
        <v>0.15666666666666665</v>
      </c>
      <c r="Y568" s="71">
        <f t="shared" si="164"/>
        <v>0.60499999999999998</v>
      </c>
      <c r="Z568" s="71">
        <f>AVERAGE(Z556:Z567)</f>
        <v>-0.18583333333333332</v>
      </c>
      <c r="AA568" s="71">
        <f t="shared" ref="AA568:AG568" si="165">AVERAGE(AA556:AA567)</f>
        <v>-0.23166666666666666</v>
      </c>
      <c r="AB568" s="71">
        <f t="shared" si="165"/>
        <v>-0.16833333333333333</v>
      </c>
      <c r="AC568" s="71">
        <f t="shared" si="165"/>
        <v>0.28583333333333333</v>
      </c>
      <c r="AD568" s="71">
        <f t="shared" si="165"/>
        <v>-0.18916666666666668</v>
      </c>
      <c r="AE568" s="71">
        <f t="shared" si="165"/>
        <v>0.32666666666666666</v>
      </c>
      <c r="AF568" s="71">
        <f t="shared" si="165"/>
        <v>-9.5000000000000015E-2</v>
      </c>
      <c r="AG568" s="71">
        <f t="shared" si="165"/>
        <v>1.9166666666666696E-2</v>
      </c>
    </row>
    <row r="569" spans="1:33" s="78" customFormat="1" x14ac:dyDescent="0.2">
      <c r="A569" s="76" t="s">
        <v>392</v>
      </c>
      <c r="B569" s="78">
        <f>AVERAGE(B568:I568)</f>
        <v>-0.13291666666666668</v>
      </c>
      <c r="C569" s="78">
        <f>STDEV(B568:I568)/SQRT(COUNT(B568:I568))</f>
        <v>9.7582128616857014E-2</v>
      </c>
      <c r="J569" s="78">
        <f>AVERAGE(J568:Q568)</f>
        <v>-0.16302083333333336</v>
      </c>
      <c r="K569" s="78">
        <f>STDEV(J568:Q568)/SQRT(COUNT(J568:Q568))</f>
        <v>7.6195813673254828E-2</v>
      </c>
      <c r="R569" s="78">
        <f>AVERAGE(R568:Y568)</f>
        <v>0.30125000000000002</v>
      </c>
      <c r="S569" s="78">
        <f>STDEV(R568:Y568)/SQRT(COUNT(R568:Y568))</f>
        <v>0.11861657081966191</v>
      </c>
      <c r="Z569" s="78">
        <f>AVERAGE(Z568:AG568)</f>
        <v>-2.9791666666666664E-2</v>
      </c>
      <c r="AA569" s="78">
        <f>STDEV(Z568:AG568)/SQRT(COUNT(Z568:AG568))</f>
        <v>7.8265508567626429E-2</v>
      </c>
    </row>
    <row r="570" spans="1:33" x14ac:dyDescent="0.2">
      <c r="A570" s="13" t="s">
        <v>297</v>
      </c>
      <c r="B570" s="73">
        <v>-0.16</v>
      </c>
      <c r="C570" s="73">
        <v>-0.03</v>
      </c>
      <c r="D570" s="73">
        <v>-0.12</v>
      </c>
      <c r="E570" s="73">
        <v>-0.4</v>
      </c>
      <c r="F570" s="73">
        <v>-0.68</v>
      </c>
      <c r="G570" s="73">
        <v>0.22</v>
      </c>
      <c r="H570" s="73">
        <v>-0.91</v>
      </c>
      <c r="I570" s="73">
        <v>-0.7</v>
      </c>
      <c r="J570" s="73">
        <v>0.14000000000000001</v>
      </c>
      <c r="K570" s="73">
        <v>0</v>
      </c>
      <c r="L570" s="73">
        <v>0.06</v>
      </c>
      <c r="M570" s="73">
        <v>-0.82</v>
      </c>
      <c r="N570" s="73">
        <v>-0.94</v>
      </c>
      <c r="O570" s="73">
        <v>-0.4</v>
      </c>
      <c r="P570" s="73">
        <v>-0.21</v>
      </c>
      <c r="Q570" s="73">
        <v>-0.75</v>
      </c>
      <c r="R570" s="73">
        <v>-0.39</v>
      </c>
      <c r="S570" s="73">
        <v>0.22</v>
      </c>
      <c r="T570" s="73">
        <v>-0.01</v>
      </c>
      <c r="U570" s="73">
        <v>-0.04</v>
      </c>
      <c r="V570" s="73">
        <v>0.05</v>
      </c>
      <c r="W570" s="73">
        <v>0.2</v>
      </c>
      <c r="X570" s="73">
        <v>0.01</v>
      </c>
      <c r="Y570" s="73">
        <v>0.28999999999999998</v>
      </c>
      <c r="Z570" s="73">
        <v>-0.28000000000000003</v>
      </c>
      <c r="AA570" s="73">
        <v>-0.35</v>
      </c>
      <c r="AB570" s="73">
        <v>-0.09</v>
      </c>
      <c r="AC570" s="73">
        <v>0.06</v>
      </c>
      <c r="AD570" s="73">
        <v>-0.36</v>
      </c>
      <c r="AE570" s="73">
        <v>0.27</v>
      </c>
      <c r="AF570" s="73">
        <v>0.16</v>
      </c>
      <c r="AG570" s="73">
        <v>-7.0000000000000007E-2</v>
      </c>
    </row>
    <row r="571" spans="1:33" x14ac:dyDescent="0.2">
      <c r="A571" s="13" t="s">
        <v>321</v>
      </c>
      <c r="B571" s="73">
        <v>-0.05</v>
      </c>
      <c r="C571" s="73">
        <v>0.2</v>
      </c>
      <c r="D571" s="73">
        <v>0.28000000000000003</v>
      </c>
      <c r="E571" s="73">
        <v>-0.56000000000000005</v>
      </c>
      <c r="F571" s="73">
        <v>-0.05</v>
      </c>
      <c r="G571" s="73">
        <v>0.47</v>
      </c>
      <c r="H571" s="73">
        <v>-1.1599999999999999</v>
      </c>
      <c r="I571" s="73">
        <v>-0.42</v>
      </c>
      <c r="J571" s="73">
        <v>-0.46</v>
      </c>
      <c r="K571" s="73">
        <v>0.08</v>
      </c>
      <c r="L571" s="73">
        <v>0.16</v>
      </c>
      <c r="M571" s="73">
        <v>-0.38</v>
      </c>
      <c r="N571" s="73">
        <v>-0.61</v>
      </c>
      <c r="O571" s="73">
        <v>-0.23</v>
      </c>
      <c r="P571" s="73">
        <v>-0.33</v>
      </c>
      <c r="Q571" s="73">
        <v>-0.4</v>
      </c>
      <c r="R571" s="73">
        <v>-0.76</v>
      </c>
      <c r="S571" s="73">
        <v>0.33</v>
      </c>
      <c r="T571" s="73">
        <v>0.26</v>
      </c>
      <c r="U571" s="73">
        <v>0.28000000000000003</v>
      </c>
      <c r="V571" s="73">
        <v>0.11</v>
      </c>
      <c r="W571" s="73">
        <v>0.39</v>
      </c>
      <c r="X571" s="73">
        <v>0.26</v>
      </c>
      <c r="Y571" s="73">
        <v>0.55000000000000004</v>
      </c>
      <c r="Z571" s="73">
        <v>-0.63</v>
      </c>
      <c r="AA571" s="73">
        <v>-0.24</v>
      </c>
      <c r="AB571" s="73">
        <v>-0.05</v>
      </c>
      <c r="AC571" s="73">
        <v>-0.11</v>
      </c>
      <c r="AD571" s="73">
        <v>-0.37</v>
      </c>
      <c r="AE571" s="73">
        <v>0.3</v>
      </c>
      <c r="AF571" s="73">
        <v>0.21</v>
      </c>
      <c r="AG571" s="73">
        <v>0.1</v>
      </c>
    </row>
    <row r="572" spans="1:33" x14ac:dyDescent="0.2">
      <c r="A572" s="13" t="s">
        <v>298</v>
      </c>
      <c r="B572" s="73">
        <v>0.12</v>
      </c>
      <c r="C572" s="73">
        <v>0.35</v>
      </c>
      <c r="D572" s="73">
        <v>0.34</v>
      </c>
      <c r="E572" s="73">
        <v>-0.41</v>
      </c>
      <c r="F572" s="73">
        <v>7.0000000000000007E-2</v>
      </c>
      <c r="G572" s="73">
        <v>0.57999999999999996</v>
      </c>
      <c r="H572" s="73">
        <v>-0.8</v>
      </c>
      <c r="I572" s="73">
        <v>-0.3</v>
      </c>
      <c r="J572" s="73">
        <v>-0.33</v>
      </c>
      <c r="K572" s="73">
        <v>-0.03</v>
      </c>
      <c r="L572" s="73">
        <v>0.3</v>
      </c>
      <c r="M572" s="73">
        <v>-0.01</v>
      </c>
      <c r="N572" s="73">
        <v>-0.39</v>
      </c>
      <c r="O572" s="73">
        <v>-0.03</v>
      </c>
      <c r="P572" s="73">
        <v>-0.25</v>
      </c>
      <c r="Q572" s="73">
        <v>0.4</v>
      </c>
      <c r="R572" s="73">
        <v>-0.39</v>
      </c>
      <c r="S572" s="73">
        <v>0.5</v>
      </c>
      <c r="T572" s="73">
        <v>7.0000000000000007E-2</v>
      </c>
      <c r="U572" s="73">
        <v>0.33</v>
      </c>
      <c r="V572" s="73">
        <v>0.22</v>
      </c>
      <c r="W572" s="73">
        <v>0.4</v>
      </c>
      <c r="X572" s="73">
        <v>0.27</v>
      </c>
      <c r="Y572" s="73">
        <v>0.59</v>
      </c>
      <c r="Z572" s="73">
        <v>-0.23</v>
      </c>
      <c r="AA572" s="73">
        <v>-0.02</v>
      </c>
      <c r="AB572" s="73">
        <v>-0.02</v>
      </c>
      <c r="AC572" s="73">
        <v>-0.02</v>
      </c>
      <c r="AD572" s="73">
        <v>-0.39</v>
      </c>
      <c r="AE572" s="73">
        <v>0.28000000000000003</v>
      </c>
      <c r="AF572" s="73">
        <v>0.25</v>
      </c>
      <c r="AG572" s="73">
        <v>0.06</v>
      </c>
    </row>
    <row r="573" spans="1:33" x14ac:dyDescent="0.2">
      <c r="A573" s="13" t="s">
        <v>299</v>
      </c>
      <c r="B573" s="73">
        <v>0.25</v>
      </c>
      <c r="C573" s="73">
        <v>0.47</v>
      </c>
      <c r="D573" s="73">
        <v>0.2</v>
      </c>
      <c r="E573" s="73">
        <v>-0.39</v>
      </c>
      <c r="F573" s="73">
        <v>-0.27</v>
      </c>
      <c r="G573" s="73">
        <v>0.63</v>
      </c>
      <c r="H573" s="73">
        <v>-0.6</v>
      </c>
      <c r="I573" s="73">
        <v>-0.23</v>
      </c>
      <c r="J573" s="73">
        <v>-0.26</v>
      </c>
      <c r="K573" s="73">
        <v>7.0000000000000007E-2</v>
      </c>
      <c r="L573" s="73">
        <v>0.43</v>
      </c>
      <c r="M573" s="73">
        <v>0.28000000000000003</v>
      </c>
      <c r="N573" s="73">
        <v>-0.4</v>
      </c>
      <c r="O573" s="73">
        <v>0.17</v>
      </c>
      <c r="P573" s="73">
        <v>0.06</v>
      </c>
      <c r="Q573" s="73">
        <v>0.48</v>
      </c>
      <c r="R573" s="73">
        <v>-0.32</v>
      </c>
      <c r="S573" s="73">
        <v>0.39</v>
      </c>
      <c r="T573" s="73">
        <v>0.18</v>
      </c>
      <c r="U573" s="73">
        <v>0.38</v>
      </c>
      <c r="V573" s="73">
        <v>0.53</v>
      </c>
      <c r="W573" s="73">
        <v>0.46</v>
      </c>
      <c r="X573" s="73">
        <v>0.14000000000000001</v>
      </c>
      <c r="Y573" s="73">
        <v>0.72</v>
      </c>
      <c r="Z573" s="73">
        <v>-0.25</v>
      </c>
      <c r="AA573" s="73">
        <v>0.04</v>
      </c>
      <c r="AB573" s="73">
        <v>0</v>
      </c>
      <c r="AC573" s="73">
        <v>-0.17</v>
      </c>
      <c r="AD573" s="73">
        <v>-0.31</v>
      </c>
      <c r="AE573" s="73">
        <v>0.28999999999999998</v>
      </c>
      <c r="AF573" s="73">
        <v>0.28000000000000003</v>
      </c>
      <c r="AG573" s="73">
        <v>0.18</v>
      </c>
    </row>
    <row r="574" spans="1:33" x14ac:dyDescent="0.2">
      <c r="A574" s="13" t="s">
        <v>300</v>
      </c>
      <c r="B574" s="73">
        <v>0.12</v>
      </c>
      <c r="C574" s="73">
        <v>0.54</v>
      </c>
      <c r="D574" s="73">
        <v>0.27</v>
      </c>
      <c r="E574" s="73">
        <v>-0.43</v>
      </c>
      <c r="F574" s="73">
        <v>-0.09</v>
      </c>
      <c r="G574" s="73">
        <v>0.37</v>
      </c>
      <c r="H574" s="73">
        <v>-1.02</v>
      </c>
      <c r="I574" s="73">
        <v>-0.32</v>
      </c>
      <c r="J574" s="73">
        <v>0.03</v>
      </c>
      <c r="K574" s="73">
        <v>0.06</v>
      </c>
      <c r="L574" s="73">
        <v>0.35</v>
      </c>
      <c r="M574" s="73">
        <v>0.09</v>
      </c>
      <c r="N574" s="73">
        <v>-0.56999999999999995</v>
      </c>
      <c r="O574" s="73">
        <v>0.19</v>
      </c>
      <c r="P574" s="73">
        <v>-0.23</v>
      </c>
      <c r="Q574" s="73">
        <v>0.3</v>
      </c>
      <c r="R574" s="73">
        <v>-0.32</v>
      </c>
      <c r="S574" s="73">
        <v>0.25</v>
      </c>
      <c r="T574" s="73">
        <v>0.22</v>
      </c>
      <c r="U574" s="73">
        <v>0.39</v>
      </c>
      <c r="V574" s="73">
        <v>0.19</v>
      </c>
      <c r="W574" s="73">
        <v>0.31</v>
      </c>
      <c r="X574" s="73">
        <v>0.02</v>
      </c>
      <c r="Y574" s="73">
        <v>0.53</v>
      </c>
      <c r="Z574" s="73">
        <v>-0.24</v>
      </c>
      <c r="AA574" s="73">
        <v>0.02</v>
      </c>
      <c r="AB574" s="73">
        <v>-0.05</v>
      </c>
      <c r="AC574" s="73">
        <v>-0.13</v>
      </c>
      <c r="AD574" s="73">
        <v>-0.41</v>
      </c>
      <c r="AE574" s="73">
        <v>0.13</v>
      </c>
      <c r="AF574" s="73">
        <v>0.13</v>
      </c>
      <c r="AG574" s="73">
        <v>-0.02</v>
      </c>
    </row>
    <row r="575" spans="1:33" x14ac:dyDescent="0.2">
      <c r="A575" s="13" t="s">
        <v>301</v>
      </c>
      <c r="B575" s="73">
        <v>0</v>
      </c>
      <c r="C575" s="73">
        <v>0.38</v>
      </c>
      <c r="D575" s="73">
        <v>0.17</v>
      </c>
      <c r="E575" s="73">
        <v>-0.47</v>
      </c>
      <c r="F575" s="73">
        <v>7.0000000000000007E-2</v>
      </c>
      <c r="G575" s="73">
        <v>0.3</v>
      </c>
      <c r="H575" s="73">
        <v>-1.18</v>
      </c>
      <c r="I575" s="73">
        <v>-0.3</v>
      </c>
      <c r="J575" s="73">
        <v>-7.0000000000000007E-2</v>
      </c>
      <c r="K575" s="73">
        <v>0.05</v>
      </c>
      <c r="L575" s="73">
        <v>0.41</v>
      </c>
      <c r="M575" s="73">
        <v>0.18</v>
      </c>
      <c r="N575" s="73">
        <v>-0.45</v>
      </c>
      <c r="O575" s="73">
        <v>-7.0000000000000007E-2</v>
      </c>
      <c r="P575" s="73">
        <v>-0.32</v>
      </c>
      <c r="Q575" s="73">
        <v>0.44</v>
      </c>
      <c r="R575" s="73">
        <v>-0.53</v>
      </c>
      <c r="S575" s="73">
        <v>0.25</v>
      </c>
      <c r="T575" s="73">
        <v>0.02</v>
      </c>
      <c r="U575" s="73">
        <v>0.28999999999999998</v>
      </c>
      <c r="V575" s="73">
        <v>0.46</v>
      </c>
      <c r="W575" s="73">
        <v>0.44</v>
      </c>
      <c r="X575" s="73">
        <v>0.52</v>
      </c>
      <c r="Y575" s="73">
        <v>0.84</v>
      </c>
      <c r="Z575" s="73">
        <v>-0.36</v>
      </c>
      <c r="AA575" s="73">
        <v>-7.0000000000000007E-2</v>
      </c>
      <c r="AB575" s="73">
        <v>-0.08</v>
      </c>
      <c r="AC575" s="73">
        <v>-0.23</v>
      </c>
      <c r="AD575" s="73">
        <v>-0.48</v>
      </c>
      <c r="AE575" s="73">
        <v>0.28999999999999998</v>
      </c>
      <c r="AF575" s="73">
        <v>0.16</v>
      </c>
      <c r="AG575" s="73">
        <v>0.51</v>
      </c>
    </row>
    <row r="576" spans="1:33" x14ac:dyDescent="0.2">
      <c r="A576" s="13" t="s">
        <v>302</v>
      </c>
      <c r="B576" s="73">
        <v>0</v>
      </c>
      <c r="C576" s="73">
        <v>0.12</v>
      </c>
      <c r="D576" s="73">
        <v>0.5</v>
      </c>
      <c r="E576" s="73">
        <v>-0.53</v>
      </c>
      <c r="F576" s="73">
        <v>0.03</v>
      </c>
      <c r="G576" s="73">
        <v>0.3</v>
      </c>
      <c r="H576" s="73">
        <v>-0.94</v>
      </c>
      <c r="I576" s="73">
        <v>-0.35</v>
      </c>
      <c r="J576" s="73">
        <v>-0.14000000000000001</v>
      </c>
      <c r="K576" s="73">
        <v>0.04</v>
      </c>
      <c r="L576" s="73">
        <v>0.37</v>
      </c>
      <c r="M576" s="73">
        <v>0.1</v>
      </c>
      <c r="N576" s="73">
        <v>-0.63</v>
      </c>
      <c r="O576" s="73">
        <v>-0.04</v>
      </c>
      <c r="P576" s="73">
        <v>-0.2</v>
      </c>
      <c r="Q576" s="73">
        <v>0.1</v>
      </c>
      <c r="R576" s="73">
        <v>-0.34</v>
      </c>
      <c r="S576" s="73">
        <v>0.28000000000000003</v>
      </c>
      <c r="T576" s="73">
        <v>0.31</v>
      </c>
      <c r="U576" s="73">
        <v>0.28000000000000003</v>
      </c>
      <c r="V576" s="73">
        <v>0.34</v>
      </c>
      <c r="W576" s="73">
        <v>0.42</v>
      </c>
      <c r="X576" s="73">
        <v>0.32</v>
      </c>
      <c r="Y576" s="73">
        <v>0.66</v>
      </c>
      <c r="Z576" s="73">
        <v>-0.37</v>
      </c>
      <c r="AA576" s="73">
        <v>-0.12</v>
      </c>
      <c r="AB576" s="73">
        <v>-0.1</v>
      </c>
      <c r="AC576" s="73">
        <v>-0.23</v>
      </c>
      <c r="AD576" s="73">
        <v>-0.52</v>
      </c>
      <c r="AE576" s="73">
        <v>0.24</v>
      </c>
      <c r="AF576" s="73">
        <v>0.22</v>
      </c>
      <c r="AG576" s="73">
        <v>0.13</v>
      </c>
    </row>
    <row r="577" spans="1:33" x14ac:dyDescent="0.2">
      <c r="A577" s="13" t="s">
        <v>303</v>
      </c>
      <c r="B577" s="73">
        <v>0.14000000000000001</v>
      </c>
      <c r="C577" s="73">
        <v>0.16</v>
      </c>
      <c r="D577" s="73">
        <v>0.38</v>
      </c>
      <c r="E577" s="73">
        <v>-0.55000000000000004</v>
      </c>
      <c r="F577" s="73">
        <v>-0.13</v>
      </c>
      <c r="G577" s="73">
        <v>0.21</v>
      </c>
      <c r="H577" s="73">
        <v>-1.01</v>
      </c>
      <c r="I577" s="73">
        <v>-0.52</v>
      </c>
      <c r="J577" s="73">
        <v>-0.17</v>
      </c>
      <c r="K577" s="73">
        <v>-0.04</v>
      </c>
      <c r="L577" s="73">
        <v>0.43</v>
      </c>
      <c r="M577" s="73">
        <v>0.09</v>
      </c>
      <c r="N577" s="73">
        <v>-0.72</v>
      </c>
      <c r="O577" s="73">
        <v>-0.12</v>
      </c>
      <c r="P577" s="73">
        <v>-0.28000000000000003</v>
      </c>
      <c r="Q577" s="73">
        <v>0.04</v>
      </c>
      <c r="R577" s="73">
        <v>-0.4</v>
      </c>
      <c r="S577" s="73">
        <v>0.04</v>
      </c>
      <c r="T577" s="73">
        <v>0.03</v>
      </c>
      <c r="U577" s="73">
        <v>0.1</v>
      </c>
      <c r="V577" s="73">
        <v>0.7</v>
      </c>
      <c r="W577" s="73">
        <v>0.31</v>
      </c>
      <c r="X577" s="73">
        <v>0.28999999999999998</v>
      </c>
      <c r="Y577" s="73">
        <v>0.47</v>
      </c>
      <c r="Z577" s="73">
        <v>-0.34</v>
      </c>
      <c r="AA577" s="73">
        <v>-0.22</v>
      </c>
      <c r="AB577" s="73">
        <v>-0.11</v>
      </c>
      <c r="AC577" s="73">
        <v>-0.25</v>
      </c>
      <c r="AD577" s="73">
        <v>-0.47</v>
      </c>
      <c r="AE577" s="73">
        <v>0.24</v>
      </c>
      <c r="AF577" s="73">
        <v>0.12</v>
      </c>
      <c r="AG577" s="73">
        <v>0.16</v>
      </c>
    </row>
    <row r="578" spans="1:33" x14ac:dyDescent="0.2">
      <c r="A578" s="13" t="s">
        <v>304</v>
      </c>
      <c r="B578" s="73">
        <v>0.18</v>
      </c>
      <c r="C578" s="73">
        <v>0.14000000000000001</v>
      </c>
      <c r="D578" s="73">
        <v>0.3</v>
      </c>
      <c r="E578" s="73">
        <v>-0.44</v>
      </c>
      <c r="F578" s="73">
        <v>-0.01</v>
      </c>
      <c r="G578" s="73">
        <v>0.28999999999999998</v>
      </c>
      <c r="H578" s="73">
        <v>-0.86</v>
      </c>
      <c r="I578" s="73">
        <v>-0.46</v>
      </c>
      <c r="J578" s="73">
        <v>-0.28000000000000003</v>
      </c>
      <c r="K578" s="73">
        <v>-0.18</v>
      </c>
      <c r="L578" s="73">
        <v>0.28000000000000003</v>
      </c>
      <c r="M578" s="73">
        <v>-0.2</v>
      </c>
      <c r="N578" s="73">
        <v>-0.65</v>
      </c>
      <c r="O578" s="73">
        <v>0.02</v>
      </c>
      <c r="P578" s="73">
        <v>-0.56999999999999995</v>
      </c>
      <c r="Q578" s="73">
        <v>0.12</v>
      </c>
      <c r="R578" s="73">
        <v>-0.72</v>
      </c>
      <c r="S578" s="73">
        <v>0.03</v>
      </c>
      <c r="T578" s="73">
        <v>0.04</v>
      </c>
      <c r="U578" s="73">
        <v>0.21</v>
      </c>
      <c r="V578" s="73">
        <v>0.59</v>
      </c>
      <c r="W578" s="73">
        <v>0.38</v>
      </c>
      <c r="X578" s="73">
        <v>0.1</v>
      </c>
      <c r="Y578" s="73">
        <v>0.31</v>
      </c>
      <c r="Z578" s="73">
        <v>-0.36</v>
      </c>
      <c r="AA578" s="73">
        <v>-0.12</v>
      </c>
      <c r="AB578" s="73">
        <v>-0.13</v>
      </c>
      <c r="AC578" s="73">
        <v>-0.19</v>
      </c>
      <c r="AD578" s="73">
        <v>-0.52</v>
      </c>
      <c r="AE578" s="73">
        <v>0.28999999999999998</v>
      </c>
      <c r="AF578" s="73">
        <v>0.13</v>
      </c>
      <c r="AG578" s="73">
        <v>0.14000000000000001</v>
      </c>
    </row>
    <row r="579" spans="1:33" x14ac:dyDescent="0.2">
      <c r="A579" s="13" t="s">
        <v>305</v>
      </c>
      <c r="B579" s="73">
        <v>-0.16</v>
      </c>
      <c r="C579" s="73">
        <v>0.12</v>
      </c>
      <c r="D579" s="73">
        <v>0.23</v>
      </c>
      <c r="E579" s="73">
        <v>-0.57999999999999996</v>
      </c>
      <c r="F579" s="73">
        <v>-0.2</v>
      </c>
      <c r="G579" s="73">
        <v>0.27</v>
      </c>
      <c r="H579" s="73">
        <v>-1.38</v>
      </c>
      <c r="I579" s="73">
        <v>-0.34</v>
      </c>
      <c r="J579" s="73">
        <v>-0.16</v>
      </c>
      <c r="K579" s="73">
        <v>0.06</v>
      </c>
      <c r="L579" s="73">
        <v>0.31</v>
      </c>
      <c r="M579" s="73">
        <v>7.0000000000000007E-2</v>
      </c>
      <c r="N579" s="73">
        <v>-0.45</v>
      </c>
      <c r="O579" s="73">
        <v>0.02</v>
      </c>
      <c r="P579" s="73">
        <v>-0.56999999999999995</v>
      </c>
      <c r="Q579" s="73">
        <v>0.05</v>
      </c>
      <c r="R579" s="73">
        <v>-0.43</v>
      </c>
      <c r="S579" s="73">
        <v>0.23</v>
      </c>
      <c r="T579" s="73">
        <v>0.34</v>
      </c>
      <c r="U579" s="73">
        <v>0.17</v>
      </c>
      <c r="V579" s="73">
        <v>0.97</v>
      </c>
      <c r="W579" s="73">
        <v>0.38</v>
      </c>
      <c r="X579" s="73">
        <v>0.1</v>
      </c>
      <c r="Y579" s="73">
        <v>0.48</v>
      </c>
      <c r="Z579" s="73">
        <v>-0.32</v>
      </c>
      <c r="AA579" s="73">
        <v>-0.06</v>
      </c>
      <c r="AB579" s="73">
        <v>-0.1</v>
      </c>
      <c r="AC579" s="73">
        <v>-0.35</v>
      </c>
      <c r="AD579" s="73">
        <v>-0.5</v>
      </c>
      <c r="AE579" s="73">
        <v>0.18</v>
      </c>
      <c r="AF579" s="73">
        <v>0.14000000000000001</v>
      </c>
      <c r="AG579" s="73">
        <v>0.23</v>
      </c>
    </row>
    <row r="580" spans="1:33" x14ac:dyDescent="0.2">
      <c r="A580" s="13" t="s">
        <v>306</v>
      </c>
      <c r="B580" s="68">
        <v>0.02</v>
      </c>
      <c r="C580" s="68">
        <v>0.14000000000000001</v>
      </c>
      <c r="D580" s="68">
        <v>0.23</v>
      </c>
      <c r="E580" s="68">
        <v>-0.6</v>
      </c>
      <c r="F580" s="68">
        <v>-0.09</v>
      </c>
      <c r="G580" s="68">
        <v>0.2</v>
      </c>
      <c r="H580" s="68">
        <v>-1.1100000000000001</v>
      </c>
      <c r="I580" s="68">
        <v>-0.45</v>
      </c>
      <c r="J580" s="68">
        <v>-0.33</v>
      </c>
      <c r="K580" s="68">
        <v>-0.03</v>
      </c>
      <c r="L580" s="68">
        <v>0.19</v>
      </c>
      <c r="M580" s="68">
        <v>0.09</v>
      </c>
      <c r="N580" s="68">
        <v>-0.1</v>
      </c>
      <c r="O580" s="68">
        <v>-0.12</v>
      </c>
      <c r="P580" s="68">
        <v>-0.45</v>
      </c>
      <c r="Q580" s="68">
        <v>0.09</v>
      </c>
      <c r="R580" s="68">
        <v>-0.25</v>
      </c>
      <c r="S580" s="68">
        <v>0.22</v>
      </c>
      <c r="T580" s="68">
        <v>-0.05</v>
      </c>
      <c r="U580" s="68">
        <v>0.2</v>
      </c>
      <c r="V580" s="68">
        <v>0.64</v>
      </c>
      <c r="W580" s="68">
        <v>0.28000000000000003</v>
      </c>
      <c r="X580" s="68">
        <v>0.16</v>
      </c>
      <c r="Y580" s="68">
        <v>0.44</v>
      </c>
      <c r="Z580" s="68">
        <v>-0.45</v>
      </c>
      <c r="AA580" s="68">
        <v>-0.2</v>
      </c>
      <c r="AB580" s="68">
        <v>-0.13</v>
      </c>
      <c r="AC580" s="68">
        <v>-0.22</v>
      </c>
      <c r="AD580" s="68">
        <v>-0.57999999999999996</v>
      </c>
      <c r="AE580" s="68">
        <v>0.16</v>
      </c>
      <c r="AF580" s="68">
        <v>7.0000000000000007E-2</v>
      </c>
      <c r="AG580" s="68">
        <v>0.11</v>
      </c>
    </row>
    <row r="581" spans="1:33" x14ac:dyDescent="0.2">
      <c r="A581" s="13" t="s">
        <v>307</v>
      </c>
      <c r="B581" s="68">
        <v>0.03</v>
      </c>
      <c r="C581" s="68">
        <v>0.21</v>
      </c>
      <c r="D581" s="68">
        <v>0.28000000000000003</v>
      </c>
      <c r="E581" s="68">
        <v>-0.15</v>
      </c>
      <c r="F581" s="68">
        <v>-0.17</v>
      </c>
      <c r="G581" s="68">
        <v>0.2</v>
      </c>
      <c r="H581" s="68">
        <v>-1.05</v>
      </c>
      <c r="I581" s="68">
        <v>-0.5</v>
      </c>
      <c r="J581" s="68">
        <v>0.31</v>
      </c>
      <c r="K581" s="68">
        <v>0</v>
      </c>
      <c r="L581" s="68">
        <v>0.13</v>
      </c>
      <c r="M581" s="68">
        <v>0.13</v>
      </c>
      <c r="N581" s="68">
        <v>-0.22</v>
      </c>
      <c r="O581" s="68">
        <v>-0.09</v>
      </c>
      <c r="P581" s="68">
        <v>-0.47</v>
      </c>
      <c r="Q581" s="68">
        <v>0.13</v>
      </c>
      <c r="R581" s="68">
        <v>-0.22</v>
      </c>
      <c r="S581" s="68">
        <v>0.11</v>
      </c>
      <c r="T581" s="68">
        <v>0.28000000000000003</v>
      </c>
      <c r="U581" s="68">
        <v>0.25</v>
      </c>
      <c r="V581" s="68">
        <v>0.28999999999999998</v>
      </c>
      <c r="W581" s="68">
        <v>0.3</v>
      </c>
      <c r="X581" s="68">
        <v>0.31</v>
      </c>
      <c r="Y581" s="68">
        <v>0.54</v>
      </c>
      <c r="Z581" s="68">
        <v>-0.36</v>
      </c>
      <c r="AA581" s="68">
        <v>-0.15</v>
      </c>
      <c r="AB581" s="68">
        <v>-0.1</v>
      </c>
      <c r="AC581" s="68">
        <v>-0.26</v>
      </c>
      <c r="AD581" s="68">
        <v>-0.4</v>
      </c>
      <c r="AE581" s="68">
        <v>0.18</v>
      </c>
      <c r="AF581" s="68">
        <v>0.08</v>
      </c>
      <c r="AG581" s="68">
        <v>0.11</v>
      </c>
    </row>
    <row r="582" spans="1:33" s="72" customFormat="1" x14ac:dyDescent="0.2">
      <c r="A582" s="68" t="s">
        <v>389</v>
      </c>
      <c r="B582" s="71">
        <f>AVERAGE(B570:B581)</f>
        <v>4.0833333333333333E-2</v>
      </c>
      <c r="C582" s="71">
        <f t="shared" ref="C582:I582" si="166">AVERAGE(C570:C581)</f>
        <v>0.23333333333333339</v>
      </c>
      <c r="D582" s="71">
        <f t="shared" si="166"/>
        <v>0.25499999999999995</v>
      </c>
      <c r="E582" s="71">
        <f t="shared" si="166"/>
        <v>-0.45916666666666672</v>
      </c>
      <c r="F582" s="71">
        <f t="shared" si="166"/>
        <v>-0.12666666666666668</v>
      </c>
      <c r="G582" s="71">
        <f t="shared" si="166"/>
        <v>0.33666666666666667</v>
      </c>
      <c r="H582" s="71">
        <f t="shared" si="166"/>
        <v>-1.0016666666666667</v>
      </c>
      <c r="I582" s="71">
        <f t="shared" si="166"/>
        <v>-0.40749999999999997</v>
      </c>
      <c r="J582" s="71">
        <f>AVERAGE(J570:J581)</f>
        <v>-0.14333333333333331</v>
      </c>
      <c r="K582" s="71">
        <f t="shared" ref="K582:Q582" si="167">AVERAGE(K570:K581)</f>
        <v>6.6666666666666636E-3</v>
      </c>
      <c r="L582" s="71">
        <f t="shared" si="167"/>
        <v>0.28499999999999998</v>
      </c>
      <c r="M582" s="71">
        <f t="shared" si="167"/>
        <v>-3.1666666666666655E-2</v>
      </c>
      <c r="N582" s="71">
        <f t="shared" si="167"/>
        <v>-0.51083333333333336</v>
      </c>
      <c r="O582" s="71">
        <f t="shared" si="167"/>
        <v>-5.8333333333333327E-2</v>
      </c>
      <c r="P582" s="71">
        <f t="shared" si="167"/>
        <v>-0.31833333333333336</v>
      </c>
      <c r="Q582" s="71">
        <f t="shared" si="167"/>
        <v>8.3333333333333329E-2</v>
      </c>
      <c r="R582" s="71">
        <f>AVERAGE(R570:R581)</f>
        <v>-0.42249999999999993</v>
      </c>
      <c r="S582" s="71">
        <f t="shared" ref="S582:Y582" si="168">AVERAGE(S570:S581)</f>
        <v>0.23749999999999996</v>
      </c>
      <c r="T582" s="71">
        <f t="shared" si="168"/>
        <v>0.14083333333333334</v>
      </c>
      <c r="U582" s="71">
        <f t="shared" si="168"/>
        <v>0.23666666666666669</v>
      </c>
      <c r="V582" s="71">
        <f t="shared" si="168"/>
        <v>0.42416666666666664</v>
      </c>
      <c r="W582" s="71">
        <f t="shared" si="168"/>
        <v>0.35583333333333328</v>
      </c>
      <c r="X582" s="71">
        <f t="shared" si="168"/>
        <v>0.20833333333333337</v>
      </c>
      <c r="Y582" s="71">
        <f t="shared" si="168"/>
        <v>0.53500000000000003</v>
      </c>
      <c r="Z582" s="71">
        <f>AVERAGE(Z570:Z581)</f>
        <v>-0.34916666666666668</v>
      </c>
      <c r="AA582" s="71">
        <f t="shared" ref="AA582:AG582" si="169">AVERAGE(AA570:AA581)</f>
        <v>-0.12416666666666665</v>
      </c>
      <c r="AB582" s="71">
        <f t="shared" si="169"/>
        <v>-0.08</v>
      </c>
      <c r="AC582" s="71">
        <f t="shared" si="169"/>
        <v>-0.17500000000000002</v>
      </c>
      <c r="AD582" s="71">
        <f t="shared" si="169"/>
        <v>-0.44250000000000006</v>
      </c>
      <c r="AE582" s="71">
        <f t="shared" si="169"/>
        <v>0.23750000000000004</v>
      </c>
      <c r="AF582" s="71">
        <f t="shared" si="169"/>
        <v>0.16250000000000001</v>
      </c>
      <c r="AG582" s="71">
        <f t="shared" si="169"/>
        <v>0.13666666666666669</v>
      </c>
    </row>
    <row r="583" spans="1:33" s="78" customFormat="1" x14ac:dyDescent="0.2">
      <c r="A583" s="78" t="s">
        <v>392</v>
      </c>
      <c r="B583" s="78">
        <f>AVERAGE(B582:I582)</f>
        <v>-0.14114583333333336</v>
      </c>
      <c r="C583" s="78">
        <f>STDEV(B582:I582)/SQRT(COUNT(B582:I582))</f>
        <v>0.16209426893425122</v>
      </c>
      <c r="J583" s="78">
        <f>AVERAGE(J582:Q582)</f>
        <v>-8.59375E-2</v>
      </c>
      <c r="K583" s="78">
        <f>STDEV(J582:Q582)/SQRT(COUNT(J582:Q582))</f>
        <v>8.6227343110528418E-2</v>
      </c>
      <c r="R583" s="78">
        <f>AVERAGE(R582:Y582)</f>
        <v>0.21447916666666667</v>
      </c>
      <c r="S583" s="78">
        <f>STDEV(R582:Y582)/SQRT(COUNT(R582:Y582))</f>
        <v>0.10167434317964343</v>
      </c>
      <c r="Z583" s="78">
        <f>AVERAGE(Z582:AG582)</f>
        <v>-7.9270833333333332E-2</v>
      </c>
      <c r="AA583" s="78">
        <f>STDEV(Z582:AG582)/SQRT(COUNT(Z582:AG582))</f>
        <v>8.6745247900009634E-2</v>
      </c>
    </row>
    <row r="584" spans="1:33" x14ac:dyDescent="0.2">
      <c r="A584" s="12" t="s">
        <v>423</v>
      </c>
      <c r="B584" s="255" t="s">
        <v>282</v>
      </c>
      <c r="C584" s="255"/>
      <c r="D584" s="255"/>
      <c r="E584" s="255"/>
      <c r="F584" s="255"/>
      <c r="G584" s="255"/>
      <c r="H584" s="255"/>
      <c r="I584" s="255"/>
      <c r="J584" s="255" t="s">
        <v>387</v>
      </c>
      <c r="K584" s="255"/>
      <c r="L584" s="255"/>
      <c r="M584" s="255"/>
      <c r="N584" s="255"/>
      <c r="O584" s="255"/>
      <c r="P584" s="255"/>
      <c r="Q584" s="255"/>
      <c r="R584" s="255" t="s">
        <v>283</v>
      </c>
      <c r="S584" s="255"/>
      <c r="T584" s="255"/>
      <c r="U584" s="255"/>
      <c r="V584" s="255"/>
      <c r="W584" s="255"/>
      <c r="X584" s="255"/>
      <c r="Y584" s="255"/>
      <c r="Z584" s="255" t="s">
        <v>388</v>
      </c>
      <c r="AA584" s="255"/>
      <c r="AB584" s="255"/>
      <c r="AC584" s="255"/>
      <c r="AD584" s="255"/>
      <c r="AE584" s="255"/>
      <c r="AF584" s="255"/>
      <c r="AG584" s="255"/>
    </row>
    <row r="585" spans="1:33" x14ac:dyDescent="0.2">
      <c r="A585" s="13" t="s">
        <v>286</v>
      </c>
      <c r="B585" s="69">
        <v>-0.06</v>
      </c>
      <c r="C585" s="69">
        <v>-0.03</v>
      </c>
      <c r="D585" s="69">
        <v>-0.11</v>
      </c>
      <c r="E585" s="69">
        <v>-0.15</v>
      </c>
      <c r="F585" s="69">
        <v>0.11</v>
      </c>
      <c r="G585" s="69">
        <v>-0.11</v>
      </c>
      <c r="H585" s="69">
        <v>-0.09</v>
      </c>
      <c r="I585" s="69">
        <v>-0.18</v>
      </c>
      <c r="J585" s="69">
        <v>-0.02</v>
      </c>
      <c r="K585" s="69">
        <v>-7.0000000000000007E-2</v>
      </c>
      <c r="L585" s="69">
        <v>-0.16</v>
      </c>
      <c r="M585" s="69">
        <v>-0.17</v>
      </c>
      <c r="N585" s="69">
        <v>-0.14000000000000001</v>
      </c>
      <c r="O585" s="69">
        <v>-0.22</v>
      </c>
      <c r="P585" s="69">
        <v>-0.14000000000000001</v>
      </c>
      <c r="Q585" s="69">
        <v>-0.12</v>
      </c>
      <c r="R585" s="69">
        <v>-0.15</v>
      </c>
      <c r="S585" s="69">
        <v>-0.15</v>
      </c>
      <c r="T585" s="69">
        <v>0.02</v>
      </c>
      <c r="U585" s="69">
        <v>-0.03</v>
      </c>
      <c r="V585" s="69">
        <v>-0.02</v>
      </c>
      <c r="W585" s="69">
        <v>-0.05</v>
      </c>
      <c r="X585" s="69">
        <v>0.06</v>
      </c>
      <c r="Y585" s="69">
        <v>0</v>
      </c>
      <c r="Z585" s="69">
        <v>-0.11</v>
      </c>
      <c r="AA585" s="69">
        <v>-0.14000000000000001</v>
      </c>
      <c r="AB585" s="69">
        <v>-0.19</v>
      </c>
      <c r="AC585" s="69">
        <v>-0.18</v>
      </c>
      <c r="AD585" s="69">
        <v>-0.1</v>
      </c>
      <c r="AE585" s="69">
        <v>-0.11</v>
      </c>
      <c r="AF585" s="69">
        <v>-7.0000000000000007E-2</v>
      </c>
      <c r="AG585" s="69">
        <v>-0.2</v>
      </c>
    </row>
    <row r="586" spans="1:33" x14ac:dyDescent="0.2">
      <c r="A586" s="13" t="s">
        <v>287</v>
      </c>
      <c r="B586" s="69">
        <v>-0.06</v>
      </c>
      <c r="C586" s="69">
        <v>-0.22</v>
      </c>
      <c r="D586" s="69">
        <v>-0.11</v>
      </c>
      <c r="E586" s="69">
        <v>-0.23</v>
      </c>
      <c r="F586" s="69">
        <v>-0.04</v>
      </c>
      <c r="G586" s="69">
        <v>-0.11</v>
      </c>
      <c r="H586" s="69">
        <v>-0.11</v>
      </c>
      <c r="I586" s="69">
        <v>-0.13</v>
      </c>
      <c r="J586" s="69">
        <v>-0.12</v>
      </c>
      <c r="K586" s="69">
        <v>-0.28999999999999998</v>
      </c>
      <c r="L586" s="69">
        <v>-0.16</v>
      </c>
      <c r="M586" s="69">
        <v>-0.28000000000000003</v>
      </c>
      <c r="N586" s="69">
        <v>-0.08</v>
      </c>
      <c r="O586" s="69">
        <v>-0.31</v>
      </c>
      <c r="P586" s="69">
        <v>-0.17</v>
      </c>
      <c r="Q586" s="69">
        <v>-0.23</v>
      </c>
      <c r="R586" s="69">
        <v>-0.11</v>
      </c>
      <c r="S586" s="69">
        <v>-0.18</v>
      </c>
      <c r="T586" s="69">
        <v>-0.13</v>
      </c>
      <c r="U586" s="69">
        <v>-0.06</v>
      </c>
      <c r="V586" s="69">
        <v>0.03</v>
      </c>
      <c r="W586" s="69">
        <v>-7.0000000000000007E-2</v>
      </c>
      <c r="X586" s="69">
        <v>-0.19</v>
      </c>
      <c r="Y586" s="69">
        <v>-0.06</v>
      </c>
      <c r="Z586" s="69">
        <v>-0.08</v>
      </c>
      <c r="AA586" s="69">
        <v>-7.0000000000000007E-2</v>
      </c>
      <c r="AB586" s="69">
        <v>-0.14000000000000001</v>
      </c>
      <c r="AC586" s="69">
        <v>-0.19</v>
      </c>
      <c r="AD586" s="69">
        <v>-0.1</v>
      </c>
      <c r="AE586" s="69">
        <v>-7.0000000000000007E-2</v>
      </c>
      <c r="AF586" s="69">
        <v>-0.04</v>
      </c>
      <c r="AG586" s="69">
        <v>-0.26</v>
      </c>
    </row>
    <row r="587" spans="1:33" x14ac:dyDescent="0.2">
      <c r="A587" s="13" t="s">
        <v>288</v>
      </c>
      <c r="B587" s="69">
        <v>-0.05</v>
      </c>
      <c r="C587" s="69">
        <v>0.04</v>
      </c>
      <c r="D587" s="69">
        <v>-0.09</v>
      </c>
      <c r="E587" s="69">
        <v>-0.19</v>
      </c>
      <c r="F587" s="69">
        <v>-0.05</v>
      </c>
      <c r="G587" s="69">
        <v>-0.11</v>
      </c>
      <c r="H587" s="69">
        <v>-0.12</v>
      </c>
      <c r="I587" s="69">
        <v>-0.11</v>
      </c>
      <c r="J587" s="69">
        <v>-0.12</v>
      </c>
      <c r="K587" s="69">
        <v>-0.23</v>
      </c>
      <c r="L587" s="69">
        <v>-0.16</v>
      </c>
      <c r="M587" s="69">
        <v>-0.28000000000000003</v>
      </c>
      <c r="N587" s="69">
        <v>-0.11</v>
      </c>
      <c r="O587" s="69">
        <v>-0.28999999999999998</v>
      </c>
      <c r="P587" s="69">
        <v>-0.08</v>
      </c>
      <c r="Q587" s="69">
        <v>-0.22</v>
      </c>
      <c r="R587" s="69">
        <v>-0.18</v>
      </c>
      <c r="S587" s="69">
        <v>-0.21</v>
      </c>
      <c r="T587" s="69">
        <v>-0.14000000000000001</v>
      </c>
      <c r="U587" s="69">
        <v>-0.1</v>
      </c>
      <c r="V587" s="69">
        <v>-0.05</v>
      </c>
      <c r="W587" s="69">
        <v>-0.09</v>
      </c>
      <c r="X587" s="69">
        <v>-0.21</v>
      </c>
      <c r="Y587" s="69">
        <v>-0.1</v>
      </c>
      <c r="Z587" s="69">
        <v>-0.12</v>
      </c>
      <c r="AA587" s="69">
        <v>-0.11</v>
      </c>
      <c r="AB587" s="69">
        <v>-0.24</v>
      </c>
      <c r="AC587" s="69">
        <v>-0.25</v>
      </c>
      <c r="AD587" s="69">
        <v>-0.1</v>
      </c>
      <c r="AE587" s="69">
        <v>-7.0000000000000007E-2</v>
      </c>
      <c r="AF587" s="69">
        <v>-0.09</v>
      </c>
      <c r="AG587" s="69">
        <v>-0.26</v>
      </c>
    </row>
    <row r="588" spans="1:33" x14ac:dyDescent="0.2">
      <c r="A588" s="13" t="s">
        <v>289</v>
      </c>
      <c r="B588" s="69">
        <v>-7.0000000000000007E-2</v>
      </c>
      <c r="C588" s="69">
        <v>0</v>
      </c>
      <c r="D588" s="69">
        <v>-0.08</v>
      </c>
      <c r="E588" s="69">
        <v>0</v>
      </c>
      <c r="F588" s="69">
        <v>0.17</v>
      </c>
      <c r="G588" s="69">
        <v>-0.13</v>
      </c>
      <c r="H588" s="69">
        <v>-0.16</v>
      </c>
      <c r="I588" s="69">
        <v>-0.1</v>
      </c>
      <c r="J588" s="69">
        <v>-0.06</v>
      </c>
      <c r="K588" s="69">
        <v>-0.18</v>
      </c>
      <c r="L588" s="69">
        <v>-0.11</v>
      </c>
      <c r="M588" s="69">
        <v>-0.22</v>
      </c>
      <c r="N588" s="69">
        <v>-0.09</v>
      </c>
      <c r="O588" s="69">
        <v>-0.27</v>
      </c>
      <c r="P588" s="69">
        <v>-0.11</v>
      </c>
      <c r="Q588" s="69">
        <v>-0.21</v>
      </c>
      <c r="R588" s="69">
        <v>-0.04</v>
      </c>
      <c r="S588" s="69">
        <v>-0.11</v>
      </c>
      <c r="T588" s="69">
        <v>-0.12</v>
      </c>
      <c r="U588" s="69">
        <v>-0.02</v>
      </c>
      <c r="V588" s="69">
        <v>-0.06</v>
      </c>
      <c r="W588" s="69">
        <v>-0.09</v>
      </c>
      <c r="X588" s="69">
        <v>-0.22</v>
      </c>
      <c r="Y588" s="69">
        <v>-0.14000000000000001</v>
      </c>
      <c r="Z588" s="69">
        <v>-0.06</v>
      </c>
      <c r="AA588" s="69">
        <v>0.01</v>
      </c>
      <c r="AB588" s="69">
        <v>-0.13</v>
      </c>
      <c r="AC588" s="69">
        <v>-0.22</v>
      </c>
      <c r="AD588" s="69">
        <v>-0.13</v>
      </c>
      <c r="AE588" s="69">
        <v>-0.02</v>
      </c>
      <c r="AF588" s="69">
        <v>-0.11</v>
      </c>
      <c r="AG588" s="69">
        <v>-0.26</v>
      </c>
    </row>
    <row r="589" spans="1:33" x14ac:dyDescent="0.2">
      <c r="A589" s="13" t="s">
        <v>290</v>
      </c>
      <c r="B589" s="69">
        <v>-0.08</v>
      </c>
      <c r="C589" s="69">
        <v>-0.17</v>
      </c>
      <c r="D589" s="69">
        <v>-0.1</v>
      </c>
      <c r="E589" s="69">
        <v>-0.09</v>
      </c>
      <c r="F589" s="69">
        <v>0.31</v>
      </c>
      <c r="G589" s="69">
        <v>-0.06</v>
      </c>
      <c r="H589" s="69">
        <v>-0.12</v>
      </c>
      <c r="I589" s="69">
        <v>-0.11</v>
      </c>
      <c r="J589" s="69">
        <v>-0.06</v>
      </c>
      <c r="K589" s="69">
        <v>-0.22</v>
      </c>
      <c r="L589" s="69">
        <v>-0.13</v>
      </c>
      <c r="M589" s="69">
        <v>-0.24</v>
      </c>
      <c r="N589" s="69">
        <v>-7.0000000000000007E-2</v>
      </c>
      <c r="O589" s="69">
        <v>-0.28999999999999998</v>
      </c>
      <c r="P589" s="69">
        <v>-0.16</v>
      </c>
      <c r="Q589" s="69">
        <v>-0.23</v>
      </c>
      <c r="R589" s="69">
        <v>-0.04</v>
      </c>
      <c r="S589" s="69">
        <v>-0.11</v>
      </c>
      <c r="T589" s="69">
        <v>-0.12</v>
      </c>
      <c r="U589" s="69">
        <v>-0.02</v>
      </c>
      <c r="V589" s="69">
        <v>-0.03</v>
      </c>
      <c r="W589" s="69">
        <v>-0.08</v>
      </c>
      <c r="X589" s="69">
        <v>-0.2</v>
      </c>
      <c r="Y589" s="69">
        <v>-0.06</v>
      </c>
      <c r="Z589" s="69">
        <v>-0.05</v>
      </c>
      <c r="AA589" s="69">
        <v>-0.04</v>
      </c>
      <c r="AB589" s="69">
        <v>-0.16</v>
      </c>
      <c r="AC589" s="69">
        <v>-0.2</v>
      </c>
      <c r="AD589" s="69">
        <v>-0.11</v>
      </c>
      <c r="AE589" s="69">
        <v>-0.03</v>
      </c>
      <c r="AF589" s="69">
        <v>-0.06</v>
      </c>
      <c r="AG589" s="69">
        <v>-0.17</v>
      </c>
    </row>
    <row r="590" spans="1:33" x14ac:dyDescent="0.2">
      <c r="A590" s="13" t="s">
        <v>291</v>
      </c>
      <c r="B590" s="69">
        <v>-0.08</v>
      </c>
      <c r="C590" s="69">
        <v>0.21</v>
      </c>
      <c r="D590" s="69">
        <v>-0.11</v>
      </c>
      <c r="E590" s="69">
        <v>-0.13</v>
      </c>
      <c r="F590" s="69">
        <v>0.08</v>
      </c>
      <c r="G590" s="69">
        <v>-0.05</v>
      </c>
      <c r="H590" s="69">
        <v>-0.12</v>
      </c>
      <c r="I590" s="69">
        <v>-0.11</v>
      </c>
      <c r="J590" s="69">
        <v>-0.06</v>
      </c>
      <c r="K590" s="69">
        <v>-0.13</v>
      </c>
      <c r="L590" s="69">
        <v>-0.14000000000000001</v>
      </c>
      <c r="M590" s="69">
        <v>-0.27</v>
      </c>
      <c r="N590" s="69">
        <v>-0.09</v>
      </c>
      <c r="O590" s="69">
        <v>-0.3</v>
      </c>
      <c r="P590" s="69">
        <v>-0.14000000000000001</v>
      </c>
      <c r="Q590" s="69">
        <v>-0.16</v>
      </c>
      <c r="R590" s="69">
        <v>-0.1</v>
      </c>
      <c r="S590" s="69">
        <v>-0.11</v>
      </c>
      <c r="T590" s="69">
        <v>0.01</v>
      </c>
      <c r="U590" s="69">
        <v>-0.04</v>
      </c>
      <c r="V590" s="69">
        <v>-0.04</v>
      </c>
      <c r="W590" s="69">
        <v>-0.08</v>
      </c>
      <c r="X590" s="69">
        <v>-0.2</v>
      </c>
      <c r="Y590" s="69">
        <v>-0.05</v>
      </c>
      <c r="Z590" s="69">
        <v>-0.05</v>
      </c>
      <c r="AA590" s="69">
        <v>-0.09</v>
      </c>
      <c r="AB590" s="69">
        <v>-0.17</v>
      </c>
      <c r="AC590" s="69">
        <v>-0.23</v>
      </c>
      <c r="AD590" s="69">
        <v>-0.11</v>
      </c>
      <c r="AE590" s="69">
        <v>0.02</v>
      </c>
      <c r="AF590" s="69">
        <v>-0.02</v>
      </c>
      <c r="AG590" s="69">
        <v>-0.23</v>
      </c>
    </row>
    <row r="591" spans="1:33" x14ac:dyDescent="0.2">
      <c r="A591" s="13" t="s">
        <v>292</v>
      </c>
      <c r="B591" s="69">
        <v>-0.05</v>
      </c>
      <c r="C591" s="69">
        <v>-0.12</v>
      </c>
      <c r="D591" s="69">
        <v>-0.13</v>
      </c>
      <c r="E591" s="69">
        <v>-0.12</v>
      </c>
      <c r="F591" s="69">
        <v>0.04</v>
      </c>
      <c r="G591" s="69">
        <v>-0.09</v>
      </c>
      <c r="H591" s="69">
        <v>-0.13</v>
      </c>
      <c r="I591" s="69">
        <v>-7.0000000000000007E-2</v>
      </c>
      <c r="J591" s="69">
        <v>-7.0000000000000007E-2</v>
      </c>
      <c r="K591" s="69">
        <v>-0.12</v>
      </c>
      <c r="L591" s="69">
        <v>-0.09</v>
      </c>
      <c r="M591" s="69">
        <v>-0.26</v>
      </c>
      <c r="N591" s="69">
        <v>-0.08</v>
      </c>
      <c r="O591" s="69">
        <v>-0.32</v>
      </c>
      <c r="P591" s="69">
        <v>-0.14000000000000001</v>
      </c>
      <c r="Q591" s="69">
        <v>-0.24</v>
      </c>
      <c r="R591" s="69">
        <v>-0.03</v>
      </c>
      <c r="S591" s="69">
        <v>-0.1</v>
      </c>
      <c r="T591" s="69">
        <v>-0.06</v>
      </c>
      <c r="U591" s="69">
        <v>-0.04</v>
      </c>
      <c r="V591" s="69">
        <v>0</v>
      </c>
      <c r="W591" s="69">
        <v>-0.03</v>
      </c>
      <c r="X591" s="69">
        <v>-0.18</v>
      </c>
      <c r="Y591" s="69">
        <v>0.02</v>
      </c>
      <c r="Z591" s="69">
        <v>0</v>
      </c>
      <c r="AA591" s="69">
        <v>0</v>
      </c>
      <c r="AB591" s="69">
        <v>-0.1</v>
      </c>
      <c r="AC591" s="69">
        <v>-0.2</v>
      </c>
      <c r="AD591" s="69">
        <v>-0.09</v>
      </c>
      <c r="AE591" s="69">
        <v>0.02</v>
      </c>
      <c r="AF591" s="69">
        <v>-0.01</v>
      </c>
      <c r="AG591" s="69">
        <v>-0.24</v>
      </c>
    </row>
    <row r="592" spans="1:33" x14ac:dyDescent="0.2">
      <c r="A592" s="13" t="s">
        <v>293</v>
      </c>
      <c r="B592" s="69">
        <v>-0.08</v>
      </c>
      <c r="C592" s="69">
        <v>-0.18</v>
      </c>
      <c r="D592" s="69">
        <v>-0.12</v>
      </c>
      <c r="E592" s="69">
        <v>-0.09</v>
      </c>
      <c r="F592" s="69">
        <v>0.06</v>
      </c>
      <c r="G592" s="69">
        <v>-0.12</v>
      </c>
      <c r="H592" s="69">
        <v>-0.16</v>
      </c>
      <c r="I592" s="69">
        <v>-0.13</v>
      </c>
      <c r="J592" s="69">
        <v>-0.05</v>
      </c>
      <c r="K592" s="69">
        <v>-0.04</v>
      </c>
      <c r="L592" s="69">
        <v>-7.0000000000000007E-2</v>
      </c>
      <c r="M592" s="69">
        <v>-0.22</v>
      </c>
      <c r="N592" s="69">
        <v>-0.1</v>
      </c>
      <c r="O592" s="69">
        <v>-0.25</v>
      </c>
      <c r="P592" s="69">
        <v>-0.04</v>
      </c>
      <c r="Q592" s="69">
        <v>-0.19</v>
      </c>
      <c r="R592" s="69">
        <v>-0.03</v>
      </c>
      <c r="S592" s="69">
        <v>-0.08</v>
      </c>
      <c r="T592" s="69">
        <v>-0.03</v>
      </c>
      <c r="U592" s="69">
        <v>-0.02</v>
      </c>
      <c r="V592" s="69">
        <v>0.01</v>
      </c>
      <c r="W592" s="69">
        <v>-0.06</v>
      </c>
      <c r="X592" s="69">
        <v>-0.13</v>
      </c>
      <c r="Y592" s="69">
        <v>0.02</v>
      </c>
      <c r="Z592" s="69">
        <v>-0.02</v>
      </c>
      <c r="AA592" s="69">
        <v>-0.06</v>
      </c>
      <c r="AB592" s="69">
        <v>-0.08</v>
      </c>
      <c r="AC592" s="69">
        <v>-0.17</v>
      </c>
      <c r="AD592" s="69">
        <v>-0.08</v>
      </c>
      <c r="AE592" s="69">
        <v>0.04</v>
      </c>
      <c r="AF592" s="69">
        <v>0.03</v>
      </c>
      <c r="AG592" s="69">
        <v>-0.08</v>
      </c>
    </row>
    <row r="593" spans="1:33" x14ac:dyDescent="0.2">
      <c r="A593" s="13" t="s">
        <v>294</v>
      </c>
      <c r="B593" s="69">
        <v>-7.0000000000000007E-2</v>
      </c>
      <c r="C593" s="69">
        <v>-0.21</v>
      </c>
      <c r="D593" s="69">
        <v>-0.08</v>
      </c>
      <c r="E593" s="69">
        <v>-0.16</v>
      </c>
      <c r="F593" s="69">
        <v>0.03</v>
      </c>
      <c r="G593" s="69">
        <v>-0.11</v>
      </c>
      <c r="H593" s="69">
        <v>-0.12</v>
      </c>
      <c r="I593" s="69">
        <v>-0.16</v>
      </c>
      <c r="J593" s="69">
        <v>-0.01</v>
      </c>
      <c r="K593" s="69">
        <v>-0.01</v>
      </c>
      <c r="L593" s="69">
        <v>-0.12</v>
      </c>
      <c r="M593" s="69">
        <v>-0.28000000000000003</v>
      </c>
      <c r="N593" s="69">
        <v>-0.11</v>
      </c>
      <c r="O593" s="69">
        <v>-0.33</v>
      </c>
      <c r="P593" s="69">
        <v>-0.16</v>
      </c>
      <c r="Q593" s="69">
        <v>-0.17</v>
      </c>
      <c r="R593" s="69">
        <v>-0.05</v>
      </c>
      <c r="S593" s="69">
        <v>-7.0000000000000007E-2</v>
      </c>
      <c r="T593" s="69">
        <v>-0.05</v>
      </c>
      <c r="U593" s="69">
        <v>-0.03</v>
      </c>
      <c r="V593" s="69">
        <v>0.05</v>
      </c>
      <c r="W593" s="69">
        <v>-0.02</v>
      </c>
      <c r="X593" s="69">
        <v>-0.11</v>
      </c>
      <c r="Y593" s="69">
        <v>0.05</v>
      </c>
      <c r="Z593" s="69">
        <v>0.04</v>
      </c>
      <c r="AA593" s="69">
        <v>-0.04</v>
      </c>
      <c r="AB593" s="69">
        <v>-7.0000000000000007E-2</v>
      </c>
      <c r="AC593" s="69">
        <v>-0.14000000000000001</v>
      </c>
      <c r="AD593" s="69">
        <v>-0.03</v>
      </c>
      <c r="AE593" s="69">
        <v>0.06</v>
      </c>
      <c r="AF593" s="69">
        <v>0.04</v>
      </c>
      <c r="AG593" s="69">
        <v>-0.18</v>
      </c>
    </row>
    <row r="594" spans="1:33" x14ac:dyDescent="0.2">
      <c r="A594" s="13" t="s">
        <v>285</v>
      </c>
      <c r="B594" s="69">
        <v>-0.06</v>
      </c>
      <c r="C594" s="69">
        <v>0.1</v>
      </c>
      <c r="D594" s="69">
        <v>0.09</v>
      </c>
      <c r="E594" s="69">
        <v>-0.12</v>
      </c>
      <c r="F594" s="69">
        <v>0.04</v>
      </c>
      <c r="G594" s="69">
        <v>-0.12</v>
      </c>
      <c r="H594" s="69">
        <v>-0.16</v>
      </c>
      <c r="I594" s="69">
        <v>-0.15</v>
      </c>
      <c r="J594" s="69">
        <v>-0.08</v>
      </c>
      <c r="K594" s="69">
        <v>-0.01</v>
      </c>
      <c r="L594" s="69">
        <v>-0.09</v>
      </c>
      <c r="M594" s="69">
        <v>-0.28000000000000003</v>
      </c>
      <c r="N594" s="69">
        <v>-0.08</v>
      </c>
      <c r="O594" s="69">
        <v>-0.33</v>
      </c>
      <c r="P594" s="69">
        <v>-0.18</v>
      </c>
      <c r="Q594" s="69">
        <v>-0.22</v>
      </c>
      <c r="R594" s="69">
        <v>-0.04</v>
      </c>
      <c r="S594" s="69">
        <v>-0.09</v>
      </c>
      <c r="T594" s="69">
        <v>-0.03</v>
      </c>
      <c r="U594" s="69">
        <v>0</v>
      </c>
      <c r="V594" s="69">
        <v>0.06</v>
      </c>
      <c r="W594" s="69">
        <v>-0.03</v>
      </c>
      <c r="X594" s="69">
        <v>-0.14000000000000001</v>
      </c>
      <c r="Y594" s="69">
        <v>7.0000000000000007E-2</v>
      </c>
      <c r="Z594" s="69">
        <v>0.03</v>
      </c>
      <c r="AA594" s="69">
        <v>-0.05</v>
      </c>
      <c r="AB594" s="69">
        <v>-0.08</v>
      </c>
      <c r="AC594" s="69">
        <v>-0.15</v>
      </c>
      <c r="AD594" s="69">
        <v>-0.04</v>
      </c>
      <c r="AE594" s="69">
        <v>-0.01</v>
      </c>
      <c r="AF594" s="69">
        <v>0</v>
      </c>
      <c r="AG594" s="69">
        <v>-0.11</v>
      </c>
    </row>
    <row r="595" spans="1:33" x14ac:dyDescent="0.2">
      <c r="A595" s="13" t="s">
        <v>295</v>
      </c>
      <c r="B595" s="68">
        <v>-7.0000000000000007E-2</v>
      </c>
      <c r="C595" s="68">
        <v>-0.19</v>
      </c>
      <c r="D595" s="68">
        <v>-0.12</v>
      </c>
      <c r="E595" s="68">
        <v>-0.18</v>
      </c>
      <c r="F595" s="68">
        <v>0.12</v>
      </c>
      <c r="G595" s="68">
        <v>-7.0000000000000007E-2</v>
      </c>
      <c r="H595" s="68">
        <v>-0.12</v>
      </c>
      <c r="I595" s="68">
        <v>-0.17</v>
      </c>
      <c r="J595" s="68">
        <v>-0.02</v>
      </c>
      <c r="K595" s="68">
        <v>-0.02</v>
      </c>
      <c r="L595" s="68">
        <v>-0.08</v>
      </c>
      <c r="M595" s="68">
        <v>-0.28999999999999998</v>
      </c>
      <c r="N595" s="68">
        <v>-0.1</v>
      </c>
      <c r="O595" s="68">
        <v>-0.32</v>
      </c>
      <c r="P595" s="68">
        <v>-0.18</v>
      </c>
      <c r="Q595" s="68">
        <v>-0.21</v>
      </c>
      <c r="R595" s="68">
        <v>-0.08</v>
      </c>
      <c r="S595" s="68">
        <v>-0.1</v>
      </c>
      <c r="T595" s="68">
        <v>-0.05</v>
      </c>
      <c r="U595" s="68">
        <v>-0.04</v>
      </c>
      <c r="V595" s="68">
        <v>0.03</v>
      </c>
      <c r="W595" s="68">
        <v>0.03</v>
      </c>
      <c r="X595" s="68">
        <v>-0.09</v>
      </c>
      <c r="Y595" s="68">
        <v>0.01</v>
      </c>
      <c r="Z595" s="68">
        <v>0</v>
      </c>
      <c r="AA595" s="68">
        <v>-0.06</v>
      </c>
      <c r="AB595" s="68">
        <v>-0.02</v>
      </c>
      <c r="AC595" s="68">
        <v>-0.18</v>
      </c>
      <c r="AD595" s="68">
        <v>-0.04</v>
      </c>
      <c r="AE595" s="68">
        <v>-7.0000000000000007E-2</v>
      </c>
      <c r="AF595" s="68">
        <v>0</v>
      </c>
      <c r="AG595" s="68">
        <v>-0.16</v>
      </c>
    </row>
    <row r="596" spans="1:33" x14ac:dyDescent="0.2">
      <c r="A596" s="13" t="s">
        <v>296</v>
      </c>
      <c r="B596" s="68">
        <v>-0.09</v>
      </c>
      <c r="C596" s="68">
        <v>0.2</v>
      </c>
      <c r="D596" s="68">
        <v>-0.13</v>
      </c>
      <c r="E596" s="68">
        <v>-0.11</v>
      </c>
      <c r="F596" s="68">
        <v>0.06</v>
      </c>
      <c r="G596" s="68">
        <v>-0.14000000000000001</v>
      </c>
      <c r="H596" s="68">
        <v>-0.16</v>
      </c>
      <c r="I596" s="68">
        <v>-0.14000000000000001</v>
      </c>
      <c r="J596" s="68">
        <v>0</v>
      </c>
      <c r="K596" s="68">
        <v>0.14000000000000001</v>
      </c>
      <c r="L596" s="68">
        <v>-0.09</v>
      </c>
      <c r="M596" s="68">
        <v>-0.28999999999999998</v>
      </c>
      <c r="N596" s="68">
        <v>-0.05</v>
      </c>
      <c r="O596" s="68">
        <v>-0.16</v>
      </c>
      <c r="P596" s="68">
        <v>-0.2</v>
      </c>
      <c r="Q596" s="68">
        <v>-0.25</v>
      </c>
      <c r="R596" s="68">
        <v>-7.0000000000000007E-2</v>
      </c>
      <c r="S596" s="68">
        <v>-0.1</v>
      </c>
      <c r="T596" s="68">
        <v>-0.04</v>
      </c>
      <c r="U596" s="68">
        <v>-0.04</v>
      </c>
      <c r="V596" s="68">
        <v>-0.01</v>
      </c>
      <c r="W596" s="68">
        <v>-0.08</v>
      </c>
      <c r="X596" s="68">
        <v>-0.18</v>
      </c>
      <c r="Y596" s="68">
        <v>-0.04</v>
      </c>
      <c r="Z596" s="68">
        <v>0</v>
      </c>
      <c r="AA596" s="68">
        <v>-0.09</v>
      </c>
      <c r="AB596" s="68">
        <v>-0.05</v>
      </c>
      <c r="AC596" s="68">
        <v>-0.18</v>
      </c>
      <c r="AD596" s="68">
        <v>-0.11</v>
      </c>
      <c r="AE596" s="68">
        <v>-0.08</v>
      </c>
      <c r="AF596" s="68">
        <v>-0.05</v>
      </c>
      <c r="AG596" s="68">
        <v>-0.26</v>
      </c>
    </row>
    <row r="597" spans="1:33" s="72" customFormat="1" x14ac:dyDescent="0.2">
      <c r="A597" s="68" t="s">
        <v>389</v>
      </c>
      <c r="B597" s="71">
        <f>AVERAGE(B585:B596)</f>
        <v>-6.8333333333333343E-2</v>
      </c>
      <c r="C597" s="71">
        <f t="shared" ref="C597:I597" si="170">AVERAGE(C585:C596)</f>
        <v>-4.7500000000000007E-2</v>
      </c>
      <c r="D597" s="71">
        <f t="shared" si="170"/>
        <v>-9.0833333333333321E-2</v>
      </c>
      <c r="E597" s="71">
        <f t="shared" si="170"/>
        <v>-0.13083333333333333</v>
      </c>
      <c r="F597" s="71">
        <f t="shared" si="170"/>
        <v>7.7499999999999999E-2</v>
      </c>
      <c r="G597" s="71">
        <f t="shared" si="170"/>
        <v>-0.10166666666666668</v>
      </c>
      <c r="H597" s="71">
        <f t="shared" si="170"/>
        <v>-0.1308333333333333</v>
      </c>
      <c r="I597" s="71">
        <f t="shared" si="170"/>
        <v>-0.13</v>
      </c>
      <c r="J597" s="71">
        <f>AVERAGE(J585:J596)</f>
        <v>-5.5833333333333339E-2</v>
      </c>
      <c r="K597" s="71">
        <f t="shared" ref="K597:Q597" si="171">AVERAGE(K585:K596)</f>
        <v>-9.8333333333333342E-2</v>
      </c>
      <c r="L597" s="71">
        <f t="shared" si="171"/>
        <v>-0.1166666666666667</v>
      </c>
      <c r="M597" s="71">
        <f t="shared" si="171"/>
        <v>-0.25666666666666665</v>
      </c>
      <c r="N597" s="71">
        <f t="shared" si="171"/>
        <v>-9.1666666666666674E-2</v>
      </c>
      <c r="O597" s="71">
        <f t="shared" si="171"/>
        <v>-0.28250000000000003</v>
      </c>
      <c r="P597" s="71">
        <f t="shared" si="171"/>
        <v>-0.14166666666666666</v>
      </c>
      <c r="Q597" s="71">
        <f t="shared" si="171"/>
        <v>-0.20416666666666664</v>
      </c>
      <c r="R597" s="71">
        <f>AVERAGE(R585:R596)</f>
        <v>-7.6666666666666675E-2</v>
      </c>
      <c r="S597" s="71">
        <f t="shared" ref="S597:Y597" si="172">AVERAGE(S585:S596)</f>
        <v>-0.11750000000000001</v>
      </c>
      <c r="T597" s="71">
        <f t="shared" si="172"/>
        <v>-6.1666666666666682E-2</v>
      </c>
      <c r="U597" s="71">
        <f t="shared" si="172"/>
        <v>-3.666666666666666E-2</v>
      </c>
      <c r="V597" s="71">
        <f t="shared" si="172"/>
        <v>-2.5000000000000005E-3</v>
      </c>
      <c r="W597" s="71">
        <f t="shared" si="172"/>
        <v>-5.4166666666666669E-2</v>
      </c>
      <c r="X597" s="71">
        <f t="shared" si="172"/>
        <v>-0.14916666666666667</v>
      </c>
      <c r="Y597" s="71">
        <f t="shared" si="172"/>
        <v>-2.3333333333333331E-2</v>
      </c>
      <c r="Z597" s="71">
        <f>AVERAGE(Z585:Z596)</f>
        <v>-3.5000000000000003E-2</v>
      </c>
      <c r="AA597" s="71">
        <f t="shared" ref="AA597:AG597" si="173">AVERAGE(AA585:AA596)</f>
        <v>-6.1666666666666654E-2</v>
      </c>
      <c r="AB597" s="71">
        <f t="shared" si="173"/>
        <v>-0.1191666666666667</v>
      </c>
      <c r="AC597" s="71">
        <f t="shared" si="173"/>
        <v>-0.19083333333333333</v>
      </c>
      <c r="AD597" s="71">
        <f t="shared" si="173"/>
        <v>-8.666666666666667E-2</v>
      </c>
      <c r="AE597" s="71">
        <f t="shared" si="173"/>
        <v>-2.6666666666666668E-2</v>
      </c>
      <c r="AF597" s="71">
        <f t="shared" si="173"/>
        <v>-3.1666666666666669E-2</v>
      </c>
      <c r="AG597" s="71">
        <f t="shared" si="173"/>
        <v>-0.20083333333333334</v>
      </c>
    </row>
    <row r="598" spans="1:33" s="78" customFormat="1" x14ac:dyDescent="0.2">
      <c r="A598" s="76" t="s">
        <v>392</v>
      </c>
      <c r="B598" s="78">
        <f>AVERAGE(B597:I597)</f>
        <v>-7.7812500000000007E-2</v>
      </c>
      <c r="C598" s="78">
        <f>STDEV(B597:I597)/SQRT(COUNT(B597:I597))</f>
        <v>2.4718121956884116E-2</v>
      </c>
      <c r="J598" s="78">
        <f>AVERAGE(J597:Q597)</f>
        <v>-0.15593750000000001</v>
      </c>
      <c r="K598" s="78">
        <f>STDEV(J597:Q597)/SQRT(COUNT(J597:Q597))</f>
        <v>2.9187253576336454E-2</v>
      </c>
      <c r="R598" s="78">
        <f>AVERAGE(R597:Y597)</f>
        <v>-6.520833333333334E-2</v>
      </c>
      <c r="S598" s="78">
        <f>STDEV(R597:Y597)/SQRT(COUNT(R597:Y597))</f>
        <v>1.7190971871563536E-2</v>
      </c>
      <c r="Z598" s="78">
        <f>AVERAGE(Z597:AG597)</f>
        <v>-9.4062499999999993E-2</v>
      </c>
      <c r="AA598" s="78">
        <f>STDEV(Z597:AG597)/SQRT(COUNT(Z597:AG597))</f>
        <v>2.4793010917937831E-2</v>
      </c>
    </row>
    <row r="599" spans="1:33" x14ac:dyDescent="0.2">
      <c r="A599" s="13" t="s">
        <v>297</v>
      </c>
      <c r="B599" s="69">
        <v>-0.14000000000000001</v>
      </c>
      <c r="C599" s="69">
        <v>-0.21</v>
      </c>
      <c r="D599" s="69">
        <v>-0.05</v>
      </c>
      <c r="E599" s="69">
        <v>0.1</v>
      </c>
      <c r="F599" s="69">
        <v>-0.08</v>
      </c>
      <c r="G599" s="69">
        <v>-0.15</v>
      </c>
      <c r="H599" s="69">
        <v>-0.18</v>
      </c>
      <c r="I599" s="69">
        <v>-0.18</v>
      </c>
      <c r="J599" s="69">
        <v>0.02</v>
      </c>
      <c r="K599" s="69">
        <v>0.02</v>
      </c>
      <c r="L599" s="69">
        <v>-0.31</v>
      </c>
      <c r="M599" s="69">
        <v>-0.08</v>
      </c>
      <c r="N599" s="69">
        <v>-0.18</v>
      </c>
      <c r="O599" s="69">
        <v>-0.6</v>
      </c>
      <c r="P599" s="69">
        <v>0.28000000000000003</v>
      </c>
      <c r="Q599" s="69">
        <v>-0.11</v>
      </c>
      <c r="R599" s="69">
        <v>-0.05</v>
      </c>
      <c r="S599" s="69">
        <v>-0.08</v>
      </c>
      <c r="T599" s="69">
        <v>-7.0000000000000007E-2</v>
      </c>
      <c r="U599" s="69">
        <v>-0.05</v>
      </c>
      <c r="V599" s="69">
        <v>0.02</v>
      </c>
      <c r="W599" s="69">
        <v>-0.04</v>
      </c>
      <c r="X599" s="69">
        <v>-0.06</v>
      </c>
      <c r="Y599" s="69">
        <v>0.04</v>
      </c>
      <c r="Z599" s="69">
        <v>-7.0000000000000007E-2</v>
      </c>
      <c r="AA599" s="69">
        <v>-0.11</v>
      </c>
      <c r="AB599" s="69">
        <v>-0.15</v>
      </c>
      <c r="AC599" s="69">
        <v>-0.17</v>
      </c>
      <c r="AD599" s="69">
        <v>-0.19</v>
      </c>
      <c r="AE599" s="69">
        <v>-0.03</v>
      </c>
      <c r="AF599" s="69">
        <v>-0.1</v>
      </c>
      <c r="AG599" s="69">
        <v>-0.26</v>
      </c>
    </row>
    <row r="600" spans="1:33" x14ac:dyDescent="0.2">
      <c r="A600" s="13" t="s">
        <v>321</v>
      </c>
      <c r="B600" s="69">
        <v>-0.1</v>
      </c>
      <c r="C600" s="69">
        <v>-0.26</v>
      </c>
      <c r="D600" s="69">
        <v>-0.19</v>
      </c>
      <c r="E600" s="69">
        <v>-0.05</v>
      </c>
      <c r="F600" s="69">
        <v>-0.03</v>
      </c>
      <c r="G600" s="69">
        <v>-0.13</v>
      </c>
      <c r="H600" s="69">
        <v>0.18</v>
      </c>
      <c r="I600" s="69">
        <v>-0.12</v>
      </c>
      <c r="J600" s="69">
        <v>-0.12</v>
      </c>
      <c r="K600" s="69">
        <v>-0.23</v>
      </c>
      <c r="L600" s="69">
        <v>-0.3</v>
      </c>
      <c r="M600" s="69">
        <v>-0.21</v>
      </c>
      <c r="N600" s="69">
        <v>-0.15</v>
      </c>
      <c r="O600" s="69">
        <v>-0.55000000000000004</v>
      </c>
      <c r="P600" s="69">
        <v>-0.13</v>
      </c>
      <c r="Q600" s="69">
        <v>-0.16</v>
      </c>
      <c r="R600" s="69">
        <v>-0.13</v>
      </c>
      <c r="S600" s="69">
        <v>-0.09</v>
      </c>
      <c r="T600" s="69">
        <v>-0.09</v>
      </c>
      <c r="U600" s="69">
        <v>-0.02</v>
      </c>
      <c r="V600" s="69">
        <v>0.02</v>
      </c>
      <c r="W600" s="69">
        <v>0</v>
      </c>
      <c r="X600" s="69">
        <v>-0.04</v>
      </c>
      <c r="Y600" s="69">
        <v>-0.01</v>
      </c>
      <c r="Z600" s="69">
        <v>0.04</v>
      </c>
      <c r="AA600" s="69">
        <v>-0.09</v>
      </c>
      <c r="AB600" s="69">
        <v>-0.16</v>
      </c>
      <c r="AC600" s="69">
        <v>-0.2</v>
      </c>
      <c r="AD600" s="69">
        <v>-0.01</v>
      </c>
      <c r="AE600" s="69">
        <v>-0.06</v>
      </c>
      <c r="AF600" s="69">
        <v>-0.09</v>
      </c>
      <c r="AG600" s="69">
        <v>-0.28000000000000003</v>
      </c>
    </row>
    <row r="601" spans="1:33" x14ac:dyDescent="0.2">
      <c r="A601" s="13" t="s">
        <v>298</v>
      </c>
      <c r="B601" s="69">
        <v>-0.1</v>
      </c>
      <c r="C601" s="69">
        <v>-0.3</v>
      </c>
      <c r="D601" s="69">
        <v>-0.18</v>
      </c>
      <c r="E601" s="69">
        <v>-0.09</v>
      </c>
      <c r="F601" s="69">
        <v>-0.02</v>
      </c>
      <c r="G601" s="69">
        <v>-0.09</v>
      </c>
      <c r="H601" s="69">
        <v>-0.18</v>
      </c>
      <c r="I601" s="69">
        <v>-7.0000000000000007E-2</v>
      </c>
      <c r="J601" s="69">
        <v>-0.1</v>
      </c>
      <c r="K601" s="69">
        <v>-0.1</v>
      </c>
      <c r="L601" s="69">
        <v>-0.27</v>
      </c>
      <c r="M601" s="69">
        <v>-0.2</v>
      </c>
      <c r="N601" s="69">
        <v>-0.09</v>
      </c>
      <c r="O601" s="69">
        <v>-0.56999999999999995</v>
      </c>
      <c r="P601" s="69">
        <v>0.02</v>
      </c>
      <c r="Q601" s="69">
        <v>-0.16</v>
      </c>
      <c r="R601" s="69">
        <v>-0.08</v>
      </c>
      <c r="S601" s="69">
        <v>-7.0000000000000007E-2</v>
      </c>
      <c r="T601" s="69">
        <v>-0.06</v>
      </c>
      <c r="U601" s="69">
        <v>0.01</v>
      </c>
      <c r="V601" s="69">
        <v>0.04</v>
      </c>
      <c r="W601" s="69">
        <v>-0.03</v>
      </c>
      <c r="X601" s="69">
        <v>-0.05</v>
      </c>
      <c r="Y601" s="69">
        <v>0.01</v>
      </c>
      <c r="Z601" s="69">
        <v>-0.05</v>
      </c>
      <c r="AA601" s="69">
        <v>0</v>
      </c>
      <c r="AB601" s="69">
        <v>-0.04</v>
      </c>
      <c r="AC601" s="69">
        <v>-0.14000000000000001</v>
      </c>
      <c r="AD601" s="69">
        <v>-0.28000000000000003</v>
      </c>
      <c r="AE601" s="69">
        <v>-7.0000000000000007E-2</v>
      </c>
      <c r="AF601" s="69">
        <v>-0.06</v>
      </c>
      <c r="AG601" s="69">
        <v>-0.27</v>
      </c>
    </row>
    <row r="602" spans="1:33" x14ac:dyDescent="0.2">
      <c r="A602" s="13" t="s">
        <v>299</v>
      </c>
      <c r="B602" s="69">
        <v>-0.06</v>
      </c>
      <c r="C602" s="69">
        <v>-0.26</v>
      </c>
      <c r="D602" s="69">
        <v>-0.16</v>
      </c>
      <c r="E602" s="69">
        <v>-0.2</v>
      </c>
      <c r="F602" s="69">
        <v>7.0000000000000007E-2</v>
      </c>
      <c r="G602" s="69">
        <v>-7.0000000000000007E-2</v>
      </c>
      <c r="H602" s="69">
        <v>0.01</v>
      </c>
      <c r="I602" s="69">
        <v>-7.0000000000000007E-2</v>
      </c>
      <c r="J602" s="69">
        <v>-0.09</v>
      </c>
      <c r="K602" s="69">
        <v>-0.16</v>
      </c>
      <c r="L602" s="69">
        <v>-0.26</v>
      </c>
      <c r="M602" s="69">
        <v>-0.17</v>
      </c>
      <c r="N602" s="69">
        <v>-0.03</v>
      </c>
      <c r="O602" s="69">
        <v>-0.61</v>
      </c>
      <c r="P602" s="69">
        <v>7.0000000000000007E-2</v>
      </c>
      <c r="Q602" s="69">
        <v>-0.15</v>
      </c>
      <c r="R602" s="69">
        <v>0.05</v>
      </c>
      <c r="S602" s="69">
        <v>-0.03</v>
      </c>
      <c r="T602" s="69">
        <v>-0.04</v>
      </c>
      <c r="U602" s="69">
        <v>0.04</v>
      </c>
      <c r="V602" s="69">
        <v>0.05</v>
      </c>
      <c r="W602" s="69">
        <v>-0.03</v>
      </c>
      <c r="X602" s="69">
        <v>-0.06</v>
      </c>
      <c r="Y602" s="69">
        <v>0.02</v>
      </c>
      <c r="Z602" s="69">
        <v>0.01</v>
      </c>
      <c r="AA602" s="69">
        <v>0.11</v>
      </c>
      <c r="AB602" s="69">
        <v>0</v>
      </c>
      <c r="AC602" s="69">
        <v>-0.09</v>
      </c>
      <c r="AD602" s="69">
        <v>-0.08</v>
      </c>
      <c r="AE602" s="69">
        <v>-0.05</v>
      </c>
      <c r="AF602" s="69">
        <v>-0.04</v>
      </c>
      <c r="AG602" s="69">
        <v>-0.24</v>
      </c>
    </row>
    <row r="603" spans="1:33" x14ac:dyDescent="0.2">
      <c r="A603" s="13" t="s">
        <v>300</v>
      </c>
      <c r="B603" s="69">
        <v>-7.0000000000000007E-2</v>
      </c>
      <c r="C603" s="69">
        <v>-0.23</v>
      </c>
      <c r="D603" s="69">
        <v>-0.17</v>
      </c>
      <c r="E603" s="69">
        <v>-0.18</v>
      </c>
      <c r="F603" s="69">
        <v>-0.05</v>
      </c>
      <c r="G603" s="69">
        <v>-0.11</v>
      </c>
      <c r="H603" s="69">
        <v>0.01</v>
      </c>
      <c r="I603" s="69">
        <v>-0.11</v>
      </c>
      <c r="J603" s="69">
        <v>-0.1</v>
      </c>
      <c r="K603" s="69">
        <v>-0.17</v>
      </c>
      <c r="L603" s="69">
        <v>-0.23</v>
      </c>
      <c r="M603" s="69">
        <v>-0.16</v>
      </c>
      <c r="N603" s="69">
        <v>-0.06</v>
      </c>
      <c r="O603" s="69">
        <v>-0.61</v>
      </c>
      <c r="P603" s="69">
        <v>2.3199999999999998</v>
      </c>
      <c r="Q603" s="69">
        <v>-0.1</v>
      </c>
      <c r="R603" s="69">
        <v>0.09</v>
      </c>
      <c r="S603" s="69">
        <v>0.05</v>
      </c>
      <c r="T603" s="69">
        <v>-0.03</v>
      </c>
      <c r="U603" s="69">
        <v>0.05</v>
      </c>
      <c r="V603" s="69">
        <v>-0.01</v>
      </c>
      <c r="W603" s="69">
        <v>-0.06</v>
      </c>
      <c r="X603" s="69">
        <v>-0.04</v>
      </c>
      <c r="Y603" s="69">
        <v>-0.04</v>
      </c>
      <c r="Z603" s="69">
        <v>0.01</v>
      </c>
      <c r="AA603" s="69">
        <v>0.16</v>
      </c>
      <c r="AB603" s="69">
        <v>-0.03</v>
      </c>
      <c r="AC603" s="69">
        <v>-0.08</v>
      </c>
      <c r="AD603" s="69">
        <v>-0.01</v>
      </c>
      <c r="AE603" s="69">
        <v>-7.0000000000000007E-2</v>
      </c>
      <c r="AF603" s="69">
        <v>-0.09</v>
      </c>
      <c r="AG603" s="69">
        <v>-0.27</v>
      </c>
    </row>
    <row r="604" spans="1:33" x14ac:dyDescent="0.2">
      <c r="A604" s="13" t="s">
        <v>301</v>
      </c>
      <c r="B604" s="69">
        <v>-0.06</v>
      </c>
      <c r="C604" s="69">
        <v>-0.1</v>
      </c>
      <c r="D604" s="69">
        <v>-0.12</v>
      </c>
      <c r="E604" s="69">
        <v>-0.18</v>
      </c>
      <c r="F604" s="69">
        <v>-0.01</v>
      </c>
      <c r="G604" s="69">
        <v>-0.08</v>
      </c>
      <c r="H604" s="69">
        <v>0.33</v>
      </c>
      <c r="I604" s="69">
        <v>-0.12</v>
      </c>
      <c r="J604" s="69">
        <v>-0.09</v>
      </c>
      <c r="K604" s="69">
        <v>-0.18</v>
      </c>
      <c r="L604" s="69">
        <v>-0.21</v>
      </c>
      <c r="M604" s="69">
        <v>-0.16</v>
      </c>
      <c r="N604" s="69">
        <v>-0.1</v>
      </c>
      <c r="O604" s="69">
        <v>-0.2</v>
      </c>
      <c r="P604" s="69">
        <v>2.81</v>
      </c>
      <c r="Q604" s="69">
        <v>-0.13</v>
      </c>
      <c r="R604" s="69">
        <v>-0.02</v>
      </c>
      <c r="S604" s="69">
        <v>-7.0000000000000007E-2</v>
      </c>
      <c r="T604" s="69">
        <v>-0.03</v>
      </c>
      <c r="U604" s="69">
        <v>0.02</v>
      </c>
      <c r="V604" s="69">
        <v>-0.01</v>
      </c>
      <c r="W604" s="69">
        <v>-0.06</v>
      </c>
      <c r="X604" s="69">
        <v>-0.06</v>
      </c>
      <c r="Y604" s="69">
        <v>-0.01</v>
      </c>
      <c r="Z604" s="69">
        <v>-0.03</v>
      </c>
      <c r="AA604" s="69">
        <v>0.08</v>
      </c>
      <c r="AB604" s="69">
        <v>-0.06</v>
      </c>
      <c r="AC604" s="69">
        <v>-0.13</v>
      </c>
      <c r="AD604" s="69">
        <v>-0.26</v>
      </c>
      <c r="AE604" s="69">
        <v>-7.0000000000000007E-2</v>
      </c>
      <c r="AF604" s="69">
        <v>-0.1</v>
      </c>
      <c r="AG604" s="69">
        <v>-0.27</v>
      </c>
    </row>
    <row r="605" spans="1:33" x14ac:dyDescent="0.2">
      <c r="A605" s="13" t="s">
        <v>302</v>
      </c>
      <c r="B605" s="69">
        <v>-0.02</v>
      </c>
      <c r="C605" s="69">
        <v>-0.3</v>
      </c>
      <c r="D605" s="69">
        <v>-0.17</v>
      </c>
      <c r="E605" s="69">
        <v>-0.03</v>
      </c>
      <c r="F605" s="69">
        <v>-0.01</v>
      </c>
      <c r="G605" s="69">
        <v>-0.03</v>
      </c>
      <c r="H605" s="69">
        <v>-0.12</v>
      </c>
      <c r="I605" s="69">
        <v>-0.12</v>
      </c>
      <c r="J605" s="69">
        <v>-0.1</v>
      </c>
      <c r="K605" s="69">
        <v>-0.19</v>
      </c>
      <c r="L605" s="69">
        <v>-0.24</v>
      </c>
      <c r="M605" s="69">
        <v>-0.15</v>
      </c>
      <c r="N605" s="69">
        <v>-7.0000000000000007E-2</v>
      </c>
      <c r="O605" s="69">
        <v>-0.56999999999999995</v>
      </c>
      <c r="P605" s="69">
        <v>0.11</v>
      </c>
      <c r="Q605" s="69">
        <v>-0.12</v>
      </c>
      <c r="R605" s="69">
        <v>-0.03</v>
      </c>
      <c r="S605" s="69">
        <v>-7.0000000000000007E-2</v>
      </c>
      <c r="T605" s="69">
        <v>-0.06</v>
      </c>
      <c r="U605" s="69">
        <v>0</v>
      </c>
      <c r="V605" s="69">
        <v>0</v>
      </c>
      <c r="W605" s="69">
        <v>-0.04</v>
      </c>
      <c r="X605" s="69">
        <v>-0.05</v>
      </c>
      <c r="Y605" s="69">
        <v>0.01</v>
      </c>
      <c r="Z605" s="69">
        <v>-0.04</v>
      </c>
      <c r="AA605" s="69">
        <v>0.01</v>
      </c>
      <c r="AB605" s="69">
        <v>-7.0000000000000007E-2</v>
      </c>
      <c r="AC605" s="69">
        <v>-0.14000000000000001</v>
      </c>
      <c r="AD605" s="69">
        <v>-0.15</v>
      </c>
      <c r="AE605" s="69">
        <v>-0.05</v>
      </c>
      <c r="AF605" s="69">
        <v>-0.06</v>
      </c>
      <c r="AG605" s="69">
        <v>-0.22</v>
      </c>
    </row>
    <row r="606" spans="1:33" x14ac:dyDescent="0.2">
      <c r="A606" s="13" t="s">
        <v>303</v>
      </c>
      <c r="B606" s="69">
        <v>-0.1</v>
      </c>
      <c r="C606" s="69">
        <v>-0.25</v>
      </c>
      <c r="D606" s="69">
        <v>-0.15</v>
      </c>
      <c r="E606" s="69">
        <v>-0.01</v>
      </c>
      <c r="F606" s="69">
        <v>-0.06</v>
      </c>
      <c r="G606" s="69">
        <v>-0.08</v>
      </c>
      <c r="H606" s="69">
        <v>-0.17</v>
      </c>
      <c r="I606" s="69">
        <v>-0.15</v>
      </c>
      <c r="J606" s="69">
        <v>-0.08</v>
      </c>
      <c r="K606" s="69">
        <v>-0.16</v>
      </c>
      <c r="L606" s="69">
        <v>-0.22</v>
      </c>
      <c r="M606" s="69">
        <v>-0.16</v>
      </c>
      <c r="N606" s="69">
        <v>-0.08</v>
      </c>
      <c r="O606" s="69">
        <v>-0.59</v>
      </c>
      <c r="P606" s="69">
        <v>-0.2</v>
      </c>
      <c r="Q606" s="69">
        <v>-0.1</v>
      </c>
      <c r="R606" s="69">
        <v>-0.08</v>
      </c>
      <c r="S606" s="69">
        <v>-0.03</v>
      </c>
      <c r="T606" s="69">
        <v>-0.08</v>
      </c>
      <c r="U606" s="69">
        <v>-0.03</v>
      </c>
      <c r="V606" s="69">
        <v>0.01</v>
      </c>
      <c r="W606" s="69">
        <v>-0.05</v>
      </c>
      <c r="X606" s="69">
        <v>-0.08</v>
      </c>
      <c r="Y606" s="69">
        <v>0</v>
      </c>
      <c r="Z606" s="69">
        <v>-0.09</v>
      </c>
      <c r="AA606" s="69">
        <v>-7.0000000000000007E-2</v>
      </c>
      <c r="AB606" s="69">
        <v>-0.15</v>
      </c>
      <c r="AC606" s="69">
        <v>-0.18</v>
      </c>
      <c r="AD606" s="69">
        <v>-0.28000000000000003</v>
      </c>
      <c r="AE606" s="69">
        <v>-0.04</v>
      </c>
      <c r="AF606" s="69">
        <v>-0.08</v>
      </c>
      <c r="AG606" s="69">
        <v>-0.24</v>
      </c>
    </row>
    <row r="607" spans="1:33" x14ac:dyDescent="0.2">
      <c r="A607" s="13" t="s">
        <v>304</v>
      </c>
      <c r="B607" s="69">
        <v>-0.1</v>
      </c>
      <c r="C607" s="69">
        <v>-0.28000000000000003</v>
      </c>
      <c r="D607" s="69">
        <v>-0.15</v>
      </c>
      <c r="E607" s="69">
        <v>-0.11</v>
      </c>
      <c r="F607" s="69">
        <v>-0.04</v>
      </c>
      <c r="G607" s="69">
        <v>-0.09</v>
      </c>
      <c r="H607" s="69">
        <v>-0.15</v>
      </c>
      <c r="I607" s="69">
        <v>-0.16</v>
      </c>
      <c r="J607" s="69">
        <v>-0.09</v>
      </c>
      <c r="K607" s="69">
        <v>-0.11</v>
      </c>
      <c r="L607" s="69">
        <v>-0.01</v>
      </c>
      <c r="M607" s="69">
        <v>-0.19</v>
      </c>
      <c r="N607" s="69">
        <v>-0.12</v>
      </c>
      <c r="O607" s="69">
        <v>-0.56999999999999995</v>
      </c>
      <c r="P607" s="69">
        <v>-0.23</v>
      </c>
      <c r="Q607" s="69">
        <v>-0.13</v>
      </c>
      <c r="R607" s="69">
        <v>-7.0000000000000007E-2</v>
      </c>
      <c r="S607" s="69">
        <v>-0.09</v>
      </c>
      <c r="T607" s="69">
        <v>-0.1</v>
      </c>
      <c r="U607" s="69">
        <v>-0.02</v>
      </c>
      <c r="V607" s="69">
        <v>0.02</v>
      </c>
      <c r="W607" s="69">
        <v>-0.03</v>
      </c>
      <c r="X607" s="69">
        <v>-0.06</v>
      </c>
      <c r="Y607" s="69">
        <v>0.04</v>
      </c>
      <c r="Z607" s="69">
        <v>-0.08</v>
      </c>
      <c r="AA607" s="69">
        <v>-0.03</v>
      </c>
      <c r="AB607" s="69">
        <v>-0.17</v>
      </c>
      <c r="AC607" s="69">
        <v>-0.17</v>
      </c>
      <c r="AD607" s="69">
        <v>-0.22</v>
      </c>
      <c r="AE607" s="69">
        <v>-0.03</v>
      </c>
      <c r="AF607" s="69">
        <v>-0.08</v>
      </c>
      <c r="AG607" s="69">
        <v>-0.25</v>
      </c>
    </row>
    <row r="608" spans="1:33" x14ac:dyDescent="0.2">
      <c r="A608" s="13" t="s">
        <v>305</v>
      </c>
      <c r="B608" s="69">
        <v>0.02</v>
      </c>
      <c r="C608" s="69">
        <v>-0.19</v>
      </c>
      <c r="D608" s="69">
        <v>-0.17</v>
      </c>
      <c r="E608" s="69">
        <v>-7.0000000000000007E-2</v>
      </c>
      <c r="F608" s="69">
        <v>0</v>
      </c>
      <c r="G608" s="69">
        <v>-0.09</v>
      </c>
      <c r="H608" s="69">
        <v>0</v>
      </c>
      <c r="I608" s="69">
        <v>-0.13</v>
      </c>
      <c r="J608" s="69">
        <v>-0.06</v>
      </c>
      <c r="K608" s="69">
        <v>-0.2</v>
      </c>
      <c r="L608" s="69">
        <v>-0.21</v>
      </c>
      <c r="M608" s="69">
        <v>-0.18</v>
      </c>
      <c r="N608" s="69">
        <v>-0.13</v>
      </c>
      <c r="O608" s="69">
        <v>-0.55000000000000004</v>
      </c>
      <c r="P608" s="69">
        <v>-0.25</v>
      </c>
      <c r="Q608" s="69">
        <v>-0.14000000000000001</v>
      </c>
      <c r="R608" s="69">
        <v>-0.04</v>
      </c>
      <c r="S608" s="69">
        <v>-0.1</v>
      </c>
      <c r="T608" s="69">
        <v>-0.11</v>
      </c>
      <c r="U608" s="69">
        <v>-0.03</v>
      </c>
      <c r="V608" s="69">
        <v>0</v>
      </c>
      <c r="W608" s="69">
        <v>-0.02</v>
      </c>
      <c r="X608" s="69">
        <v>-0.08</v>
      </c>
      <c r="Y608" s="69">
        <v>0.06</v>
      </c>
      <c r="Z608" s="69">
        <v>-0.05</v>
      </c>
      <c r="AA608" s="69">
        <v>0.02</v>
      </c>
      <c r="AB608" s="69">
        <v>-0.13</v>
      </c>
      <c r="AC608" s="69">
        <v>-0.15</v>
      </c>
      <c r="AD608" s="69">
        <v>-0.01</v>
      </c>
      <c r="AE608" s="69">
        <v>-0.03</v>
      </c>
      <c r="AF608" s="69">
        <v>-0.06</v>
      </c>
      <c r="AG608" s="69">
        <v>-0.26</v>
      </c>
    </row>
    <row r="609" spans="1:33" x14ac:dyDescent="0.2">
      <c r="A609" s="13" t="s">
        <v>306</v>
      </c>
      <c r="B609" s="68">
        <v>0.02</v>
      </c>
      <c r="C609" s="68">
        <v>-0.19</v>
      </c>
      <c r="D609" s="68">
        <v>-0.13</v>
      </c>
      <c r="E609" s="68">
        <v>-0.14000000000000001</v>
      </c>
      <c r="F609" s="68">
        <v>0.02</v>
      </c>
      <c r="G609" s="68">
        <v>-0.1</v>
      </c>
      <c r="H609" s="68">
        <v>-0.05</v>
      </c>
      <c r="I609" s="68">
        <v>-0.15</v>
      </c>
      <c r="J609" s="68">
        <v>-0.1</v>
      </c>
      <c r="K609" s="68">
        <v>-0.22</v>
      </c>
      <c r="L609" s="68">
        <v>-0.16</v>
      </c>
      <c r="M609" s="68">
        <v>-0.17</v>
      </c>
      <c r="N609" s="68">
        <v>-0.14000000000000001</v>
      </c>
      <c r="O609" s="68">
        <v>-0.56000000000000005</v>
      </c>
      <c r="P609" s="68">
        <v>-0.16</v>
      </c>
      <c r="Q609" s="68">
        <v>-0.12</v>
      </c>
      <c r="R609" s="68">
        <v>-0.06</v>
      </c>
      <c r="S609" s="68">
        <v>-0.09</v>
      </c>
      <c r="T609" s="68">
        <v>-7.0000000000000007E-2</v>
      </c>
      <c r="U609" s="68">
        <v>-0.02</v>
      </c>
      <c r="V609" s="68">
        <v>0.09</v>
      </c>
      <c r="W609" s="68">
        <v>-0.08</v>
      </c>
      <c r="X609" s="68">
        <v>-0.12</v>
      </c>
      <c r="Y609" s="68">
        <v>-0.04</v>
      </c>
      <c r="Z609" s="68">
        <v>-7.0000000000000007E-2</v>
      </c>
      <c r="AA609" s="68">
        <v>0.04</v>
      </c>
      <c r="AB609" s="68">
        <v>-0.13</v>
      </c>
      <c r="AC609" s="68">
        <v>-0.16</v>
      </c>
      <c r="AD609" s="68">
        <v>-0.39</v>
      </c>
      <c r="AE609" s="68">
        <v>-0.05</v>
      </c>
      <c r="AF609" s="68">
        <v>-0.1</v>
      </c>
      <c r="AG609" s="68">
        <v>-0.19</v>
      </c>
    </row>
    <row r="610" spans="1:33" x14ac:dyDescent="0.2">
      <c r="A610" s="13" t="s">
        <v>307</v>
      </c>
      <c r="B610" s="68">
        <v>-0.01</v>
      </c>
      <c r="C610" s="68">
        <v>-0.24</v>
      </c>
      <c r="D610" s="68">
        <v>-0.16</v>
      </c>
      <c r="E610" s="68">
        <v>-0.08</v>
      </c>
      <c r="F610" s="68">
        <v>-0.04</v>
      </c>
      <c r="G610" s="68">
        <v>-7.0000000000000007E-2</v>
      </c>
      <c r="H610" s="68">
        <v>-0.15</v>
      </c>
      <c r="I610" s="68">
        <v>-0.16</v>
      </c>
      <c r="J610" s="68">
        <v>0</v>
      </c>
      <c r="K610" s="68">
        <v>-0.21</v>
      </c>
      <c r="L610" s="68">
        <v>-0.16</v>
      </c>
      <c r="M610" s="68">
        <v>-0.15</v>
      </c>
      <c r="N610" s="68">
        <v>-0.13</v>
      </c>
      <c r="O610" s="68">
        <v>-0.61</v>
      </c>
      <c r="P610" s="68">
        <v>-0.17</v>
      </c>
      <c r="Q610" s="68">
        <v>-0.14000000000000001</v>
      </c>
      <c r="R610" s="68">
        <v>-0.06</v>
      </c>
      <c r="S610" s="68">
        <v>-0.05</v>
      </c>
      <c r="T610" s="68">
        <v>-0.1</v>
      </c>
      <c r="U610" s="68">
        <v>-0.04</v>
      </c>
      <c r="V610" s="68">
        <v>0.13</v>
      </c>
      <c r="W610" s="68">
        <v>-0.05</v>
      </c>
      <c r="X610" s="68">
        <v>-0.09</v>
      </c>
      <c r="Y610" s="68">
        <v>-7.0000000000000007E-2</v>
      </c>
      <c r="Z610" s="68">
        <v>-7.0000000000000007E-2</v>
      </c>
      <c r="AA610" s="68">
        <v>-0.04</v>
      </c>
      <c r="AB610" s="68">
        <v>-0.13</v>
      </c>
      <c r="AC610" s="68">
        <v>-0.19</v>
      </c>
      <c r="AD610" s="68">
        <v>-0.15</v>
      </c>
      <c r="AE610" s="68">
        <v>-7.0000000000000007E-2</v>
      </c>
      <c r="AF610" s="68">
        <v>-0.09</v>
      </c>
      <c r="AG610" s="68">
        <v>-0.26</v>
      </c>
    </row>
    <row r="611" spans="1:33" s="72" customFormat="1" x14ac:dyDescent="0.2">
      <c r="A611" s="68" t="s">
        <v>389</v>
      </c>
      <c r="B611" s="71">
        <f>AVERAGE(B599:B610)</f>
        <v>-0.06</v>
      </c>
      <c r="C611" s="71">
        <f t="shared" ref="C611:I611" si="174">AVERAGE(C599:C610)</f>
        <v>-0.23416666666666672</v>
      </c>
      <c r="D611" s="71">
        <f t="shared" si="174"/>
        <v>-0.14999999999999997</v>
      </c>
      <c r="E611" s="71">
        <f t="shared" si="174"/>
        <v>-8.666666666666667E-2</v>
      </c>
      <c r="F611" s="71">
        <f t="shared" si="174"/>
        <v>-2.0833333333333332E-2</v>
      </c>
      <c r="G611" s="71">
        <f t="shared" si="174"/>
        <v>-9.0833333333333335E-2</v>
      </c>
      <c r="H611" s="71">
        <f t="shared" si="174"/>
        <v>-3.9166666666666662E-2</v>
      </c>
      <c r="I611" s="71">
        <f t="shared" si="174"/>
        <v>-0.12833333333333333</v>
      </c>
      <c r="J611" s="71">
        <f>AVERAGE(J599:J610)</f>
        <v>-7.5833333333333322E-2</v>
      </c>
      <c r="K611" s="71">
        <f t="shared" ref="K611:Q611" si="175">AVERAGE(K599:K610)</f>
        <v>-0.15916666666666665</v>
      </c>
      <c r="L611" s="71">
        <f t="shared" si="175"/>
        <v>-0.215</v>
      </c>
      <c r="M611" s="71">
        <f t="shared" si="175"/>
        <v>-0.16499999999999998</v>
      </c>
      <c r="N611" s="71">
        <f t="shared" si="175"/>
        <v>-0.10666666666666665</v>
      </c>
      <c r="O611" s="71">
        <f t="shared" si="175"/>
        <v>-0.54916666666666669</v>
      </c>
      <c r="P611" s="71">
        <f t="shared" si="175"/>
        <v>0.3725</v>
      </c>
      <c r="Q611" s="71">
        <f t="shared" si="175"/>
        <v>-0.13000000000000003</v>
      </c>
      <c r="R611" s="71">
        <f>AVERAGE(R599:R610)</f>
        <v>-0.04</v>
      </c>
      <c r="S611" s="71">
        <f t="shared" ref="S611:Y611" si="176">AVERAGE(S599:S610)</f>
        <v>-0.06</v>
      </c>
      <c r="T611" s="71">
        <f t="shared" si="176"/>
        <v>-6.9999999999999993E-2</v>
      </c>
      <c r="U611" s="71">
        <f t="shared" si="176"/>
        <v>-7.4999999999999997E-3</v>
      </c>
      <c r="V611" s="71">
        <f t="shared" si="176"/>
        <v>0.03</v>
      </c>
      <c r="W611" s="71">
        <f t="shared" si="176"/>
        <v>-4.0833333333333333E-2</v>
      </c>
      <c r="X611" s="71">
        <f t="shared" si="176"/>
        <v>-6.5833333333333327E-2</v>
      </c>
      <c r="Y611" s="71">
        <f t="shared" si="176"/>
        <v>8.3333333333333176E-4</v>
      </c>
      <c r="Z611" s="71">
        <f>AVERAGE(Z599:Z610)</f>
        <v>-4.083333333333334E-2</v>
      </c>
      <c r="AA611" s="71">
        <f t="shared" ref="AA611:AG611" si="177">AVERAGE(AA599:AA610)</f>
        <v>6.6666666666666654E-3</v>
      </c>
      <c r="AB611" s="71">
        <f t="shared" si="177"/>
        <v>-0.10166666666666668</v>
      </c>
      <c r="AC611" s="71">
        <f t="shared" si="177"/>
        <v>-0.14999999999999997</v>
      </c>
      <c r="AD611" s="71">
        <f t="shared" si="177"/>
        <v>-0.16916666666666669</v>
      </c>
      <c r="AE611" s="71">
        <f t="shared" si="177"/>
        <v>-5.1666666666666673E-2</v>
      </c>
      <c r="AF611" s="71">
        <f t="shared" si="177"/>
        <v>-7.9166666666666663E-2</v>
      </c>
      <c r="AG611" s="71">
        <f t="shared" si="177"/>
        <v>-0.2508333333333333</v>
      </c>
    </row>
    <row r="612" spans="1:33" s="78" customFormat="1" x14ac:dyDescent="0.2">
      <c r="A612" s="78" t="s">
        <v>392</v>
      </c>
      <c r="B612" s="78">
        <f>AVERAGE(B611:I611)</f>
        <v>-0.10124999999999999</v>
      </c>
      <c r="C612" s="78">
        <f>STDEV(B611:I611)/SQRT(COUNT(B611:I611))</f>
        <v>2.4319610448791169E-2</v>
      </c>
      <c r="J612" s="78">
        <f>AVERAGE(J611:Q611)</f>
        <v>-0.12854166666666669</v>
      </c>
      <c r="K612" s="78">
        <f>STDEV(J611:Q611)/SQRT(COUNT(J611:Q611))</f>
        <v>8.8738087452246442E-2</v>
      </c>
      <c r="R612" s="78">
        <f>AVERAGE(R611:Y611)</f>
        <v>-3.1666666666666662E-2</v>
      </c>
      <c r="S612" s="78">
        <f>STDEV(R611:Y611)/SQRT(COUNT(R611:Y611))</f>
        <v>1.2702721243266223E-2</v>
      </c>
      <c r="Z612" s="78">
        <f>AVERAGE(Z611:AG611)</f>
        <v>-0.10458333333333333</v>
      </c>
      <c r="AA612" s="78">
        <f>STDEV(Z611:AG611)/SQRT(COUNT(Z611:AG611))</f>
        <v>2.9129653385325506E-2</v>
      </c>
    </row>
  </sheetData>
  <mergeCells count="76">
    <mergeCell ref="B555:I555"/>
    <mergeCell ref="J555:Q555"/>
    <mergeCell ref="R555:Y555"/>
    <mergeCell ref="Z555:AG555"/>
    <mergeCell ref="B584:I584"/>
    <mergeCell ref="J584:Q584"/>
    <mergeCell ref="R584:Y584"/>
    <mergeCell ref="Z584:AG584"/>
    <mergeCell ref="B497:I497"/>
    <mergeCell ref="J497:Q497"/>
    <mergeCell ref="R497:Y497"/>
    <mergeCell ref="Z497:AG497"/>
    <mergeCell ref="B526:I526"/>
    <mergeCell ref="J526:Q526"/>
    <mergeCell ref="R526:Y526"/>
    <mergeCell ref="Z526:AG526"/>
    <mergeCell ref="B439:I439"/>
    <mergeCell ref="J439:Q439"/>
    <mergeCell ref="R439:Y439"/>
    <mergeCell ref="Z439:AG439"/>
    <mergeCell ref="B468:I468"/>
    <mergeCell ref="J468:Q468"/>
    <mergeCell ref="R468:Y468"/>
    <mergeCell ref="Z468:AG468"/>
    <mergeCell ref="B352:I352"/>
    <mergeCell ref="J352:Q352"/>
    <mergeCell ref="R352:Y352"/>
    <mergeCell ref="Z352:AG352"/>
    <mergeCell ref="B381:I381"/>
    <mergeCell ref="J381:Q381"/>
    <mergeCell ref="R381:Y381"/>
    <mergeCell ref="Z381:AG381"/>
    <mergeCell ref="B294:I294"/>
    <mergeCell ref="J294:Q294"/>
    <mergeCell ref="R294:Y294"/>
    <mergeCell ref="Z294:AG294"/>
    <mergeCell ref="B323:I323"/>
    <mergeCell ref="J323:Q323"/>
    <mergeCell ref="R323:Y323"/>
    <mergeCell ref="Z323:AG323"/>
    <mergeCell ref="B236:I236"/>
    <mergeCell ref="J236:Q236"/>
    <mergeCell ref="R236:Y236"/>
    <mergeCell ref="Z236:AG236"/>
    <mergeCell ref="B265:I265"/>
    <mergeCell ref="J265:Q265"/>
    <mergeCell ref="R265:Y265"/>
    <mergeCell ref="Z265:AG265"/>
    <mergeCell ref="B178:I178"/>
    <mergeCell ref="J178:Q178"/>
    <mergeCell ref="R178:Y178"/>
    <mergeCell ref="Z178:AG178"/>
    <mergeCell ref="B149:I149"/>
    <mergeCell ref="J149:Q149"/>
    <mergeCell ref="R149:Y149"/>
    <mergeCell ref="Z149:AG149"/>
    <mergeCell ref="B120:I120"/>
    <mergeCell ref="J120:Q120"/>
    <mergeCell ref="R120:Y120"/>
    <mergeCell ref="Z120:AG120"/>
    <mergeCell ref="B91:I91"/>
    <mergeCell ref="J91:Q91"/>
    <mergeCell ref="R91:Y91"/>
    <mergeCell ref="Z91:AG91"/>
    <mergeCell ref="B2:I2"/>
    <mergeCell ref="J2:Q2"/>
    <mergeCell ref="R2:Y2"/>
    <mergeCell ref="Z2:AG2"/>
    <mergeCell ref="B62:I62"/>
    <mergeCell ref="J62:Q62"/>
    <mergeCell ref="R62:Y62"/>
    <mergeCell ref="Z62:AG62"/>
    <mergeCell ref="B33:I33"/>
    <mergeCell ref="J33:Q33"/>
    <mergeCell ref="R33:Y33"/>
    <mergeCell ref="Z33:AG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Figure 2</vt:lpstr>
      <vt:lpstr>Figure 3</vt:lpstr>
      <vt:lpstr>Figure 4</vt:lpstr>
      <vt:lpstr>Figure 5</vt:lpstr>
      <vt:lpstr>Figure 7</vt:lpstr>
      <vt:lpstr>Table S1</vt:lpstr>
      <vt:lpstr>Table S2</vt:lpstr>
      <vt:lpstr>Table S3 and stats</vt:lpstr>
      <vt:lpstr>Table S4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Gavett, Stephen</dc:creator>
  <cp:lastModifiedBy>Gavett, Stephen</cp:lastModifiedBy>
  <dcterms:created xsi:type="dcterms:W3CDTF">2019-06-06T13:48:06Z</dcterms:created>
  <dcterms:modified xsi:type="dcterms:W3CDTF">2019-07-22T13:51:10Z</dcterms:modified>
</cp:coreProperties>
</file>